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ising Star\"/>
    </mc:Choice>
  </mc:AlternateContent>
  <bookViews>
    <workbookView xWindow="0" yWindow="0" windowWidth="20490" windowHeight="6930" firstSheet="33" activeTab="37"/>
  </bookViews>
  <sheets>
    <sheet name="Hummingbird Pueblo_Pueblo I" sheetId="1" r:id="rId1"/>
    <sheet name="Pottery Mound_Pueblo IV" sheetId="2" r:id="rId2"/>
    <sheet name="Kuaua Pueblo_Pueblo IV" sheetId="3" r:id="rId3"/>
    <sheet name="Dolni Vestonice I_DV 3" sheetId="4" r:id="rId4"/>
    <sheet name="Dolni Vestonice IITriple Burial" sheetId="5" r:id="rId5"/>
    <sheet name="Skhul_Layer B" sheetId="6" r:id="rId6"/>
    <sheet name="Qafzeh Couche XVII" sheetId="7" r:id="rId7"/>
    <sheet name="Regourdou" sheetId="8" r:id="rId8"/>
    <sheet name="La Chapelle aux Saints" sheetId="9" r:id="rId9"/>
    <sheet name="Tabun_Layer C" sheetId="10" r:id="rId10"/>
    <sheet name="Shanidar Layer D Upper" sheetId="11" r:id="rId11"/>
    <sheet name="Shanidar Layer D Lower" sheetId="12" r:id="rId12"/>
    <sheet name="Kebara Couche XII" sheetId="13" r:id="rId13"/>
    <sheet name="Fontbregoua_H1" sheetId="14" r:id="rId14"/>
    <sheet name="Fontbregoua_H3" sheetId="15" r:id="rId15"/>
    <sheet name="Gran Dolina_TD6" sheetId="16" r:id="rId16"/>
    <sheet name="El Mirador_MIR4A" sheetId="17" r:id="rId17"/>
    <sheet name="Gough's Cave" sheetId="18" r:id="rId18"/>
    <sheet name="5MT-3" sheetId="19" r:id="rId19"/>
    <sheet name="5MT-10010 Feature 3" sheetId="20" r:id="rId20"/>
    <sheet name="El Miron" sheetId="21" r:id="rId21"/>
    <sheet name="La Tolita_Cama de Huesos" sheetId="29" r:id="rId22"/>
    <sheet name="Crow Creek" sheetId="30" r:id="rId23"/>
    <sheet name="Krapina" sheetId="31" r:id="rId24"/>
    <sheet name="Liang Bua_Layer R" sheetId="32" r:id="rId25"/>
    <sheet name="Liang Bua_Layer OQ" sheetId="33" r:id="rId26"/>
    <sheet name="Dmanisi_Layer B1y" sheetId="34" r:id="rId27"/>
    <sheet name="Malapa" sheetId="35" r:id="rId28"/>
    <sheet name="AL 333" sheetId="36" r:id="rId29"/>
    <sheet name="Unscavenged human corpses_WA" sheetId="22" r:id="rId30"/>
    <sheet name="Scavenged human corpses_WA" sheetId="23" r:id="rId31"/>
    <sheet name="Scavenged human corpses_NM" sheetId="24" r:id="rId32"/>
    <sheet name="Scavenged human corpse_NC" sheetId="25" r:id="rId33"/>
    <sheet name="Mapungubwe leopard kills" sheetId="26" r:id="rId34"/>
    <sheet name="Leopard refuse" sheetId="27" r:id="rId35"/>
    <sheet name="Misgrot Cave" sheetId="28" r:id="rId36"/>
    <sheet name="Sima de los Huesos" sheetId="37" r:id="rId37"/>
    <sheet name="Dinaledi" sheetId="38" r:id="rId3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38" l="1"/>
  <c r="D28" i="38" s="1"/>
  <c r="C27" i="38"/>
  <c r="D27" i="38" s="1"/>
  <c r="C26" i="38"/>
  <c r="D26" i="38" s="1"/>
  <c r="C25" i="38"/>
  <c r="D25" i="38" s="1"/>
  <c r="C24" i="38"/>
  <c r="D24" i="38" s="1"/>
  <c r="C23" i="38"/>
  <c r="D23" i="38" s="1"/>
  <c r="C22" i="38"/>
  <c r="D22" i="38" s="1"/>
  <c r="C21" i="38"/>
  <c r="D21" i="38" s="1"/>
  <c r="C20" i="38"/>
  <c r="D20" i="38" s="1"/>
  <c r="C19" i="38"/>
  <c r="D19" i="38" s="1"/>
  <c r="C18" i="38"/>
  <c r="D18" i="38" s="1"/>
  <c r="C17" i="38"/>
  <c r="D17" i="38" s="1"/>
  <c r="C16" i="38"/>
  <c r="D16" i="38" s="1"/>
  <c r="C15" i="38"/>
  <c r="D15" i="38" s="1"/>
  <c r="C14" i="38"/>
  <c r="D14" i="38" s="1"/>
  <c r="C13" i="38"/>
  <c r="D13" i="38" s="1"/>
  <c r="C12" i="38"/>
  <c r="D12" i="38" s="1"/>
  <c r="C11" i="38"/>
  <c r="D11" i="38" s="1"/>
  <c r="C10" i="38"/>
  <c r="D10" i="38" s="1"/>
  <c r="C9" i="38"/>
  <c r="D9" i="38" s="1"/>
  <c r="C8" i="38"/>
  <c r="D8" i="38" s="1"/>
  <c r="C7" i="38"/>
  <c r="D7" i="38" s="1"/>
  <c r="C6" i="38"/>
  <c r="D6" i="38" s="1"/>
  <c r="C5" i="38"/>
  <c r="D5" i="38" s="1"/>
  <c r="C4" i="38"/>
  <c r="D4" i="38" s="1"/>
  <c r="C3" i="38"/>
  <c r="D3" i="38" s="1"/>
  <c r="D25" i="37"/>
  <c r="E25" i="37" s="1"/>
  <c r="F25" i="37" s="1"/>
  <c r="D28" i="37"/>
  <c r="E28" i="37" s="1"/>
  <c r="F28" i="37" s="1"/>
  <c r="D27" i="37"/>
  <c r="E27" i="37" s="1"/>
  <c r="F27" i="37" s="1"/>
  <c r="D22" i="37"/>
  <c r="E22" i="37" s="1"/>
  <c r="F22" i="37" s="1"/>
  <c r="D21" i="37"/>
  <c r="E21" i="37" s="1"/>
  <c r="F21" i="37" s="1"/>
  <c r="D20" i="37"/>
  <c r="E20" i="37" s="1"/>
  <c r="F20" i="37" s="1"/>
  <c r="D19" i="37"/>
  <c r="E19" i="37" s="1"/>
  <c r="F19" i="37" s="1"/>
  <c r="D18" i="37"/>
  <c r="E18" i="37" s="1"/>
  <c r="F18" i="37" s="1"/>
  <c r="D15" i="37"/>
  <c r="E15" i="37" s="1"/>
  <c r="F15" i="37" s="1"/>
  <c r="D14" i="37"/>
  <c r="E14" i="37" s="1"/>
  <c r="F14" i="37" s="1"/>
  <c r="D13" i="37"/>
  <c r="E13" i="37" s="1"/>
  <c r="F13" i="37" s="1"/>
  <c r="D12" i="37"/>
  <c r="E12" i="37" s="1"/>
  <c r="F12" i="37" s="1"/>
  <c r="D11" i="37"/>
  <c r="D10" i="37"/>
  <c r="E10" i="37" s="1"/>
  <c r="F10" i="37" s="1"/>
  <c r="D9" i="37"/>
  <c r="E9" i="37" s="1"/>
  <c r="F9" i="37" s="1"/>
  <c r="D8" i="37"/>
  <c r="E8" i="37" s="1"/>
  <c r="F8" i="37" s="1"/>
  <c r="D7" i="37"/>
  <c r="E7" i="37" s="1"/>
  <c r="F7" i="37" s="1"/>
  <c r="D6" i="37"/>
  <c r="E6" i="37" s="1"/>
  <c r="F6" i="37" s="1"/>
  <c r="D5" i="37"/>
  <c r="E5" i="37" s="1"/>
  <c r="F5" i="37" s="1"/>
  <c r="D4" i="37"/>
  <c r="E4" i="37" s="1"/>
  <c r="F4" i="37" s="1"/>
  <c r="D3" i="37"/>
  <c r="E3" i="37" s="1"/>
  <c r="F3" i="37" s="1"/>
  <c r="D24" i="37"/>
  <c r="D23" i="37"/>
  <c r="D16" i="37"/>
  <c r="E11" i="37"/>
  <c r="F11" i="37" s="1"/>
  <c r="E23" i="37" l="1"/>
  <c r="F23" i="37" s="1"/>
  <c r="D26" i="37"/>
  <c r="D17" i="37"/>
  <c r="E17" i="37" s="1"/>
  <c r="F17" i="37" s="1"/>
  <c r="E16" i="37"/>
  <c r="F16" i="37" s="1"/>
  <c r="E24" i="37"/>
  <c r="F24" i="37" s="1"/>
  <c r="E26" i="37" l="1"/>
  <c r="F26" i="37" s="1"/>
  <c r="E26" i="36" l="1"/>
  <c r="E25" i="36"/>
  <c r="F25" i="36" s="1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E28" i="36"/>
  <c r="F28" i="36" s="1"/>
  <c r="E27" i="36"/>
  <c r="F27" i="36" s="1"/>
  <c r="F26" i="36"/>
  <c r="E24" i="36"/>
  <c r="F24" i="36" s="1"/>
  <c r="E23" i="36"/>
  <c r="F23" i="36" s="1"/>
  <c r="E22" i="36"/>
  <c r="F22" i="36" s="1"/>
  <c r="E21" i="36"/>
  <c r="F21" i="36" s="1"/>
  <c r="E20" i="36"/>
  <c r="F20" i="36" s="1"/>
  <c r="E19" i="36"/>
  <c r="F19" i="36" s="1"/>
  <c r="E18" i="36"/>
  <c r="F18" i="36" s="1"/>
  <c r="E17" i="36"/>
  <c r="F17" i="36" s="1"/>
  <c r="E16" i="36"/>
  <c r="F16" i="36" s="1"/>
  <c r="E15" i="36"/>
  <c r="F15" i="36" s="1"/>
  <c r="E14" i="36"/>
  <c r="F14" i="36" s="1"/>
  <c r="E13" i="36"/>
  <c r="F13" i="36" s="1"/>
  <c r="E12" i="36"/>
  <c r="F12" i="36" s="1"/>
  <c r="E11" i="36"/>
  <c r="F11" i="36" s="1"/>
  <c r="E10" i="36"/>
  <c r="F10" i="36" s="1"/>
  <c r="E9" i="36"/>
  <c r="F9" i="36" s="1"/>
  <c r="E8" i="36"/>
  <c r="F8" i="36" s="1"/>
  <c r="E7" i="36"/>
  <c r="F7" i="36" s="1"/>
  <c r="E6" i="36"/>
  <c r="F6" i="36" s="1"/>
  <c r="E5" i="36"/>
  <c r="F5" i="36" s="1"/>
  <c r="E4" i="36"/>
  <c r="F4" i="36" s="1"/>
  <c r="E3" i="36"/>
  <c r="F3" i="36" s="1"/>
  <c r="F24" i="35"/>
  <c r="F19" i="35"/>
  <c r="F16" i="35"/>
  <c r="F11" i="35"/>
  <c r="F8" i="35"/>
  <c r="F3" i="35"/>
  <c r="E26" i="35"/>
  <c r="F26" i="35" s="1"/>
  <c r="D26" i="35"/>
  <c r="D28" i="35"/>
  <c r="E28" i="35" s="1"/>
  <c r="F28" i="35" s="1"/>
  <c r="D27" i="35"/>
  <c r="E27" i="35" s="1"/>
  <c r="F27" i="35" s="1"/>
  <c r="D25" i="35"/>
  <c r="E25" i="35" s="1"/>
  <c r="F25" i="35" s="1"/>
  <c r="D24" i="35"/>
  <c r="E24" i="35" s="1"/>
  <c r="D23" i="35"/>
  <c r="E23" i="35" s="1"/>
  <c r="F23" i="35" s="1"/>
  <c r="D22" i="35"/>
  <c r="E22" i="35" s="1"/>
  <c r="F22" i="35" s="1"/>
  <c r="D21" i="35"/>
  <c r="E21" i="35" s="1"/>
  <c r="F21" i="35" s="1"/>
  <c r="D20" i="35"/>
  <c r="E20" i="35" s="1"/>
  <c r="F20" i="35" s="1"/>
  <c r="D19" i="35"/>
  <c r="E19" i="35" s="1"/>
  <c r="D18" i="35"/>
  <c r="E18" i="35" s="1"/>
  <c r="F18" i="35" s="1"/>
  <c r="D17" i="35"/>
  <c r="E17" i="35" s="1"/>
  <c r="F17" i="35" s="1"/>
  <c r="D16" i="35"/>
  <c r="E16" i="35" s="1"/>
  <c r="D15" i="35"/>
  <c r="E15" i="35" s="1"/>
  <c r="F15" i="35" s="1"/>
  <c r="D14" i="35"/>
  <c r="E14" i="35" s="1"/>
  <c r="F14" i="35" s="1"/>
  <c r="D13" i="35"/>
  <c r="E13" i="35" s="1"/>
  <c r="F13" i="35" s="1"/>
  <c r="D12" i="35"/>
  <c r="E12" i="35" s="1"/>
  <c r="F12" i="35" s="1"/>
  <c r="D11" i="35"/>
  <c r="E11" i="35" s="1"/>
  <c r="D10" i="35"/>
  <c r="E10" i="35" s="1"/>
  <c r="F10" i="35" s="1"/>
  <c r="D9" i="35"/>
  <c r="E9" i="35" s="1"/>
  <c r="F9" i="35" s="1"/>
  <c r="D8" i="35"/>
  <c r="E8" i="35" s="1"/>
  <c r="D7" i="35"/>
  <c r="E7" i="35" s="1"/>
  <c r="F7" i="35" s="1"/>
  <c r="D6" i="35"/>
  <c r="E6" i="35" s="1"/>
  <c r="F6" i="35" s="1"/>
  <c r="D5" i="35"/>
  <c r="E5" i="35" s="1"/>
  <c r="F5" i="35" s="1"/>
  <c r="D4" i="35"/>
  <c r="E4" i="35" s="1"/>
  <c r="F4" i="35" s="1"/>
  <c r="D3" i="35"/>
  <c r="E3" i="35" s="1"/>
  <c r="C27" i="34"/>
  <c r="D27" i="34" s="1"/>
  <c r="C28" i="34"/>
  <c r="D28" i="34" s="1"/>
  <c r="C26" i="34"/>
  <c r="D26" i="34" s="1"/>
  <c r="C25" i="34"/>
  <c r="D25" i="34" s="1"/>
  <c r="C24" i="34"/>
  <c r="D24" i="34" s="1"/>
  <c r="C23" i="34"/>
  <c r="D23" i="34" s="1"/>
  <c r="C22" i="34"/>
  <c r="D22" i="34" s="1"/>
  <c r="C21" i="34"/>
  <c r="D21" i="34" s="1"/>
  <c r="C20" i="34"/>
  <c r="D20" i="34" s="1"/>
  <c r="C19" i="34"/>
  <c r="D19" i="34" s="1"/>
  <c r="C18" i="34"/>
  <c r="D18" i="34" s="1"/>
  <c r="C17" i="34"/>
  <c r="D17" i="34" s="1"/>
  <c r="C16" i="34"/>
  <c r="D16" i="34" s="1"/>
  <c r="C15" i="34"/>
  <c r="D15" i="34" s="1"/>
  <c r="C14" i="34"/>
  <c r="D14" i="34" s="1"/>
  <c r="C13" i="34"/>
  <c r="D13" i="34" s="1"/>
  <c r="C12" i="34"/>
  <c r="D12" i="34" s="1"/>
  <c r="C11" i="34"/>
  <c r="D11" i="34" s="1"/>
  <c r="C10" i="34"/>
  <c r="D10" i="34" s="1"/>
  <c r="D9" i="34"/>
  <c r="C8" i="34"/>
  <c r="D8" i="34" s="1"/>
  <c r="D7" i="34"/>
  <c r="D6" i="34"/>
  <c r="C5" i="34"/>
  <c r="D5" i="34" s="1"/>
  <c r="C4" i="34"/>
  <c r="D4" i="34" s="1"/>
  <c r="C3" i="34"/>
  <c r="D3" i="34" s="1"/>
  <c r="E28" i="33"/>
  <c r="F28" i="33" s="1"/>
  <c r="E27" i="33"/>
  <c r="F27" i="33" s="1"/>
  <c r="E26" i="33"/>
  <c r="F26" i="33" s="1"/>
  <c r="E25" i="33"/>
  <c r="F25" i="33" s="1"/>
  <c r="E24" i="33"/>
  <c r="F24" i="33" s="1"/>
  <c r="E23" i="33"/>
  <c r="F23" i="33" s="1"/>
  <c r="E22" i="33"/>
  <c r="F22" i="33" s="1"/>
  <c r="E21" i="33"/>
  <c r="F21" i="33" s="1"/>
  <c r="E20" i="33"/>
  <c r="F20" i="33" s="1"/>
  <c r="E19" i="33"/>
  <c r="F19" i="33" s="1"/>
  <c r="E18" i="33"/>
  <c r="F18" i="33" s="1"/>
  <c r="E17" i="33"/>
  <c r="F17" i="33" s="1"/>
  <c r="E16" i="33"/>
  <c r="F16" i="33" s="1"/>
  <c r="E15" i="33"/>
  <c r="F15" i="33" s="1"/>
  <c r="E14" i="33"/>
  <c r="F14" i="33" s="1"/>
  <c r="E13" i="33"/>
  <c r="F13" i="33" s="1"/>
  <c r="E12" i="33"/>
  <c r="F12" i="33" s="1"/>
  <c r="F11" i="33"/>
  <c r="E10" i="33"/>
  <c r="F10" i="33" s="1"/>
  <c r="F9" i="33"/>
  <c r="E8" i="33"/>
  <c r="F8" i="33" s="1"/>
  <c r="F7" i="33"/>
  <c r="F6" i="33"/>
  <c r="E5" i="33"/>
  <c r="F5" i="33" s="1"/>
  <c r="E4" i="33"/>
  <c r="F4" i="33" s="1"/>
  <c r="E3" i="33"/>
  <c r="F3" i="33" s="1"/>
  <c r="C12" i="32"/>
  <c r="D12" i="32" s="1"/>
  <c r="C7" i="32"/>
  <c r="D7" i="32" s="1"/>
  <c r="C6" i="32"/>
  <c r="D6" i="32" s="1"/>
  <c r="C5" i="32"/>
  <c r="D5" i="32" s="1"/>
  <c r="C28" i="32"/>
  <c r="D28" i="32" s="1"/>
  <c r="C27" i="32"/>
  <c r="D27" i="32" s="1"/>
  <c r="C26" i="32"/>
  <c r="D26" i="32" s="1"/>
  <c r="C25" i="32"/>
  <c r="D25" i="32" s="1"/>
  <c r="C24" i="32"/>
  <c r="D24" i="32" s="1"/>
  <c r="C23" i="32"/>
  <c r="D23" i="32" s="1"/>
  <c r="C22" i="32"/>
  <c r="D22" i="32" s="1"/>
  <c r="C21" i="32"/>
  <c r="D21" i="32" s="1"/>
  <c r="C20" i="32"/>
  <c r="D20" i="32" s="1"/>
  <c r="C19" i="32"/>
  <c r="D19" i="32" s="1"/>
  <c r="C18" i="32"/>
  <c r="D18" i="32" s="1"/>
  <c r="C17" i="32"/>
  <c r="D17" i="32" s="1"/>
  <c r="C16" i="32"/>
  <c r="D16" i="32" s="1"/>
  <c r="C15" i="32"/>
  <c r="D15" i="32" s="1"/>
  <c r="C14" i="32"/>
  <c r="D14" i="32" s="1"/>
  <c r="C13" i="32"/>
  <c r="D13" i="32" s="1"/>
  <c r="C11" i="32"/>
  <c r="D11" i="32" s="1"/>
  <c r="C10" i="32"/>
  <c r="D10" i="32" s="1"/>
  <c r="C9" i="32"/>
  <c r="D9" i="32" s="1"/>
  <c r="C8" i="32"/>
  <c r="D8" i="32" s="1"/>
  <c r="C4" i="32"/>
  <c r="D4" i="32" s="1"/>
  <c r="C3" i="32"/>
  <c r="D3" i="32" s="1"/>
  <c r="C28" i="31"/>
  <c r="D28" i="31" s="1"/>
  <c r="C27" i="31"/>
  <c r="D27" i="31" s="1"/>
  <c r="C26" i="31"/>
  <c r="D26" i="31" s="1"/>
  <c r="C25" i="31"/>
  <c r="D25" i="31" s="1"/>
  <c r="C24" i="31"/>
  <c r="D24" i="31" s="1"/>
  <c r="C23" i="31"/>
  <c r="D23" i="31" s="1"/>
  <c r="C22" i="31"/>
  <c r="D22" i="31" s="1"/>
  <c r="C21" i="31"/>
  <c r="D21" i="31" s="1"/>
  <c r="C20" i="31"/>
  <c r="D20" i="31" s="1"/>
  <c r="C19" i="31"/>
  <c r="D19" i="31" s="1"/>
  <c r="C18" i="31"/>
  <c r="D18" i="31" s="1"/>
  <c r="C17" i="31"/>
  <c r="D17" i="31" s="1"/>
  <c r="C16" i="31"/>
  <c r="D16" i="31" s="1"/>
  <c r="C15" i="31"/>
  <c r="D15" i="31" s="1"/>
  <c r="C14" i="31"/>
  <c r="D14" i="31" s="1"/>
  <c r="C13" i="31"/>
  <c r="D13" i="31" s="1"/>
  <c r="C12" i="31"/>
  <c r="D12" i="31" s="1"/>
  <c r="C11" i="31"/>
  <c r="D11" i="31" s="1"/>
  <c r="C10" i="31"/>
  <c r="D10" i="31" s="1"/>
  <c r="C9" i="31"/>
  <c r="D9" i="31" s="1"/>
  <c r="C8" i="31"/>
  <c r="D8" i="31" s="1"/>
  <c r="C7" i="31"/>
  <c r="D7" i="31" s="1"/>
  <c r="C6" i="31"/>
  <c r="D6" i="31" s="1"/>
  <c r="C5" i="31"/>
  <c r="D5" i="31" s="1"/>
  <c r="C4" i="31"/>
  <c r="D4" i="31" s="1"/>
  <c r="C3" i="31"/>
  <c r="D3" i="31" s="1"/>
  <c r="E28" i="30"/>
  <c r="E27" i="30"/>
  <c r="E26" i="30"/>
  <c r="E25" i="30"/>
  <c r="F28" i="30"/>
  <c r="F27" i="30"/>
  <c r="D28" i="30"/>
  <c r="D27" i="30"/>
  <c r="D26" i="30"/>
  <c r="D25" i="30"/>
  <c r="F25" i="30" s="1"/>
  <c r="D24" i="30"/>
  <c r="E24" i="30" s="1"/>
  <c r="F24" i="30" s="1"/>
  <c r="D23" i="30"/>
  <c r="E23" i="30" s="1"/>
  <c r="F23" i="30" s="1"/>
  <c r="D22" i="30"/>
  <c r="E22" i="30" s="1"/>
  <c r="F22" i="30" s="1"/>
  <c r="D21" i="30"/>
  <c r="E21" i="30" s="1"/>
  <c r="F21" i="30" s="1"/>
  <c r="D20" i="30"/>
  <c r="E20" i="30" s="1"/>
  <c r="F20" i="30" s="1"/>
  <c r="D19" i="30"/>
  <c r="E19" i="30" s="1"/>
  <c r="F19" i="30" s="1"/>
  <c r="D18" i="30"/>
  <c r="E18" i="30" s="1"/>
  <c r="F18" i="30" s="1"/>
  <c r="D17" i="30"/>
  <c r="E17" i="30" s="1"/>
  <c r="F17" i="30" s="1"/>
  <c r="D16" i="30"/>
  <c r="E16" i="30" s="1"/>
  <c r="F16" i="30" s="1"/>
  <c r="D15" i="30"/>
  <c r="E15" i="30" s="1"/>
  <c r="F15" i="30" s="1"/>
  <c r="D14" i="30"/>
  <c r="E14" i="30" s="1"/>
  <c r="F14" i="30" s="1"/>
  <c r="D13" i="30"/>
  <c r="E13" i="30" s="1"/>
  <c r="F13" i="30" s="1"/>
  <c r="D12" i="30"/>
  <c r="E12" i="30" s="1"/>
  <c r="F12" i="30" s="1"/>
  <c r="D11" i="30"/>
  <c r="E11" i="30" s="1"/>
  <c r="F11" i="30" s="1"/>
  <c r="D10" i="30"/>
  <c r="E10" i="30" s="1"/>
  <c r="F10" i="30" s="1"/>
  <c r="D9" i="30"/>
  <c r="E9" i="30" s="1"/>
  <c r="F9" i="30" s="1"/>
  <c r="D8" i="30"/>
  <c r="E8" i="30" s="1"/>
  <c r="F8" i="30" s="1"/>
  <c r="D7" i="30"/>
  <c r="E7" i="30" s="1"/>
  <c r="F7" i="30" s="1"/>
  <c r="D6" i="30"/>
  <c r="E6" i="30" s="1"/>
  <c r="F6" i="30" s="1"/>
  <c r="D5" i="30"/>
  <c r="E5" i="30" s="1"/>
  <c r="F5" i="30" s="1"/>
  <c r="D4" i="30"/>
  <c r="E4" i="30" s="1"/>
  <c r="F4" i="30" s="1"/>
  <c r="D3" i="30"/>
  <c r="E3" i="30" s="1"/>
  <c r="F3" i="30" s="1"/>
  <c r="D25" i="29"/>
  <c r="E25" i="29" s="1"/>
  <c r="F25" i="29" s="1"/>
  <c r="D28" i="29"/>
  <c r="E28" i="29" s="1"/>
  <c r="F28" i="29" s="1"/>
  <c r="D27" i="29"/>
  <c r="E27" i="29" s="1"/>
  <c r="F27" i="29" s="1"/>
  <c r="D26" i="29"/>
  <c r="E26" i="29" s="1"/>
  <c r="F26" i="29" s="1"/>
  <c r="D24" i="29"/>
  <c r="E24" i="29" s="1"/>
  <c r="F24" i="29" s="1"/>
  <c r="D23" i="29"/>
  <c r="E23" i="29" s="1"/>
  <c r="F23" i="29" s="1"/>
  <c r="D22" i="29"/>
  <c r="E22" i="29" s="1"/>
  <c r="F22" i="29" s="1"/>
  <c r="D21" i="29"/>
  <c r="E21" i="29" s="1"/>
  <c r="F21" i="29" s="1"/>
  <c r="D20" i="29"/>
  <c r="E20" i="29" s="1"/>
  <c r="F20" i="29" s="1"/>
  <c r="D19" i="29"/>
  <c r="E19" i="29" s="1"/>
  <c r="F19" i="29" s="1"/>
  <c r="D18" i="29"/>
  <c r="E18" i="29" s="1"/>
  <c r="F18" i="29" s="1"/>
  <c r="D17" i="29"/>
  <c r="E17" i="29" s="1"/>
  <c r="F17" i="29" s="1"/>
  <c r="D16" i="29"/>
  <c r="E16" i="29" s="1"/>
  <c r="F16" i="29" s="1"/>
  <c r="D15" i="29"/>
  <c r="E15" i="29" s="1"/>
  <c r="F15" i="29" s="1"/>
  <c r="D14" i="29"/>
  <c r="E14" i="29" s="1"/>
  <c r="F14" i="29" s="1"/>
  <c r="D13" i="29"/>
  <c r="E13" i="29" s="1"/>
  <c r="F13" i="29" s="1"/>
  <c r="D12" i="29"/>
  <c r="E12" i="29" s="1"/>
  <c r="F12" i="29" s="1"/>
  <c r="D11" i="29"/>
  <c r="E11" i="29" s="1"/>
  <c r="F11" i="29" s="1"/>
  <c r="D10" i="29"/>
  <c r="E10" i="29" s="1"/>
  <c r="F10" i="29" s="1"/>
  <c r="D9" i="29"/>
  <c r="E9" i="29" s="1"/>
  <c r="F9" i="29" s="1"/>
  <c r="D8" i="29"/>
  <c r="E8" i="29" s="1"/>
  <c r="F8" i="29" s="1"/>
  <c r="D7" i="29"/>
  <c r="E7" i="29" s="1"/>
  <c r="F7" i="29" s="1"/>
  <c r="D6" i="29"/>
  <c r="E6" i="29" s="1"/>
  <c r="F6" i="29" s="1"/>
  <c r="D5" i="29"/>
  <c r="E5" i="29" s="1"/>
  <c r="F5" i="29" s="1"/>
  <c r="D4" i="29"/>
  <c r="E4" i="29" s="1"/>
  <c r="F4" i="29" s="1"/>
  <c r="D3" i="29"/>
  <c r="E3" i="29" s="1"/>
  <c r="F3" i="29" s="1"/>
  <c r="C28" i="28"/>
  <c r="D28" i="28" s="1"/>
  <c r="C27" i="28"/>
  <c r="D27" i="28" s="1"/>
  <c r="C26" i="28"/>
  <c r="D26" i="28" s="1"/>
  <c r="C25" i="28"/>
  <c r="D25" i="28" s="1"/>
  <c r="C24" i="28"/>
  <c r="D24" i="28" s="1"/>
  <c r="C23" i="28"/>
  <c r="D23" i="28" s="1"/>
  <c r="C22" i="28"/>
  <c r="D22" i="28" s="1"/>
  <c r="C21" i="28"/>
  <c r="D21" i="28" s="1"/>
  <c r="C20" i="28"/>
  <c r="D20" i="28" s="1"/>
  <c r="C19" i="28"/>
  <c r="D19" i="28" s="1"/>
  <c r="C18" i="28"/>
  <c r="D18" i="28" s="1"/>
  <c r="C17" i="28"/>
  <c r="D17" i="28" s="1"/>
  <c r="C16" i="28"/>
  <c r="D16" i="28" s="1"/>
  <c r="C15" i="28"/>
  <c r="D15" i="28" s="1"/>
  <c r="C14" i="28"/>
  <c r="D14" i="28" s="1"/>
  <c r="C13" i="28"/>
  <c r="D13" i="28" s="1"/>
  <c r="C12" i="28"/>
  <c r="D12" i="28" s="1"/>
  <c r="C11" i="28"/>
  <c r="D11" i="28" s="1"/>
  <c r="C10" i="28"/>
  <c r="D10" i="28" s="1"/>
  <c r="C9" i="28"/>
  <c r="D9" i="28" s="1"/>
  <c r="C8" i="28"/>
  <c r="D8" i="28" s="1"/>
  <c r="C7" i="28"/>
  <c r="D7" i="28" s="1"/>
  <c r="C6" i="28"/>
  <c r="D6" i="28" s="1"/>
  <c r="C5" i="28"/>
  <c r="D5" i="28" s="1"/>
  <c r="C4" i="28"/>
  <c r="D4" i="28" s="1"/>
  <c r="C3" i="28"/>
  <c r="D3" i="28" s="1"/>
  <c r="C28" i="27"/>
  <c r="C27" i="27"/>
  <c r="C26" i="27"/>
  <c r="D26" i="27" s="1"/>
  <c r="C25" i="27"/>
  <c r="D25" i="27" s="1"/>
  <c r="F26" i="30" l="1"/>
  <c r="D28" i="27" l="1"/>
  <c r="D27" i="27"/>
  <c r="C24" i="27"/>
  <c r="D24" i="27" s="1"/>
  <c r="C23" i="27"/>
  <c r="D23" i="27" s="1"/>
  <c r="C22" i="27"/>
  <c r="D22" i="27" s="1"/>
  <c r="C21" i="27"/>
  <c r="D21" i="27" s="1"/>
  <c r="C20" i="27"/>
  <c r="D20" i="27" s="1"/>
  <c r="C19" i="27"/>
  <c r="D19" i="27" s="1"/>
  <c r="C18" i="27"/>
  <c r="D18" i="27" s="1"/>
  <c r="C17" i="27"/>
  <c r="D17" i="27" s="1"/>
  <c r="C16" i="27"/>
  <c r="D16" i="27" s="1"/>
  <c r="C15" i="27"/>
  <c r="D15" i="27" s="1"/>
  <c r="C14" i="27"/>
  <c r="D14" i="27" s="1"/>
  <c r="C13" i="27"/>
  <c r="D13" i="27" s="1"/>
  <c r="C12" i="27"/>
  <c r="D12" i="27" s="1"/>
  <c r="C11" i="27"/>
  <c r="D11" i="27" s="1"/>
  <c r="C10" i="27"/>
  <c r="D10" i="27" s="1"/>
  <c r="C9" i="27"/>
  <c r="D9" i="27" s="1"/>
  <c r="C8" i="27"/>
  <c r="D8" i="27" s="1"/>
  <c r="C7" i="27"/>
  <c r="D7" i="27" s="1"/>
  <c r="C6" i="27"/>
  <c r="D6" i="27" s="1"/>
  <c r="C5" i="27"/>
  <c r="D5" i="27" s="1"/>
  <c r="C4" i="27"/>
  <c r="D4" i="27" s="1"/>
  <c r="C3" i="27"/>
  <c r="D3" i="27" s="1"/>
  <c r="D26" i="26"/>
  <c r="D25" i="26"/>
  <c r="C26" i="26"/>
  <c r="C25" i="26"/>
  <c r="C28" i="26"/>
  <c r="D28" i="26" s="1"/>
  <c r="C27" i="26"/>
  <c r="D27" i="26" s="1"/>
  <c r="C24" i="26"/>
  <c r="D24" i="26" s="1"/>
  <c r="C23" i="26"/>
  <c r="D23" i="26" s="1"/>
  <c r="C22" i="26"/>
  <c r="D22" i="26" s="1"/>
  <c r="C21" i="26"/>
  <c r="D21" i="26" s="1"/>
  <c r="C20" i="26"/>
  <c r="D20" i="26" s="1"/>
  <c r="C19" i="26"/>
  <c r="D19" i="26" s="1"/>
  <c r="C18" i="26"/>
  <c r="D18" i="26" s="1"/>
  <c r="C17" i="26"/>
  <c r="D17" i="26" s="1"/>
  <c r="C16" i="26"/>
  <c r="D16" i="26" s="1"/>
  <c r="C15" i="26"/>
  <c r="D15" i="26" s="1"/>
  <c r="C14" i="26"/>
  <c r="D14" i="26" s="1"/>
  <c r="C13" i="26"/>
  <c r="D13" i="26" s="1"/>
  <c r="C12" i="26"/>
  <c r="D12" i="26" s="1"/>
  <c r="C11" i="26"/>
  <c r="D11" i="26" s="1"/>
  <c r="C10" i="26"/>
  <c r="D10" i="26" s="1"/>
  <c r="C9" i="26"/>
  <c r="D9" i="26" s="1"/>
  <c r="C8" i="26"/>
  <c r="D8" i="26" s="1"/>
  <c r="C7" i="26"/>
  <c r="D7" i="26" s="1"/>
  <c r="C6" i="26"/>
  <c r="D6" i="26" s="1"/>
  <c r="C5" i="26"/>
  <c r="D5" i="26" s="1"/>
  <c r="C4" i="26"/>
  <c r="D4" i="26" s="1"/>
  <c r="C3" i="26"/>
  <c r="D3" i="26" s="1"/>
  <c r="C28" i="25"/>
  <c r="C27" i="25"/>
  <c r="D27" i="25" s="1"/>
  <c r="C26" i="25"/>
  <c r="D26" i="25" s="1"/>
  <c r="C25" i="25"/>
  <c r="D25" i="25" s="1"/>
  <c r="F26" i="20"/>
  <c r="F25" i="20"/>
  <c r="E26" i="13"/>
  <c r="E25" i="13"/>
  <c r="F26" i="10"/>
  <c r="F25" i="10"/>
  <c r="E26" i="21"/>
  <c r="E25" i="21"/>
  <c r="D28" i="25"/>
  <c r="C24" i="25"/>
  <c r="D24" i="25" s="1"/>
  <c r="C23" i="25"/>
  <c r="D23" i="25" s="1"/>
  <c r="C22" i="25"/>
  <c r="D22" i="25" s="1"/>
  <c r="C21" i="25"/>
  <c r="D21" i="25" s="1"/>
  <c r="C20" i="25"/>
  <c r="D20" i="25" s="1"/>
  <c r="C19" i="25"/>
  <c r="D19" i="25" s="1"/>
  <c r="C18" i="25"/>
  <c r="D18" i="25" s="1"/>
  <c r="C17" i="25"/>
  <c r="D17" i="25" s="1"/>
  <c r="C16" i="25"/>
  <c r="D16" i="25" s="1"/>
  <c r="C15" i="25"/>
  <c r="D15" i="25" s="1"/>
  <c r="C14" i="25"/>
  <c r="D14" i="25" s="1"/>
  <c r="C13" i="25"/>
  <c r="D13" i="25" s="1"/>
  <c r="C12" i="25"/>
  <c r="D12" i="25" s="1"/>
  <c r="C11" i="25"/>
  <c r="D11" i="25" s="1"/>
  <c r="C10" i="25"/>
  <c r="D10" i="25" s="1"/>
  <c r="C9" i="25"/>
  <c r="D9" i="25" s="1"/>
  <c r="C8" i="25"/>
  <c r="D8" i="25" s="1"/>
  <c r="C7" i="25"/>
  <c r="D7" i="25" s="1"/>
  <c r="C6" i="25"/>
  <c r="D6" i="25" s="1"/>
  <c r="C5" i="25"/>
  <c r="D5" i="25" s="1"/>
  <c r="C4" i="25"/>
  <c r="D4" i="25" s="1"/>
  <c r="C3" i="25"/>
  <c r="D3" i="25" s="1"/>
  <c r="H28" i="24" l="1"/>
  <c r="I28" i="24" s="1"/>
  <c r="J28" i="24" s="1"/>
  <c r="H27" i="24"/>
  <c r="I27" i="24" s="1"/>
  <c r="J27" i="24" s="1"/>
  <c r="H23" i="24"/>
  <c r="I23" i="24" s="1"/>
  <c r="J23" i="24" s="1"/>
  <c r="H22" i="24"/>
  <c r="I22" i="24" s="1"/>
  <c r="J22" i="24" s="1"/>
  <c r="H21" i="24"/>
  <c r="I21" i="24" s="1"/>
  <c r="J21" i="24" s="1"/>
  <c r="H20" i="24"/>
  <c r="I20" i="24" s="1"/>
  <c r="J20" i="24" s="1"/>
  <c r="H19" i="24"/>
  <c r="I19" i="24" s="1"/>
  <c r="J19" i="24" s="1"/>
  <c r="H18" i="24"/>
  <c r="I18" i="24" s="1"/>
  <c r="J18" i="24" s="1"/>
  <c r="H16" i="24"/>
  <c r="I16" i="24" s="1"/>
  <c r="J16" i="24" s="1"/>
  <c r="H15" i="24"/>
  <c r="I15" i="24" s="1"/>
  <c r="J15" i="24" s="1"/>
  <c r="H14" i="24"/>
  <c r="I14" i="24" s="1"/>
  <c r="J14" i="24" s="1"/>
  <c r="H13" i="24"/>
  <c r="I13" i="24" s="1"/>
  <c r="J13" i="24" s="1"/>
  <c r="H12" i="24"/>
  <c r="I12" i="24" s="1"/>
  <c r="J12" i="24" s="1"/>
  <c r="H11" i="24"/>
  <c r="I11" i="24" s="1"/>
  <c r="J11" i="24" s="1"/>
  <c r="H10" i="24"/>
  <c r="I10" i="24" s="1"/>
  <c r="J10" i="24" s="1"/>
  <c r="H9" i="24"/>
  <c r="I9" i="24" s="1"/>
  <c r="J9" i="24" s="1"/>
  <c r="H8" i="24"/>
  <c r="I8" i="24" s="1"/>
  <c r="J8" i="24" s="1"/>
  <c r="H7" i="24"/>
  <c r="I7" i="24" s="1"/>
  <c r="J7" i="24" s="1"/>
  <c r="H6" i="24"/>
  <c r="I6" i="24" s="1"/>
  <c r="J6" i="24" s="1"/>
  <c r="H5" i="24"/>
  <c r="I5" i="24" s="1"/>
  <c r="J5" i="24" s="1"/>
  <c r="H4" i="24"/>
  <c r="I4" i="24" s="1"/>
  <c r="J4" i="24" s="1"/>
  <c r="H3" i="24"/>
  <c r="I3" i="24" s="1"/>
  <c r="J3" i="24" s="1"/>
  <c r="D28" i="23"/>
  <c r="D27" i="23"/>
  <c r="D23" i="23"/>
  <c r="D22" i="23"/>
  <c r="D21" i="23"/>
  <c r="D20" i="23"/>
  <c r="D19" i="23"/>
  <c r="D18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E23" i="23"/>
  <c r="F23" i="23" s="1"/>
  <c r="E22" i="23"/>
  <c r="F22" i="23" s="1"/>
  <c r="E21" i="23"/>
  <c r="F21" i="23" s="1"/>
  <c r="E20" i="23"/>
  <c r="F20" i="23" s="1"/>
  <c r="E19" i="23"/>
  <c r="F19" i="23" s="1"/>
  <c r="E18" i="23"/>
  <c r="F18" i="23" s="1"/>
  <c r="E7" i="23"/>
  <c r="F7" i="23" s="1"/>
  <c r="E6" i="23"/>
  <c r="F6" i="23" s="1"/>
  <c r="E5" i="23"/>
  <c r="F5" i="23" s="1"/>
  <c r="D28" i="22"/>
  <c r="D27" i="22"/>
  <c r="D23" i="22"/>
  <c r="D22" i="22"/>
  <c r="D21" i="22"/>
  <c r="D20" i="22"/>
  <c r="D19" i="22"/>
  <c r="D18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E8" i="22"/>
  <c r="F8" i="22" s="1"/>
  <c r="E5" i="22"/>
  <c r="F5" i="22" s="1"/>
  <c r="E3" i="22"/>
  <c r="F3" i="22" s="1"/>
  <c r="D26" i="21"/>
  <c r="F26" i="21" s="1"/>
  <c r="D28" i="21"/>
  <c r="D27" i="21"/>
  <c r="D25" i="21"/>
  <c r="F25" i="21" s="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E28" i="21"/>
  <c r="F28" i="21" s="1"/>
  <c r="E27" i="21"/>
  <c r="F27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E4" i="21"/>
  <c r="F4" i="21" s="1"/>
  <c r="E3" i="21"/>
  <c r="F3" i="21" s="1"/>
  <c r="E27" i="23" l="1"/>
  <c r="F27" i="23" s="1"/>
  <c r="E28" i="23"/>
  <c r="F28" i="23" s="1"/>
  <c r="E3" i="23"/>
  <c r="F3" i="23" s="1"/>
  <c r="E4" i="23"/>
  <c r="F4" i="23" s="1"/>
  <c r="E9" i="23"/>
  <c r="F9" i="23" s="1"/>
  <c r="E10" i="23"/>
  <c r="F10" i="23" s="1"/>
  <c r="E11" i="23"/>
  <c r="F11" i="23" s="1"/>
  <c r="E12" i="23"/>
  <c r="F12" i="23" s="1"/>
  <c r="E13" i="23"/>
  <c r="F13" i="23" s="1"/>
  <c r="E14" i="23"/>
  <c r="F14" i="23" s="1"/>
  <c r="E15" i="23"/>
  <c r="F15" i="23" s="1"/>
  <c r="E16" i="23"/>
  <c r="F16" i="23" s="1"/>
  <c r="E8" i="23"/>
  <c r="F8" i="23" s="1"/>
  <c r="E4" i="22"/>
  <c r="F4" i="22" s="1"/>
  <c r="E23" i="22"/>
  <c r="F23" i="22" s="1"/>
  <c r="E27" i="22"/>
  <c r="F27" i="22" s="1"/>
  <c r="E28" i="22"/>
  <c r="F28" i="22" s="1"/>
  <c r="E6" i="22"/>
  <c r="F6" i="22" s="1"/>
  <c r="E7" i="22"/>
  <c r="F7" i="22" s="1"/>
  <c r="E9" i="22"/>
  <c r="F9" i="22" s="1"/>
  <c r="E10" i="22"/>
  <c r="F10" i="22" s="1"/>
  <c r="E11" i="22"/>
  <c r="F11" i="22" s="1"/>
  <c r="E12" i="22"/>
  <c r="F12" i="22" s="1"/>
  <c r="E13" i="22"/>
  <c r="F13" i="22" s="1"/>
  <c r="E14" i="22"/>
  <c r="F14" i="22" s="1"/>
  <c r="E15" i="22"/>
  <c r="F15" i="22" s="1"/>
  <c r="E16" i="22"/>
  <c r="F16" i="22" s="1"/>
  <c r="E18" i="22"/>
  <c r="F18" i="22" s="1"/>
  <c r="E19" i="22"/>
  <c r="F19" i="22" s="1"/>
  <c r="E20" i="22"/>
  <c r="F20" i="22" s="1"/>
  <c r="E21" i="22"/>
  <c r="F21" i="22" s="1"/>
  <c r="E22" i="22"/>
  <c r="F22" i="22" s="1"/>
  <c r="F28" i="20" l="1"/>
  <c r="G28" i="20" s="1"/>
  <c r="F27" i="20"/>
  <c r="G27" i="20" s="1"/>
  <c r="G26" i="20"/>
  <c r="G25" i="20"/>
  <c r="F24" i="20"/>
  <c r="G24" i="20" s="1"/>
  <c r="F23" i="20"/>
  <c r="G23" i="20" s="1"/>
  <c r="F22" i="20"/>
  <c r="G22" i="20" s="1"/>
  <c r="F21" i="20"/>
  <c r="G21" i="20" s="1"/>
  <c r="F20" i="20"/>
  <c r="G20" i="20" s="1"/>
  <c r="F19" i="20"/>
  <c r="G19" i="20" s="1"/>
  <c r="F18" i="20"/>
  <c r="G18" i="20" s="1"/>
  <c r="F17" i="20"/>
  <c r="G17" i="20" s="1"/>
  <c r="F16" i="20"/>
  <c r="G16" i="20" s="1"/>
  <c r="F15" i="20"/>
  <c r="G15" i="20" s="1"/>
  <c r="F14" i="20"/>
  <c r="G14" i="20" s="1"/>
  <c r="F13" i="20"/>
  <c r="G13" i="20" s="1"/>
  <c r="F12" i="20"/>
  <c r="G12" i="20" s="1"/>
  <c r="F11" i="20"/>
  <c r="G11" i="20" s="1"/>
  <c r="F10" i="20"/>
  <c r="G10" i="20" s="1"/>
  <c r="F9" i="20"/>
  <c r="G9" i="20" s="1"/>
  <c r="F8" i="20"/>
  <c r="G8" i="20" s="1"/>
  <c r="F7" i="20"/>
  <c r="G7" i="20" s="1"/>
  <c r="F6" i="20"/>
  <c r="G6" i="20" s="1"/>
  <c r="F5" i="20"/>
  <c r="G5" i="20" s="1"/>
  <c r="F4" i="20"/>
  <c r="G4" i="20" s="1"/>
  <c r="F3" i="20"/>
  <c r="G3" i="20" s="1"/>
  <c r="C28" i="19"/>
  <c r="D28" i="19" s="1"/>
  <c r="C27" i="19"/>
  <c r="D27" i="19" s="1"/>
  <c r="C26" i="19"/>
  <c r="D26" i="19" s="1"/>
  <c r="C25" i="19"/>
  <c r="D25" i="19" s="1"/>
  <c r="C24" i="19"/>
  <c r="D24" i="19" s="1"/>
  <c r="C23" i="19"/>
  <c r="D23" i="19" s="1"/>
  <c r="C22" i="19"/>
  <c r="D22" i="19" s="1"/>
  <c r="C21" i="19"/>
  <c r="D21" i="19" s="1"/>
  <c r="C20" i="19"/>
  <c r="D20" i="19" s="1"/>
  <c r="C19" i="19"/>
  <c r="D19" i="19" s="1"/>
  <c r="C18" i="19"/>
  <c r="D18" i="19" s="1"/>
  <c r="C17" i="19"/>
  <c r="D17" i="19" s="1"/>
  <c r="C16" i="19"/>
  <c r="D16" i="19" s="1"/>
  <c r="C15" i="19"/>
  <c r="D15" i="19" s="1"/>
  <c r="C14" i="19"/>
  <c r="D14" i="19" s="1"/>
  <c r="C13" i="19"/>
  <c r="D13" i="19" s="1"/>
  <c r="C12" i="19"/>
  <c r="D12" i="19" s="1"/>
  <c r="C11" i="19"/>
  <c r="D11" i="19" s="1"/>
  <c r="C10" i="19"/>
  <c r="D10" i="19" s="1"/>
  <c r="C9" i="19"/>
  <c r="D9" i="19" s="1"/>
  <c r="C8" i="19"/>
  <c r="D8" i="19" s="1"/>
  <c r="C7" i="19"/>
  <c r="D7" i="19" s="1"/>
  <c r="C6" i="19"/>
  <c r="D6" i="19" s="1"/>
  <c r="C5" i="19"/>
  <c r="D5" i="19" s="1"/>
  <c r="C4" i="19"/>
  <c r="D4" i="19" s="1"/>
  <c r="C3" i="19"/>
  <c r="D3" i="19" s="1"/>
  <c r="C25" i="18" l="1"/>
  <c r="D25" i="18" s="1"/>
  <c r="C28" i="18"/>
  <c r="D28" i="18" s="1"/>
  <c r="C27" i="18"/>
  <c r="D27" i="18" s="1"/>
  <c r="C26" i="18"/>
  <c r="D26" i="18" s="1"/>
  <c r="C24" i="18"/>
  <c r="D24" i="18" s="1"/>
  <c r="C23" i="18"/>
  <c r="D23" i="18" s="1"/>
  <c r="C22" i="18"/>
  <c r="D22" i="18" s="1"/>
  <c r="C21" i="18"/>
  <c r="D21" i="18" s="1"/>
  <c r="C20" i="18"/>
  <c r="D20" i="18" s="1"/>
  <c r="C19" i="18"/>
  <c r="D19" i="18" s="1"/>
  <c r="C18" i="18"/>
  <c r="D18" i="18" s="1"/>
  <c r="C17" i="18"/>
  <c r="D17" i="18" s="1"/>
  <c r="C16" i="18"/>
  <c r="D16" i="18" s="1"/>
  <c r="C15" i="18"/>
  <c r="D15" i="18" s="1"/>
  <c r="C14" i="18"/>
  <c r="D14" i="18" s="1"/>
  <c r="C13" i="18"/>
  <c r="D13" i="18" s="1"/>
  <c r="C12" i="18"/>
  <c r="D12" i="18" s="1"/>
  <c r="C11" i="18"/>
  <c r="D11" i="18" s="1"/>
  <c r="C10" i="18"/>
  <c r="D10" i="18" s="1"/>
  <c r="C9" i="18"/>
  <c r="D9" i="18" s="1"/>
  <c r="C8" i="18"/>
  <c r="D8" i="18" s="1"/>
  <c r="C7" i="18"/>
  <c r="D7" i="18" s="1"/>
  <c r="C6" i="18"/>
  <c r="D6" i="18" s="1"/>
  <c r="C5" i="18"/>
  <c r="D5" i="18" s="1"/>
  <c r="C4" i="18"/>
  <c r="D4" i="18" s="1"/>
  <c r="C3" i="18"/>
  <c r="D3" i="18" s="1"/>
  <c r="C28" i="17"/>
  <c r="D28" i="17" s="1"/>
  <c r="C27" i="17"/>
  <c r="D27" i="17" s="1"/>
  <c r="C26" i="17"/>
  <c r="D26" i="17" s="1"/>
  <c r="C25" i="17"/>
  <c r="D25" i="17" s="1"/>
  <c r="C24" i="17"/>
  <c r="D24" i="17" s="1"/>
  <c r="C23" i="17"/>
  <c r="D23" i="17" s="1"/>
  <c r="C22" i="17"/>
  <c r="D22" i="17" s="1"/>
  <c r="C21" i="17"/>
  <c r="D21" i="17" s="1"/>
  <c r="C20" i="17"/>
  <c r="D20" i="17" s="1"/>
  <c r="C19" i="17"/>
  <c r="D19" i="17" s="1"/>
  <c r="C18" i="17"/>
  <c r="D18" i="17" s="1"/>
  <c r="C17" i="17"/>
  <c r="D17" i="17" s="1"/>
  <c r="C16" i="17"/>
  <c r="D16" i="17" s="1"/>
  <c r="C15" i="17"/>
  <c r="D15" i="17" s="1"/>
  <c r="C14" i="17"/>
  <c r="D14" i="17" s="1"/>
  <c r="C13" i="17"/>
  <c r="D13" i="17" s="1"/>
  <c r="C12" i="17"/>
  <c r="D12" i="17" s="1"/>
  <c r="C11" i="17"/>
  <c r="D11" i="17" s="1"/>
  <c r="C10" i="17"/>
  <c r="D10" i="17" s="1"/>
  <c r="C9" i="17"/>
  <c r="D9" i="17" s="1"/>
  <c r="C8" i="17"/>
  <c r="D8" i="17" s="1"/>
  <c r="C7" i="17"/>
  <c r="D7" i="17" s="1"/>
  <c r="C6" i="17"/>
  <c r="D6" i="17" s="1"/>
  <c r="C5" i="17"/>
  <c r="D5" i="17" s="1"/>
  <c r="C4" i="17"/>
  <c r="D4" i="17" s="1"/>
  <c r="C3" i="17"/>
  <c r="D3" i="17" s="1"/>
  <c r="C26" i="16"/>
  <c r="C25" i="16"/>
  <c r="D25" i="16" s="1"/>
  <c r="C28" i="16"/>
  <c r="D28" i="16" s="1"/>
  <c r="C27" i="16"/>
  <c r="D27" i="16" s="1"/>
  <c r="C22" i="16"/>
  <c r="D22" i="16" s="1"/>
  <c r="C21" i="16"/>
  <c r="D21" i="16" s="1"/>
  <c r="C20" i="16"/>
  <c r="D20" i="16" s="1"/>
  <c r="C19" i="16"/>
  <c r="D19" i="16" s="1"/>
  <c r="C18" i="16"/>
  <c r="D18" i="16" s="1"/>
  <c r="C17" i="16"/>
  <c r="D17" i="16" s="1"/>
  <c r="C15" i="16"/>
  <c r="D15" i="16" s="1"/>
  <c r="C14" i="16"/>
  <c r="D14" i="16" s="1"/>
  <c r="C13" i="16"/>
  <c r="D13" i="16" s="1"/>
  <c r="C12" i="16"/>
  <c r="D12" i="16" s="1"/>
  <c r="C11" i="16"/>
  <c r="D11" i="16" s="1"/>
  <c r="C10" i="16"/>
  <c r="D10" i="16" s="1"/>
  <c r="C9" i="16"/>
  <c r="D9" i="16" s="1"/>
  <c r="C8" i="16"/>
  <c r="D8" i="16" s="1"/>
  <c r="C7" i="16"/>
  <c r="D7" i="16" s="1"/>
  <c r="C6" i="16"/>
  <c r="D6" i="16" s="1"/>
  <c r="C5" i="16"/>
  <c r="D5" i="16" s="1"/>
  <c r="C4" i="16"/>
  <c r="D4" i="16" s="1"/>
  <c r="C3" i="16"/>
  <c r="D3" i="16" s="1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F28" i="15"/>
  <c r="G28" i="15" s="1"/>
  <c r="F27" i="15"/>
  <c r="G27" i="15" s="1"/>
  <c r="F26" i="15"/>
  <c r="G26" i="15" s="1"/>
  <c r="F25" i="15"/>
  <c r="G25" i="15" s="1"/>
  <c r="F24" i="15"/>
  <c r="G24" i="15" s="1"/>
  <c r="F23" i="15"/>
  <c r="G23" i="15" s="1"/>
  <c r="F22" i="15"/>
  <c r="G22" i="15" s="1"/>
  <c r="F21" i="15"/>
  <c r="G21" i="15" s="1"/>
  <c r="F20" i="15"/>
  <c r="G20" i="15" s="1"/>
  <c r="F19" i="15"/>
  <c r="G19" i="15" s="1"/>
  <c r="F18" i="15"/>
  <c r="G18" i="15" s="1"/>
  <c r="F17" i="15"/>
  <c r="G17" i="15" s="1"/>
  <c r="F16" i="15"/>
  <c r="G16" i="15" s="1"/>
  <c r="F15" i="15"/>
  <c r="G15" i="15" s="1"/>
  <c r="F14" i="15"/>
  <c r="G14" i="15" s="1"/>
  <c r="F13" i="15"/>
  <c r="G13" i="15" s="1"/>
  <c r="F12" i="15"/>
  <c r="G12" i="15" s="1"/>
  <c r="F11" i="15"/>
  <c r="G11" i="15" s="1"/>
  <c r="F10" i="15"/>
  <c r="G10" i="15" s="1"/>
  <c r="F9" i="15"/>
  <c r="G9" i="15" s="1"/>
  <c r="F8" i="15"/>
  <c r="G8" i="15" s="1"/>
  <c r="F7" i="15"/>
  <c r="G7" i="15" s="1"/>
  <c r="F6" i="15"/>
  <c r="G6" i="15" s="1"/>
  <c r="F5" i="15"/>
  <c r="G5" i="15" s="1"/>
  <c r="F4" i="15"/>
  <c r="G4" i="15" s="1"/>
  <c r="F3" i="15"/>
  <c r="G3" i="15" s="1"/>
  <c r="D26" i="16" l="1"/>
  <c r="C16" i="16"/>
  <c r="D16" i="16" s="1"/>
  <c r="C23" i="16"/>
  <c r="D23" i="16" s="1"/>
  <c r="C24" i="16"/>
  <c r="D24" i="16" s="1"/>
  <c r="D28" i="14" l="1"/>
  <c r="E28" i="14" s="1"/>
  <c r="F28" i="14" s="1"/>
  <c r="D27" i="14"/>
  <c r="E27" i="14" s="1"/>
  <c r="F27" i="14" s="1"/>
  <c r="D26" i="14"/>
  <c r="E26" i="14" s="1"/>
  <c r="F26" i="14" s="1"/>
  <c r="D25" i="14"/>
  <c r="E25" i="14" s="1"/>
  <c r="F25" i="14" s="1"/>
  <c r="D24" i="14"/>
  <c r="E24" i="14" s="1"/>
  <c r="F24" i="14" s="1"/>
  <c r="D23" i="14"/>
  <c r="E23" i="14" s="1"/>
  <c r="F23" i="14" s="1"/>
  <c r="D22" i="14"/>
  <c r="E22" i="14" s="1"/>
  <c r="F22" i="14" s="1"/>
  <c r="D21" i="14"/>
  <c r="E21" i="14" s="1"/>
  <c r="F21" i="14" s="1"/>
  <c r="D20" i="14"/>
  <c r="E20" i="14" s="1"/>
  <c r="F20" i="14" s="1"/>
  <c r="D19" i="14"/>
  <c r="E19" i="14" s="1"/>
  <c r="F19" i="14" s="1"/>
  <c r="D18" i="14"/>
  <c r="E18" i="14" s="1"/>
  <c r="F18" i="14" s="1"/>
  <c r="D17" i="14"/>
  <c r="E17" i="14" s="1"/>
  <c r="F17" i="14" s="1"/>
  <c r="D16" i="14"/>
  <c r="E16" i="14" s="1"/>
  <c r="F16" i="14" s="1"/>
  <c r="D15" i="14"/>
  <c r="E15" i="14" s="1"/>
  <c r="F15" i="14" s="1"/>
  <c r="D14" i="14"/>
  <c r="E14" i="14" s="1"/>
  <c r="F14" i="14" s="1"/>
  <c r="D13" i="14"/>
  <c r="E13" i="14" s="1"/>
  <c r="F13" i="14" s="1"/>
  <c r="D12" i="14"/>
  <c r="E12" i="14" s="1"/>
  <c r="F12" i="14" s="1"/>
  <c r="D11" i="14"/>
  <c r="E11" i="14" s="1"/>
  <c r="F11" i="14" s="1"/>
  <c r="D10" i="14"/>
  <c r="E10" i="14" s="1"/>
  <c r="F10" i="14" s="1"/>
  <c r="D9" i="14"/>
  <c r="E9" i="14" s="1"/>
  <c r="F9" i="14" s="1"/>
  <c r="D8" i="14"/>
  <c r="E8" i="14" s="1"/>
  <c r="F8" i="14" s="1"/>
  <c r="D7" i="14"/>
  <c r="E7" i="14" s="1"/>
  <c r="F7" i="14" s="1"/>
  <c r="D6" i="14"/>
  <c r="E6" i="14" s="1"/>
  <c r="F6" i="14" s="1"/>
  <c r="D5" i="14"/>
  <c r="E5" i="14" s="1"/>
  <c r="F5" i="14" s="1"/>
  <c r="D3" i="14"/>
  <c r="E3" i="14" s="1"/>
  <c r="F3" i="14" s="1"/>
  <c r="D4" i="14"/>
  <c r="E4" i="14" s="1"/>
  <c r="F4" i="14" s="1"/>
  <c r="D28" i="13" l="1"/>
  <c r="E28" i="13" s="1"/>
  <c r="F28" i="13" s="1"/>
  <c r="D27" i="13"/>
  <c r="E27" i="13" s="1"/>
  <c r="F27" i="13" s="1"/>
  <c r="D26" i="13"/>
  <c r="F26" i="13" s="1"/>
  <c r="D25" i="13"/>
  <c r="F25" i="13" s="1"/>
  <c r="D24" i="13"/>
  <c r="E24" i="13" s="1"/>
  <c r="F24" i="13" s="1"/>
  <c r="D23" i="13"/>
  <c r="E23" i="13" s="1"/>
  <c r="F23" i="13" s="1"/>
  <c r="D22" i="13"/>
  <c r="E22" i="13" s="1"/>
  <c r="F22" i="13" s="1"/>
  <c r="D21" i="13"/>
  <c r="E21" i="13" s="1"/>
  <c r="F21" i="13" s="1"/>
  <c r="D20" i="13"/>
  <c r="E20" i="13" s="1"/>
  <c r="F20" i="13" s="1"/>
  <c r="D19" i="13"/>
  <c r="E19" i="13" s="1"/>
  <c r="F19" i="13" s="1"/>
  <c r="D18" i="13"/>
  <c r="E18" i="13" s="1"/>
  <c r="F18" i="13" s="1"/>
  <c r="D17" i="13"/>
  <c r="E17" i="13" s="1"/>
  <c r="F17" i="13" s="1"/>
  <c r="D16" i="13"/>
  <c r="E16" i="13" s="1"/>
  <c r="F16" i="13" s="1"/>
  <c r="D15" i="13"/>
  <c r="E15" i="13" s="1"/>
  <c r="F15" i="13" s="1"/>
  <c r="D14" i="13"/>
  <c r="E14" i="13" s="1"/>
  <c r="F14" i="13" s="1"/>
  <c r="D13" i="13"/>
  <c r="E13" i="13" s="1"/>
  <c r="F13" i="13" s="1"/>
  <c r="D12" i="13"/>
  <c r="E12" i="13" s="1"/>
  <c r="F12" i="13" s="1"/>
  <c r="D11" i="13"/>
  <c r="E11" i="13" s="1"/>
  <c r="F11" i="13" s="1"/>
  <c r="D10" i="13"/>
  <c r="E10" i="13" s="1"/>
  <c r="F10" i="13" s="1"/>
  <c r="D9" i="13"/>
  <c r="E9" i="13" s="1"/>
  <c r="F9" i="13" s="1"/>
  <c r="D8" i="13"/>
  <c r="E8" i="13" s="1"/>
  <c r="F8" i="13" s="1"/>
  <c r="D7" i="13"/>
  <c r="E7" i="13" s="1"/>
  <c r="F7" i="13" s="1"/>
  <c r="D6" i="13"/>
  <c r="E6" i="13" s="1"/>
  <c r="F6" i="13" s="1"/>
  <c r="D5" i="13"/>
  <c r="E5" i="13" s="1"/>
  <c r="F5" i="13" s="1"/>
  <c r="D4" i="13"/>
  <c r="E4" i="13" s="1"/>
  <c r="F4" i="13" s="1"/>
  <c r="D3" i="13"/>
  <c r="E3" i="13" s="1"/>
  <c r="F3" i="13" s="1"/>
  <c r="J28" i="12" l="1"/>
  <c r="K28" i="12" s="1"/>
  <c r="L28" i="12" s="1"/>
  <c r="J27" i="12"/>
  <c r="K27" i="12" s="1"/>
  <c r="L27" i="12" s="1"/>
  <c r="J26" i="12"/>
  <c r="K26" i="12" s="1"/>
  <c r="L26" i="12" s="1"/>
  <c r="J25" i="12"/>
  <c r="K25" i="12" s="1"/>
  <c r="L25" i="12" s="1"/>
  <c r="J24" i="12"/>
  <c r="K24" i="12" s="1"/>
  <c r="L24" i="12" s="1"/>
  <c r="J23" i="12"/>
  <c r="K23" i="12" s="1"/>
  <c r="L23" i="12" s="1"/>
  <c r="J22" i="12"/>
  <c r="K22" i="12" s="1"/>
  <c r="L22" i="12" s="1"/>
  <c r="J21" i="12"/>
  <c r="K21" i="12" s="1"/>
  <c r="L21" i="12" s="1"/>
  <c r="J20" i="12"/>
  <c r="K20" i="12" s="1"/>
  <c r="L20" i="12" s="1"/>
  <c r="J19" i="12"/>
  <c r="K19" i="12" s="1"/>
  <c r="L19" i="12" s="1"/>
  <c r="J18" i="12"/>
  <c r="K18" i="12" s="1"/>
  <c r="L18" i="12" s="1"/>
  <c r="J17" i="12"/>
  <c r="K17" i="12" s="1"/>
  <c r="L17" i="12" s="1"/>
  <c r="J16" i="12"/>
  <c r="K16" i="12" s="1"/>
  <c r="L16" i="12" s="1"/>
  <c r="J15" i="12"/>
  <c r="K15" i="12" s="1"/>
  <c r="L15" i="12" s="1"/>
  <c r="J14" i="12"/>
  <c r="K14" i="12" s="1"/>
  <c r="L14" i="12" s="1"/>
  <c r="J13" i="12"/>
  <c r="K13" i="12" s="1"/>
  <c r="L13" i="12" s="1"/>
  <c r="J12" i="12"/>
  <c r="K12" i="12" s="1"/>
  <c r="L12" i="12" s="1"/>
  <c r="J11" i="12"/>
  <c r="K11" i="12" s="1"/>
  <c r="L11" i="12" s="1"/>
  <c r="J10" i="12"/>
  <c r="K10" i="12" s="1"/>
  <c r="L10" i="12" s="1"/>
  <c r="J9" i="12"/>
  <c r="K9" i="12" s="1"/>
  <c r="L9" i="12" s="1"/>
  <c r="J8" i="12"/>
  <c r="K8" i="12" s="1"/>
  <c r="L8" i="12" s="1"/>
  <c r="J7" i="12"/>
  <c r="K7" i="12" s="1"/>
  <c r="L7" i="12" s="1"/>
  <c r="J6" i="12"/>
  <c r="K6" i="12" s="1"/>
  <c r="L6" i="12" s="1"/>
  <c r="J5" i="12"/>
  <c r="K5" i="12" s="1"/>
  <c r="L5" i="12" s="1"/>
  <c r="J4" i="12"/>
  <c r="K4" i="12" s="1"/>
  <c r="L4" i="12" s="1"/>
  <c r="J3" i="12"/>
  <c r="K3" i="12" s="1"/>
  <c r="L3" i="12" s="1"/>
  <c r="I28" i="11"/>
  <c r="J28" i="11" s="1"/>
  <c r="K28" i="11" s="1"/>
  <c r="I27" i="11"/>
  <c r="J27" i="11" s="1"/>
  <c r="K27" i="11" s="1"/>
  <c r="I26" i="11"/>
  <c r="J26" i="11" s="1"/>
  <c r="K26" i="11" s="1"/>
  <c r="I25" i="11"/>
  <c r="J25" i="11" s="1"/>
  <c r="K25" i="11" s="1"/>
  <c r="J24" i="11"/>
  <c r="K24" i="11" s="1"/>
  <c r="J23" i="11"/>
  <c r="K23" i="11" s="1"/>
  <c r="I22" i="11"/>
  <c r="J22" i="11" s="1"/>
  <c r="K22" i="11" s="1"/>
  <c r="I21" i="11"/>
  <c r="J21" i="11" s="1"/>
  <c r="K21" i="11" s="1"/>
  <c r="I20" i="11"/>
  <c r="J20" i="11" s="1"/>
  <c r="K20" i="11" s="1"/>
  <c r="I19" i="11"/>
  <c r="J19" i="11" s="1"/>
  <c r="K19" i="11" s="1"/>
  <c r="I18" i="11"/>
  <c r="J18" i="11" s="1"/>
  <c r="K18" i="11" s="1"/>
  <c r="J17" i="11"/>
  <c r="K17" i="11" s="1"/>
  <c r="J16" i="11"/>
  <c r="K16" i="11" s="1"/>
  <c r="I15" i="11"/>
  <c r="J15" i="11" s="1"/>
  <c r="K15" i="11" s="1"/>
  <c r="I14" i="11"/>
  <c r="J14" i="11" s="1"/>
  <c r="K14" i="11" s="1"/>
  <c r="I13" i="11"/>
  <c r="J13" i="11" s="1"/>
  <c r="K13" i="11" s="1"/>
  <c r="I12" i="11"/>
  <c r="J12" i="11" s="1"/>
  <c r="K12" i="11" s="1"/>
  <c r="I11" i="11"/>
  <c r="J11" i="11" s="1"/>
  <c r="K11" i="11" s="1"/>
  <c r="I10" i="11"/>
  <c r="J10" i="11" s="1"/>
  <c r="K10" i="11" s="1"/>
  <c r="I9" i="11"/>
  <c r="J9" i="11" s="1"/>
  <c r="K9" i="11" s="1"/>
  <c r="I8" i="11"/>
  <c r="J8" i="11" s="1"/>
  <c r="K8" i="11" s="1"/>
  <c r="I7" i="11"/>
  <c r="J7" i="11" s="1"/>
  <c r="K7" i="11" s="1"/>
  <c r="I6" i="11"/>
  <c r="J6" i="11" s="1"/>
  <c r="K6" i="11" s="1"/>
  <c r="I5" i="11"/>
  <c r="J5" i="11" s="1"/>
  <c r="K5" i="11" s="1"/>
  <c r="I4" i="11"/>
  <c r="J4" i="11" s="1"/>
  <c r="K4" i="11" s="1"/>
  <c r="I3" i="11"/>
  <c r="J3" i="11" s="1"/>
  <c r="K3" i="11" s="1"/>
  <c r="E28" i="10"/>
  <c r="F28" i="10" s="1"/>
  <c r="G28" i="10" s="1"/>
  <c r="E27" i="10"/>
  <c r="F27" i="10" s="1"/>
  <c r="G27" i="10" s="1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G26" i="10"/>
  <c r="G25" i="10"/>
  <c r="F24" i="10"/>
  <c r="G24" i="10" s="1"/>
  <c r="F23" i="10"/>
  <c r="G23" i="10" s="1"/>
  <c r="F22" i="10"/>
  <c r="G22" i="10" s="1"/>
  <c r="F21" i="10"/>
  <c r="G21" i="10" s="1"/>
  <c r="F20" i="10"/>
  <c r="G20" i="10" s="1"/>
  <c r="F19" i="10"/>
  <c r="G19" i="10" s="1"/>
  <c r="F18" i="10"/>
  <c r="G18" i="10" s="1"/>
  <c r="F17" i="10"/>
  <c r="G17" i="10" s="1"/>
  <c r="F16" i="10"/>
  <c r="G16" i="10" s="1"/>
  <c r="F15" i="10"/>
  <c r="G15" i="10" s="1"/>
  <c r="F14" i="10"/>
  <c r="G14" i="10" s="1"/>
  <c r="F13" i="10"/>
  <c r="G13" i="10" s="1"/>
  <c r="F12" i="10"/>
  <c r="G12" i="10" s="1"/>
  <c r="F11" i="10"/>
  <c r="G11" i="10" s="1"/>
  <c r="F10" i="10"/>
  <c r="G10" i="10" s="1"/>
  <c r="F9" i="10"/>
  <c r="G9" i="10" s="1"/>
  <c r="F8" i="10"/>
  <c r="G8" i="10" s="1"/>
  <c r="F7" i="10"/>
  <c r="G7" i="10" s="1"/>
  <c r="F6" i="10"/>
  <c r="G6" i="10" s="1"/>
  <c r="F5" i="10"/>
  <c r="G5" i="10" s="1"/>
  <c r="F4" i="10"/>
  <c r="G4" i="10" s="1"/>
  <c r="F3" i="10"/>
  <c r="G3" i="10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F3" i="8" l="1"/>
  <c r="D28" i="8"/>
  <c r="E28" i="8" s="1"/>
  <c r="F28" i="8" s="1"/>
  <c r="D27" i="8"/>
  <c r="E27" i="8" s="1"/>
  <c r="F27" i="8" s="1"/>
  <c r="D26" i="8"/>
  <c r="E26" i="8" s="1"/>
  <c r="F26" i="8" s="1"/>
  <c r="D25" i="8"/>
  <c r="E25" i="8" s="1"/>
  <c r="F25" i="8" s="1"/>
  <c r="D24" i="8"/>
  <c r="E24" i="8" s="1"/>
  <c r="F24" i="8" s="1"/>
  <c r="D23" i="8"/>
  <c r="E23" i="8" s="1"/>
  <c r="F23" i="8" s="1"/>
  <c r="D22" i="8"/>
  <c r="E22" i="8" s="1"/>
  <c r="F22" i="8" s="1"/>
  <c r="D21" i="8"/>
  <c r="E21" i="8" s="1"/>
  <c r="F21" i="8" s="1"/>
  <c r="D20" i="8"/>
  <c r="E20" i="8" s="1"/>
  <c r="F20" i="8" s="1"/>
  <c r="D19" i="8"/>
  <c r="E19" i="8" s="1"/>
  <c r="F19" i="8" s="1"/>
  <c r="D18" i="8"/>
  <c r="E18" i="8" s="1"/>
  <c r="F18" i="8" s="1"/>
  <c r="D17" i="8"/>
  <c r="E17" i="8" s="1"/>
  <c r="F17" i="8" s="1"/>
  <c r="D16" i="8"/>
  <c r="E16" i="8" s="1"/>
  <c r="F16" i="8" s="1"/>
  <c r="D15" i="8"/>
  <c r="E15" i="8" s="1"/>
  <c r="F15" i="8" s="1"/>
  <c r="D14" i="8"/>
  <c r="E14" i="8" s="1"/>
  <c r="F14" i="8" s="1"/>
  <c r="D13" i="8"/>
  <c r="E13" i="8" s="1"/>
  <c r="F13" i="8" s="1"/>
  <c r="D12" i="8"/>
  <c r="E12" i="8" s="1"/>
  <c r="F12" i="8" s="1"/>
  <c r="D11" i="8"/>
  <c r="E11" i="8" s="1"/>
  <c r="F11" i="8" s="1"/>
  <c r="D10" i="8"/>
  <c r="E10" i="8" s="1"/>
  <c r="F10" i="8" s="1"/>
  <c r="D9" i="8"/>
  <c r="E9" i="8" s="1"/>
  <c r="F9" i="8" s="1"/>
  <c r="D8" i="8"/>
  <c r="E8" i="8" s="1"/>
  <c r="F8" i="8" s="1"/>
  <c r="D7" i="8"/>
  <c r="E7" i="8" s="1"/>
  <c r="F7" i="8" s="1"/>
  <c r="D6" i="8"/>
  <c r="E6" i="8" s="1"/>
  <c r="F6" i="8" s="1"/>
  <c r="D5" i="8"/>
  <c r="E5" i="8" s="1"/>
  <c r="F5" i="8" s="1"/>
  <c r="D4" i="8"/>
  <c r="E4" i="8" s="1"/>
  <c r="F4" i="8" s="1"/>
  <c r="D3" i="8"/>
  <c r="E3" i="8" s="1"/>
  <c r="F28" i="7"/>
  <c r="G28" i="7" s="1"/>
  <c r="H28" i="7" s="1"/>
  <c r="F27" i="7"/>
  <c r="G27" i="7" s="1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H7" i="7"/>
  <c r="H6" i="7"/>
  <c r="G5" i="7"/>
  <c r="H5" i="7" s="1"/>
  <c r="G4" i="7"/>
  <c r="H4" i="7" s="1"/>
  <c r="G3" i="7"/>
  <c r="H3" i="7" s="1"/>
  <c r="N28" i="6"/>
  <c r="O28" i="6" s="1"/>
  <c r="P28" i="6" s="1"/>
  <c r="N27" i="6"/>
  <c r="O27" i="6" s="1"/>
  <c r="P27" i="6" s="1"/>
  <c r="N26" i="6"/>
  <c r="O26" i="6" s="1"/>
  <c r="P26" i="6" s="1"/>
  <c r="N25" i="6"/>
  <c r="O25" i="6" s="1"/>
  <c r="P25" i="6" s="1"/>
  <c r="N24" i="6"/>
  <c r="O24" i="6" s="1"/>
  <c r="P24" i="6" s="1"/>
  <c r="O23" i="6"/>
  <c r="P23" i="6" s="1"/>
  <c r="N22" i="6"/>
  <c r="O22" i="6" s="1"/>
  <c r="P22" i="6" s="1"/>
  <c r="N21" i="6"/>
  <c r="O21" i="6" s="1"/>
  <c r="P21" i="6" s="1"/>
  <c r="N20" i="6"/>
  <c r="O20" i="6" s="1"/>
  <c r="P20" i="6" s="1"/>
  <c r="N19" i="6"/>
  <c r="O19" i="6" s="1"/>
  <c r="P19" i="6" s="1"/>
  <c r="N18" i="6"/>
  <c r="O18" i="6" s="1"/>
  <c r="P18" i="6" s="1"/>
  <c r="N17" i="6"/>
  <c r="O17" i="6" s="1"/>
  <c r="P17" i="6" s="1"/>
  <c r="N16" i="6"/>
  <c r="O16" i="6" s="1"/>
  <c r="P16" i="6" s="1"/>
  <c r="N15" i="6"/>
  <c r="O15" i="6" s="1"/>
  <c r="P15" i="6" s="1"/>
  <c r="N14" i="6"/>
  <c r="O14" i="6" s="1"/>
  <c r="P14" i="6" s="1"/>
  <c r="N13" i="6"/>
  <c r="O13" i="6" s="1"/>
  <c r="P13" i="6" s="1"/>
  <c r="N12" i="6"/>
  <c r="O12" i="6" s="1"/>
  <c r="P12" i="6" s="1"/>
  <c r="N11" i="6"/>
  <c r="O11" i="6" s="1"/>
  <c r="P11" i="6" s="1"/>
  <c r="N10" i="6"/>
  <c r="O10" i="6" s="1"/>
  <c r="P10" i="6" s="1"/>
  <c r="N9" i="6"/>
  <c r="O9" i="6" s="1"/>
  <c r="P9" i="6" s="1"/>
  <c r="N8" i="6"/>
  <c r="O8" i="6" s="1"/>
  <c r="P8" i="6" s="1"/>
  <c r="N7" i="6"/>
  <c r="O7" i="6" s="1"/>
  <c r="P7" i="6" s="1"/>
  <c r="N6" i="6"/>
  <c r="O6" i="6" s="1"/>
  <c r="P6" i="6" s="1"/>
  <c r="O5" i="6"/>
  <c r="P5" i="6" s="1"/>
  <c r="N4" i="6"/>
  <c r="O4" i="6" s="1"/>
  <c r="P4" i="6" s="1"/>
  <c r="N3" i="6"/>
  <c r="O3" i="6" s="1"/>
  <c r="P3" i="6" s="1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C28" i="4" l="1"/>
  <c r="D28" i="4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C9" i="3" l="1"/>
  <c r="D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9" i="2"/>
  <c r="D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N28" i="1"/>
  <c r="O28" i="1" s="1"/>
  <c r="P28" i="1" s="1"/>
  <c r="N27" i="1"/>
  <c r="O27" i="1" s="1"/>
  <c r="P27" i="1" s="1"/>
  <c r="N26" i="1"/>
  <c r="O26" i="1" s="1"/>
  <c r="P26" i="1" s="1"/>
  <c r="N25" i="1"/>
  <c r="O25" i="1" s="1"/>
  <c r="P25" i="1" s="1"/>
  <c r="N24" i="1"/>
  <c r="O24" i="1" s="1"/>
  <c r="P24" i="1" s="1"/>
  <c r="N23" i="1"/>
  <c r="O23" i="1" s="1"/>
  <c r="P23" i="1" s="1"/>
  <c r="N22" i="1"/>
  <c r="O22" i="1" s="1"/>
  <c r="P22" i="1" s="1"/>
  <c r="N21" i="1"/>
  <c r="O21" i="1" s="1"/>
  <c r="P21" i="1" s="1"/>
  <c r="N20" i="1"/>
  <c r="O20" i="1" s="1"/>
  <c r="P20" i="1" s="1"/>
  <c r="N19" i="1"/>
  <c r="O19" i="1" s="1"/>
  <c r="P19" i="1" s="1"/>
  <c r="N18" i="1"/>
  <c r="O18" i="1" s="1"/>
  <c r="P18" i="1" s="1"/>
  <c r="N17" i="1"/>
  <c r="O17" i="1" s="1"/>
  <c r="P17" i="1" s="1"/>
  <c r="N16" i="1"/>
  <c r="O16" i="1" s="1"/>
  <c r="P16" i="1" s="1"/>
  <c r="N15" i="1"/>
  <c r="O15" i="1" s="1"/>
  <c r="P15" i="1" s="1"/>
  <c r="N14" i="1"/>
  <c r="O14" i="1" s="1"/>
  <c r="P14" i="1" s="1"/>
  <c r="N13" i="1"/>
  <c r="O13" i="1" s="1"/>
  <c r="P13" i="1" s="1"/>
  <c r="N12" i="1"/>
  <c r="O12" i="1" s="1"/>
  <c r="P12" i="1" s="1"/>
  <c r="N11" i="1"/>
  <c r="O11" i="1" s="1"/>
  <c r="P11" i="1" s="1"/>
  <c r="N10" i="1"/>
  <c r="O10" i="1" s="1"/>
  <c r="P10" i="1" s="1"/>
  <c r="N9" i="1"/>
  <c r="O9" i="1" s="1"/>
  <c r="P9" i="1" s="1"/>
  <c r="N8" i="1"/>
  <c r="O8" i="1" s="1"/>
  <c r="P8" i="1" s="1"/>
  <c r="N7" i="1"/>
  <c r="O7" i="1" s="1"/>
  <c r="P7" i="1" s="1"/>
  <c r="N6" i="1"/>
  <c r="O6" i="1" s="1"/>
  <c r="P6" i="1" s="1"/>
  <c r="N5" i="1"/>
  <c r="O5" i="1" s="1"/>
  <c r="P5" i="1" s="1"/>
  <c r="N4" i="1"/>
  <c r="O4" i="1" s="1"/>
  <c r="P4" i="1" s="1"/>
  <c r="N3" i="1"/>
  <c r="O3" i="1" s="1"/>
  <c r="P3" i="1" s="1"/>
</calcChain>
</file>

<file path=xl/sharedStrings.xml><?xml version="1.0" encoding="utf-8"?>
<sst xmlns="http://schemas.openxmlformats.org/spreadsheetml/2006/main" count="1356" uniqueCount="127">
  <si>
    <t>Feature 42.02</t>
  </si>
  <si>
    <t>Feature 42.03</t>
  </si>
  <si>
    <t>Feature 42.05</t>
  </si>
  <si>
    <t>Feature 71.01</t>
  </si>
  <si>
    <t>Feature 75.01</t>
  </si>
  <si>
    <t>Feature 79</t>
  </si>
  <si>
    <t>All hominins</t>
  </si>
  <si>
    <t>MNE</t>
  </si>
  <si>
    <t>MAU</t>
  </si>
  <si>
    <t>%MAU</t>
  </si>
  <si>
    <t>Cranium</t>
    <phoneticPr fontId="0" type="noConversion"/>
  </si>
  <si>
    <t>Mandible</t>
    <phoneticPr fontId="0" type="noConversion"/>
  </si>
  <si>
    <t>Thoracic</t>
    <phoneticPr fontId="0" type="noConversion"/>
  </si>
  <si>
    <t>Lumbar</t>
    <phoneticPr fontId="0" type="noConversion"/>
  </si>
  <si>
    <t>Sacrum</t>
    <phoneticPr fontId="0" type="noConversion"/>
  </si>
  <si>
    <t>Sternum</t>
    <phoneticPr fontId="0" type="noConversion"/>
  </si>
  <si>
    <t>Clavicle</t>
    <phoneticPr fontId="0" type="noConversion"/>
  </si>
  <si>
    <t>Rib</t>
    <phoneticPr fontId="0" type="noConversion"/>
  </si>
  <si>
    <t>Scapula</t>
    <phoneticPr fontId="0" type="noConversion"/>
  </si>
  <si>
    <t>Humerus</t>
    <phoneticPr fontId="0" type="noConversion"/>
  </si>
  <si>
    <t>Radius</t>
    <phoneticPr fontId="0" type="noConversion"/>
  </si>
  <si>
    <t>Ulna</t>
    <phoneticPr fontId="0" type="noConversion"/>
  </si>
  <si>
    <t>Carpals</t>
  </si>
  <si>
    <t>Innominate</t>
    <phoneticPr fontId="0" type="noConversion"/>
  </si>
  <si>
    <t>Femur</t>
    <phoneticPr fontId="0" type="noConversion"/>
  </si>
  <si>
    <t>Patella</t>
    <phoneticPr fontId="0" type="noConversion"/>
  </si>
  <si>
    <t>Tibia</t>
    <phoneticPr fontId="0" type="noConversion"/>
  </si>
  <si>
    <t>Fibula</t>
    <phoneticPr fontId="0" type="noConversion"/>
  </si>
  <si>
    <t>Metatarsal</t>
  </si>
  <si>
    <t>Element</t>
  </si>
  <si>
    <t>Hand (metacarpals + manual phalanges)</t>
  </si>
  <si>
    <t>Foot (metatarsals + pedal phalanges)</t>
  </si>
  <si>
    <t>Reference: Karahu (2003: Table B1-B)</t>
  </si>
  <si>
    <t>Hand phalanx</t>
  </si>
  <si>
    <t>Foot phalanx</t>
  </si>
  <si>
    <t>Reference: Trinkaus (1985: Table 1)</t>
  </si>
  <si>
    <t>Cervical</t>
  </si>
  <si>
    <t>Metacarpal</t>
  </si>
  <si>
    <t>Tarsal</t>
  </si>
  <si>
    <t>DV 13</t>
  </si>
  <si>
    <t>DV 15</t>
  </si>
  <si>
    <t>References: Trinkaus (2006a: Table 16.5; 2006b: Table 18.1); Holliday et al. (2006: Table 5.4)</t>
  </si>
  <si>
    <t>References: Trinkaus (2006a: Table 16.5; 2006b: Table 18.1); Holliday et al. (2006: Table 5.5, 5.7)</t>
  </si>
  <si>
    <t>Carpal</t>
  </si>
  <si>
    <t>Skhul II</t>
  </si>
  <si>
    <t>Skhul III</t>
  </si>
  <si>
    <t>Skhul IV</t>
  </si>
  <si>
    <t>Skhul V</t>
  </si>
  <si>
    <t>Skhul VI</t>
  </si>
  <si>
    <t>Skhul VII</t>
  </si>
  <si>
    <t>References: McCown and Keith (1939: 2-8, 115-116,  336-344)</t>
  </si>
  <si>
    <t>Q8</t>
  </si>
  <si>
    <t>Q9</t>
  </si>
  <si>
    <t>Reference: Vandermeersch (1981: 39-42)</t>
  </si>
  <si>
    <t>Regourdou 1</t>
  </si>
  <si>
    <t xml:space="preserve">References: Madelaine et al. (2008: Tables 1 and 2); Gómez-Olivencia et al. (2013: Tables S2 and S3) </t>
  </si>
  <si>
    <t>La Chapelle 1</t>
  </si>
  <si>
    <t>References: Gomez-Olivencia (2013: Table 2); Rendu et al. (2014: Figure S9)</t>
  </si>
  <si>
    <t>Tabun 1</t>
  </si>
  <si>
    <t>References: McCown and Keith (1939: 9, 21-33)</t>
  </si>
  <si>
    <t>Shanidar 1</t>
  </si>
  <si>
    <t>Shanidar 3</t>
  </si>
  <si>
    <t>Shanidar 5</t>
  </si>
  <si>
    <t>Shanidar 2</t>
  </si>
  <si>
    <t>Shanidar 4</t>
  </si>
  <si>
    <t>Shanidar 6</t>
  </si>
  <si>
    <t>Shanidar 8</t>
  </si>
  <si>
    <t>References: Trinkaus (1983: 20, 178-179, 187, 256-258, 335-337); Reynolds et al. (2015)</t>
  </si>
  <si>
    <t>Reference: Trinkaus (1983: 26, 28, 179, 257, 336)</t>
  </si>
  <si>
    <t>Kebara 2</t>
  </si>
  <si>
    <t>References: Tillier (1991); Arensburg (1991: 113-114, 128, 137-138, 142); Rak (1991: 147); Vandermeersch (1991)</t>
  </si>
  <si>
    <t>Feature H1</t>
  </si>
  <si>
    <t>Reference: Villa et al. (1986: Table 4)</t>
  </si>
  <si>
    <t>References: Bermúdez de Castro et al. (2012, 2015: Table 1); Carretero et al. (1999: 461-470, 472-473, 486-488);  Gomez-Olivencia et al. (2010: 625-631); Lorenzo et al. (1999: 479, 502, 505-506); Pablos et al. (2012: 611-612)</t>
  </si>
  <si>
    <t>References: Cáceres et al. (2007: Table 2)</t>
  </si>
  <si>
    <t xml:space="preserve">References: Bello et al. (2015: Table 2 and SOM Figures 1, 2, 6, 7, 8, 9, 10, 11, 12, 13, 14, 15); Churchill (2001: 9, 14, 17, 22-23); Hawkey (2003: 24-27) </t>
  </si>
  <si>
    <t>Reference: Malville (1989: Table 1)</t>
  </si>
  <si>
    <t>Feature 3</t>
  </si>
  <si>
    <t>References: Billman et al. (2000: Table 6); Lambert et al. (2010: Table 2)</t>
  </si>
  <si>
    <t>EL</t>
  </si>
  <si>
    <t>All cervical</t>
  </si>
  <si>
    <t>Metacarpals</t>
  </si>
  <si>
    <t>Tarsals</t>
  </si>
  <si>
    <t xml:space="preserve">El Mirón 1 </t>
  </si>
  <si>
    <t>Reference: Carretero et al. (2015: Table 1)</t>
  </si>
  <si>
    <t>Adults corpses</t>
  </si>
  <si>
    <t>-</t>
  </si>
  <si>
    <t>Reference: Haglund (1991: Table 7.1, Appendix A.2)</t>
  </si>
  <si>
    <t>Case 1</t>
  </si>
  <si>
    <t>Case 2</t>
  </si>
  <si>
    <t>Case 3</t>
  </si>
  <si>
    <t>Reference: Carson et al. (2000: Table 1)</t>
  </si>
  <si>
    <t>Skeleton curated at the biological anthropology lab at the University of North Carolina at Greensboro</t>
  </si>
  <si>
    <t>All baboons</t>
  </si>
  <si>
    <t>Reference: Pickering et al. (2011: Table 4)</t>
  </si>
  <si>
    <t>Reference: Pickering and Carlson (2004: Table 1)</t>
  </si>
  <si>
    <t>Cranium</t>
    <phoneticPr fontId="5" type="noConversion"/>
  </si>
  <si>
    <t>Thoracic</t>
    <phoneticPr fontId="5" type="noConversion"/>
  </si>
  <si>
    <t>Lumbar</t>
    <phoneticPr fontId="5" type="noConversion"/>
  </si>
  <si>
    <t>Sacrum</t>
    <phoneticPr fontId="5" type="noConversion"/>
  </si>
  <si>
    <t>Sternum</t>
    <phoneticPr fontId="5" type="noConversion"/>
  </si>
  <si>
    <t>Scapula</t>
    <phoneticPr fontId="5" type="noConversion"/>
  </si>
  <si>
    <t>Ulna</t>
    <phoneticPr fontId="5" type="noConversion"/>
  </si>
  <si>
    <t>Patella</t>
    <phoneticPr fontId="5" type="noConversion"/>
  </si>
  <si>
    <t>Reference: this paper</t>
  </si>
  <si>
    <t>Adults</t>
  </si>
  <si>
    <t>Reference: Ubelaker (1997: 20-21)</t>
  </si>
  <si>
    <t>Reference: Willey (1990: Tables 3 and 4)</t>
  </si>
  <si>
    <t xml:space="preserve">Reference: Trinkaus (1985: Table 1; 206) </t>
  </si>
  <si>
    <t xml:space="preserve">Hand  </t>
  </si>
  <si>
    <t xml:space="preserve">Foot  </t>
  </si>
  <si>
    <t>References: Brown et al. (2004: 1055); Morwood and Jungers (2009: Table 1); Jungers (2013: Figure 30.3); Larson et al. (2009: Table 1); Jungers et al. (2009: Table 1); Morwood et al. (2005: Table 1)</t>
  </si>
  <si>
    <t>References: Morwood et al. (Table 1); Larson et al. (2009: Table 1); Jungers et al. (2009: Table 1)</t>
  </si>
  <si>
    <t>References: Lordkipanidze et al. (2005, 2007: 306, 2013: 328)</t>
  </si>
  <si>
    <t>References: Kimbel et al. (1982); White et al. (1982); Lovejoy et al. (1982a, b, c); Ward et al. (2011, 2012); Bush et al. (1982); Latimer et al. (1982)</t>
  </si>
  <si>
    <t>References: Berger et al. (2010: Table S1); de Ruiter et al. (2013); Churchill et al. (2013: 2); Kivell et al. (2011: Table S1); Zipfel et al. (2013: 1417)</t>
  </si>
  <si>
    <t>Mandible</t>
    <phoneticPr fontId="5" type="noConversion"/>
  </si>
  <si>
    <t>Clavicle</t>
    <phoneticPr fontId="5" type="noConversion"/>
  </si>
  <si>
    <t>Rib</t>
    <phoneticPr fontId="5" type="noConversion"/>
  </si>
  <si>
    <t>Humerus</t>
    <phoneticPr fontId="5" type="noConversion"/>
  </si>
  <si>
    <t>Radius</t>
    <phoneticPr fontId="5" type="noConversion"/>
  </si>
  <si>
    <t>Innominate</t>
    <phoneticPr fontId="5" type="noConversion"/>
  </si>
  <si>
    <t>Femur</t>
    <phoneticPr fontId="5" type="noConversion"/>
  </si>
  <si>
    <t>Tibia</t>
    <phoneticPr fontId="5" type="noConversion"/>
  </si>
  <si>
    <t>Fibula</t>
    <phoneticPr fontId="5" type="noConversion"/>
  </si>
  <si>
    <t>References: Bermúdez de Castro et al. (Table 1); Arsuaga et al. (2015: Table S1); Pablos et al. (2013: 86, 2014: 65, 2017: Table 1)</t>
  </si>
  <si>
    <t>References: Dirks et al. (2015: Table 1); Feuerriegel et al. (2017: 155-156)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</si>
</sst>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9"/>
      <name val="Verdana"/>
      <family val="2"/>
    </font>
    <font>
      <sz val="11"/>
      <color theme="1"/>
      <name val="Calibri"/>
      <family val="2"/>
      <scheme val="minor"/>
    </font>
    <font>
      <sz val="10"/>
      <name val="Verdana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164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/>
    <xf numFmtId="46" fontId="0" fillId="0" borderId="0" xfId="0" applyNumberFormat="1"/>
    <xf numFmtId="0" fontId="3" fillId="0" borderId="0" xfId="1" applyFont="1"/>
    <xf numFmtId="164" fontId="1" fillId="0" borderId="0" xfId="0" applyNumberFormat="1" applyFont="1"/>
    <xf numFmtId="164" fontId="4" fillId="0" borderId="0" xfId="0" applyNumberFormat="1" applyFont="1"/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16" workbookViewId="0">
      <pane xSplit="1" topLeftCell="B1" activePane="topRight" state="frozen"/>
      <selection pane="topRight" activeCell="O26" sqref="O26"/>
    </sheetView>
  </sheetViews>
  <sheetFormatPr defaultRowHeight="15" x14ac:dyDescent="0.25"/>
  <cols>
    <col min="1" max="1" width="36.28515625" customWidth="1"/>
    <col min="2" max="2" width="12.85546875" bestFit="1" customWidth="1"/>
    <col min="3" max="3" width="4.5703125" customWidth="1"/>
    <col min="4" max="4" width="12.85546875" bestFit="1" customWidth="1"/>
    <col min="5" max="5" width="4.5703125" customWidth="1"/>
    <col min="6" max="6" width="12.85546875" bestFit="1" customWidth="1"/>
    <col min="7" max="7" width="4.5703125" customWidth="1"/>
    <col min="8" max="8" width="12.85546875" bestFit="1" customWidth="1"/>
    <col min="9" max="9" width="4.5703125" customWidth="1"/>
    <col min="10" max="10" width="12.85546875" bestFit="1" customWidth="1"/>
    <col min="11" max="11" width="4.5703125" customWidth="1"/>
    <col min="12" max="12" width="10.28515625" bestFit="1" customWidth="1"/>
    <col min="13" max="13" width="4.5703125" customWidth="1"/>
    <col min="14" max="14" width="5.140625" bestFit="1" customWidth="1"/>
    <col min="15" max="15" width="11.85546875" bestFit="1" customWidth="1"/>
    <col min="16" max="16" width="6.85546875" bestFit="1" customWidth="1"/>
  </cols>
  <sheetData>
    <row r="1" spans="1:16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O1" s="2" t="s">
        <v>6</v>
      </c>
    </row>
    <row r="2" spans="1:16" x14ac:dyDescent="0.25">
      <c r="A2" t="s">
        <v>29</v>
      </c>
      <c r="B2" s="6" t="s">
        <v>7</v>
      </c>
      <c r="C2" s="6"/>
      <c r="D2" s="6" t="s">
        <v>7</v>
      </c>
      <c r="E2" s="6"/>
      <c r="F2" s="6" t="s">
        <v>7</v>
      </c>
      <c r="G2" s="6"/>
      <c r="H2" s="6" t="s">
        <v>7</v>
      </c>
      <c r="I2" s="6"/>
      <c r="J2" s="6" t="s">
        <v>7</v>
      </c>
      <c r="K2" s="6"/>
      <c r="L2" s="6" t="s">
        <v>7</v>
      </c>
      <c r="M2" s="6"/>
      <c r="N2" s="7" t="s">
        <v>7</v>
      </c>
      <c r="O2" s="8" t="s">
        <v>8</v>
      </c>
      <c r="P2" s="8" t="s">
        <v>9</v>
      </c>
    </row>
    <row r="3" spans="1:16" x14ac:dyDescent="0.25">
      <c r="A3" t="s">
        <v>10</v>
      </c>
      <c r="B3" s="6">
        <v>1</v>
      </c>
      <c r="C3" s="6"/>
      <c r="D3" s="6">
        <v>1</v>
      </c>
      <c r="E3" s="6"/>
      <c r="F3" s="6">
        <v>1</v>
      </c>
      <c r="G3" s="6"/>
      <c r="H3" s="6">
        <v>1</v>
      </c>
      <c r="I3" s="6"/>
      <c r="J3" s="6">
        <v>1</v>
      </c>
      <c r="K3" s="6"/>
      <c r="L3" s="6">
        <v>1</v>
      </c>
      <c r="M3" s="6"/>
      <c r="N3" s="7">
        <f>SUM(B3,D3,F3,H3,J3,L3)</f>
        <v>6</v>
      </c>
      <c r="O3" s="8">
        <f>N3/1</f>
        <v>6</v>
      </c>
      <c r="P3" s="8">
        <f>(O3/6)*100</f>
        <v>100</v>
      </c>
    </row>
    <row r="4" spans="1:16" x14ac:dyDescent="0.25">
      <c r="A4" t="s">
        <v>11</v>
      </c>
      <c r="B4" s="6">
        <v>1</v>
      </c>
      <c r="C4" s="6"/>
      <c r="D4" s="6">
        <v>1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7">
        <f t="shared" ref="N4:N28" si="0">SUM(B4,D4,F4,H4,J4,L4)</f>
        <v>6</v>
      </c>
      <c r="O4" s="8">
        <f>N4/1</f>
        <v>6</v>
      </c>
      <c r="P4" s="8">
        <f t="shared" ref="P4:P28" si="1">(O4/6)*100</f>
        <v>100</v>
      </c>
    </row>
    <row r="5" spans="1:16" x14ac:dyDescent="0.25">
      <c r="A5" t="s">
        <v>36</v>
      </c>
      <c r="B5" s="6">
        <v>7</v>
      </c>
      <c r="C5" s="6"/>
      <c r="D5" s="6">
        <v>7</v>
      </c>
      <c r="E5" s="6"/>
      <c r="F5" s="6">
        <v>7</v>
      </c>
      <c r="G5" s="6"/>
      <c r="H5" s="6">
        <v>2</v>
      </c>
      <c r="I5" s="6"/>
      <c r="J5" s="6">
        <v>0</v>
      </c>
      <c r="K5" s="6"/>
      <c r="L5" s="6">
        <v>7</v>
      </c>
      <c r="M5" s="6"/>
      <c r="N5" s="7">
        <f t="shared" si="0"/>
        <v>30</v>
      </c>
      <c r="O5" s="8">
        <f>N5/7</f>
        <v>4.2857142857142856</v>
      </c>
      <c r="P5" s="8">
        <f t="shared" si="1"/>
        <v>71.428571428571431</v>
      </c>
    </row>
    <row r="6" spans="1:16" x14ac:dyDescent="0.25">
      <c r="A6" t="s">
        <v>12</v>
      </c>
      <c r="B6" s="6">
        <v>12</v>
      </c>
      <c r="C6" s="6"/>
      <c r="D6" s="6">
        <v>12</v>
      </c>
      <c r="E6" s="6"/>
      <c r="F6" s="6">
        <v>12</v>
      </c>
      <c r="G6" s="6"/>
      <c r="H6" s="6">
        <v>12</v>
      </c>
      <c r="I6" s="6"/>
      <c r="J6" s="6">
        <v>9</v>
      </c>
      <c r="K6" s="6"/>
      <c r="L6" s="6">
        <v>12</v>
      </c>
      <c r="M6" s="6"/>
      <c r="N6" s="7">
        <f t="shared" si="0"/>
        <v>69</v>
      </c>
      <c r="O6" s="8">
        <f>N6/12</f>
        <v>5.75</v>
      </c>
      <c r="P6" s="8">
        <f t="shared" si="1"/>
        <v>95.833333333333343</v>
      </c>
    </row>
    <row r="7" spans="1:16" x14ac:dyDescent="0.25">
      <c r="A7" t="s">
        <v>13</v>
      </c>
      <c r="B7" s="6">
        <v>5</v>
      </c>
      <c r="C7" s="6"/>
      <c r="D7" s="6">
        <v>5</v>
      </c>
      <c r="E7" s="6"/>
      <c r="F7" s="6">
        <v>5</v>
      </c>
      <c r="G7" s="6"/>
      <c r="H7" s="6">
        <v>0</v>
      </c>
      <c r="I7" s="6"/>
      <c r="J7" s="6">
        <v>5</v>
      </c>
      <c r="K7" s="6"/>
      <c r="L7" s="6">
        <v>5</v>
      </c>
      <c r="M7" s="6"/>
      <c r="N7" s="7">
        <f t="shared" si="0"/>
        <v>25</v>
      </c>
      <c r="O7" s="8">
        <f>N7/5</f>
        <v>5</v>
      </c>
      <c r="P7" s="8">
        <f t="shared" si="1"/>
        <v>83.333333333333343</v>
      </c>
    </row>
    <row r="8" spans="1:16" x14ac:dyDescent="0.25">
      <c r="A8" t="s">
        <v>14</v>
      </c>
      <c r="B8" s="6">
        <v>1</v>
      </c>
      <c r="C8" s="6"/>
      <c r="D8" s="6">
        <v>1</v>
      </c>
      <c r="E8" s="6"/>
      <c r="F8" s="6">
        <v>1</v>
      </c>
      <c r="G8" s="6"/>
      <c r="H8" s="6">
        <v>1</v>
      </c>
      <c r="I8" s="6"/>
      <c r="J8" s="6">
        <v>1</v>
      </c>
      <c r="K8" s="6"/>
      <c r="L8" s="6">
        <v>1</v>
      </c>
      <c r="M8" s="6"/>
      <c r="N8" s="7">
        <f t="shared" si="0"/>
        <v>6</v>
      </c>
      <c r="O8" s="8">
        <f>N8/1</f>
        <v>6</v>
      </c>
      <c r="P8" s="8">
        <f t="shared" si="1"/>
        <v>100</v>
      </c>
    </row>
    <row r="9" spans="1:16" x14ac:dyDescent="0.25">
      <c r="A9" t="s">
        <v>15</v>
      </c>
      <c r="B9" s="6">
        <v>1</v>
      </c>
      <c r="C9" s="6"/>
      <c r="D9" s="6">
        <v>1</v>
      </c>
      <c r="E9" s="6"/>
      <c r="F9" s="6">
        <v>1</v>
      </c>
      <c r="G9" s="6"/>
      <c r="H9" s="6">
        <v>1</v>
      </c>
      <c r="I9" s="6"/>
      <c r="J9" s="6">
        <v>1</v>
      </c>
      <c r="K9" s="6"/>
      <c r="L9" s="6">
        <v>1</v>
      </c>
      <c r="M9" s="6"/>
      <c r="N9" s="7">
        <f t="shared" si="0"/>
        <v>6</v>
      </c>
      <c r="O9" s="8">
        <f>N9/1</f>
        <v>6</v>
      </c>
      <c r="P9" s="8">
        <f t="shared" si="1"/>
        <v>100</v>
      </c>
    </row>
    <row r="10" spans="1:16" x14ac:dyDescent="0.25">
      <c r="A10" t="s">
        <v>16</v>
      </c>
      <c r="B10" s="6">
        <v>2</v>
      </c>
      <c r="C10" s="6"/>
      <c r="D10" s="6">
        <v>2</v>
      </c>
      <c r="E10" s="6"/>
      <c r="F10" s="6">
        <v>2</v>
      </c>
      <c r="G10" s="6"/>
      <c r="H10" s="6">
        <v>2</v>
      </c>
      <c r="I10" s="6"/>
      <c r="J10" s="6">
        <v>2</v>
      </c>
      <c r="K10" s="6"/>
      <c r="L10" s="6">
        <v>2</v>
      </c>
      <c r="M10" s="6"/>
      <c r="N10" s="7">
        <f t="shared" si="0"/>
        <v>12</v>
      </c>
      <c r="O10" s="8">
        <f>N10/2</f>
        <v>6</v>
      </c>
      <c r="P10" s="8">
        <f t="shared" si="1"/>
        <v>100</v>
      </c>
    </row>
    <row r="11" spans="1:16" x14ac:dyDescent="0.25">
      <c r="A11" t="s">
        <v>17</v>
      </c>
      <c r="B11" s="6">
        <v>24</v>
      </c>
      <c r="C11" s="6"/>
      <c r="D11" s="6">
        <v>24</v>
      </c>
      <c r="E11" s="6"/>
      <c r="F11" s="6">
        <v>24</v>
      </c>
      <c r="G11" s="6"/>
      <c r="H11" s="6">
        <v>24</v>
      </c>
      <c r="I11" s="6"/>
      <c r="J11" s="6">
        <v>18</v>
      </c>
      <c r="K11" s="6"/>
      <c r="L11" s="6">
        <v>24</v>
      </c>
      <c r="M11" s="6"/>
      <c r="N11" s="7">
        <f t="shared" si="0"/>
        <v>138</v>
      </c>
      <c r="O11" s="8">
        <f>N11/24</f>
        <v>5.75</v>
      </c>
      <c r="P11" s="8">
        <f t="shared" si="1"/>
        <v>95.833333333333343</v>
      </c>
    </row>
    <row r="12" spans="1:16" x14ac:dyDescent="0.25">
      <c r="A12" t="s">
        <v>18</v>
      </c>
      <c r="B12" s="6">
        <v>2</v>
      </c>
      <c r="C12" s="6"/>
      <c r="D12" s="6">
        <v>2</v>
      </c>
      <c r="E12" s="6"/>
      <c r="F12" s="6">
        <v>2</v>
      </c>
      <c r="G12" s="6"/>
      <c r="H12" s="6">
        <v>2</v>
      </c>
      <c r="I12" s="6"/>
      <c r="J12" s="6">
        <v>2</v>
      </c>
      <c r="K12" s="6"/>
      <c r="L12" s="6">
        <v>2</v>
      </c>
      <c r="M12" s="6"/>
      <c r="N12" s="7">
        <f t="shared" si="0"/>
        <v>12</v>
      </c>
      <c r="O12" s="8">
        <f t="shared" ref="O12:O15" si="2">N12/2</f>
        <v>6</v>
      </c>
      <c r="P12" s="8">
        <f t="shared" si="1"/>
        <v>100</v>
      </c>
    </row>
    <row r="13" spans="1:16" x14ac:dyDescent="0.25">
      <c r="A13" t="s">
        <v>19</v>
      </c>
      <c r="B13" s="6">
        <v>2</v>
      </c>
      <c r="C13" s="6"/>
      <c r="D13" s="6">
        <v>2</v>
      </c>
      <c r="E13" s="6"/>
      <c r="F13" s="6">
        <v>2</v>
      </c>
      <c r="G13" s="6"/>
      <c r="H13" s="6">
        <v>2</v>
      </c>
      <c r="I13" s="6"/>
      <c r="J13" s="6">
        <v>2</v>
      </c>
      <c r="K13" s="6"/>
      <c r="L13" s="6">
        <v>2</v>
      </c>
      <c r="M13" s="6"/>
      <c r="N13" s="7">
        <f t="shared" si="0"/>
        <v>12</v>
      </c>
      <c r="O13" s="8">
        <f t="shared" si="2"/>
        <v>6</v>
      </c>
      <c r="P13" s="8">
        <f t="shared" si="1"/>
        <v>100</v>
      </c>
    </row>
    <row r="14" spans="1:16" x14ac:dyDescent="0.25">
      <c r="A14" t="s">
        <v>20</v>
      </c>
      <c r="B14" s="6">
        <v>2</v>
      </c>
      <c r="C14" s="6"/>
      <c r="D14" s="6">
        <v>2</v>
      </c>
      <c r="E14" s="6"/>
      <c r="F14" s="6">
        <v>2</v>
      </c>
      <c r="G14" s="6"/>
      <c r="H14" s="6">
        <v>2</v>
      </c>
      <c r="I14" s="6"/>
      <c r="J14" s="6">
        <v>2</v>
      </c>
      <c r="K14" s="6"/>
      <c r="L14" s="6">
        <v>2</v>
      </c>
      <c r="M14" s="6"/>
      <c r="N14" s="7">
        <f t="shared" si="0"/>
        <v>12</v>
      </c>
      <c r="O14" s="8">
        <f t="shared" si="2"/>
        <v>6</v>
      </c>
      <c r="P14" s="8">
        <f t="shared" si="1"/>
        <v>100</v>
      </c>
    </row>
    <row r="15" spans="1:16" x14ac:dyDescent="0.25">
      <c r="A15" t="s">
        <v>21</v>
      </c>
      <c r="B15" s="6">
        <v>2</v>
      </c>
      <c r="C15" s="6"/>
      <c r="D15" s="6">
        <v>2</v>
      </c>
      <c r="E15" s="6"/>
      <c r="F15" s="6">
        <v>2</v>
      </c>
      <c r="G15" s="6"/>
      <c r="H15" s="6">
        <v>2</v>
      </c>
      <c r="I15" s="6"/>
      <c r="J15" s="6">
        <v>2</v>
      </c>
      <c r="K15" s="6"/>
      <c r="L15" s="6">
        <v>2</v>
      </c>
      <c r="M15" s="6"/>
      <c r="N15" s="7">
        <f t="shared" si="0"/>
        <v>12</v>
      </c>
      <c r="O15" s="8">
        <f t="shared" si="2"/>
        <v>6</v>
      </c>
      <c r="P15" s="8">
        <f t="shared" si="1"/>
        <v>100</v>
      </c>
    </row>
    <row r="16" spans="1:16" x14ac:dyDescent="0.25">
      <c r="A16" t="s">
        <v>22</v>
      </c>
      <c r="B16" s="6">
        <v>14</v>
      </c>
      <c r="C16" s="6"/>
      <c r="D16" s="6">
        <v>14</v>
      </c>
      <c r="E16" s="6"/>
      <c r="F16" s="6">
        <v>16</v>
      </c>
      <c r="G16" s="6"/>
      <c r="H16" s="6">
        <v>10</v>
      </c>
      <c r="I16" s="6"/>
      <c r="J16" s="6">
        <v>0</v>
      </c>
      <c r="K16" s="6"/>
      <c r="L16" s="6">
        <v>16</v>
      </c>
      <c r="M16" s="6"/>
      <c r="N16" s="7">
        <f t="shared" si="0"/>
        <v>70</v>
      </c>
      <c r="O16" s="8">
        <f>N16/16</f>
        <v>4.375</v>
      </c>
      <c r="P16" s="8">
        <f t="shared" si="1"/>
        <v>72.916666666666657</v>
      </c>
    </row>
    <row r="17" spans="1:16" x14ac:dyDescent="0.25">
      <c r="A17" t="s">
        <v>37</v>
      </c>
      <c r="B17" s="6">
        <v>10</v>
      </c>
      <c r="C17" s="6"/>
      <c r="D17" s="6">
        <v>10</v>
      </c>
      <c r="E17" s="6"/>
      <c r="F17" s="6">
        <v>10</v>
      </c>
      <c r="G17" s="6"/>
      <c r="H17" s="6">
        <v>8</v>
      </c>
      <c r="I17" s="6"/>
      <c r="J17" s="6">
        <v>5</v>
      </c>
      <c r="K17" s="6"/>
      <c r="L17" s="6">
        <v>10</v>
      </c>
      <c r="M17" s="6"/>
      <c r="N17" s="7">
        <f t="shared" si="0"/>
        <v>53</v>
      </c>
      <c r="O17" s="8">
        <f>N17/10</f>
        <v>5.3</v>
      </c>
      <c r="P17" s="8">
        <f t="shared" si="1"/>
        <v>88.333333333333329</v>
      </c>
    </row>
    <row r="18" spans="1:16" x14ac:dyDescent="0.25">
      <c r="A18" t="s">
        <v>23</v>
      </c>
      <c r="B18" s="6">
        <v>2</v>
      </c>
      <c r="C18" s="6"/>
      <c r="D18" s="6">
        <v>2</v>
      </c>
      <c r="E18" s="6"/>
      <c r="F18" s="6">
        <v>2</v>
      </c>
      <c r="G18" s="6"/>
      <c r="H18" s="6">
        <v>2</v>
      </c>
      <c r="I18" s="6"/>
      <c r="J18" s="6">
        <v>2</v>
      </c>
      <c r="K18" s="6"/>
      <c r="L18" s="6">
        <v>2</v>
      </c>
      <c r="M18" s="6"/>
      <c r="N18" s="7">
        <f t="shared" si="0"/>
        <v>12</v>
      </c>
      <c r="O18" s="8">
        <f>N18/2</f>
        <v>6</v>
      </c>
      <c r="P18" s="8">
        <f t="shared" si="1"/>
        <v>100</v>
      </c>
    </row>
    <row r="19" spans="1:16" x14ac:dyDescent="0.25">
      <c r="A19" t="s">
        <v>24</v>
      </c>
      <c r="B19" s="6">
        <v>2</v>
      </c>
      <c r="C19" s="6"/>
      <c r="D19" s="6">
        <v>2</v>
      </c>
      <c r="E19" s="6"/>
      <c r="F19" s="6">
        <v>2</v>
      </c>
      <c r="G19" s="6"/>
      <c r="H19" s="6">
        <v>2</v>
      </c>
      <c r="I19" s="6"/>
      <c r="J19" s="6">
        <v>2</v>
      </c>
      <c r="K19" s="6"/>
      <c r="L19" s="6">
        <v>2</v>
      </c>
      <c r="M19" s="6"/>
      <c r="N19" s="7">
        <f t="shared" si="0"/>
        <v>12</v>
      </c>
      <c r="O19" s="8">
        <f>N19/2</f>
        <v>6</v>
      </c>
      <c r="P19" s="8">
        <f t="shared" si="1"/>
        <v>100</v>
      </c>
    </row>
    <row r="20" spans="1:16" x14ac:dyDescent="0.25">
      <c r="A20" t="s">
        <v>25</v>
      </c>
      <c r="B20" s="6">
        <v>2</v>
      </c>
      <c r="C20" s="6"/>
      <c r="D20" s="6">
        <v>2</v>
      </c>
      <c r="E20" s="6"/>
      <c r="F20" s="6">
        <v>2</v>
      </c>
      <c r="G20" s="6"/>
      <c r="H20" s="6">
        <v>2</v>
      </c>
      <c r="I20" s="6"/>
      <c r="J20" s="6">
        <v>1</v>
      </c>
      <c r="K20" s="6"/>
      <c r="L20" s="6">
        <v>2</v>
      </c>
      <c r="M20" s="6"/>
      <c r="N20" s="7">
        <f t="shared" si="0"/>
        <v>11</v>
      </c>
      <c r="O20" s="8">
        <f>N20/2</f>
        <v>5.5</v>
      </c>
      <c r="P20" s="8">
        <f t="shared" si="1"/>
        <v>91.666666666666657</v>
      </c>
    </row>
    <row r="21" spans="1:16" x14ac:dyDescent="0.25">
      <c r="A21" t="s">
        <v>26</v>
      </c>
      <c r="B21" s="6">
        <v>2</v>
      </c>
      <c r="C21" s="6"/>
      <c r="D21" s="6">
        <v>2</v>
      </c>
      <c r="E21" s="6"/>
      <c r="F21" s="6">
        <v>2</v>
      </c>
      <c r="G21" s="6"/>
      <c r="H21" s="6">
        <v>2</v>
      </c>
      <c r="I21" s="6"/>
      <c r="J21" s="6">
        <v>2</v>
      </c>
      <c r="K21" s="6"/>
      <c r="L21" s="6">
        <v>2</v>
      </c>
      <c r="M21" s="6"/>
      <c r="N21" s="7">
        <f t="shared" si="0"/>
        <v>12</v>
      </c>
      <c r="O21" s="8">
        <f t="shared" ref="O21:O22" si="3">N21/2</f>
        <v>6</v>
      </c>
      <c r="P21" s="8">
        <f t="shared" si="1"/>
        <v>100</v>
      </c>
    </row>
    <row r="22" spans="1:16" x14ac:dyDescent="0.25">
      <c r="A22" t="s">
        <v>27</v>
      </c>
      <c r="B22" s="6">
        <v>2</v>
      </c>
      <c r="C22" s="6"/>
      <c r="D22" s="6">
        <v>2</v>
      </c>
      <c r="E22" s="6"/>
      <c r="F22" s="6">
        <v>2</v>
      </c>
      <c r="G22" s="6"/>
      <c r="H22" s="6">
        <v>2</v>
      </c>
      <c r="I22" s="6"/>
      <c r="J22" s="6">
        <v>2</v>
      </c>
      <c r="K22" s="6"/>
      <c r="L22" s="6">
        <v>2</v>
      </c>
      <c r="M22" s="6"/>
      <c r="N22" s="7">
        <f t="shared" si="0"/>
        <v>12</v>
      </c>
      <c r="O22" s="8">
        <f t="shared" si="3"/>
        <v>6</v>
      </c>
      <c r="P22" s="8">
        <f t="shared" si="1"/>
        <v>100</v>
      </c>
    </row>
    <row r="23" spans="1:16" x14ac:dyDescent="0.25">
      <c r="A23" s="3" t="s">
        <v>38</v>
      </c>
      <c r="B23" s="6">
        <v>11</v>
      </c>
      <c r="C23" s="6"/>
      <c r="D23" s="6">
        <v>14</v>
      </c>
      <c r="E23" s="6"/>
      <c r="F23" s="6">
        <v>14</v>
      </c>
      <c r="G23" s="6"/>
      <c r="H23" s="6">
        <v>10</v>
      </c>
      <c r="I23" s="6"/>
      <c r="J23" s="6">
        <v>10</v>
      </c>
      <c r="K23" s="6"/>
      <c r="L23" s="6">
        <v>14</v>
      </c>
      <c r="M23" s="6"/>
      <c r="N23" s="7">
        <f t="shared" si="0"/>
        <v>73</v>
      </c>
      <c r="O23" s="8">
        <f>N23/14</f>
        <v>5.2142857142857144</v>
      </c>
      <c r="P23" s="8">
        <f t="shared" si="1"/>
        <v>86.904761904761912</v>
      </c>
    </row>
    <row r="24" spans="1:16" x14ac:dyDescent="0.25">
      <c r="A24" t="s">
        <v>28</v>
      </c>
      <c r="B24" s="6">
        <v>7</v>
      </c>
      <c r="C24" s="6"/>
      <c r="D24" s="6">
        <v>10</v>
      </c>
      <c r="E24" s="6"/>
      <c r="F24" s="6">
        <v>10</v>
      </c>
      <c r="G24" s="6"/>
      <c r="H24" s="6">
        <v>5</v>
      </c>
      <c r="I24" s="6"/>
      <c r="J24" s="6">
        <v>6</v>
      </c>
      <c r="K24" s="6"/>
      <c r="L24" s="6">
        <v>10</v>
      </c>
      <c r="M24" s="6"/>
      <c r="N24" s="7">
        <f t="shared" si="0"/>
        <v>48</v>
      </c>
      <c r="O24" s="8">
        <f>N24/10</f>
        <v>4.8</v>
      </c>
      <c r="P24" s="8">
        <f t="shared" si="1"/>
        <v>80</v>
      </c>
    </row>
    <row r="25" spans="1:16" x14ac:dyDescent="0.25">
      <c r="A25" t="s">
        <v>33</v>
      </c>
      <c r="B25" s="6">
        <v>28</v>
      </c>
      <c r="C25" s="6"/>
      <c r="D25" s="6">
        <v>26</v>
      </c>
      <c r="E25" s="6"/>
      <c r="F25" s="6">
        <v>28</v>
      </c>
      <c r="G25" s="6"/>
      <c r="H25" s="6">
        <v>14</v>
      </c>
      <c r="I25" s="6"/>
      <c r="J25" s="6">
        <v>6</v>
      </c>
      <c r="K25" s="6"/>
      <c r="L25" s="6">
        <v>28</v>
      </c>
      <c r="M25" s="6"/>
      <c r="N25" s="7">
        <f t="shared" si="0"/>
        <v>130</v>
      </c>
      <c r="O25" s="8">
        <f>N25/28</f>
        <v>4.6428571428571432</v>
      </c>
      <c r="P25" s="8">
        <f t="shared" si="1"/>
        <v>77.38095238095238</v>
      </c>
    </row>
    <row r="26" spans="1:16" x14ac:dyDescent="0.25">
      <c r="A26" t="s">
        <v>34</v>
      </c>
      <c r="B26" s="6">
        <v>0</v>
      </c>
      <c r="C26" s="6"/>
      <c r="D26" s="6">
        <v>0</v>
      </c>
      <c r="E26" s="6"/>
      <c r="F26" s="6">
        <v>0</v>
      </c>
      <c r="G26" s="6"/>
      <c r="H26" s="6">
        <v>0</v>
      </c>
      <c r="I26" s="6"/>
      <c r="J26" s="6">
        <v>0</v>
      </c>
      <c r="K26" s="6"/>
      <c r="L26" s="6">
        <v>11</v>
      </c>
      <c r="M26" s="6"/>
      <c r="N26" s="7">
        <f t="shared" si="0"/>
        <v>11</v>
      </c>
      <c r="O26" s="8">
        <f>N26/28</f>
        <v>0.39285714285714285</v>
      </c>
      <c r="P26" s="8">
        <f t="shared" si="1"/>
        <v>6.5476190476190483</v>
      </c>
    </row>
    <row r="27" spans="1:16" x14ac:dyDescent="0.25">
      <c r="A27" t="s">
        <v>30</v>
      </c>
      <c r="B27" s="6">
        <v>38</v>
      </c>
      <c r="C27" s="6"/>
      <c r="D27" s="6">
        <v>36</v>
      </c>
      <c r="E27" s="6"/>
      <c r="F27" s="6">
        <v>38</v>
      </c>
      <c r="G27" s="6"/>
      <c r="H27" s="6">
        <v>22</v>
      </c>
      <c r="I27" s="6"/>
      <c r="J27" s="6">
        <v>11</v>
      </c>
      <c r="K27" s="6"/>
      <c r="L27" s="6">
        <v>38</v>
      </c>
      <c r="M27" s="6"/>
      <c r="N27" s="7">
        <f t="shared" si="0"/>
        <v>183</v>
      </c>
      <c r="O27" s="8">
        <f>N27/38</f>
        <v>4.8157894736842106</v>
      </c>
      <c r="P27" s="8">
        <f t="shared" si="1"/>
        <v>80.26315789473685</v>
      </c>
    </row>
    <row r="28" spans="1:16" x14ac:dyDescent="0.25">
      <c r="A28" t="s">
        <v>31</v>
      </c>
      <c r="B28" s="6">
        <v>7</v>
      </c>
      <c r="C28" s="6"/>
      <c r="D28" s="6">
        <v>10</v>
      </c>
      <c r="E28" s="6"/>
      <c r="F28" s="6">
        <v>10</v>
      </c>
      <c r="G28" s="6"/>
      <c r="H28" s="6">
        <v>5</v>
      </c>
      <c r="I28" s="6"/>
      <c r="J28" s="6">
        <v>6</v>
      </c>
      <c r="K28" s="6"/>
      <c r="L28" s="6">
        <v>21</v>
      </c>
      <c r="M28" s="6"/>
      <c r="N28" s="7">
        <f t="shared" si="0"/>
        <v>59</v>
      </c>
      <c r="O28" s="8">
        <f>N28/38</f>
        <v>1.5526315789473684</v>
      </c>
      <c r="P28" s="8">
        <f t="shared" si="1"/>
        <v>25.877192982456137</v>
      </c>
    </row>
    <row r="30" spans="1:16" x14ac:dyDescent="0.25">
      <c r="A30" s="3" t="s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0" workbookViewId="0">
      <selection activeCell="F27" sqref="F27"/>
    </sheetView>
  </sheetViews>
  <sheetFormatPr defaultRowHeight="15" x14ac:dyDescent="0.25"/>
  <cols>
    <col min="1" max="1" width="36.5703125" customWidth="1"/>
    <col min="2" max="2" width="6" customWidth="1"/>
    <col min="3" max="3" width="2.85546875" customWidth="1"/>
    <col min="6" max="6" width="12.140625" bestFit="1" customWidth="1"/>
  </cols>
  <sheetData>
    <row r="1" spans="1:7" x14ac:dyDescent="0.25">
      <c r="B1" s="6" t="s">
        <v>58</v>
      </c>
      <c r="C1" s="6"/>
      <c r="D1" s="6"/>
      <c r="F1" s="6" t="s">
        <v>6</v>
      </c>
      <c r="G1" s="6"/>
    </row>
    <row r="2" spans="1:7" x14ac:dyDescent="0.25">
      <c r="A2" t="s">
        <v>29</v>
      </c>
      <c r="B2" s="6" t="s">
        <v>7</v>
      </c>
      <c r="C2" s="6"/>
      <c r="D2" s="6"/>
      <c r="E2" s="6" t="s">
        <v>7</v>
      </c>
      <c r="F2" s="8" t="s">
        <v>8</v>
      </c>
      <c r="G2" s="8" t="s">
        <v>9</v>
      </c>
    </row>
    <row r="3" spans="1:7" x14ac:dyDescent="0.25">
      <c r="A3" t="s">
        <v>10</v>
      </c>
      <c r="B3" s="6">
        <v>1</v>
      </c>
      <c r="C3" s="6"/>
      <c r="D3" s="6"/>
      <c r="E3" s="6">
        <f>SUM(B3)</f>
        <v>1</v>
      </c>
      <c r="F3" s="8">
        <f>E3/1</f>
        <v>1</v>
      </c>
      <c r="G3" s="8">
        <f>(F3/1)*100</f>
        <v>100</v>
      </c>
    </row>
    <row r="4" spans="1:7" x14ac:dyDescent="0.25">
      <c r="A4" t="s">
        <v>11</v>
      </c>
      <c r="B4" s="6">
        <v>1</v>
      </c>
      <c r="C4" s="6"/>
      <c r="D4" s="6"/>
      <c r="E4" s="6">
        <f t="shared" ref="E4:E28" si="0">SUM(B4)</f>
        <v>1</v>
      </c>
      <c r="F4" s="8">
        <f>E4/1</f>
        <v>1</v>
      </c>
      <c r="G4" s="8">
        <f t="shared" ref="G4:G28" si="1">(F4/1)*100</f>
        <v>100</v>
      </c>
    </row>
    <row r="5" spans="1:7" x14ac:dyDescent="0.25">
      <c r="A5" t="s">
        <v>36</v>
      </c>
      <c r="B5" s="6">
        <v>0</v>
      </c>
      <c r="C5" s="6"/>
      <c r="D5" s="6"/>
      <c r="E5" s="6">
        <f t="shared" si="0"/>
        <v>0</v>
      </c>
      <c r="F5" s="8">
        <f>E5/7</f>
        <v>0</v>
      </c>
      <c r="G5" s="8">
        <f t="shared" si="1"/>
        <v>0</v>
      </c>
    </row>
    <row r="6" spans="1:7" x14ac:dyDescent="0.25">
      <c r="A6" t="s">
        <v>12</v>
      </c>
      <c r="B6" s="6">
        <v>8</v>
      </c>
      <c r="C6" s="6"/>
      <c r="D6" s="6"/>
      <c r="E6" s="6">
        <f t="shared" si="0"/>
        <v>8</v>
      </c>
      <c r="F6" s="8">
        <f>E6/12</f>
        <v>0.66666666666666663</v>
      </c>
      <c r="G6" s="8">
        <f t="shared" si="1"/>
        <v>66.666666666666657</v>
      </c>
    </row>
    <row r="7" spans="1:7" x14ac:dyDescent="0.25">
      <c r="A7" t="s">
        <v>13</v>
      </c>
      <c r="B7" s="6">
        <v>0</v>
      </c>
      <c r="C7" s="6"/>
      <c r="D7" s="6"/>
      <c r="E7" s="6">
        <f t="shared" si="0"/>
        <v>0</v>
      </c>
      <c r="F7" s="8">
        <f>E7/5</f>
        <v>0</v>
      </c>
      <c r="G7" s="8">
        <f t="shared" si="1"/>
        <v>0</v>
      </c>
    </row>
    <row r="8" spans="1:7" x14ac:dyDescent="0.25">
      <c r="A8" t="s">
        <v>14</v>
      </c>
      <c r="B8" s="6">
        <v>0</v>
      </c>
      <c r="C8" s="6"/>
      <c r="D8" s="6"/>
      <c r="E8" s="6">
        <f t="shared" si="0"/>
        <v>0</v>
      </c>
      <c r="F8" s="8">
        <f>E8/1</f>
        <v>0</v>
      </c>
      <c r="G8" s="8">
        <f t="shared" si="1"/>
        <v>0</v>
      </c>
    </row>
    <row r="9" spans="1:7" x14ac:dyDescent="0.25">
      <c r="A9" t="s">
        <v>15</v>
      </c>
      <c r="B9" s="6">
        <v>1</v>
      </c>
      <c r="C9" s="6"/>
      <c r="D9" s="6"/>
      <c r="E9" s="6">
        <f t="shared" si="0"/>
        <v>1</v>
      </c>
      <c r="F9" s="8">
        <f>E9/1</f>
        <v>1</v>
      </c>
      <c r="G9" s="8">
        <f t="shared" si="1"/>
        <v>100</v>
      </c>
    </row>
    <row r="10" spans="1:7" x14ac:dyDescent="0.25">
      <c r="A10" t="s">
        <v>16</v>
      </c>
      <c r="B10" s="6">
        <v>2</v>
      </c>
      <c r="C10" s="6"/>
      <c r="D10" s="6"/>
      <c r="E10" s="6">
        <f t="shared" si="0"/>
        <v>2</v>
      </c>
      <c r="F10" s="8">
        <f>E10/2</f>
        <v>1</v>
      </c>
      <c r="G10" s="8">
        <f t="shared" si="1"/>
        <v>100</v>
      </c>
    </row>
    <row r="11" spans="1:7" x14ac:dyDescent="0.25">
      <c r="A11" t="s">
        <v>17</v>
      </c>
      <c r="B11" s="6">
        <v>20</v>
      </c>
      <c r="C11" s="6"/>
      <c r="D11" s="6"/>
      <c r="E11" s="6">
        <f t="shared" si="0"/>
        <v>20</v>
      </c>
      <c r="F11" s="8">
        <f>E11/24</f>
        <v>0.83333333333333337</v>
      </c>
      <c r="G11" s="8">
        <f t="shared" si="1"/>
        <v>83.333333333333343</v>
      </c>
    </row>
    <row r="12" spans="1:7" x14ac:dyDescent="0.25">
      <c r="A12" t="s">
        <v>18</v>
      </c>
      <c r="B12" s="6">
        <v>1</v>
      </c>
      <c r="C12" s="6"/>
      <c r="D12" s="6"/>
      <c r="E12" s="6">
        <f t="shared" si="0"/>
        <v>1</v>
      </c>
      <c r="F12" s="8">
        <f t="shared" ref="F12:F15" si="2">E12/2</f>
        <v>0.5</v>
      </c>
      <c r="G12" s="8">
        <f t="shared" si="1"/>
        <v>50</v>
      </c>
    </row>
    <row r="13" spans="1:7" x14ac:dyDescent="0.25">
      <c r="A13" t="s">
        <v>19</v>
      </c>
      <c r="B13" s="6">
        <v>2</v>
      </c>
      <c r="C13" s="6"/>
      <c r="D13" s="6"/>
      <c r="E13" s="6">
        <f t="shared" si="0"/>
        <v>2</v>
      </c>
      <c r="F13" s="8">
        <f t="shared" si="2"/>
        <v>1</v>
      </c>
      <c r="G13" s="8">
        <f t="shared" si="1"/>
        <v>100</v>
      </c>
    </row>
    <row r="14" spans="1:7" x14ac:dyDescent="0.25">
      <c r="A14" t="s">
        <v>20</v>
      </c>
      <c r="B14" s="6">
        <v>1</v>
      </c>
      <c r="C14" s="6"/>
      <c r="D14" s="6"/>
      <c r="E14" s="6">
        <f t="shared" si="0"/>
        <v>1</v>
      </c>
      <c r="F14" s="8">
        <f t="shared" si="2"/>
        <v>0.5</v>
      </c>
      <c r="G14" s="8">
        <f t="shared" si="1"/>
        <v>50</v>
      </c>
    </row>
    <row r="15" spans="1:7" x14ac:dyDescent="0.25">
      <c r="A15" t="s">
        <v>21</v>
      </c>
      <c r="B15" s="6">
        <v>2</v>
      </c>
      <c r="C15" s="6"/>
      <c r="D15" s="6"/>
      <c r="E15" s="6">
        <f t="shared" si="0"/>
        <v>2</v>
      </c>
      <c r="F15" s="8">
        <f t="shared" si="2"/>
        <v>1</v>
      </c>
      <c r="G15" s="8">
        <f t="shared" si="1"/>
        <v>100</v>
      </c>
    </row>
    <row r="16" spans="1:7" x14ac:dyDescent="0.25">
      <c r="A16" t="s">
        <v>43</v>
      </c>
      <c r="B16" s="6">
        <v>7</v>
      </c>
      <c r="C16" s="6"/>
      <c r="D16" s="6"/>
      <c r="E16" s="6">
        <f t="shared" si="0"/>
        <v>7</v>
      </c>
      <c r="F16" s="8">
        <f>E16/16</f>
        <v>0.4375</v>
      </c>
      <c r="G16" s="8">
        <f t="shared" si="1"/>
        <v>43.75</v>
      </c>
    </row>
    <row r="17" spans="1:7" x14ac:dyDescent="0.25">
      <c r="A17" t="s">
        <v>37</v>
      </c>
      <c r="B17" s="6">
        <v>5</v>
      </c>
      <c r="C17" s="6"/>
      <c r="D17" s="6"/>
      <c r="E17" s="6">
        <f t="shared" si="0"/>
        <v>5</v>
      </c>
      <c r="F17" s="8">
        <f>E17/10</f>
        <v>0.5</v>
      </c>
      <c r="G17" s="8">
        <f t="shared" si="1"/>
        <v>50</v>
      </c>
    </row>
    <row r="18" spans="1:7" x14ac:dyDescent="0.25">
      <c r="A18" t="s">
        <v>23</v>
      </c>
      <c r="B18" s="6">
        <v>2</v>
      </c>
      <c r="C18" s="6"/>
      <c r="D18" s="6"/>
      <c r="E18" s="6">
        <f t="shared" si="0"/>
        <v>2</v>
      </c>
      <c r="F18" s="8">
        <f>E18/2</f>
        <v>1</v>
      </c>
      <c r="G18" s="8">
        <f t="shared" si="1"/>
        <v>100</v>
      </c>
    </row>
    <row r="19" spans="1:7" x14ac:dyDescent="0.25">
      <c r="A19" t="s">
        <v>24</v>
      </c>
      <c r="B19" s="6">
        <v>2</v>
      </c>
      <c r="C19" s="6"/>
      <c r="D19" s="6"/>
      <c r="E19" s="6">
        <f t="shared" si="0"/>
        <v>2</v>
      </c>
      <c r="F19" s="8">
        <f>E19/2</f>
        <v>1</v>
      </c>
      <c r="G19" s="8">
        <f t="shared" si="1"/>
        <v>100</v>
      </c>
    </row>
    <row r="20" spans="1:7" x14ac:dyDescent="0.25">
      <c r="A20" t="s">
        <v>25</v>
      </c>
      <c r="B20" s="6">
        <v>0</v>
      </c>
      <c r="C20" s="6"/>
      <c r="D20" s="6"/>
      <c r="E20" s="6">
        <f t="shared" si="0"/>
        <v>0</v>
      </c>
      <c r="F20" s="8">
        <f>E20/2</f>
        <v>0</v>
      </c>
      <c r="G20" s="8">
        <f t="shared" si="1"/>
        <v>0</v>
      </c>
    </row>
    <row r="21" spans="1:7" x14ac:dyDescent="0.25">
      <c r="A21" t="s">
        <v>26</v>
      </c>
      <c r="B21" s="6">
        <v>2</v>
      </c>
      <c r="C21" s="6"/>
      <c r="D21" s="6"/>
      <c r="E21" s="6">
        <f t="shared" si="0"/>
        <v>2</v>
      </c>
      <c r="F21" s="8">
        <f t="shared" ref="F21:F22" si="3">E21/2</f>
        <v>1</v>
      </c>
      <c r="G21" s="8">
        <f t="shared" si="1"/>
        <v>100</v>
      </c>
    </row>
    <row r="22" spans="1:7" x14ac:dyDescent="0.25">
      <c r="A22" t="s">
        <v>27</v>
      </c>
      <c r="B22" s="6">
        <v>2</v>
      </c>
      <c r="C22" s="6"/>
      <c r="D22" s="6"/>
      <c r="E22" s="6">
        <f t="shared" si="0"/>
        <v>2</v>
      </c>
      <c r="F22" s="8">
        <f t="shared" si="3"/>
        <v>1</v>
      </c>
      <c r="G22" s="8">
        <f t="shared" si="1"/>
        <v>100</v>
      </c>
    </row>
    <row r="23" spans="1:7" x14ac:dyDescent="0.25">
      <c r="A23" s="3" t="s">
        <v>38</v>
      </c>
      <c r="B23" s="6">
        <v>13</v>
      </c>
      <c r="C23" s="6"/>
      <c r="D23" s="6"/>
      <c r="E23" s="6">
        <f t="shared" si="0"/>
        <v>13</v>
      </c>
      <c r="F23" s="8">
        <f>E23/14</f>
        <v>0.9285714285714286</v>
      </c>
      <c r="G23" s="8">
        <f t="shared" si="1"/>
        <v>92.857142857142861</v>
      </c>
    </row>
    <row r="24" spans="1:7" x14ac:dyDescent="0.25">
      <c r="A24" t="s">
        <v>28</v>
      </c>
      <c r="B24" s="6">
        <v>6</v>
      </c>
      <c r="C24" s="6"/>
      <c r="D24" s="6"/>
      <c r="E24" s="6">
        <f t="shared" si="0"/>
        <v>6</v>
      </c>
      <c r="F24" s="8">
        <f>E24/10</f>
        <v>0.6</v>
      </c>
      <c r="G24" s="8">
        <f t="shared" si="1"/>
        <v>60</v>
      </c>
    </row>
    <row r="25" spans="1:7" x14ac:dyDescent="0.25">
      <c r="A25" t="s">
        <v>33</v>
      </c>
      <c r="B25" s="6">
        <v>5</v>
      </c>
      <c r="C25" s="6"/>
      <c r="D25" s="6"/>
      <c r="E25" s="6">
        <f t="shared" si="0"/>
        <v>5</v>
      </c>
      <c r="F25" s="8">
        <f>E25/28</f>
        <v>0.17857142857142858</v>
      </c>
      <c r="G25" s="8">
        <f t="shared" si="1"/>
        <v>17.857142857142858</v>
      </c>
    </row>
    <row r="26" spans="1:7" x14ac:dyDescent="0.25">
      <c r="A26" t="s">
        <v>34</v>
      </c>
      <c r="B26" s="6">
        <v>5</v>
      </c>
      <c r="C26" s="6"/>
      <c r="D26" s="6"/>
      <c r="E26" s="6">
        <f t="shared" si="0"/>
        <v>5</v>
      </c>
      <c r="F26" s="8">
        <f>E26/28</f>
        <v>0.17857142857142858</v>
      </c>
      <c r="G26" s="8">
        <f t="shared" si="1"/>
        <v>17.857142857142858</v>
      </c>
    </row>
    <row r="27" spans="1:7" x14ac:dyDescent="0.25">
      <c r="A27" t="s">
        <v>30</v>
      </c>
      <c r="B27" s="6">
        <v>10</v>
      </c>
      <c r="C27" s="6"/>
      <c r="D27" s="6"/>
      <c r="E27" s="6">
        <f t="shared" si="0"/>
        <v>10</v>
      </c>
      <c r="F27" s="8">
        <f>E27/38</f>
        <v>0.26315789473684209</v>
      </c>
      <c r="G27" s="8">
        <f t="shared" si="1"/>
        <v>26.315789473684209</v>
      </c>
    </row>
    <row r="28" spans="1:7" x14ac:dyDescent="0.25">
      <c r="A28" t="s">
        <v>31</v>
      </c>
      <c r="B28" s="6">
        <v>11</v>
      </c>
      <c r="C28" s="6"/>
      <c r="D28" s="6"/>
      <c r="E28" s="6">
        <f t="shared" si="0"/>
        <v>11</v>
      </c>
      <c r="F28" s="8">
        <f>E28/38</f>
        <v>0.28947368421052633</v>
      </c>
      <c r="G28" s="8">
        <f t="shared" si="1"/>
        <v>28.947368421052634</v>
      </c>
    </row>
    <row r="30" spans="1:7" x14ac:dyDescent="0.25">
      <c r="A30" s="3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2"/>
  <sheetViews>
    <sheetView topLeftCell="A19" workbookViewId="0">
      <selection activeCell="J28" sqref="J28"/>
    </sheetView>
  </sheetViews>
  <sheetFormatPr defaultRowHeight="15" x14ac:dyDescent="0.25"/>
  <cols>
    <col min="1" max="1" width="36.7109375" customWidth="1"/>
    <col min="2" max="2" width="10.140625" bestFit="1" customWidth="1"/>
    <col min="3" max="4" width="4.5703125" customWidth="1"/>
    <col min="5" max="5" width="10.140625" bestFit="1" customWidth="1"/>
    <col min="6" max="6" width="4.5703125" customWidth="1"/>
    <col min="7" max="7" width="10.140625" bestFit="1" customWidth="1"/>
    <col min="8" max="8" width="4.5703125" customWidth="1"/>
    <col min="9" max="9" width="5.85546875" customWidth="1"/>
    <col min="10" max="10" width="12.140625" bestFit="1" customWidth="1"/>
    <col min="11" max="11" width="6.140625" customWidth="1"/>
    <col min="12" max="16" width="4.5703125" customWidth="1"/>
    <col min="17" max="17" width="5.42578125" bestFit="1" customWidth="1"/>
    <col min="18" max="19" width="4.5703125" customWidth="1"/>
    <col min="20" max="20" width="7" bestFit="1" customWidth="1"/>
    <col min="21" max="25" width="4.5703125" customWidth="1"/>
    <col min="26" max="26" width="6.85546875" customWidth="1"/>
    <col min="27" max="31" width="4.5703125" customWidth="1"/>
    <col min="32" max="32" width="6.28515625" bestFit="1" customWidth="1"/>
    <col min="33" max="34" width="4.5703125" customWidth="1"/>
    <col min="35" max="35" width="11.85546875" bestFit="1" customWidth="1"/>
    <col min="36" max="40" width="4.5703125" customWidth="1"/>
    <col min="41" max="41" width="6" customWidth="1"/>
    <col min="42" max="43" width="4.5703125" customWidth="1"/>
    <col min="44" max="44" width="5.42578125" bestFit="1" customWidth="1"/>
    <col min="45" max="46" width="4.5703125" customWidth="1"/>
    <col min="47" max="47" width="7" bestFit="1" customWidth="1"/>
    <col min="48" max="49" width="4.85546875" customWidth="1"/>
    <col min="50" max="50" width="5.42578125" bestFit="1" customWidth="1"/>
    <col min="51" max="51" width="5" bestFit="1" customWidth="1"/>
    <col min="52" max="52" width="7" customWidth="1"/>
    <col min="53" max="53" width="7" bestFit="1" customWidth="1"/>
    <col min="54" max="54" width="4.5703125" bestFit="1" customWidth="1"/>
    <col min="56" max="56" width="40.7109375" customWidth="1"/>
  </cols>
  <sheetData>
    <row r="1" spans="1:56" x14ac:dyDescent="0.25">
      <c r="B1" s="6" t="s">
        <v>60</v>
      </c>
      <c r="C1" s="6"/>
      <c r="D1" s="6"/>
      <c r="E1" s="6" t="s">
        <v>61</v>
      </c>
      <c r="F1" s="6"/>
      <c r="G1" s="6" t="s">
        <v>62</v>
      </c>
      <c r="H1" s="6"/>
      <c r="I1" s="6"/>
      <c r="J1" s="6" t="s">
        <v>6</v>
      </c>
      <c r="K1" s="6"/>
    </row>
    <row r="2" spans="1:56" x14ac:dyDescent="0.25">
      <c r="A2" t="s">
        <v>29</v>
      </c>
      <c r="B2" s="6" t="s">
        <v>7</v>
      </c>
      <c r="C2" s="6"/>
      <c r="D2" s="6"/>
      <c r="E2" s="6" t="s">
        <v>7</v>
      </c>
      <c r="F2" s="6"/>
      <c r="G2" s="6" t="s">
        <v>7</v>
      </c>
      <c r="H2" s="6"/>
      <c r="I2" s="6" t="s">
        <v>7</v>
      </c>
      <c r="J2" s="8" t="s">
        <v>8</v>
      </c>
      <c r="K2" s="8" t="s">
        <v>9</v>
      </c>
      <c r="S2" s="1"/>
      <c r="T2" s="1"/>
      <c r="Y2" s="1"/>
      <c r="Z2" s="1"/>
      <c r="AE2" s="1"/>
      <c r="AF2" s="1"/>
      <c r="AN2" s="1"/>
      <c r="AO2" s="1"/>
      <c r="AT2" s="1"/>
      <c r="AU2" s="1"/>
      <c r="AZ2" s="1"/>
      <c r="BA2" s="1"/>
      <c r="BC2" s="13"/>
      <c r="BD2" s="13"/>
    </row>
    <row r="3" spans="1:56" x14ac:dyDescent="0.25">
      <c r="A3" t="s">
        <v>10</v>
      </c>
      <c r="B3" s="6">
        <v>1</v>
      </c>
      <c r="C3" s="6"/>
      <c r="D3" s="6"/>
      <c r="E3" s="6">
        <v>1</v>
      </c>
      <c r="F3" s="6"/>
      <c r="G3" s="6">
        <v>1</v>
      </c>
      <c r="H3" s="6"/>
      <c r="I3" s="6">
        <f t="shared" ref="I3:I15" si="0">SUM(B3,E3,G3)</f>
        <v>3</v>
      </c>
      <c r="J3" s="8">
        <f>I3/1</f>
        <v>3</v>
      </c>
      <c r="K3" s="8">
        <f>(J3/3)*100</f>
        <v>100</v>
      </c>
      <c r="S3" s="1"/>
      <c r="T3" s="1"/>
      <c r="Y3" s="1"/>
      <c r="Z3" s="1"/>
      <c r="AE3" s="1"/>
      <c r="AF3" s="1"/>
      <c r="AI3" s="14"/>
      <c r="AN3" s="1"/>
      <c r="AO3" s="1"/>
      <c r="AT3" s="1"/>
      <c r="AU3" s="1"/>
      <c r="AZ3" s="1"/>
      <c r="BA3" s="1"/>
      <c r="BC3" s="13"/>
      <c r="BD3" s="15"/>
    </row>
    <row r="4" spans="1:56" x14ac:dyDescent="0.25">
      <c r="A4" t="s">
        <v>11</v>
      </c>
      <c r="B4" s="6">
        <v>1</v>
      </c>
      <c r="C4" s="6"/>
      <c r="D4" s="6"/>
      <c r="E4" s="6">
        <v>1</v>
      </c>
      <c r="F4" s="6"/>
      <c r="G4" s="6">
        <v>0</v>
      </c>
      <c r="H4" s="6"/>
      <c r="I4" s="6">
        <f t="shared" si="0"/>
        <v>2</v>
      </c>
      <c r="J4" s="8">
        <f>I4/1</f>
        <v>2</v>
      </c>
      <c r="K4" s="8">
        <f t="shared" ref="K4:K28" si="1">(J4/3)*100</f>
        <v>66.666666666666657</v>
      </c>
      <c r="S4" s="1"/>
      <c r="T4" s="1"/>
      <c r="Y4" s="1"/>
      <c r="Z4" s="1"/>
      <c r="AE4" s="1"/>
      <c r="AF4" s="1"/>
      <c r="AI4" s="14"/>
      <c r="AN4" s="1"/>
      <c r="AO4" s="1"/>
      <c r="AT4" s="1"/>
      <c r="AU4" s="1"/>
      <c r="AZ4" s="1"/>
      <c r="BA4" s="1"/>
      <c r="BC4" s="13"/>
      <c r="BD4" s="15"/>
    </row>
    <row r="5" spans="1:56" x14ac:dyDescent="0.25">
      <c r="A5" t="s">
        <v>36</v>
      </c>
      <c r="B5" s="6">
        <v>4</v>
      </c>
      <c r="C5" s="6"/>
      <c r="D5" s="6"/>
      <c r="E5" s="6">
        <v>0</v>
      </c>
      <c r="F5" s="6"/>
      <c r="G5" s="6">
        <v>1</v>
      </c>
      <c r="H5" s="6"/>
      <c r="I5" s="6">
        <f t="shared" si="0"/>
        <v>5</v>
      </c>
      <c r="J5" s="8">
        <f>I5/7</f>
        <v>0.7142857142857143</v>
      </c>
      <c r="K5" s="8">
        <f t="shared" si="1"/>
        <v>23.80952380952381</v>
      </c>
      <c r="S5" s="1"/>
      <c r="T5" s="1"/>
      <c r="Y5" s="1"/>
      <c r="Z5" s="1"/>
      <c r="AE5" s="1"/>
      <c r="AF5" s="1"/>
      <c r="AN5" s="1"/>
      <c r="AO5" s="1"/>
      <c r="AT5" s="1"/>
      <c r="AU5" s="1"/>
      <c r="AZ5" s="1"/>
      <c r="BA5" s="1"/>
      <c r="BC5" s="13"/>
      <c r="BD5" s="15"/>
    </row>
    <row r="6" spans="1:56" x14ac:dyDescent="0.25">
      <c r="A6" t="s">
        <v>12</v>
      </c>
      <c r="B6" s="6">
        <v>10</v>
      </c>
      <c r="C6" s="6"/>
      <c r="D6" s="6"/>
      <c r="E6" s="6">
        <v>12</v>
      </c>
      <c r="F6" s="6"/>
      <c r="G6" s="6">
        <v>0</v>
      </c>
      <c r="H6" s="6"/>
      <c r="I6" s="6">
        <f t="shared" si="0"/>
        <v>22</v>
      </c>
      <c r="J6" s="8">
        <f>I6/12</f>
        <v>1.8333333333333333</v>
      </c>
      <c r="K6" s="8">
        <f t="shared" si="1"/>
        <v>61.111111111111107</v>
      </c>
      <c r="S6" s="1"/>
      <c r="T6" s="1"/>
      <c r="Y6" s="1"/>
      <c r="Z6" s="1"/>
      <c r="AE6" s="1"/>
      <c r="AF6" s="1"/>
      <c r="AI6" s="14"/>
      <c r="AN6" s="1"/>
      <c r="AO6" s="1"/>
      <c r="AT6" s="1"/>
      <c r="AU6" s="1"/>
      <c r="AZ6" s="1"/>
      <c r="BA6" s="1"/>
      <c r="BC6" s="13"/>
      <c r="BD6" s="15"/>
    </row>
    <row r="7" spans="1:56" x14ac:dyDescent="0.25">
      <c r="A7" t="s">
        <v>13</v>
      </c>
      <c r="B7" s="6">
        <v>5</v>
      </c>
      <c r="C7" s="6"/>
      <c r="D7" s="6"/>
      <c r="E7" s="6">
        <v>5</v>
      </c>
      <c r="F7" s="6"/>
      <c r="G7" s="6">
        <v>0</v>
      </c>
      <c r="H7" s="6"/>
      <c r="I7" s="6">
        <f t="shared" si="0"/>
        <v>10</v>
      </c>
      <c r="J7" s="8">
        <f>I7/5</f>
        <v>2</v>
      </c>
      <c r="K7" s="8">
        <f t="shared" si="1"/>
        <v>66.666666666666657</v>
      </c>
      <c r="S7" s="1"/>
      <c r="T7" s="1"/>
      <c r="Y7" s="1"/>
      <c r="Z7" s="1"/>
      <c r="AE7" s="1"/>
      <c r="AF7" s="1"/>
      <c r="AN7" s="1"/>
      <c r="AO7" s="1"/>
      <c r="AT7" s="1"/>
      <c r="AU7" s="1"/>
      <c r="AZ7" s="1"/>
      <c r="BA7" s="1"/>
      <c r="BC7" s="13"/>
      <c r="BD7" s="15"/>
    </row>
    <row r="8" spans="1:56" x14ac:dyDescent="0.25">
      <c r="A8" t="s">
        <v>14</v>
      </c>
      <c r="B8" s="6">
        <v>1</v>
      </c>
      <c r="C8" s="6"/>
      <c r="D8" s="6"/>
      <c r="E8" s="6">
        <v>1</v>
      </c>
      <c r="F8" s="6"/>
      <c r="G8" s="6">
        <v>0</v>
      </c>
      <c r="H8" s="6"/>
      <c r="I8" s="6">
        <f t="shared" si="0"/>
        <v>2</v>
      </c>
      <c r="J8" s="8">
        <f>I8/1</f>
        <v>2</v>
      </c>
      <c r="K8" s="8">
        <f t="shared" si="1"/>
        <v>66.666666666666657</v>
      </c>
      <c r="S8" s="1"/>
      <c r="T8" s="1"/>
      <c r="Y8" s="1"/>
      <c r="Z8" s="1"/>
      <c r="AE8" s="1"/>
      <c r="AF8" s="1"/>
      <c r="AN8" s="1"/>
      <c r="AO8" s="1"/>
      <c r="AT8" s="1"/>
      <c r="AU8" s="1"/>
      <c r="AZ8" s="1"/>
      <c r="BA8" s="1"/>
      <c r="BC8" s="13"/>
      <c r="BD8" s="15"/>
    </row>
    <row r="9" spans="1:56" x14ac:dyDescent="0.25">
      <c r="A9" t="s">
        <v>15</v>
      </c>
      <c r="B9" s="6">
        <v>0</v>
      </c>
      <c r="C9" s="6"/>
      <c r="D9" s="6"/>
      <c r="E9" s="6">
        <v>0</v>
      </c>
      <c r="F9" s="6"/>
      <c r="G9" s="6">
        <v>0</v>
      </c>
      <c r="H9" s="6"/>
      <c r="I9" s="6">
        <f t="shared" si="0"/>
        <v>0</v>
      </c>
      <c r="J9" s="8">
        <f>I9/1</f>
        <v>0</v>
      </c>
      <c r="K9" s="8">
        <f t="shared" si="1"/>
        <v>0</v>
      </c>
      <c r="S9" s="1"/>
      <c r="T9" s="1"/>
      <c r="Y9" s="1"/>
      <c r="Z9" s="1"/>
      <c r="AE9" s="1"/>
      <c r="AF9" s="1"/>
      <c r="AN9" s="1"/>
      <c r="AO9" s="1"/>
      <c r="AT9" s="1"/>
      <c r="AU9" s="1"/>
      <c r="AZ9" s="1"/>
      <c r="BA9" s="1"/>
      <c r="BC9" s="13"/>
      <c r="BD9" s="13"/>
    </row>
    <row r="10" spans="1:56" x14ac:dyDescent="0.25">
      <c r="A10" t="s">
        <v>16</v>
      </c>
      <c r="B10" s="6">
        <v>2</v>
      </c>
      <c r="C10" s="6"/>
      <c r="D10" s="6"/>
      <c r="E10" s="6">
        <v>2</v>
      </c>
      <c r="F10" s="6"/>
      <c r="G10" s="6">
        <v>0</v>
      </c>
      <c r="H10" s="6"/>
      <c r="I10" s="6">
        <f t="shared" si="0"/>
        <v>4</v>
      </c>
      <c r="J10" s="8">
        <f>I10/2</f>
        <v>2</v>
      </c>
      <c r="K10" s="8">
        <f t="shared" si="1"/>
        <v>66.666666666666657</v>
      </c>
      <c r="S10" s="1"/>
      <c r="T10" s="1"/>
      <c r="Y10" s="1"/>
      <c r="Z10" s="1"/>
      <c r="AE10" s="1"/>
      <c r="AF10" s="1"/>
      <c r="AN10" s="1"/>
      <c r="AO10" s="1"/>
      <c r="AT10" s="1"/>
      <c r="AU10" s="1"/>
      <c r="AZ10" s="1"/>
      <c r="BA10" s="1"/>
      <c r="BC10" s="13"/>
      <c r="BD10" s="13"/>
    </row>
    <row r="11" spans="1:56" x14ac:dyDescent="0.25">
      <c r="A11" t="s">
        <v>17</v>
      </c>
      <c r="B11" s="6">
        <v>14</v>
      </c>
      <c r="C11" s="6"/>
      <c r="D11" s="6"/>
      <c r="E11" s="6">
        <v>20</v>
      </c>
      <c r="F11" s="6"/>
      <c r="G11" s="6">
        <v>8</v>
      </c>
      <c r="H11" s="6"/>
      <c r="I11" s="6">
        <f t="shared" si="0"/>
        <v>42</v>
      </c>
      <c r="J11" s="8">
        <f>I11/24</f>
        <v>1.75</v>
      </c>
      <c r="K11" s="8">
        <f t="shared" si="1"/>
        <v>58.333333333333336</v>
      </c>
      <c r="S11" s="1"/>
      <c r="T11" s="1"/>
      <c r="Y11" s="1"/>
      <c r="Z11" s="1"/>
      <c r="AE11" s="1"/>
      <c r="AF11" s="1"/>
      <c r="AI11" s="14"/>
      <c r="AN11" s="1"/>
      <c r="AO11" s="1"/>
      <c r="AT11" s="1"/>
      <c r="AU11" s="1"/>
      <c r="AZ11" s="1"/>
      <c r="BA11" s="1"/>
      <c r="BC11" s="13"/>
      <c r="BD11" s="15"/>
    </row>
    <row r="12" spans="1:56" x14ac:dyDescent="0.25">
      <c r="A12" t="s">
        <v>18</v>
      </c>
      <c r="B12" s="6">
        <v>2</v>
      </c>
      <c r="C12" s="6"/>
      <c r="D12" s="6"/>
      <c r="E12" s="6">
        <v>2</v>
      </c>
      <c r="F12" s="6"/>
      <c r="G12" s="6">
        <v>1</v>
      </c>
      <c r="H12" s="6"/>
      <c r="I12" s="6">
        <f t="shared" si="0"/>
        <v>5</v>
      </c>
      <c r="J12" s="8">
        <f t="shared" ref="J12:J15" si="2">I12/2</f>
        <v>2.5</v>
      </c>
      <c r="K12" s="8">
        <f t="shared" si="1"/>
        <v>83.333333333333343</v>
      </c>
      <c r="S12" s="1"/>
      <c r="T12" s="1"/>
      <c r="Y12" s="1"/>
      <c r="Z12" s="1"/>
      <c r="AE12" s="1"/>
      <c r="AF12" s="1"/>
      <c r="AI12" s="14"/>
      <c r="AN12" s="1"/>
      <c r="AO12" s="1"/>
      <c r="AT12" s="1"/>
      <c r="AU12" s="1"/>
      <c r="AZ12" s="1"/>
      <c r="BA12" s="1"/>
      <c r="BC12" s="13"/>
      <c r="BD12" s="15"/>
    </row>
    <row r="13" spans="1:56" x14ac:dyDescent="0.25">
      <c r="A13" t="s">
        <v>19</v>
      </c>
      <c r="B13" s="6">
        <v>2</v>
      </c>
      <c r="C13" s="6"/>
      <c r="D13" s="6"/>
      <c r="E13" s="6">
        <v>2</v>
      </c>
      <c r="F13" s="6"/>
      <c r="G13" s="6">
        <v>0</v>
      </c>
      <c r="H13" s="6"/>
      <c r="I13" s="6">
        <f t="shared" si="0"/>
        <v>4</v>
      </c>
      <c r="J13" s="8">
        <f t="shared" si="2"/>
        <v>2</v>
      </c>
      <c r="K13" s="8">
        <f t="shared" si="1"/>
        <v>66.666666666666657</v>
      </c>
      <c r="S13" s="1"/>
      <c r="T13" s="1"/>
      <c r="Y13" s="1"/>
      <c r="Z13" s="1"/>
      <c r="AE13" s="1"/>
      <c r="AF13" s="1"/>
      <c r="AI13" s="14"/>
      <c r="AN13" s="1"/>
      <c r="AO13" s="1"/>
      <c r="AT13" s="1"/>
      <c r="AU13" s="1"/>
      <c r="AZ13" s="1"/>
      <c r="BA13" s="1"/>
      <c r="BD13" s="15"/>
    </row>
    <row r="14" spans="1:56" x14ac:dyDescent="0.25">
      <c r="A14" t="s">
        <v>20</v>
      </c>
      <c r="B14" s="6">
        <v>1</v>
      </c>
      <c r="C14" s="6"/>
      <c r="D14" s="6"/>
      <c r="E14" s="6">
        <v>1</v>
      </c>
      <c r="F14" s="6"/>
      <c r="G14" s="6">
        <v>1</v>
      </c>
      <c r="H14" s="6"/>
      <c r="I14" s="6">
        <f t="shared" si="0"/>
        <v>3</v>
      </c>
      <c r="J14" s="8">
        <f t="shared" si="2"/>
        <v>1.5</v>
      </c>
      <c r="K14" s="8">
        <f t="shared" si="1"/>
        <v>50</v>
      </c>
      <c r="S14" s="1"/>
      <c r="T14" s="1"/>
      <c r="Y14" s="1"/>
      <c r="Z14" s="1"/>
      <c r="AE14" s="1"/>
      <c r="AF14" s="1"/>
      <c r="AI14" s="14"/>
      <c r="AN14" s="1"/>
      <c r="AO14" s="1"/>
      <c r="AT14" s="1"/>
      <c r="AU14" s="1"/>
      <c r="AZ14" s="1"/>
      <c r="BA14" s="1"/>
      <c r="BD14" s="15"/>
    </row>
    <row r="15" spans="1:56" x14ac:dyDescent="0.25">
      <c r="A15" t="s">
        <v>21</v>
      </c>
      <c r="B15" s="6">
        <v>1</v>
      </c>
      <c r="C15" s="6"/>
      <c r="D15" s="6"/>
      <c r="E15" s="6">
        <v>2</v>
      </c>
      <c r="F15" s="6"/>
      <c r="G15" s="6">
        <v>2</v>
      </c>
      <c r="H15" s="6"/>
      <c r="I15" s="6">
        <f t="shared" si="0"/>
        <v>5</v>
      </c>
      <c r="J15" s="8">
        <f t="shared" si="2"/>
        <v>2.5</v>
      </c>
      <c r="K15" s="8">
        <f t="shared" si="1"/>
        <v>83.333333333333343</v>
      </c>
      <c r="S15" s="1"/>
      <c r="T15" s="1"/>
      <c r="Y15" s="1"/>
      <c r="Z15" s="1"/>
      <c r="AE15" s="1"/>
      <c r="AF15" s="1"/>
      <c r="AI15" s="14"/>
      <c r="AN15" s="1"/>
      <c r="AO15" s="1"/>
      <c r="AT15" s="1"/>
      <c r="AU15" s="1"/>
      <c r="AZ15" s="1"/>
      <c r="BA15" s="1"/>
      <c r="BD15" s="15"/>
    </row>
    <row r="16" spans="1:56" x14ac:dyDescent="0.25">
      <c r="A16" t="s">
        <v>43</v>
      </c>
      <c r="B16" s="6">
        <v>2</v>
      </c>
      <c r="C16" s="6"/>
      <c r="D16" s="6"/>
      <c r="E16" s="6">
        <v>6</v>
      </c>
      <c r="F16" s="6"/>
      <c r="G16" s="6">
        <v>4</v>
      </c>
      <c r="H16" s="6"/>
      <c r="I16" s="6">
        <v>11</v>
      </c>
      <c r="J16" s="8">
        <f>I16/16</f>
        <v>0.6875</v>
      </c>
      <c r="K16" s="8">
        <f t="shared" si="1"/>
        <v>22.916666666666664</v>
      </c>
      <c r="S16" s="1"/>
      <c r="T16" s="1"/>
      <c r="Y16" s="1"/>
      <c r="Z16" s="1"/>
      <c r="AE16" s="1"/>
      <c r="AF16" s="1"/>
      <c r="AN16" s="1"/>
      <c r="AO16" s="1"/>
      <c r="AT16" s="1"/>
      <c r="AU16" s="1"/>
      <c r="AZ16" s="1"/>
      <c r="BA16" s="1"/>
    </row>
    <row r="17" spans="1:56" x14ac:dyDescent="0.25">
      <c r="A17" t="s">
        <v>37</v>
      </c>
      <c r="B17" s="6">
        <v>4</v>
      </c>
      <c r="C17" s="6"/>
      <c r="D17" s="6"/>
      <c r="E17" s="6">
        <v>4</v>
      </c>
      <c r="F17" s="6"/>
      <c r="G17" s="6">
        <v>3</v>
      </c>
      <c r="H17" s="6"/>
      <c r="I17" s="6">
        <v>11</v>
      </c>
      <c r="J17" s="8">
        <f>I17/10</f>
        <v>1.1000000000000001</v>
      </c>
      <c r="K17" s="8">
        <f t="shared" si="1"/>
        <v>36.666666666666671</v>
      </c>
      <c r="S17" s="1"/>
      <c r="T17" s="1"/>
      <c r="Y17" s="1"/>
      <c r="Z17" s="1"/>
      <c r="AE17" s="1"/>
      <c r="AF17" s="1"/>
      <c r="AN17" s="1"/>
      <c r="AO17" s="1"/>
      <c r="AT17" s="1"/>
      <c r="AU17" s="1"/>
      <c r="AZ17" s="1"/>
      <c r="BA17" s="1"/>
    </row>
    <row r="18" spans="1:56" x14ac:dyDescent="0.25">
      <c r="A18" t="s">
        <v>23</v>
      </c>
      <c r="B18" s="6">
        <v>2</v>
      </c>
      <c r="C18" s="6"/>
      <c r="D18" s="6"/>
      <c r="E18" s="6">
        <v>2</v>
      </c>
      <c r="F18" s="6"/>
      <c r="G18" s="6">
        <v>1</v>
      </c>
      <c r="H18" s="6"/>
      <c r="I18" s="6">
        <f>SUM(B18,E18,G18)</f>
        <v>5</v>
      </c>
      <c r="J18" s="8">
        <f>I18/2</f>
        <v>2.5</v>
      </c>
      <c r="K18" s="8">
        <f t="shared" si="1"/>
        <v>83.333333333333343</v>
      </c>
      <c r="S18" s="1"/>
      <c r="T18" s="1"/>
      <c r="Y18" s="1"/>
      <c r="Z18" s="1"/>
      <c r="AE18" s="1"/>
      <c r="AF18" s="1"/>
      <c r="AI18" s="14"/>
      <c r="AN18" s="1"/>
      <c r="AO18" s="1"/>
      <c r="AT18" s="1"/>
      <c r="AU18" s="1"/>
      <c r="AZ18" s="1"/>
      <c r="BA18" s="1"/>
      <c r="BD18" s="15"/>
    </row>
    <row r="19" spans="1:56" x14ac:dyDescent="0.25">
      <c r="A19" t="s">
        <v>24</v>
      </c>
      <c r="B19" s="6">
        <v>1</v>
      </c>
      <c r="C19" s="6"/>
      <c r="D19" s="6"/>
      <c r="E19" s="6">
        <v>1</v>
      </c>
      <c r="F19" s="6"/>
      <c r="G19" s="6">
        <v>2</v>
      </c>
      <c r="H19" s="6"/>
      <c r="I19" s="6">
        <f>SUM(B19,E19,G19)</f>
        <v>4</v>
      </c>
      <c r="J19" s="8">
        <f>I19/2</f>
        <v>2</v>
      </c>
      <c r="K19" s="8">
        <f t="shared" si="1"/>
        <v>66.666666666666657</v>
      </c>
      <c r="S19" s="1"/>
      <c r="T19" s="1"/>
      <c r="Y19" s="1"/>
      <c r="Z19" s="1"/>
      <c r="AE19" s="1"/>
      <c r="AF19" s="1"/>
      <c r="AI19" s="14"/>
      <c r="AN19" s="1"/>
      <c r="AO19" s="1"/>
      <c r="AT19" s="1"/>
      <c r="AU19" s="1"/>
      <c r="AZ19" s="1"/>
      <c r="BA19" s="1"/>
      <c r="BD19" s="15"/>
    </row>
    <row r="20" spans="1:56" x14ac:dyDescent="0.25">
      <c r="A20" t="s">
        <v>25</v>
      </c>
      <c r="B20" s="6">
        <v>2</v>
      </c>
      <c r="C20" s="6"/>
      <c r="D20" s="6"/>
      <c r="E20" s="6">
        <v>0</v>
      </c>
      <c r="F20" s="6"/>
      <c r="G20" s="6">
        <v>2</v>
      </c>
      <c r="H20" s="6"/>
      <c r="I20" s="6">
        <f>SUM(B20,E20,G20)</f>
        <v>4</v>
      </c>
      <c r="J20" s="8">
        <f>I20/2</f>
        <v>2</v>
      </c>
      <c r="K20" s="8">
        <f t="shared" si="1"/>
        <v>66.666666666666657</v>
      </c>
      <c r="S20" s="1"/>
      <c r="T20" s="1"/>
      <c r="Y20" s="1"/>
      <c r="Z20" s="1"/>
      <c r="AE20" s="1"/>
      <c r="AF20" s="1"/>
      <c r="AI20" s="14"/>
      <c r="AN20" s="1"/>
      <c r="AO20" s="1"/>
      <c r="AT20" s="1"/>
      <c r="AU20" s="1"/>
      <c r="AZ20" s="1"/>
      <c r="BA20" s="1"/>
    </row>
    <row r="21" spans="1:56" x14ac:dyDescent="0.25">
      <c r="A21" t="s">
        <v>26</v>
      </c>
      <c r="B21" s="6">
        <v>2</v>
      </c>
      <c r="C21" s="6"/>
      <c r="D21" s="6"/>
      <c r="E21" s="6">
        <v>2</v>
      </c>
      <c r="F21" s="6"/>
      <c r="G21" s="6">
        <v>2</v>
      </c>
      <c r="H21" s="6"/>
      <c r="I21" s="6">
        <f>SUM(B21,E21,G21)</f>
        <v>6</v>
      </c>
      <c r="J21" s="8">
        <f t="shared" ref="J21:J22" si="3">I21/2</f>
        <v>3</v>
      </c>
      <c r="K21" s="8">
        <f t="shared" si="1"/>
        <v>100</v>
      </c>
      <c r="S21" s="1"/>
      <c r="T21" s="1"/>
      <c r="Y21" s="1"/>
      <c r="Z21" s="1"/>
      <c r="AE21" s="1"/>
      <c r="AF21" s="1"/>
      <c r="AI21" s="14"/>
      <c r="AN21" s="1"/>
      <c r="AO21" s="1"/>
      <c r="AT21" s="1"/>
      <c r="AU21" s="1"/>
      <c r="AZ21" s="1"/>
      <c r="BA21" s="1"/>
      <c r="BD21" s="15"/>
    </row>
    <row r="22" spans="1:56" x14ac:dyDescent="0.25">
      <c r="A22" t="s">
        <v>27</v>
      </c>
      <c r="B22" s="6">
        <v>2</v>
      </c>
      <c r="C22" s="6"/>
      <c r="D22" s="6"/>
      <c r="E22" s="6">
        <v>2</v>
      </c>
      <c r="F22" s="6"/>
      <c r="G22" s="6">
        <v>2</v>
      </c>
      <c r="H22" s="6"/>
      <c r="I22" s="6">
        <f>SUM(B22,E22,G22)</f>
        <v>6</v>
      </c>
      <c r="J22" s="8">
        <f t="shared" si="3"/>
        <v>3</v>
      </c>
      <c r="K22" s="8">
        <f t="shared" si="1"/>
        <v>100</v>
      </c>
      <c r="S22" s="1"/>
      <c r="T22" s="1"/>
      <c r="Y22" s="1"/>
      <c r="Z22" s="1"/>
      <c r="AE22" s="1"/>
      <c r="AF22" s="1"/>
      <c r="AI22" s="14"/>
      <c r="AN22" s="1"/>
      <c r="AO22" s="1"/>
      <c r="AT22" s="1"/>
      <c r="AU22" s="1"/>
      <c r="AZ22" s="1"/>
      <c r="BA22" s="1"/>
      <c r="BD22" s="15"/>
    </row>
    <row r="23" spans="1:56" x14ac:dyDescent="0.25">
      <c r="A23" s="3" t="s">
        <v>38</v>
      </c>
      <c r="B23" s="6">
        <v>12</v>
      </c>
      <c r="C23" s="6"/>
      <c r="D23" s="6"/>
      <c r="E23" s="6">
        <v>13</v>
      </c>
      <c r="F23" s="6"/>
      <c r="G23" s="6">
        <v>0</v>
      </c>
      <c r="H23" s="6"/>
      <c r="I23" s="6">
        <v>25</v>
      </c>
      <c r="J23" s="8">
        <f>I23/14</f>
        <v>1.7857142857142858</v>
      </c>
      <c r="K23" s="8">
        <f t="shared" si="1"/>
        <v>59.523809523809526</v>
      </c>
      <c r="S23" s="1"/>
      <c r="T23" s="1"/>
      <c r="Y23" s="1"/>
      <c r="Z23" s="1"/>
      <c r="AE23" s="1"/>
      <c r="AF23" s="1"/>
      <c r="AN23" s="1"/>
      <c r="AO23" s="1"/>
      <c r="AT23" s="1"/>
      <c r="AU23" s="1"/>
      <c r="AZ23" s="1"/>
      <c r="BA23" s="1"/>
    </row>
    <row r="24" spans="1:56" x14ac:dyDescent="0.25">
      <c r="A24" t="s">
        <v>28</v>
      </c>
      <c r="B24" s="6">
        <v>8</v>
      </c>
      <c r="C24" s="6"/>
      <c r="D24" s="6"/>
      <c r="E24" s="6">
        <v>7</v>
      </c>
      <c r="F24" s="6"/>
      <c r="G24" s="6">
        <v>0</v>
      </c>
      <c r="H24" s="6"/>
      <c r="I24" s="6">
        <v>15</v>
      </c>
      <c r="J24" s="8">
        <f>I24/10</f>
        <v>1.5</v>
      </c>
      <c r="K24" s="8">
        <f t="shared" si="1"/>
        <v>50</v>
      </c>
      <c r="S24" s="1"/>
      <c r="T24" s="1"/>
      <c r="Y24" s="1"/>
      <c r="Z24" s="1"/>
      <c r="AE24" s="1"/>
      <c r="AF24" s="1"/>
      <c r="AN24" s="1"/>
      <c r="AO24" s="1"/>
      <c r="AT24" s="1"/>
      <c r="AU24" s="1"/>
      <c r="AZ24" s="1"/>
      <c r="BA24" s="1"/>
    </row>
    <row r="25" spans="1:56" x14ac:dyDescent="0.25">
      <c r="A25" t="s">
        <v>33</v>
      </c>
      <c r="B25" s="6">
        <v>0</v>
      </c>
      <c r="C25" s="6"/>
      <c r="D25" s="6"/>
      <c r="E25" s="6">
        <v>11</v>
      </c>
      <c r="F25" s="6"/>
      <c r="G25" s="6">
        <v>0</v>
      </c>
      <c r="H25" s="6"/>
      <c r="I25" s="6">
        <f t="shared" ref="I25:I28" si="4">SUM(B25,E25,G25)</f>
        <v>11</v>
      </c>
      <c r="J25" s="8">
        <f>I25/28</f>
        <v>0.39285714285714285</v>
      </c>
      <c r="K25" s="8">
        <f t="shared" si="1"/>
        <v>13.095238095238097</v>
      </c>
      <c r="S25" s="1"/>
      <c r="T25" s="1"/>
      <c r="Y25" s="1"/>
      <c r="Z25" s="1"/>
      <c r="AE25" s="1"/>
      <c r="AF25" s="1"/>
      <c r="AN25" s="1"/>
      <c r="AO25" s="1"/>
      <c r="AT25" s="1"/>
      <c r="AU25" s="1"/>
      <c r="AZ25" s="1"/>
      <c r="BA25" s="1"/>
    </row>
    <row r="26" spans="1:56" x14ac:dyDescent="0.25">
      <c r="A26" t="s">
        <v>34</v>
      </c>
      <c r="B26" s="6">
        <v>1</v>
      </c>
      <c r="C26" s="6"/>
      <c r="D26" s="6"/>
      <c r="E26" s="6">
        <v>2</v>
      </c>
      <c r="F26" s="6"/>
      <c r="G26" s="6">
        <v>0</v>
      </c>
      <c r="H26" s="6"/>
      <c r="I26" s="6">
        <f t="shared" si="4"/>
        <v>3</v>
      </c>
      <c r="J26" s="8">
        <f>I26/28</f>
        <v>0.10714285714285714</v>
      </c>
      <c r="K26" s="8">
        <f t="shared" si="1"/>
        <v>3.5714285714285712</v>
      </c>
      <c r="S26" s="1"/>
      <c r="T26" s="1"/>
      <c r="Y26" s="1"/>
      <c r="Z26" s="1"/>
      <c r="AE26" s="1"/>
      <c r="AF26" s="1"/>
      <c r="AN26" s="1"/>
      <c r="AO26" s="1"/>
      <c r="AT26" s="1"/>
      <c r="AU26" s="1"/>
      <c r="AZ26" s="1"/>
      <c r="BA26" s="1"/>
    </row>
    <row r="27" spans="1:56" x14ac:dyDescent="0.25">
      <c r="A27" t="s">
        <v>30</v>
      </c>
      <c r="B27" s="6">
        <v>4</v>
      </c>
      <c r="C27" s="6"/>
      <c r="D27" s="6"/>
      <c r="E27" s="6">
        <v>15</v>
      </c>
      <c r="F27" s="6"/>
      <c r="G27" s="6">
        <v>10</v>
      </c>
      <c r="H27" s="6"/>
      <c r="I27" s="6">
        <f t="shared" si="4"/>
        <v>29</v>
      </c>
      <c r="J27" s="8">
        <f>I27/38</f>
        <v>0.76315789473684215</v>
      </c>
      <c r="K27" s="8">
        <f t="shared" si="1"/>
        <v>25.438596491228072</v>
      </c>
      <c r="S27" s="1"/>
      <c r="T27" s="1"/>
      <c r="Y27" s="1"/>
      <c r="Z27" s="1"/>
      <c r="AE27" s="1"/>
      <c r="AF27" s="1"/>
      <c r="AN27" s="1"/>
      <c r="AO27" s="1"/>
      <c r="AT27" s="1"/>
      <c r="AU27" s="1"/>
    </row>
    <row r="28" spans="1:56" x14ac:dyDescent="0.25">
      <c r="A28" t="s">
        <v>31</v>
      </c>
      <c r="B28" s="6">
        <v>9</v>
      </c>
      <c r="C28" s="6"/>
      <c r="D28" s="6"/>
      <c r="E28" s="6">
        <v>9</v>
      </c>
      <c r="F28" s="6"/>
      <c r="G28" s="6">
        <v>0</v>
      </c>
      <c r="H28" s="6"/>
      <c r="I28" s="6">
        <f t="shared" si="4"/>
        <v>18</v>
      </c>
      <c r="J28" s="8">
        <f>I28/38</f>
        <v>0.47368421052631576</v>
      </c>
      <c r="K28" s="8">
        <f t="shared" si="1"/>
        <v>15.789473684210526</v>
      </c>
      <c r="S28" s="1"/>
      <c r="T28" s="1"/>
      <c r="Y28" s="1"/>
      <c r="Z28" s="1"/>
      <c r="AE28" s="1"/>
      <c r="AF28" s="1"/>
      <c r="AN28" s="1"/>
      <c r="AO28" s="1"/>
      <c r="AT28" s="1"/>
      <c r="AU28" s="1"/>
    </row>
    <row r="30" spans="1:56" x14ac:dyDescent="0.25">
      <c r="A30" t="s">
        <v>67</v>
      </c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10" workbookViewId="0">
      <selection activeCell="K28" sqref="K28"/>
    </sheetView>
  </sheetViews>
  <sheetFormatPr defaultRowHeight="15" x14ac:dyDescent="0.25"/>
  <cols>
    <col min="1" max="1" width="36.28515625" customWidth="1"/>
    <col min="2" max="2" width="10.140625" bestFit="1" customWidth="1"/>
    <col min="3" max="3" width="4.5703125" customWidth="1"/>
    <col min="4" max="4" width="10.140625" bestFit="1" customWidth="1"/>
    <col min="5" max="5" width="4.5703125" customWidth="1"/>
    <col min="6" max="6" width="10.140625" bestFit="1" customWidth="1"/>
    <col min="7" max="7" width="4.5703125" customWidth="1"/>
    <col min="8" max="8" width="10.140625" bestFit="1" customWidth="1"/>
    <col min="9" max="9" width="4.5703125" customWidth="1"/>
    <col min="10" max="10" width="5.140625" bestFit="1" customWidth="1"/>
    <col min="11" max="11" width="12.140625" bestFit="1" customWidth="1"/>
    <col min="12" max="12" width="7" bestFit="1" customWidth="1"/>
    <col min="13" max="13" width="4.85546875" customWidth="1"/>
  </cols>
  <sheetData>
    <row r="1" spans="1:12" x14ac:dyDescent="0.25">
      <c r="B1" s="6" t="s">
        <v>63</v>
      </c>
      <c r="C1" s="6"/>
      <c r="D1" s="6" t="s">
        <v>64</v>
      </c>
      <c r="E1" s="6"/>
      <c r="F1" s="6" t="s">
        <v>65</v>
      </c>
      <c r="G1" s="6"/>
      <c r="H1" s="6" t="s">
        <v>66</v>
      </c>
      <c r="J1" s="6"/>
      <c r="K1" s="6" t="s">
        <v>6</v>
      </c>
      <c r="L1" s="6"/>
    </row>
    <row r="2" spans="1:12" x14ac:dyDescent="0.25">
      <c r="A2" t="s">
        <v>29</v>
      </c>
      <c r="B2" s="6" t="s">
        <v>7</v>
      </c>
      <c r="C2" s="6"/>
      <c r="D2" s="6" t="s">
        <v>7</v>
      </c>
      <c r="E2" s="6"/>
      <c r="F2" s="6" t="s">
        <v>7</v>
      </c>
      <c r="G2" s="6"/>
      <c r="H2" s="6" t="s">
        <v>7</v>
      </c>
      <c r="J2" s="6" t="s">
        <v>7</v>
      </c>
      <c r="K2" s="8" t="s">
        <v>8</v>
      </c>
      <c r="L2" s="8" t="s">
        <v>9</v>
      </c>
    </row>
    <row r="3" spans="1:12" x14ac:dyDescent="0.25">
      <c r="A3" t="s">
        <v>10</v>
      </c>
      <c r="B3" s="6">
        <v>1</v>
      </c>
      <c r="C3" s="6"/>
      <c r="D3" s="6">
        <v>1</v>
      </c>
      <c r="E3" s="6"/>
      <c r="F3" s="6">
        <v>1</v>
      </c>
      <c r="G3" s="6"/>
      <c r="H3" s="6">
        <v>1</v>
      </c>
      <c r="J3" s="6">
        <f t="shared" ref="J3:J28" si="0">SUM(B3,D3,F3,H3)</f>
        <v>4</v>
      </c>
      <c r="K3" s="8">
        <f>J3/1</f>
        <v>4</v>
      </c>
      <c r="L3" s="8">
        <f>(K3/4)*100</f>
        <v>100</v>
      </c>
    </row>
    <row r="4" spans="1:12" x14ac:dyDescent="0.25">
      <c r="A4" t="s">
        <v>11</v>
      </c>
      <c r="B4" s="6">
        <v>1</v>
      </c>
      <c r="C4" s="6"/>
      <c r="D4" s="6">
        <v>1</v>
      </c>
      <c r="E4" s="6"/>
      <c r="F4" s="6">
        <v>1</v>
      </c>
      <c r="G4" s="6"/>
      <c r="H4" s="6">
        <v>0</v>
      </c>
      <c r="J4" s="6">
        <f t="shared" si="0"/>
        <v>3</v>
      </c>
      <c r="K4" s="8">
        <f>J4/1</f>
        <v>3</v>
      </c>
      <c r="L4" s="8">
        <f t="shared" ref="L4:L28" si="1">(K4/4)*100</f>
        <v>75</v>
      </c>
    </row>
    <row r="5" spans="1:12" x14ac:dyDescent="0.25">
      <c r="A5" t="s">
        <v>36</v>
      </c>
      <c r="B5" s="6">
        <v>7</v>
      </c>
      <c r="C5" s="6"/>
      <c r="D5" s="6">
        <v>5</v>
      </c>
      <c r="E5" s="6"/>
      <c r="F5" s="6">
        <v>0</v>
      </c>
      <c r="G5" s="6"/>
      <c r="H5" s="6">
        <v>0</v>
      </c>
      <c r="J5" s="6">
        <f t="shared" si="0"/>
        <v>12</v>
      </c>
      <c r="K5" s="8">
        <f>J5/7</f>
        <v>1.7142857142857142</v>
      </c>
      <c r="L5" s="8">
        <f t="shared" si="1"/>
        <v>42.857142857142854</v>
      </c>
    </row>
    <row r="6" spans="1:12" x14ac:dyDescent="0.25">
      <c r="A6" t="s">
        <v>12</v>
      </c>
      <c r="B6" s="6">
        <v>8</v>
      </c>
      <c r="C6" s="6"/>
      <c r="D6" s="6">
        <v>7</v>
      </c>
      <c r="E6" s="6"/>
      <c r="F6" s="6">
        <v>0</v>
      </c>
      <c r="G6" s="6"/>
      <c r="H6" s="6">
        <v>0</v>
      </c>
      <c r="J6" s="6">
        <f t="shared" si="0"/>
        <v>15</v>
      </c>
      <c r="K6" s="8">
        <f>J6/12</f>
        <v>1.25</v>
      </c>
      <c r="L6" s="8">
        <f t="shared" si="1"/>
        <v>31.25</v>
      </c>
    </row>
    <row r="7" spans="1:12" x14ac:dyDescent="0.25">
      <c r="A7" t="s">
        <v>13</v>
      </c>
      <c r="B7" s="6">
        <v>4</v>
      </c>
      <c r="C7" s="6"/>
      <c r="D7" s="6">
        <v>4</v>
      </c>
      <c r="E7" s="6"/>
      <c r="F7" s="6">
        <v>4</v>
      </c>
      <c r="G7" s="6"/>
      <c r="H7" s="6">
        <v>0</v>
      </c>
      <c r="J7" s="6">
        <f t="shared" si="0"/>
        <v>12</v>
      </c>
      <c r="K7" s="8">
        <f>J7/5</f>
        <v>2.4</v>
      </c>
      <c r="L7" s="8">
        <f t="shared" si="1"/>
        <v>60</v>
      </c>
    </row>
    <row r="8" spans="1:12" x14ac:dyDescent="0.25">
      <c r="A8" t="s">
        <v>14</v>
      </c>
      <c r="B8" s="6">
        <v>0</v>
      </c>
      <c r="C8" s="6"/>
      <c r="D8" s="6">
        <v>1</v>
      </c>
      <c r="E8" s="6"/>
      <c r="F8" s="6">
        <v>0</v>
      </c>
      <c r="G8" s="6"/>
      <c r="H8" s="6">
        <v>0</v>
      </c>
      <c r="J8" s="6">
        <f t="shared" si="0"/>
        <v>1</v>
      </c>
      <c r="K8" s="8">
        <f>J8/1</f>
        <v>1</v>
      </c>
      <c r="L8" s="8">
        <f t="shared" si="1"/>
        <v>25</v>
      </c>
    </row>
    <row r="9" spans="1:12" x14ac:dyDescent="0.25">
      <c r="A9" t="s">
        <v>15</v>
      </c>
      <c r="B9" s="6">
        <v>0</v>
      </c>
      <c r="C9" s="6"/>
      <c r="D9" s="6">
        <v>0</v>
      </c>
      <c r="E9" s="6"/>
      <c r="F9" s="6">
        <v>1</v>
      </c>
      <c r="G9" s="6"/>
      <c r="H9" s="6">
        <v>0</v>
      </c>
      <c r="J9" s="6">
        <f t="shared" si="0"/>
        <v>1</v>
      </c>
      <c r="K9" s="8">
        <f>J9/1</f>
        <v>1</v>
      </c>
      <c r="L9" s="8">
        <f t="shared" si="1"/>
        <v>25</v>
      </c>
    </row>
    <row r="10" spans="1:12" x14ac:dyDescent="0.25">
      <c r="A10" t="s">
        <v>16</v>
      </c>
      <c r="B10" s="6">
        <v>0</v>
      </c>
      <c r="C10" s="6"/>
      <c r="D10" s="6">
        <v>0</v>
      </c>
      <c r="E10" s="6"/>
      <c r="F10" s="6">
        <v>0</v>
      </c>
      <c r="G10" s="6"/>
      <c r="H10" s="6">
        <v>0</v>
      </c>
      <c r="J10" s="6">
        <f t="shared" si="0"/>
        <v>0</v>
      </c>
      <c r="K10" s="8">
        <f>J10/2</f>
        <v>0</v>
      </c>
      <c r="L10" s="8">
        <f t="shared" si="1"/>
        <v>0</v>
      </c>
    </row>
    <row r="11" spans="1:12" x14ac:dyDescent="0.25">
      <c r="A11" t="s">
        <v>17</v>
      </c>
      <c r="B11" s="6">
        <v>0</v>
      </c>
      <c r="C11" s="6"/>
      <c r="D11" s="6">
        <v>20</v>
      </c>
      <c r="E11" s="6"/>
      <c r="F11" s="6">
        <v>0</v>
      </c>
      <c r="G11" s="6"/>
      <c r="H11" s="6">
        <v>0</v>
      </c>
      <c r="J11" s="6">
        <f t="shared" si="0"/>
        <v>20</v>
      </c>
      <c r="K11" s="8">
        <f>J11/24</f>
        <v>0.83333333333333337</v>
      </c>
      <c r="L11" s="8">
        <f t="shared" si="1"/>
        <v>20.833333333333336</v>
      </c>
    </row>
    <row r="12" spans="1:12" x14ac:dyDescent="0.25">
      <c r="A12" t="s">
        <v>18</v>
      </c>
      <c r="B12" s="6">
        <v>2</v>
      </c>
      <c r="C12" s="6"/>
      <c r="D12" s="6">
        <v>2</v>
      </c>
      <c r="E12" s="6"/>
      <c r="F12" s="6">
        <v>0</v>
      </c>
      <c r="G12" s="6"/>
      <c r="H12" s="6">
        <v>0</v>
      </c>
      <c r="J12" s="6">
        <f t="shared" si="0"/>
        <v>4</v>
      </c>
      <c r="K12" s="8">
        <f t="shared" ref="K12:K15" si="2">J12/2</f>
        <v>2</v>
      </c>
      <c r="L12" s="8">
        <f t="shared" si="1"/>
        <v>50</v>
      </c>
    </row>
    <row r="13" spans="1:12" x14ac:dyDescent="0.25">
      <c r="A13" t="s">
        <v>19</v>
      </c>
      <c r="B13" s="6">
        <v>0</v>
      </c>
      <c r="C13" s="6"/>
      <c r="D13" s="6">
        <v>2</v>
      </c>
      <c r="E13" s="6"/>
      <c r="F13" s="6">
        <v>2</v>
      </c>
      <c r="G13" s="6"/>
      <c r="H13" s="6">
        <v>2</v>
      </c>
      <c r="J13" s="6">
        <f t="shared" si="0"/>
        <v>6</v>
      </c>
      <c r="K13" s="8">
        <f t="shared" si="2"/>
        <v>3</v>
      </c>
      <c r="L13" s="8">
        <f t="shared" si="1"/>
        <v>75</v>
      </c>
    </row>
    <row r="14" spans="1:12" x14ac:dyDescent="0.25">
      <c r="A14" t="s">
        <v>20</v>
      </c>
      <c r="B14" s="6">
        <v>0</v>
      </c>
      <c r="C14" s="6"/>
      <c r="D14" s="6">
        <v>2</v>
      </c>
      <c r="E14" s="6"/>
      <c r="F14" s="6">
        <v>2</v>
      </c>
      <c r="G14" s="6"/>
      <c r="H14" s="6">
        <v>1</v>
      </c>
      <c r="J14" s="6">
        <f t="shared" si="0"/>
        <v>5</v>
      </c>
      <c r="K14" s="8">
        <f t="shared" si="2"/>
        <v>2.5</v>
      </c>
      <c r="L14" s="8">
        <f t="shared" si="1"/>
        <v>62.5</v>
      </c>
    </row>
    <row r="15" spans="1:12" x14ac:dyDescent="0.25">
      <c r="A15" t="s">
        <v>21</v>
      </c>
      <c r="B15" s="6">
        <v>0</v>
      </c>
      <c r="C15" s="6"/>
      <c r="D15" s="6">
        <v>2</v>
      </c>
      <c r="E15" s="6"/>
      <c r="F15" s="6">
        <v>2</v>
      </c>
      <c r="G15" s="6"/>
      <c r="H15" s="6">
        <v>0</v>
      </c>
      <c r="J15" s="6">
        <f t="shared" si="0"/>
        <v>4</v>
      </c>
      <c r="K15" s="8">
        <f t="shared" si="2"/>
        <v>2</v>
      </c>
      <c r="L15" s="8">
        <f t="shared" si="1"/>
        <v>50</v>
      </c>
    </row>
    <row r="16" spans="1:12" x14ac:dyDescent="0.25">
      <c r="A16" t="s">
        <v>43</v>
      </c>
      <c r="B16" s="6">
        <v>0</v>
      </c>
      <c r="C16" s="6"/>
      <c r="D16" s="6">
        <v>10</v>
      </c>
      <c r="E16" s="6"/>
      <c r="F16" s="6">
        <v>2</v>
      </c>
      <c r="G16" s="6"/>
      <c r="H16" s="6">
        <v>1</v>
      </c>
      <c r="J16" s="6">
        <f t="shared" si="0"/>
        <v>13</v>
      </c>
      <c r="K16" s="8">
        <f>J16/16</f>
        <v>0.8125</v>
      </c>
      <c r="L16" s="8">
        <f t="shared" si="1"/>
        <v>20.3125</v>
      </c>
    </row>
    <row r="17" spans="1:12" x14ac:dyDescent="0.25">
      <c r="A17" t="s">
        <v>37</v>
      </c>
      <c r="B17" s="6">
        <v>0</v>
      </c>
      <c r="C17" s="6"/>
      <c r="D17" s="6">
        <v>10</v>
      </c>
      <c r="E17" s="6"/>
      <c r="F17" s="6">
        <v>5</v>
      </c>
      <c r="G17" s="6"/>
      <c r="H17" s="6">
        <v>0</v>
      </c>
      <c r="J17" s="6">
        <f t="shared" si="0"/>
        <v>15</v>
      </c>
      <c r="K17" s="8">
        <f>J17/10</f>
        <v>1.5</v>
      </c>
      <c r="L17" s="8">
        <f t="shared" si="1"/>
        <v>37.5</v>
      </c>
    </row>
    <row r="18" spans="1:12" x14ac:dyDescent="0.25">
      <c r="A18" t="s">
        <v>23</v>
      </c>
      <c r="B18" s="6">
        <v>0</v>
      </c>
      <c r="C18" s="6"/>
      <c r="D18" s="6">
        <v>2</v>
      </c>
      <c r="E18" s="6"/>
      <c r="F18" s="6">
        <v>1</v>
      </c>
      <c r="G18" s="6"/>
      <c r="H18" s="6">
        <v>0</v>
      </c>
      <c r="J18" s="6">
        <f t="shared" si="0"/>
        <v>3</v>
      </c>
      <c r="K18" s="8">
        <f>J18/2</f>
        <v>1.5</v>
      </c>
      <c r="L18" s="8">
        <f t="shared" si="1"/>
        <v>37.5</v>
      </c>
    </row>
    <row r="19" spans="1:12" x14ac:dyDescent="0.25">
      <c r="A19" t="s">
        <v>24</v>
      </c>
      <c r="B19" s="6">
        <v>0</v>
      </c>
      <c r="C19" s="6"/>
      <c r="D19" s="6">
        <v>2</v>
      </c>
      <c r="E19" s="6"/>
      <c r="F19" s="6">
        <v>2</v>
      </c>
      <c r="G19" s="6"/>
      <c r="H19" s="6">
        <v>0</v>
      </c>
      <c r="J19" s="6">
        <f t="shared" si="0"/>
        <v>4</v>
      </c>
      <c r="K19" s="8">
        <f>J19/2</f>
        <v>2</v>
      </c>
      <c r="L19" s="8">
        <f t="shared" si="1"/>
        <v>50</v>
      </c>
    </row>
    <row r="20" spans="1:12" x14ac:dyDescent="0.25">
      <c r="A20" t="s">
        <v>25</v>
      </c>
      <c r="B20" s="6">
        <v>0</v>
      </c>
      <c r="C20" s="6"/>
      <c r="D20" s="6">
        <v>1</v>
      </c>
      <c r="E20" s="6"/>
      <c r="F20" s="6">
        <v>1</v>
      </c>
      <c r="G20" s="6"/>
      <c r="H20" s="6">
        <v>0</v>
      </c>
      <c r="J20" s="6">
        <f t="shared" si="0"/>
        <v>2</v>
      </c>
      <c r="K20" s="8">
        <f>J20/2</f>
        <v>1</v>
      </c>
      <c r="L20" s="8">
        <f t="shared" si="1"/>
        <v>25</v>
      </c>
    </row>
    <row r="21" spans="1:12" x14ac:dyDescent="0.25">
      <c r="A21" t="s">
        <v>26</v>
      </c>
      <c r="B21" s="6">
        <v>1</v>
      </c>
      <c r="C21" s="6"/>
      <c r="D21" s="6">
        <v>2</v>
      </c>
      <c r="E21" s="6"/>
      <c r="F21" s="6">
        <v>2</v>
      </c>
      <c r="G21" s="6"/>
      <c r="H21" s="6">
        <v>0</v>
      </c>
      <c r="J21" s="6">
        <f t="shared" si="0"/>
        <v>5</v>
      </c>
      <c r="K21" s="8">
        <f t="shared" ref="K21:K22" si="3">J21/2</f>
        <v>2.5</v>
      </c>
      <c r="L21" s="8">
        <f t="shared" si="1"/>
        <v>62.5</v>
      </c>
    </row>
    <row r="22" spans="1:12" x14ac:dyDescent="0.25">
      <c r="A22" t="s">
        <v>27</v>
      </c>
      <c r="B22" s="6">
        <v>1</v>
      </c>
      <c r="C22" s="6"/>
      <c r="D22" s="6">
        <v>2</v>
      </c>
      <c r="E22" s="6"/>
      <c r="F22" s="6">
        <v>2</v>
      </c>
      <c r="G22" s="6"/>
      <c r="H22" s="6">
        <v>1</v>
      </c>
      <c r="J22" s="6">
        <f t="shared" si="0"/>
        <v>6</v>
      </c>
      <c r="K22" s="8">
        <f t="shared" si="3"/>
        <v>3</v>
      </c>
      <c r="L22" s="8">
        <f t="shared" si="1"/>
        <v>75</v>
      </c>
    </row>
    <row r="23" spans="1:12" x14ac:dyDescent="0.25">
      <c r="A23" s="3" t="s">
        <v>38</v>
      </c>
      <c r="B23" s="6">
        <v>0</v>
      </c>
      <c r="C23" s="6"/>
      <c r="D23" s="6">
        <v>9</v>
      </c>
      <c r="E23" s="6"/>
      <c r="F23" s="6">
        <v>3</v>
      </c>
      <c r="G23" s="6"/>
      <c r="H23" s="6">
        <v>1</v>
      </c>
      <c r="J23" s="6">
        <f t="shared" si="0"/>
        <v>13</v>
      </c>
      <c r="K23" s="8">
        <f>J23/14</f>
        <v>0.9285714285714286</v>
      </c>
      <c r="L23" s="8">
        <f t="shared" si="1"/>
        <v>23.214285714285715</v>
      </c>
    </row>
    <row r="24" spans="1:12" x14ac:dyDescent="0.25">
      <c r="A24" t="s">
        <v>28</v>
      </c>
      <c r="B24" s="6">
        <v>0</v>
      </c>
      <c r="C24" s="6"/>
      <c r="D24" s="6">
        <v>7</v>
      </c>
      <c r="E24" s="6"/>
      <c r="F24" s="6">
        <v>4</v>
      </c>
      <c r="G24" s="6"/>
      <c r="H24" s="6">
        <v>6</v>
      </c>
      <c r="J24" s="6">
        <f t="shared" si="0"/>
        <v>17</v>
      </c>
      <c r="K24" s="8">
        <f>J24/10</f>
        <v>1.7</v>
      </c>
      <c r="L24" s="8">
        <f t="shared" si="1"/>
        <v>42.5</v>
      </c>
    </row>
    <row r="25" spans="1:12" x14ac:dyDescent="0.25">
      <c r="A25" t="s">
        <v>33</v>
      </c>
      <c r="B25" s="6">
        <v>0</v>
      </c>
      <c r="C25" s="6"/>
      <c r="D25" s="6">
        <v>19</v>
      </c>
      <c r="E25" s="6"/>
      <c r="F25" s="6">
        <v>9</v>
      </c>
      <c r="G25" s="6"/>
      <c r="H25" s="6">
        <v>0</v>
      </c>
      <c r="J25" s="6">
        <f t="shared" si="0"/>
        <v>28</v>
      </c>
      <c r="K25" s="8">
        <f>J25/28</f>
        <v>1</v>
      </c>
      <c r="L25" s="8">
        <f t="shared" si="1"/>
        <v>25</v>
      </c>
    </row>
    <row r="26" spans="1:12" x14ac:dyDescent="0.25">
      <c r="A26" t="s">
        <v>34</v>
      </c>
      <c r="B26" s="6">
        <v>0</v>
      </c>
      <c r="C26" s="6"/>
      <c r="D26" s="6">
        <v>19</v>
      </c>
      <c r="E26" s="6"/>
      <c r="F26" s="6">
        <v>2</v>
      </c>
      <c r="G26" s="6"/>
      <c r="H26" s="6">
        <v>5</v>
      </c>
      <c r="J26" s="6">
        <f t="shared" si="0"/>
        <v>26</v>
      </c>
      <c r="K26" s="8">
        <f>J26/28</f>
        <v>0.9285714285714286</v>
      </c>
      <c r="L26" s="8">
        <f t="shared" si="1"/>
        <v>23.214285714285715</v>
      </c>
    </row>
    <row r="27" spans="1:12" x14ac:dyDescent="0.25">
      <c r="A27" t="s">
        <v>30</v>
      </c>
      <c r="B27" s="6">
        <v>0</v>
      </c>
      <c r="C27" s="6"/>
      <c r="D27" s="6">
        <v>29</v>
      </c>
      <c r="E27" s="6"/>
      <c r="F27" s="6">
        <v>14</v>
      </c>
      <c r="G27" s="6"/>
      <c r="H27" s="6">
        <v>0</v>
      </c>
      <c r="J27" s="6">
        <f t="shared" si="0"/>
        <v>43</v>
      </c>
      <c r="K27" s="8">
        <f>J27/38</f>
        <v>1.131578947368421</v>
      </c>
      <c r="L27" s="8">
        <f t="shared" si="1"/>
        <v>28.289473684210524</v>
      </c>
    </row>
    <row r="28" spans="1:12" x14ac:dyDescent="0.25">
      <c r="A28" t="s">
        <v>31</v>
      </c>
      <c r="B28" s="6">
        <v>0</v>
      </c>
      <c r="C28" s="6"/>
      <c r="D28" s="6">
        <v>28</v>
      </c>
      <c r="E28" s="6"/>
      <c r="F28" s="6">
        <v>6</v>
      </c>
      <c r="G28" s="6"/>
      <c r="H28" s="6">
        <v>11</v>
      </c>
      <c r="J28" s="6">
        <f t="shared" si="0"/>
        <v>45</v>
      </c>
      <c r="K28" s="8">
        <f>J28/38</f>
        <v>1.1842105263157894</v>
      </c>
      <c r="L28" s="8">
        <f t="shared" si="1"/>
        <v>29.605263157894733</v>
      </c>
    </row>
    <row r="30" spans="1:12" x14ac:dyDescent="0.25">
      <c r="A30" t="s">
        <v>68</v>
      </c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0" workbookViewId="0">
      <selection activeCell="E24" sqref="E24"/>
    </sheetView>
  </sheetViews>
  <sheetFormatPr defaultRowHeight="15" x14ac:dyDescent="0.25"/>
  <cols>
    <col min="1" max="1" width="36.7109375" customWidth="1"/>
    <col min="2" max="2" width="8.5703125" bestFit="1" customWidth="1"/>
    <col min="3" max="3" width="4.42578125" customWidth="1"/>
    <col min="5" max="5" width="12.140625" bestFit="1" customWidth="1"/>
  </cols>
  <sheetData>
    <row r="1" spans="1:6" x14ac:dyDescent="0.25">
      <c r="B1" s="6" t="s">
        <v>69</v>
      </c>
      <c r="C1" s="6"/>
      <c r="D1" s="6"/>
      <c r="E1" s="6" t="s">
        <v>6</v>
      </c>
      <c r="F1" s="6"/>
    </row>
    <row r="2" spans="1:6" x14ac:dyDescent="0.25">
      <c r="A2" t="s">
        <v>29</v>
      </c>
      <c r="B2" s="6" t="s">
        <v>7</v>
      </c>
      <c r="C2" s="6"/>
      <c r="D2" s="6" t="s">
        <v>7</v>
      </c>
      <c r="E2" s="8" t="s">
        <v>8</v>
      </c>
      <c r="F2" s="8" t="s">
        <v>9</v>
      </c>
    </row>
    <row r="3" spans="1:6" x14ac:dyDescent="0.25">
      <c r="A3" t="s">
        <v>10</v>
      </c>
      <c r="B3" s="6">
        <v>1</v>
      </c>
      <c r="C3" s="6"/>
      <c r="D3" s="6">
        <f>SUM(B3)</f>
        <v>1</v>
      </c>
      <c r="E3" s="8">
        <f>D3/1</f>
        <v>1</v>
      </c>
      <c r="F3" s="8">
        <f>(E3/1)*100</f>
        <v>100</v>
      </c>
    </row>
    <row r="4" spans="1:6" x14ac:dyDescent="0.25">
      <c r="A4" t="s">
        <v>11</v>
      </c>
      <c r="B4" s="6">
        <v>1</v>
      </c>
      <c r="C4" s="6"/>
      <c r="D4" s="6">
        <f t="shared" ref="D4:D28" si="0">SUM(B4)</f>
        <v>1</v>
      </c>
      <c r="E4" s="8">
        <f>D4/1</f>
        <v>1</v>
      </c>
      <c r="F4" s="8">
        <f t="shared" ref="F4:F28" si="1">(E4/1)*100</f>
        <v>100</v>
      </c>
    </row>
    <row r="5" spans="1:6" x14ac:dyDescent="0.25">
      <c r="A5" t="s">
        <v>36</v>
      </c>
      <c r="B5" s="6">
        <v>7</v>
      </c>
      <c r="C5" s="6"/>
      <c r="D5" s="6">
        <f t="shared" si="0"/>
        <v>7</v>
      </c>
      <c r="E5" s="8">
        <f>D5/7</f>
        <v>1</v>
      </c>
      <c r="F5" s="8">
        <f t="shared" si="1"/>
        <v>100</v>
      </c>
    </row>
    <row r="6" spans="1:6" x14ac:dyDescent="0.25">
      <c r="A6" t="s">
        <v>12</v>
      </c>
      <c r="B6" s="6">
        <v>12</v>
      </c>
      <c r="C6" s="6"/>
      <c r="D6" s="6">
        <f t="shared" si="0"/>
        <v>12</v>
      </c>
      <c r="E6" s="8">
        <f>D6/12</f>
        <v>1</v>
      </c>
      <c r="F6" s="8">
        <f t="shared" si="1"/>
        <v>100</v>
      </c>
    </row>
    <row r="7" spans="1:6" x14ac:dyDescent="0.25">
      <c r="A7" t="s">
        <v>13</v>
      </c>
      <c r="B7" s="6">
        <v>5</v>
      </c>
      <c r="C7" s="6"/>
      <c r="D7" s="6">
        <f t="shared" si="0"/>
        <v>5</v>
      </c>
      <c r="E7" s="8">
        <f>D7/5</f>
        <v>1</v>
      </c>
      <c r="F7" s="8">
        <f t="shared" si="1"/>
        <v>100</v>
      </c>
    </row>
    <row r="8" spans="1:6" x14ac:dyDescent="0.25">
      <c r="A8" t="s">
        <v>14</v>
      </c>
      <c r="B8" s="6">
        <v>1</v>
      </c>
      <c r="C8" s="6"/>
      <c r="D8" s="6">
        <f t="shared" si="0"/>
        <v>1</v>
      </c>
      <c r="E8" s="8">
        <f>D8/1</f>
        <v>1</v>
      </c>
      <c r="F8" s="8">
        <f t="shared" si="1"/>
        <v>100</v>
      </c>
    </row>
    <row r="9" spans="1:6" x14ac:dyDescent="0.25">
      <c r="A9" t="s">
        <v>15</v>
      </c>
      <c r="B9" s="6">
        <v>1</v>
      </c>
      <c r="C9" s="6"/>
      <c r="D9" s="6">
        <f t="shared" si="0"/>
        <v>1</v>
      </c>
      <c r="E9" s="8">
        <f>D9/1</f>
        <v>1</v>
      </c>
      <c r="F9" s="8">
        <f t="shared" si="1"/>
        <v>100</v>
      </c>
    </row>
    <row r="10" spans="1:6" x14ac:dyDescent="0.25">
      <c r="A10" t="s">
        <v>16</v>
      </c>
      <c r="B10" s="6">
        <v>2</v>
      </c>
      <c r="C10" s="6"/>
      <c r="D10" s="6">
        <f t="shared" si="0"/>
        <v>2</v>
      </c>
      <c r="E10" s="8">
        <f>D10/2</f>
        <v>1</v>
      </c>
      <c r="F10" s="8">
        <f t="shared" si="1"/>
        <v>100</v>
      </c>
    </row>
    <row r="11" spans="1:6" x14ac:dyDescent="0.25">
      <c r="A11" t="s">
        <v>17</v>
      </c>
      <c r="B11" s="6">
        <v>24</v>
      </c>
      <c r="C11" s="6"/>
      <c r="D11" s="6">
        <f t="shared" si="0"/>
        <v>24</v>
      </c>
      <c r="E11" s="8">
        <f>D11/24</f>
        <v>1</v>
      </c>
      <c r="F11" s="8">
        <f t="shared" si="1"/>
        <v>100</v>
      </c>
    </row>
    <row r="12" spans="1:6" x14ac:dyDescent="0.25">
      <c r="A12" t="s">
        <v>18</v>
      </c>
      <c r="B12" s="6">
        <v>2</v>
      </c>
      <c r="C12" s="6"/>
      <c r="D12" s="6">
        <f t="shared" si="0"/>
        <v>2</v>
      </c>
      <c r="E12" s="8">
        <f t="shared" ref="E12:E15" si="2">D12/2</f>
        <v>1</v>
      </c>
      <c r="F12" s="8">
        <f t="shared" si="1"/>
        <v>100</v>
      </c>
    </row>
    <row r="13" spans="1:6" x14ac:dyDescent="0.25">
      <c r="A13" t="s">
        <v>19</v>
      </c>
      <c r="B13" s="6">
        <v>2</v>
      </c>
      <c r="C13" s="6"/>
      <c r="D13" s="6">
        <f t="shared" si="0"/>
        <v>2</v>
      </c>
      <c r="E13" s="8">
        <f t="shared" si="2"/>
        <v>1</v>
      </c>
      <c r="F13" s="8">
        <f t="shared" si="1"/>
        <v>100</v>
      </c>
    </row>
    <row r="14" spans="1:6" x14ac:dyDescent="0.25">
      <c r="A14" t="s">
        <v>20</v>
      </c>
      <c r="B14" s="6">
        <v>2</v>
      </c>
      <c r="C14" s="6"/>
      <c r="D14" s="6">
        <f t="shared" si="0"/>
        <v>2</v>
      </c>
      <c r="E14" s="8">
        <f t="shared" si="2"/>
        <v>1</v>
      </c>
      <c r="F14" s="8">
        <f t="shared" si="1"/>
        <v>100</v>
      </c>
    </row>
    <row r="15" spans="1:6" x14ac:dyDescent="0.25">
      <c r="A15" t="s">
        <v>21</v>
      </c>
      <c r="B15" s="6">
        <v>2</v>
      </c>
      <c r="C15" s="6"/>
      <c r="D15" s="6">
        <f t="shared" si="0"/>
        <v>2</v>
      </c>
      <c r="E15" s="8">
        <f t="shared" si="2"/>
        <v>1</v>
      </c>
      <c r="F15" s="8">
        <f t="shared" si="1"/>
        <v>100</v>
      </c>
    </row>
    <row r="16" spans="1:6" x14ac:dyDescent="0.25">
      <c r="A16" t="s">
        <v>43</v>
      </c>
      <c r="B16" s="6">
        <v>15</v>
      </c>
      <c r="C16" s="6"/>
      <c r="D16" s="6">
        <f t="shared" si="0"/>
        <v>15</v>
      </c>
      <c r="E16" s="8">
        <f>D16/16</f>
        <v>0.9375</v>
      </c>
      <c r="F16" s="8">
        <f t="shared" si="1"/>
        <v>93.75</v>
      </c>
    </row>
    <row r="17" spans="1:6" x14ac:dyDescent="0.25">
      <c r="A17" t="s">
        <v>37</v>
      </c>
      <c r="B17" s="6">
        <v>9</v>
      </c>
      <c r="C17" s="6"/>
      <c r="D17" s="6">
        <f t="shared" si="0"/>
        <v>9</v>
      </c>
      <c r="E17" s="8">
        <f>D17/10</f>
        <v>0.9</v>
      </c>
      <c r="F17" s="8">
        <f t="shared" si="1"/>
        <v>90</v>
      </c>
    </row>
    <row r="18" spans="1:6" x14ac:dyDescent="0.25">
      <c r="A18" t="s">
        <v>23</v>
      </c>
      <c r="B18" s="6">
        <v>2</v>
      </c>
      <c r="C18" s="6"/>
      <c r="D18" s="6">
        <f t="shared" si="0"/>
        <v>2</v>
      </c>
      <c r="E18" s="8">
        <f>D18/2</f>
        <v>1</v>
      </c>
      <c r="F18" s="8">
        <f t="shared" si="1"/>
        <v>100</v>
      </c>
    </row>
    <row r="19" spans="1:6" x14ac:dyDescent="0.25">
      <c r="A19" t="s">
        <v>24</v>
      </c>
      <c r="B19" s="6">
        <v>1</v>
      </c>
      <c r="C19" s="6"/>
      <c r="D19" s="6">
        <f t="shared" si="0"/>
        <v>1</v>
      </c>
      <c r="E19" s="8">
        <f>D19/2</f>
        <v>0.5</v>
      </c>
      <c r="F19" s="8">
        <f t="shared" si="1"/>
        <v>50</v>
      </c>
    </row>
    <row r="20" spans="1:6" x14ac:dyDescent="0.25">
      <c r="A20" t="s">
        <v>25</v>
      </c>
      <c r="B20" s="6">
        <v>0</v>
      </c>
      <c r="C20" s="6"/>
      <c r="D20" s="6">
        <f t="shared" si="0"/>
        <v>0</v>
      </c>
      <c r="E20" s="8">
        <f>D20/2</f>
        <v>0</v>
      </c>
      <c r="F20" s="8">
        <f t="shared" si="1"/>
        <v>0</v>
      </c>
    </row>
    <row r="21" spans="1:6" x14ac:dyDescent="0.25">
      <c r="A21" t="s">
        <v>26</v>
      </c>
      <c r="B21" s="6">
        <v>0</v>
      </c>
      <c r="C21" s="6"/>
      <c r="D21" s="6">
        <f t="shared" si="0"/>
        <v>0</v>
      </c>
      <c r="E21" s="8">
        <f t="shared" ref="E21:E22" si="3">D21/2</f>
        <v>0</v>
      </c>
      <c r="F21" s="8">
        <f t="shared" si="1"/>
        <v>0</v>
      </c>
    </row>
    <row r="22" spans="1:6" x14ac:dyDescent="0.25">
      <c r="A22" t="s">
        <v>27</v>
      </c>
      <c r="B22" s="6">
        <v>0</v>
      </c>
      <c r="C22" s="6"/>
      <c r="D22" s="6">
        <f t="shared" si="0"/>
        <v>0</v>
      </c>
      <c r="E22" s="8">
        <f t="shared" si="3"/>
        <v>0</v>
      </c>
      <c r="F22" s="8">
        <f t="shared" si="1"/>
        <v>0</v>
      </c>
    </row>
    <row r="23" spans="1:6" x14ac:dyDescent="0.25">
      <c r="A23" s="3" t="s">
        <v>38</v>
      </c>
      <c r="B23" s="6">
        <v>0</v>
      </c>
      <c r="C23" s="6"/>
      <c r="D23" s="6">
        <f t="shared" si="0"/>
        <v>0</v>
      </c>
      <c r="E23" s="8">
        <f>D23/14</f>
        <v>0</v>
      </c>
      <c r="F23" s="8">
        <f t="shared" si="1"/>
        <v>0</v>
      </c>
    </row>
    <row r="24" spans="1:6" x14ac:dyDescent="0.25">
      <c r="A24" t="s">
        <v>28</v>
      </c>
      <c r="B24" s="6">
        <v>0</v>
      </c>
      <c r="C24" s="6"/>
      <c r="D24" s="6">
        <f t="shared" si="0"/>
        <v>0</v>
      </c>
      <c r="E24" s="8">
        <f>D24/10</f>
        <v>0</v>
      </c>
      <c r="F24" s="8">
        <f t="shared" si="1"/>
        <v>0</v>
      </c>
    </row>
    <row r="25" spans="1:6" x14ac:dyDescent="0.25">
      <c r="A25" t="s">
        <v>33</v>
      </c>
      <c r="B25" s="6">
        <v>22</v>
      </c>
      <c r="C25" s="6"/>
      <c r="D25" s="6">
        <f t="shared" si="0"/>
        <v>22</v>
      </c>
      <c r="E25" s="8">
        <f>D25/28</f>
        <v>0.7857142857142857</v>
      </c>
      <c r="F25" s="8">
        <f t="shared" si="1"/>
        <v>78.571428571428569</v>
      </c>
    </row>
    <row r="26" spans="1:6" x14ac:dyDescent="0.25">
      <c r="A26" t="s">
        <v>34</v>
      </c>
      <c r="B26" s="6">
        <v>0</v>
      </c>
      <c r="C26" s="6"/>
      <c r="D26" s="6">
        <f t="shared" si="0"/>
        <v>0</v>
      </c>
      <c r="E26" s="8">
        <f>D26/28</f>
        <v>0</v>
      </c>
      <c r="F26" s="8">
        <f t="shared" si="1"/>
        <v>0</v>
      </c>
    </row>
    <row r="27" spans="1:6" x14ac:dyDescent="0.25">
      <c r="A27" t="s">
        <v>30</v>
      </c>
      <c r="B27" s="6">
        <v>31</v>
      </c>
      <c r="C27" s="6"/>
      <c r="D27" s="6">
        <f t="shared" si="0"/>
        <v>31</v>
      </c>
      <c r="E27" s="8">
        <f>D27/38</f>
        <v>0.81578947368421051</v>
      </c>
      <c r="F27" s="8">
        <f t="shared" si="1"/>
        <v>81.578947368421055</v>
      </c>
    </row>
    <row r="28" spans="1:6" x14ac:dyDescent="0.25">
      <c r="A28" t="s">
        <v>31</v>
      </c>
      <c r="B28" s="6">
        <v>0</v>
      </c>
      <c r="C28" s="6"/>
      <c r="D28" s="6">
        <f t="shared" si="0"/>
        <v>0</v>
      </c>
      <c r="E28" s="8">
        <f>D28/38</f>
        <v>0</v>
      </c>
      <c r="F28" s="8">
        <f t="shared" si="1"/>
        <v>0</v>
      </c>
    </row>
    <row r="29" spans="1:6" x14ac:dyDescent="0.25">
      <c r="A29" s="3"/>
    </row>
    <row r="30" spans="1:6" x14ac:dyDescent="0.25">
      <c r="A30" s="3" t="s">
        <v>70</v>
      </c>
    </row>
    <row r="31" spans="1:6" x14ac:dyDescent="0.25">
      <c r="A31" s="3"/>
    </row>
    <row r="32" spans="1:6" x14ac:dyDescent="0.25">
      <c r="A32" s="3"/>
    </row>
    <row r="33" spans="1:1" x14ac:dyDescent="0.25">
      <c r="A33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3" workbookViewId="0">
      <selection activeCell="E28" sqref="E28"/>
    </sheetView>
  </sheetViews>
  <sheetFormatPr defaultRowHeight="15" x14ac:dyDescent="0.25"/>
  <cols>
    <col min="1" max="1" width="37" customWidth="1"/>
    <col min="2" max="2" width="10.5703125" bestFit="1" customWidth="1"/>
    <col min="3" max="4" width="4.5703125" customWidth="1"/>
    <col min="5" max="5" width="12.140625" bestFit="1" customWidth="1"/>
    <col min="6" max="6" width="6.85546875" bestFit="1" customWidth="1"/>
  </cols>
  <sheetData>
    <row r="1" spans="1:6" x14ac:dyDescent="0.25">
      <c r="B1" s="6" t="s">
        <v>71</v>
      </c>
      <c r="C1" s="6"/>
      <c r="D1" s="6"/>
      <c r="E1" s="6" t="s">
        <v>6</v>
      </c>
      <c r="F1" s="6"/>
    </row>
    <row r="2" spans="1:6" x14ac:dyDescent="0.25">
      <c r="A2" t="s">
        <v>29</v>
      </c>
      <c r="B2" s="6" t="s">
        <v>7</v>
      </c>
      <c r="C2" s="6"/>
      <c r="D2" s="6" t="s">
        <v>7</v>
      </c>
      <c r="E2" s="6" t="s">
        <v>8</v>
      </c>
      <c r="F2" s="6" t="s">
        <v>9</v>
      </c>
    </row>
    <row r="3" spans="1:6" x14ac:dyDescent="0.25">
      <c r="A3" t="s">
        <v>10</v>
      </c>
      <c r="B3" s="6">
        <v>7</v>
      </c>
      <c r="C3" s="6"/>
      <c r="D3" s="6">
        <f t="shared" ref="D3:D28" si="0">SUM(B3)</f>
        <v>7</v>
      </c>
      <c r="E3" s="8">
        <f>D3/1</f>
        <v>7</v>
      </c>
      <c r="F3" s="8">
        <f>(E3/7)*100</f>
        <v>100</v>
      </c>
    </row>
    <row r="4" spans="1:6" x14ac:dyDescent="0.25">
      <c r="A4" t="s">
        <v>11</v>
      </c>
      <c r="B4" s="6">
        <v>6</v>
      </c>
      <c r="C4" s="6"/>
      <c r="D4" s="6">
        <f t="shared" si="0"/>
        <v>6</v>
      </c>
      <c r="E4" s="8">
        <f>D4/1</f>
        <v>6</v>
      </c>
      <c r="F4" s="8">
        <f t="shared" ref="F4:F28" si="1">(E4/7)*100</f>
        <v>85.714285714285708</v>
      </c>
    </row>
    <row r="5" spans="1:6" x14ac:dyDescent="0.25">
      <c r="A5" t="s">
        <v>36</v>
      </c>
      <c r="B5" s="6">
        <v>4</v>
      </c>
      <c r="C5" s="6"/>
      <c r="D5" s="6">
        <f t="shared" si="0"/>
        <v>4</v>
      </c>
      <c r="E5" s="8">
        <f>D5/7</f>
        <v>0.5714285714285714</v>
      </c>
      <c r="F5" s="8">
        <f t="shared" si="1"/>
        <v>8.1632653061224492</v>
      </c>
    </row>
    <row r="6" spans="1:6" x14ac:dyDescent="0.25">
      <c r="A6" t="s">
        <v>12</v>
      </c>
      <c r="B6" s="6">
        <v>0</v>
      </c>
      <c r="C6" s="6"/>
      <c r="D6" s="6">
        <f t="shared" si="0"/>
        <v>0</v>
      </c>
      <c r="E6" s="8">
        <f>D6/12</f>
        <v>0</v>
      </c>
      <c r="F6" s="8">
        <f t="shared" si="1"/>
        <v>0</v>
      </c>
    </row>
    <row r="7" spans="1:6" x14ac:dyDescent="0.25">
      <c r="A7" t="s">
        <v>13</v>
      </c>
      <c r="B7" s="6">
        <v>0</v>
      </c>
      <c r="C7" s="6"/>
      <c r="D7" s="6">
        <f t="shared" si="0"/>
        <v>0</v>
      </c>
      <c r="E7" s="8">
        <f>D7/5</f>
        <v>0</v>
      </c>
      <c r="F7" s="8">
        <f t="shared" si="1"/>
        <v>0</v>
      </c>
    </row>
    <row r="8" spans="1:6" x14ac:dyDescent="0.25">
      <c r="A8" t="s">
        <v>14</v>
      </c>
      <c r="B8" s="6">
        <v>0</v>
      </c>
      <c r="C8" s="6"/>
      <c r="D8" s="6">
        <f t="shared" si="0"/>
        <v>0</v>
      </c>
      <c r="E8" s="8">
        <f>D8/1</f>
        <v>0</v>
      </c>
      <c r="F8" s="8">
        <f t="shared" si="1"/>
        <v>0</v>
      </c>
    </row>
    <row r="9" spans="1:6" x14ac:dyDescent="0.25">
      <c r="A9" t="s">
        <v>15</v>
      </c>
      <c r="B9" s="6">
        <v>0</v>
      </c>
      <c r="C9" s="6"/>
      <c r="D9" s="6">
        <f t="shared" si="0"/>
        <v>0</v>
      </c>
      <c r="E9" s="8">
        <f>D9/1</f>
        <v>0</v>
      </c>
      <c r="F9" s="8">
        <f t="shared" si="1"/>
        <v>0</v>
      </c>
    </row>
    <row r="10" spans="1:6" x14ac:dyDescent="0.25">
      <c r="A10" t="s">
        <v>16</v>
      </c>
      <c r="B10" s="6">
        <v>3</v>
      </c>
      <c r="C10" s="6"/>
      <c r="D10" s="6">
        <f t="shared" si="0"/>
        <v>3</v>
      </c>
      <c r="E10" s="8">
        <f>D10/2</f>
        <v>1.5</v>
      </c>
      <c r="F10" s="8">
        <f t="shared" si="1"/>
        <v>21.428571428571427</v>
      </c>
    </row>
    <row r="11" spans="1:6" x14ac:dyDescent="0.25">
      <c r="A11" t="s">
        <v>17</v>
      </c>
      <c r="B11" s="6">
        <v>0</v>
      </c>
      <c r="C11" s="6"/>
      <c r="D11" s="6">
        <f t="shared" si="0"/>
        <v>0</v>
      </c>
      <c r="E11" s="8">
        <f>D11/24</f>
        <v>0</v>
      </c>
      <c r="F11" s="8">
        <f t="shared" si="1"/>
        <v>0</v>
      </c>
    </row>
    <row r="12" spans="1:6" x14ac:dyDescent="0.25">
      <c r="A12" t="s">
        <v>18</v>
      </c>
      <c r="B12" s="6">
        <v>2</v>
      </c>
      <c r="C12" s="6"/>
      <c r="D12" s="6">
        <f t="shared" si="0"/>
        <v>2</v>
      </c>
      <c r="E12" s="8">
        <f t="shared" ref="E12:E15" si="2">D12/2</f>
        <v>1</v>
      </c>
      <c r="F12" s="8">
        <f t="shared" si="1"/>
        <v>14.285714285714285</v>
      </c>
    </row>
    <row r="13" spans="1:6" x14ac:dyDescent="0.25">
      <c r="A13" t="s">
        <v>19</v>
      </c>
      <c r="B13" s="6">
        <v>3</v>
      </c>
      <c r="C13" s="6"/>
      <c r="D13" s="6">
        <f t="shared" si="0"/>
        <v>3</v>
      </c>
      <c r="E13" s="8">
        <f t="shared" si="2"/>
        <v>1.5</v>
      </c>
      <c r="F13" s="8">
        <f t="shared" si="1"/>
        <v>21.428571428571427</v>
      </c>
    </row>
    <row r="14" spans="1:6" x14ac:dyDescent="0.25">
      <c r="A14" t="s">
        <v>20</v>
      </c>
      <c r="B14" s="6">
        <v>2</v>
      </c>
      <c r="C14" s="6"/>
      <c r="D14" s="6">
        <f t="shared" si="0"/>
        <v>2</v>
      </c>
      <c r="E14" s="8">
        <f t="shared" si="2"/>
        <v>1</v>
      </c>
      <c r="F14" s="8">
        <f t="shared" si="1"/>
        <v>14.285714285714285</v>
      </c>
    </row>
    <row r="15" spans="1:6" x14ac:dyDescent="0.25">
      <c r="A15" t="s">
        <v>21</v>
      </c>
      <c r="B15" s="6">
        <v>0</v>
      </c>
      <c r="C15" s="6"/>
      <c r="D15" s="6">
        <f t="shared" si="0"/>
        <v>0</v>
      </c>
      <c r="E15" s="8">
        <f t="shared" si="2"/>
        <v>0</v>
      </c>
      <c r="F15" s="8">
        <f t="shared" si="1"/>
        <v>0</v>
      </c>
    </row>
    <row r="16" spans="1:6" x14ac:dyDescent="0.25">
      <c r="A16" t="s">
        <v>43</v>
      </c>
      <c r="B16" s="6">
        <v>0</v>
      </c>
      <c r="C16" s="6"/>
      <c r="D16" s="6">
        <f t="shared" si="0"/>
        <v>0</v>
      </c>
      <c r="E16" s="8">
        <f>D16/16</f>
        <v>0</v>
      </c>
      <c r="F16" s="8">
        <f t="shared" si="1"/>
        <v>0</v>
      </c>
    </row>
    <row r="17" spans="1:6" x14ac:dyDescent="0.25">
      <c r="A17" t="s">
        <v>37</v>
      </c>
      <c r="B17" s="6">
        <v>0</v>
      </c>
      <c r="C17" s="6"/>
      <c r="D17" s="6">
        <f t="shared" si="0"/>
        <v>0</v>
      </c>
      <c r="E17" s="8">
        <f>D17/10</f>
        <v>0</v>
      </c>
      <c r="F17" s="8">
        <f t="shared" si="1"/>
        <v>0</v>
      </c>
    </row>
    <row r="18" spans="1:6" x14ac:dyDescent="0.25">
      <c r="A18" t="s">
        <v>23</v>
      </c>
      <c r="B18" s="6">
        <v>0</v>
      </c>
      <c r="C18" s="6"/>
      <c r="D18" s="6">
        <f t="shared" si="0"/>
        <v>0</v>
      </c>
      <c r="E18" s="8">
        <f>D18/2</f>
        <v>0</v>
      </c>
      <c r="F18" s="8">
        <f t="shared" si="1"/>
        <v>0</v>
      </c>
    </row>
    <row r="19" spans="1:6" x14ac:dyDescent="0.25">
      <c r="A19" t="s">
        <v>24</v>
      </c>
      <c r="B19" s="6">
        <v>3</v>
      </c>
      <c r="C19" s="6"/>
      <c r="D19" s="6">
        <f t="shared" si="0"/>
        <v>3</v>
      </c>
      <c r="E19" s="8">
        <f>D19/2</f>
        <v>1.5</v>
      </c>
      <c r="F19" s="8">
        <f t="shared" si="1"/>
        <v>21.428571428571427</v>
      </c>
    </row>
    <row r="20" spans="1:6" x14ac:dyDescent="0.25">
      <c r="A20" t="s">
        <v>25</v>
      </c>
      <c r="B20" s="6">
        <v>0</v>
      </c>
      <c r="C20" s="6"/>
      <c r="D20" s="6">
        <f t="shared" si="0"/>
        <v>0</v>
      </c>
      <c r="E20" s="8">
        <f>D20/2</f>
        <v>0</v>
      </c>
      <c r="F20" s="8">
        <f t="shared" si="1"/>
        <v>0</v>
      </c>
    </row>
    <row r="21" spans="1:6" x14ac:dyDescent="0.25">
      <c r="A21" t="s">
        <v>26</v>
      </c>
      <c r="B21" s="6">
        <v>2</v>
      </c>
      <c r="C21" s="6"/>
      <c r="D21" s="6">
        <f t="shared" si="0"/>
        <v>2</v>
      </c>
      <c r="E21" s="8">
        <f t="shared" ref="E21:E22" si="3">D21/2</f>
        <v>1</v>
      </c>
      <c r="F21" s="8">
        <f t="shared" si="1"/>
        <v>14.285714285714285</v>
      </c>
    </row>
    <row r="22" spans="1:6" x14ac:dyDescent="0.25">
      <c r="A22" t="s">
        <v>27</v>
      </c>
      <c r="B22" s="6">
        <v>3</v>
      </c>
      <c r="C22" s="6"/>
      <c r="D22" s="6">
        <f t="shared" si="0"/>
        <v>3</v>
      </c>
      <c r="E22" s="8">
        <f t="shared" si="3"/>
        <v>1.5</v>
      </c>
      <c r="F22" s="8">
        <f t="shared" si="1"/>
        <v>21.428571428571427</v>
      </c>
    </row>
    <row r="23" spans="1:6" x14ac:dyDescent="0.25">
      <c r="A23" s="3" t="s">
        <v>38</v>
      </c>
      <c r="B23" s="6">
        <v>2</v>
      </c>
      <c r="C23" s="6"/>
      <c r="D23" s="6">
        <f t="shared" si="0"/>
        <v>2</v>
      </c>
      <c r="E23" s="8">
        <f>D23/14</f>
        <v>0.14285714285714285</v>
      </c>
      <c r="F23" s="8">
        <f t="shared" si="1"/>
        <v>2.0408163265306123</v>
      </c>
    </row>
    <row r="24" spans="1:6" x14ac:dyDescent="0.25">
      <c r="A24" t="s">
        <v>28</v>
      </c>
      <c r="B24" s="6">
        <v>0</v>
      </c>
      <c r="C24" s="6"/>
      <c r="D24" s="6">
        <f t="shared" si="0"/>
        <v>0</v>
      </c>
      <c r="E24" s="8">
        <f>D24/10</f>
        <v>0</v>
      </c>
      <c r="F24" s="8">
        <f t="shared" si="1"/>
        <v>0</v>
      </c>
    </row>
    <row r="25" spans="1:6" x14ac:dyDescent="0.25">
      <c r="A25" t="s">
        <v>33</v>
      </c>
      <c r="B25" s="6">
        <v>7</v>
      </c>
      <c r="C25" s="6"/>
      <c r="D25" s="6">
        <f t="shared" si="0"/>
        <v>7</v>
      </c>
      <c r="E25" s="8">
        <f>D25/28</f>
        <v>0.25</v>
      </c>
      <c r="F25" s="8">
        <f t="shared" si="1"/>
        <v>3.5714285714285712</v>
      </c>
    </row>
    <row r="26" spans="1:6" x14ac:dyDescent="0.25">
      <c r="A26" t="s">
        <v>34</v>
      </c>
      <c r="B26" s="6">
        <v>2</v>
      </c>
      <c r="C26" s="6"/>
      <c r="D26" s="6">
        <f t="shared" si="0"/>
        <v>2</v>
      </c>
      <c r="E26" s="8">
        <f>D26/28</f>
        <v>7.1428571428571425E-2</v>
      </c>
      <c r="F26" s="8">
        <f t="shared" si="1"/>
        <v>1.0204081632653061</v>
      </c>
    </row>
    <row r="27" spans="1:6" x14ac:dyDescent="0.25">
      <c r="A27" t="s">
        <v>30</v>
      </c>
      <c r="B27" s="6">
        <v>7</v>
      </c>
      <c r="C27" s="6"/>
      <c r="D27" s="6">
        <f t="shared" si="0"/>
        <v>7</v>
      </c>
      <c r="E27" s="8">
        <f>D27/38</f>
        <v>0.18421052631578946</v>
      </c>
      <c r="F27" s="8">
        <f t="shared" si="1"/>
        <v>2.6315789473684208</v>
      </c>
    </row>
    <row r="28" spans="1:6" x14ac:dyDescent="0.25">
      <c r="A28" t="s">
        <v>31</v>
      </c>
      <c r="B28" s="6">
        <v>2</v>
      </c>
      <c r="C28" s="6"/>
      <c r="D28" s="6">
        <f t="shared" si="0"/>
        <v>2</v>
      </c>
      <c r="E28" s="8">
        <f>D28/38</f>
        <v>5.2631578947368418E-2</v>
      </c>
      <c r="F28" s="8">
        <f t="shared" si="1"/>
        <v>0.75187969924812026</v>
      </c>
    </row>
    <row r="30" spans="1:6" x14ac:dyDescent="0.25">
      <c r="A30" s="3" t="s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workbookViewId="0">
      <selection activeCell="F28" sqref="F28"/>
    </sheetView>
  </sheetViews>
  <sheetFormatPr defaultRowHeight="15" x14ac:dyDescent="0.25"/>
  <cols>
    <col min="1" max="1" width="36.5703125" customWidth="1"/>
    <col min="2" max="2" width="10.5703125" bestFit="1" customWidth="1"/>
    <col min="3" max="3" width="5.140625" bestFit="1" customWidth="1"/>
    <col min="4" max="4" width="4.5703125" customWidth="1"/>
    <col min="5" max="5" width="5.140625" bestFit="1" customWidth="1"/>
    <col min="6" max="6" width="12.140625" bestFit="1" customWidth="1"/>
    <col min="7" max="7" width="6.85546875" bestFit="1" customWidth="1"/>
  </cols>
  <sheetData>
    <row r="1" spans="1:7" x14ac:dyDescent="0.25">
      <c r="B1" s="6" t="s">
        <v>71</v>
      </c>
      <c r="C1" s="6"/>
      <c r="D1" s="6"/>
      <c r="E1" s="6"/>
      <c r="F1" s="6" t="s">
        <v>6</v>
      </c>
      <c r="G1" s="6"/>
    </row>
    <row r="2" spans="1:7" x14ac:dyDescent="0.25">
      <c r="A2" t="s">
        <v>29</v>
      </c>
      <c r="B2" s="6" t="s">
        <v>7</v>
      </c>
      <c r="C2" s="6"/>
      <c r="D2" s="6"/>
      <c r="E2" s="6" t="s">
        <v>7</v>
      </c>
      <c r="F2" s="8" t="s">
        <v>8</v>
      </c>
      <c r="G2" s="8" t="s">
        <v>9</v>
      </c>
    </row>
    <row r="3" spans="1:7" x14ac:dyDescent="0.25">
      <c r="A3" t="s">
        <v>10</v>
      </c>
      <c r="B3" s="6">
        <v>0</v>
      </c>
      <c r="C3" s="6"/>
      <c r="D3" s="6"/>
      <c r="E3" s="6">
        <f>SUM(B3)</f>
        <v>0</v>
      </c>
      <c r="F3" s="8">
        <f>B3/1</f>
        <v>0</v>
      </c>
      <c r="G3" s="8">
        <f>(F3/4.5)*100</f>
        <v>0</v>
      </c>
    </row>
    <row r="4" spans="1:7" x14ac:dyDescent="0.25">
      <c r="A4" t="s">
        <v>11</v>
      </c>
      <c r="B4" s="6">
        <v>0</v>
      </c>
      <c r="C4" s="6"/>
      <c r="D4" s="6"/>
      <c r="E4" s="6">
        <f t="shared" ref="E4:E28" si="0">SUM(B4)</f>
        <v>0</v>
      </c>
      <c r="F4" s="8">
        <f>B4/1</f>
        <v>0</v>
      </c>
      <c r="G4" s="8">
        <f t="shared" ref="G4:G28" si="1">(F4/4.5)*100</f>
        <v>0</v>
      </c>
    </row>
    <row r="5" spans="1:7" x14ac:dyDescent="0.25">
      <c r="A5" t="s">
        <v>36</v>
      </c>
      <c r="B5" s="6">
        <v>2</v>
      </c>
      <c r="C5" s="6"/>
      <c r="D5" s="6"/>
      <c r="E5" s="6">
        <f t="shared" si="0"/>
        <v>2</v>
      </c>
      <c r="F5" s="8">
        <f>B5/7</f>
        <v>0.2857142857142857</v>
      </c>
      <c r="G5" s="8">
        <f t="shared" si="1"/>
        <v>6.3492063492063489</v>
      </c>
    </row>
    <row r="6" spans="1:7" x14ac:dyDescent="0.25">
      <c r="A6" t="s">
        <v>12</v>
      </c>
      <c r="B6" s="6">
        <v>0</v>
      </c>
      <c r="C6" s="6"/>
      <c r="D6" s="6"/>
      <c r="E6" s="6">
        <f t="shared" si="0"/>
        <v>0</v>
      </c>
      <c r="F6" s="8">
        <f>B6/12</f>
        <v>0</v>
      </c>
      <c r="G6" s="8">
        <f t="shared" si="1"/>
        <v>0</v>
      </c>
    </row>
    <row r="7" spans="1:7" x14ac:dyDescent="0.25">
      <c r="A7" t="s">
        <v>13</v>
      </c>
      <c r="B7" s="6">
        <v>0</v>
      </c>
      <c r="C7" s="6"/>
      <c r="D7" s="6"/>
      <c r="E7" s="6">
        <f t="shared" si="0"/>
        <v>0</v>
      </c>
      <c r="F7" s="8">
        <f>B7/5</f>
        <v>0</v>
      </c>
      <c r="G7" s="8">
        <f t="shared" si="1"/>
        <v>0</v>
      </c>
    </row>
    <row r="8" spans="1:7" x14ac:dyDescent="0.25">
      <c r="A8" t="s">
        <v>14</v>
      </c>
      <c r="B8" s="6">
        <v>1</v>
      </c>
      <c r="C8" s="6"/>
      <c r="D8" s="6"/>
      <c r="E8" s="6">
        <f t="shared" si="0"/>
        <v>1</v>
      </c>
      <c r="F8" s="8">
        <f>B8/1</f>
        <v>1</v>
      </c>
      <c r="G8" s="8">
        <f t="shared" si="1"/>
        <v>22.222222222222221</v>
      </c>
    </row>
    <row r="9" spans="1:7" x14ac:dyDescent="0.25">
      <c r="A9" t="s">
        <v>15</v>
      </c>
      <c r="B9" s="6">
        <v>0</v>
      </c>
      <c r="C9" s="6"/>
      <c r="D9" s="6"/>
      <c r="E9" s="6">
        <f t="shared" si="0"/>
        <v>0</v>
      </c>
      <c r="F9" s="8">
        <f>B9/1</f>
        <v>0</v>
      </c>
      <c r="G9" s="8">
        <f t="shared" si="1"/>
        <v>0</v>
      </c>
    </row>
    <row r="10" spans="1:7" x14ac:dyDescent="0.25">
      <c r="A10" t="s">
        <v>16</v>
      </c>
      <c r="B10" s="6">
        <v>3</v>
      </c>
      <c r="C10" s="6"/>
      <c r="D10" s="6"/>
      <c r="E10" s="6">
        <f t="shared" si="0"/>
        <v>3</v>
      </c>
      <c r="F10" s="8">
        <f>B10/2</f>
        <v>1.5</v>
      </c>
      <c r="G10" s="8">
        <f t="shared" si="1"/>
        <v>33.333333333333329</v>
      </c>
    </row>
    <row r="11" spans="1:7" x14ac:dyDescent="0.25">
      <c r="A11" t="s">
        <v>17</v>
      </c>
      <c r="B11" s="6">
        <v>9</v>
      </c>
      <c r="C11" s="6"/>
      <c r="D11" s="6"/>
      <c r="E11" s="6">
        <f t="shared" si="0"/>
        <v>9</v>
      </c>
      <c r="F11" s="8">
        <f>B11/24</f>
        <v>0.375</v>
      </c>
      <c r="G11" s="8">
        <f t="shared" si="1"/>
        <v>8.3333333333333321</v>
      </c>
    </row>
    <row r="12" spans="1:7" x14ac:dyDescent="0.25">
      <c r="A12" t="s">
        <v>18</v>
      </c>
      <c r="B12" s="6">
        <v>6</v>
      </c>
      <c r="C12" s="6"/>
      <c r="D12" s="6"/>
      <c r="E12" s="6">
        <f t="shared" si="0"/>
        <v>6</v>
      </c>
      <c r="F12" s="8">
        <f>B12/2</f>
        <v>3</v>
      </c>
      <c r="G12" s="8">
        <f t="shared" si="1"/>
        <v>66.666666666666657</v>
      </c>
    </row>
    <row r="13" spans="1:7" x14ac:dyDescent="0.25">
      <c r="A13" t="s">
        <v>19</v>
      </c>
      <c r="B13" s="6">
        <v>6</v>
      </c>
      <c r="C13" s="6"/>
      <c r="D13" s="6"/>
      <c r="E13" s="6">
        <f t="shared" si="0"/>
        <v>6</v>
      </c>
      <c r="F13" s="8">
        <f>B13/2</f>
        <v>3</v>
      </c>
      <c r="G13" s="8">
        <f t="shared" si="1"/>
        <v>66.666666666666657</v>
      </c>
    </row>
    <row r="14" spans="1:7" x14ac:dyDescent="0.25">
      <c r="A14" t="s">
        <v>20</v>
      </c>
      <c r="B14" s="6">
        <v>4</v>
      </c>
      <c r="C14" s="6"/>
      <c r="D14" s="6"/>
      <c r="E14" s="6">
        <f t="shared" si="0"/>
        <v>4</v>
      </c>
      <c r="F14" s="8">
        <f>B14/2</f>
        <v>2</v>
      </c>
      <c r="G14" s="8">
        <f t="shared" si="1"/>
        <v>44.444444444444443</v>
      </c>
    </row>
    <row r="15" spans="1:7" x14ac:dyDescent="0.25">
      <c r="A15" t="s">
        <v>21</v>
      </c>
      <c r="B15" s="6">
        <v>5</v>
      </c>
      <c r="C15" s="6"/>
      <c r="D15" s="6"/>
      <c r="E15" s="6">
        <f t="shared" si="0"/>
        <v>5</v>
      </c>
      <c r="F15" s="8">
        <f>B15/2</f>
        <v>2.5</v>
      </c>
      <c r="G15" s="8">
        <f t="shared" si="1"/>
        <v>55.555555555555557</v>
      </c>
    </row>
    <row r="16" spans="1:7" x14ac:dyDescent="0.25">
      <c r="A16" t="s">
        <v>43</v>
      </c>
      <c r="B16" s="6">
        <v>0</v>
      </c>
      <c r="C16" s="6"/>
      <c r="D16" s="6"/>
      <c r="E16" s="6">
        <f t="shared" si="0"/>
        <v>0</v>
      </c>
      <c r="F16" s="8">
        <f>B16/16</f>
        <v>0</v>
      </c>
      <c r="G16" s="8">
        <f t="shared" si="1"/>
        <v>0</v>
      </c>
    </row>
    <row r="17" spans="1:7" x14ac:dyDescent="0.25">
      <c r="A17" t="s">
        <v>37</v>
      </c>
      <c r="B17" s="6">
        <v>0</v>
      </c>
      <c r="C17" s="6"/>
      <c r="D17" s="6"/>
      <c r="E17" s="6">
        <f t="shared" si="0"/>
        <v>0</v>
      </c>
      <c r="F17" s="8">
        <f>B17/10</f>
        <v>0</v>
      </c>
      <c r="G17" s="8">
        <f t="shared" si="1"/>
        <v>0</v>
      </c>
    </row>
    <row r="18" spans="1:7" x14ac:dyDescent="0.25">
      <c r="A18" t="s">
        <v>23</v>
      </c>
      <c r="B18" s="6">
        <v>1</v>
      </c>
      <c r="C18" s="6"/>
      <c r="D18" s="6"/>
      <c r="E18" s="6">
        <f t="shared" si="0"/>
        <v>1</v>
      </c>
      <c r="F18" s="8">
        <f>B18/2</f>
        <v>0.5</v>
      </c>
      <c r="G18" s="8">
        <f t="shared" si="1"/>
        <v>11.111111111111111</v>
      </c>
    </row>
    <row r="19" spans="1:7" x14ac:dyDescent="0.25">
      <c r="A19" t="s">
        <v>24</v>
      </c>
      <c r="B19" s="6">
        <v>4</v>
      </c>
      <c r="C19" s="6"/>
      <c r="D19" s="6"/>
      <c r="E19" s="6">
        <f t="shared" si="0"/>
        <v>4</v>
      </c>
      <c r="F19" s="8">
        <f>B19/2</f>
        <v>2</v>
      </c>
      <c r="G19" s="8">
        <f t="shared" si="1"/>
        <v>44.444444444444443</v>
      </c>
    </row>
    <row r="20" spans="1:7" x14ac:dyDescent="0.25">
      <c r="A20" t="s">
        <v>25</v>
      </c>
      <c r="B20" s="6">
        <v>0</v>
      </c>
      <c r="C20" s="6"/>
      <c r="D20" s="6"/>
      <c r="E20" s="6">
        <f t="shared" si="0"/>
        <v>0</v>
      </c>
      <c r="F20" s="8">
        <f>B20/2</f>
        <v>0</v>
      </c>
      <c r="G20" s="8">
        <f t="shared" si="1"/>
        <v>0</v>
      </c>
    </row>
    <row r="21" spans="1:7" x14ac:dyDescent="0.25">
      <c r="A21" t="s">
        <v>26</v>
      </c>
      <c r="B21" s="6">
        <v>9</v>
      </c>
      <c r="C21" s="6"/>
      <c r="D21" s="6"/>
      <c r="E21" s="6">
        <f t="shared" si="0"/>
        <v>9</v>
      </c>
      <c r="F21" s="8">
        <f>B21/2</f>
        <v>4.5</v>
      </c>
      <c r="G21" s="8">
        <f t="shared" si="1"/>
        <v>100</v>
      </c>
    </row>
    <row r="22" spans="1:7" x14ac:dyDescent="0.25">
      <c r="A22" t="s">
        <v>27</v>
      </c>
      <c r="B22" s="6">
        <v>3</v>
      </c>
      <c r="C22" s="6"/>
      <c r="D22" s="6"/>
      <c r="E22" s="6">
        <f t="shared" si="0"/>
        <v>3</v>
      </c>
      <c r="F22" s="8">
        <f>B22/2</f>
        <v>1.5</v>
      </c>
      <c r="G22" s="8">
        <f t="shared" si="1"/>
        <v>33.333333333333329</v>
      </c>
    </row>
    <row r="23" spans="1:7" x14ac:dyDescent="0.25">
      <c r="A23" s="3" t="s">
        <v>38</v>
      </c>
      <c r="B23" s="6">
        <v>0</v>
      </c>
      <c r="C23" s="6"/>
      <c r="D23" s="6"/>
      <c r="E23" s="6">
        <f t="shared" si="0"/>
        <v>0</v>
      </c>
      <c r="F23" s="8">
        <f>B23/14</f>
        <v>0</v>
      </c>
      <c r="G23" s="8">
        <f t="shared" si="1"/>
        <v>0</v>
      </c>
    </row>
    <row r="24" spans="1:7" x14ac:dyDescent="0.25">
      <c r="A24" t="s">
        <v>28</v>
      </c>
      <c r="B24" s="6">
        <v>0</v>
      </c>
      <c r="C24" s="6"/>
      <c r="D24" s="6"/>
      <c r="E24" s="6">
        <f t="shared" si="0"/>
        <v>0</v>
      </c>
      <c r="F24" s="8">
        <f>B24/10</f>
        <v>0</v>
      </c>
      <c r="G24" s="8">
        <f t="shared" si="1"/>
        <v>0</v>
      </c>
    </row>
    <row r="25" spans="1:7" x14ac:dyDescent="0.25">
      <c r="A25" t="s">
        <v>33</v>
      </c>
      <c r="B25" s="6">
        <v>2</v>
      </c>
      <c r="C25" s="6"/>
      <c r="D25" s="6"/>
      <c r="E25" s="6">
        <f t="shared" si="0"/>
        <v>2</v>
      </c>
      <c r="F25" s="8">
        <f>B25/28</f>
        <v>7.1428571428571425E-2</v>
      </c>
      <c r="G25" s="8">
        <f t="shared" si="1"/>
        <v>1.5873015873015872</v>
      </c>
    </row>
    <row r="26" spans="1:7" x14ac:dyDescent="0.25">
      <c r="A26" t="s">
        <v>34</v>
      </c>
      <c r="B26" s="6">
        <v>0</v>
      </c>
      <c r="C26" s="6"/>
      <c r="D26" s="6"/>
      <c r="E26" s="6">
        <f t="shared" si="0"/>
        <v>0</v>
      </c>
      <c r="F26" s="8">
        <f>B26/28</f>
        <v>0</v>
      </c>
      <c r="G26" s="8">
        <f t="shared" si="1"/>
        <v>0</v>
      </c>
    </row>
    <row r="27" spans="1:7" x14ac:dyDescent="0.25">
      <c r="A27" t="s">
        <v>30</v>
      </c>
      <c r="B27" s="6">
        <v>2</v>
      </c>
      <c r="C27" s="6"/>
      <c r="D27" s="6"/>
      <c r="E27" s="6">
        <f t="shared" si="0"/>
        <v>2</v>
      </c>
      <c r="F27" s="8">
        <f>B27/38</f>
        <v>5.2631578947368418E-2</v>
      </c>
      <c r="G27" s="8">
        <f t="shared" si="1"/>
        <v>1.1695906432748537</v>
      </c>
    </row>
    <row r="28" spans="1:7" x14ac:dyDescent="0.25">
      <c r="A28" t="s">
        <v>31</v>
      </c>
      <c r="B28" s="6">
        <v>0</v>
      </c>
      <c r="C28" s="6"/>
      <c r="D28" s="6"/>
      <c r="E28" s="6">
        <f t="shared" si="0"/>
        <v>0</v>
      </c>
      <c r="F28" s="8">
        <f>B28/38</f>
        <v>0</v>
      </c>
      <c r="G28" s="8">
        <f t="shared" si="1"/>
        <v>0</v>
      </c>
    </row>
    <row r="30" spans="1:7" x14ac:dyDescent="0.25">
      <c r="A30" s="3" t="s">
        <v>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C28" sqref="C28"/>
    </sheetView>
  </sheetViews>
  <sheetFormatPr defaultColWidth="12.5703125" defaultRowHeight="15" x14ac:dyDescent="0.25"/>
  <cols>
    <col min="1" max="1" width="36.42578125" customWidth="1"/>
    <col min="2" max="2" width="5" bestFit="1" customWidth="1"/>
    <col min="3" max="3" width="12.140625" style="1" bestFit="1" customWidth="1"/>
    <col min="4" max="4" width="7" style="1" bestFit="1" customWidth="1"/>
    <col min="5" max="6" width="4.5703125" customWidth="1"/>
  </cols>
  <sheetData>
    <row r="1" spans="1:4" x14ac:dyDescent="0.25">
      <c r="B1" s="6"/>
      <c r="C1" s="8" t="s">
        <v>6</v>
      </c>
      <c r="D1" s="8"/>
    </row>
    <row r="2" spans="1:4" x14ac:dyDescent="0.25">
      <c r="A2" t="s">
        <v>29</v>
      </c>
      <c r="B2" s="6" t="s">
        <v>7</v>
      </c>
      <c r="C2" s="8" t="s">
        <v>8</v>
      </c>
      <c r="D2" s="8" t="s">
        <v>9</v>
      </c>
    </row>
    <row r="3" spans="1:4" x14ac:dyDescent="0.25">
      <c r="A3" t="s">
        <v>10</v>
      </c>
      <c r="B3" s="6">
        <v>0</v>
      </c>
      <c r="C3" s="8">
        <f>B3/1</f>
        <v>0</v>
      </c>
      <c r="D3" s="8">
        <f>(C3/2)*100</f>
        <v>0</v>
      </c>
    </row>
    <row r="4" spans="1:4" x14ac:dyDescent="0.25">
      <c r="A4" t="s">
        <v>11</v>
      </c>
      <c r="B4" s="6">
        <v>2</v>
      </c>
      <c r="C4" s="8">
        <f>B4/1</f>
        <v>2</v>
      </c>
      <c r="D4" s="8">
        <f t="shared" ref="D4:D28" si="0">(C4/2)*100</f>
        <v>100</v>
      </c>
    </row>
    <row r="5" spans="1:4" x14ac:dyDescent="0.25">
      <c r="A5" t="s">
        <v>36</v>
      </c>
      <c r="B5" s="6">
        <v>2</v>
      </c>
      <c r="C5" s="8">
        <f>B5/7</f>
        <v>0.2857142857142857</v>
      </c>
      <c r="D5" s="8">
        <f t="shared" si="0"/>
        <v>14.285714285714285</v>
      </c>
    </row>
    <row r="6" spans="1:4" x14ac:dyDescent="0.25">
      <c r="A6" t="s">
        <v>12</v>
      </c>
      <c r="B6" s="6">
        <v>0</v>
      </c>
      <c r="C6" s="8">
        <f>B6/12</f>
        <v>0</v>
      </c>
      <c r="D6" s="8">
        <f t="shared" si="0"/>
        <v>0</v>
      </c>
    </row>
    <row r="7" spans="1:4" x14ac:dyDescent="0.25">
      <c r="A7" t="s">
        <v>13</v>
      </c>
      <c r="B7" s="6">
        <v>0</v>
      </c>
      <c r="C7" s="8">
        <f>B7/5</f>
        <v>0</v>
      </c>
      <c r="D7" s="8">
        <f t="shared" si="0"/>
        <v>0</v>
      </c>
    </row>
    <row r="8" spans="1:4" x14ac:dyDescent="0.25">
      <c r="A8" t="s">
        <v>14</v>
      </c>
      <c r="B8" s="6">
        <v>0</v>
      </c>
      <c r="C8" s="8">
        <f>B8/1</f>
        <v>0</v>
      </c>
      <c r="D8" s="8">
        <f t="shared" si="0"/>
        <v>0</v>
      </c>
    </row>
    <row r="9" spans="1:4" x14ac:dyDescent="0.25">
      <c r="A9" t="s">
        <v>15</v>
      </c>
      <c r="B9" s="6">
        <v>0</v>
      </c>
      <c r="C9" s="8">
        <f>B9/1</f>
        <v>0</v>
      </c>
      <c r="D9" s="8">
        <f t="shared" si="0"/>
        <v>0</v>
      </c>
    </row>
    <row r="10" spans="1:4" x14ac:dyDescent="0.25">
      <c r="A10" t="s">
        <v>16</v>
      </c>
      <c r="B10" s="6">
        <v>1</v>
      </c>
      <c r="C10" s="8">
        <f>B10/2</f>
        <v>0.5</v>
      </c>
      <c r="D10" s="8">
        <f t="shared" si="0"/>
        <v>25</v>
      </c>
    </row>
    <row r="11" spans="1:4" x14ac:dyDescent="0.25">
      <c r="A11" t="s">
        <v>17</v>
      </c>
      <c r="B11" s="6">
        <v>7</v>
      </c>
      <c r="C11" s="8">
        <f>B11/24</f>
        <v>0.29166666666666669</v>
      </c>
      <c r="D11" s="8">
        <f t="shared" si="0"/>
        <v>14.583333333333334</v>
      </c>
    </row>
    <row r="12" spans="1:4" x14ac:dyDescent="0.25">
      <c r="A12" t="s">
        <v>18</v>
      </c>
      <c r="B12" s="6">
        <v>0</v>
      </c>
      <c r="C12" s="8">
        <f t="shared" ref="C12:C15" si="1">B12/2</f>
        <v>0</v>
      </c>
      <c r="D12" s="8">
        <f t="shared" si="0"/>
        <v>0</v>
      </c>
    </row>
    <row r="13" spans="1:4" x14ac:dyDescent="0.25">
      <c r="A13" t="s">
        <v>19</v>
      </c>
      <c r="B13" s="6">
        <v>1</v>
      </c>
      <c r="C13" s="8">
        <f t="shared" si="1"/>
        <v>0.5</v>
      </c>
      <c r="D13" s="8">
        <f t="shared" si="0"/>
        <v>25</v>
      </c>
    </row>
    <row r="14" spans="1:4" x14ac:dyDescent="0.25">
      <c r="A14" t="s">
        <v>20</v>
      </c>
      <c r="B14" s="6">
        <v>2</v>
      </c>
      <c r="C14" s="8">
        <f t="shared" si="1"/>
        <v>1</v>
      </c>
      <c r="D14" s="8">
        <f t="shared" si="0"/>
        <v>50</v>
      </c>
    </row>
    <row r="15" spans="1:4" x14ac:dyDescent="0.25">
      <c r="A15" t="s">
        <v>21</v>
      </c>
      <c r="B15" s="6">
        <v>0</v>
      </c>
      <c r="C15" s="8">
        <f t="shared" si="1"/>
        <v>0</v>
      </c>
      <c r="D15" s="8">
        <f t="shared" si="0"/>
        <v>0</v>
      </c>
    </row>
    <row r="16" spans="1:4" x14ac:dyDescent="0.25">
      <c r="A16" t="s">
        <v>43</v>
      </c>
      <c r="B16" s="6">
        <v>2</v>
      </c>
      <c r="C16" s="8">
        <f>B16/16</f>
        <v>0.125</v>
      </c>
      <c r="D16" s="8">
        <f t="shared" si="0"/>
        <v>6.25</v>
      </c>
    </row>
    <row r="17" spans="1:6" x14ac:dyDescent="0.25">
      <c r="A17" t="s">
        <v>37</v>
      </c>
      <c r="B17" s="6">
        <v>2</v>
      </c>
      <c r="C17" s="8">
        <f>B17/10</f>
        <v>0.2</v>
      </c>
      <c r="D17" s="8">
        <f t="shared" si="0"/>
        <v>10</v>
      </c>
    </row>
    <row r="18" spans="1:6" x14ac:dyDescent="0.25">
      <c r="A18" t="s">
        <v>23</v>
      </c>
      <c r="B18" s="6">
        <v>0</v>
      </c>
      <c r="C18" s="8">
        <f>B18/2</f>
        <v>0</v>
      </c>
      <c r="D18" s="8">
        <f t="shared" si="0"/>
        <v>0</v>
      </c>
    </row>
    <row r="19" spans="1:6" x14ac:dyDescent="0.25">
      <c r="A19" t="s">
        <v>24</v>
      </c>
      <c r="B19" s="6">
        <v>1</v>
      </c>
      <c r="C19" s="8">
        <f>B19/2</f>
        <v>0.5</v>
      </c>
      <c r="D19" s="8">
        <f t="shared" si="0"/>
        <v>25</v>
      </c>
    </row>
    <row r="20" spans="1:6" x14ac:dyDescent="0.25">
      <c r="A20" t="s">
        <v>25</v>
      </c>
      <c r="B20" s="6">
        <v>2</v>
      </c>
      <c r="C20" s="8">
        <f>B20/2</f>
        <v>1</v>
      </c>
      <c r="D20" s="8">
        <f t="shared" si="0"/>
        <v>50</v>
      </c>
    </row>
    <row r="21" spans="1:6" x14ac:dyDescent="0.25">
      <c r="A21" t="s">
        <v>26</v>
      </c>
      <c r="B21" s="6">
        <v>0</v>
      </c>
      <c r="C21" s="8">
        <f t="shared" ref="C21:C22" si="2">B21/2</f>
        <v>0</v>
      </c>
      <c r="D21" s="8">
        <f t="shared" si="0"/>
        <v>0</v>
      </c>
    </row>
    <row r="22" spans="1:6" x14ac:dyDescent="0.25">
      <c r="A22" t="s">
        <v>27</v>
      </c>
      <c r="B22" s="6">
        <v>0</v>
      </c>
      <c r="C22" s="8">
        <f t="shared" si="2"/>
        <v>0</v>
      </c>
      <c r="D22" s="8">
        <f t="shared" si="0"/>
        <v>0</v>
      </c>
    </row>
    <row r="23" spans="1:6" x14ac:dyDescent="0.25">
      <c r="A23" s="3" t="s">
        <v>38</v>
      </c>
      <c r="B23" s="6">
        <v>2</v>
      </c>
      <c r="C23" s="8">
        <f>B23/14</f>
        <v>0.14285714285714285</v>
      </c>
      <c r="D23" s="8">
        <f t="shared" si="0"/>
        <v>7.1428571428571423</v>
      </c>
    </row>
    <row r="24" spans="1:6" x14ac:dyDescent="0.25">
      <c r="A24" t="s">
        <v>28</v>
      </c>
      <c r="B24" s="6">
        <v>3</v>
      </c>
      <c r="C24" s="8">
        <f>B24/10</f>
        <v>0.3</v>
      </c>
      <c r="D24" s="8">
        <f t="shared" si="0"/>
        <v>15</v>
      </c>
    </row>
    <row r="25" spans="1:6" x14ac:dyDescent="0.25">
      <c r="A25" t="s">
        <v>33</v>
      </c>
      <c r="B25" s="6">
        <v>5</v>
      </c>
      <c r="C25" s="8">
        <f>B25/28</f>
        <v>0.17857142857142858</v>
      </c>
      <c r="D25" s="8">
        <f t="shared" si="0"/>
        <v>8.9285714285714288</v>
      </c>
    </row>
    <row r="26" spans="1:6" x14ac:dyDescent="0.25">
      <c r="A26" t="s">
        <v>34</v>
      </c>
      <c r="B26" s="6">
        <v>7</v>
      </c>
      <c r="C26" s="8">
        <f>B26/28</f>
        <v>0.25</v>
      </c>
      <c r="D26" s="8">
        <f t="shared" si="0"/>
        <v>12.5</v>
      </c>
    </row>
    <row r="27" spans="1:6" x14ac:dyDescent="0.25">
      <c r="A27" t="s">
        <v>30</v>
      </c>
      <c r="B27" s="6">
        <v>7</v>
      </c>
      <c r="C27" s="8">
        <f>B27/38</f>
        <v>0.18421052631578946</v>
      </c>
      <c r="D27" s="8">
        <f t="shared" si="0"/>
        <v>9.2105263157894726</v>
      </c>
    </row>
    <row r="28" spans="1:6" x14ac:dyDescent="0.25">
      <c r="A28" t="s">
        <v>31</v>
      </c>
      <c r="B28" s="6">
        <v>10</v>
      </c>
      <c r="C28" s="8">
        <f>B28/38</f>
        <v>0.26315789473684209</v>
      </c>
      <c r="D28" s="8">
        <f t="shared" si="0"/>
        <v>13.157894736842104</v>
      </c>
    </row>
    <row r="29" spans="1:6" x14ac:dyDescent="0.25">
      <c r="A29" s="3"/>
    </row>
    <row r="30" spans="1:6" x14ac:dyDescent="0.25">
      <c r="A30" t="s">
        <v>73</v>
      </c>
      <c r="C30" s="16"/>
      <c r="E30" s="3"/>
      <c r="F30" s="3"/>
    </row>
    <row r="34" spans="1:6" x14ac:dyDescent="0.25">
      <c r="A34" s="3"/>
      <c r="C34" s="16"/>
      <c r="E34" s="3"/>
      <c r="F34" s="3"/>
    </row>
    <row r="35" spans="1:6" x14ac:dyDescent="0.25">
      <c r="A35" s="3"/>
      <c r="C35" s="3"/>
    </row>
    <row r="36" spans="1:6" x14ac:dyDescent="0.25">
      <c r="A36" s="3"/>
    </row>
    <row r="37" spans="1:6" x14ac:dyDescent="0.25">
      <c r="A37" s="3"/>
    </row>
    <row r="66" spans="4:4" x14ac:dyDescent="0.25">
      <c r="D66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workbookViewId="0">
      <selection activeCell="C28" sqref="C28"/>
    </sheetView>
  </sheetViews>
  <sheetFormatPr defaultRowHeight="15" x14ac:dyDescent="0.25"/>
  <cols>
    <col min="1" max="1" width="36.42578125" customWidth="1"/>
    <col min="2" max="2" width="6" customWidth="1"/>
    <col min="3" max="3" width="12.140625" bestFit="1" customWidth="1"/>
    <col min="4" max="4" width="7" bestFit="1" customWidth="1"/>
  </cols>
  <sheetData>
    <row r="1" spans="1:5" x14ac:dyDescent="0.25">
      <c r="C1" s="6" t="s">
        <v>6</v>
      </c>
      <c r="D1" s="6"/>
      <c r="E1" s="6"/>
    </row>
    <row r="2" spans="1:5" x14ac:dyDescent="0.25">
      <c r="A2" t="s">
        <v>29</v>
      </c>
      <c r="B2" s="6" t="s">
        <v>7</v>
      </c>
      <c r="C2" s="8" t="s">
        <v>8</v>
      </c>
      <c r="D2" s="8" t="s">
        <v>9</v>
      </c>
      <c r="E2" s="6"/>
    </row>
    <row r="3" spans="1:5" x14ac:dyDescent="0.25">
      <c r="A3" t="s">
        <v>10</v>
      </c>
      <c r="B3" s="6">
        <v>5</v>
      </c>
      <c r="C3" s="8">
        <f>B3/1</f>
        <v>5</v>
      </c>
      <c r="D3" s="8">
        <f>(C3/5)*100</f>
        <v>100</v>
      </c>
      <c r="E3" s="6"/>
    </row>
    <row r="4" spans="1:5" x14ac:dyDescent="0.25">
      <c r="A4" t="s">
        <v>11</v>
      </c>
      <c r="B4" s="6">
        <v>4</v>
      </c>
      <c r="C4" s="8">
        <f>B4/1</f>
        <v>4</v>
      </c>
      <c r="D4" s="8">
        <f t="shared" ref="D4:D28" si="0">(C4/5)*100</f>
        <v>80</v>
      </c>
      <c r="E4" s="6"/>
    </row>
    <row r="5" spans="1:5" x14ac:dyDescent="0.25">
      <c r="A5" t="s">
        <v>36</v>
      </c>
      <c r="B5" s="6">
        <v>1</v>
      </c>
      <c r="C5" s="8">
        <f>B5/7</f>
        <v>0.14285714285714285</v>
      </c>
      <c r="D5" s="8">
        <f t="shared" si="0"/>
        <v>2.8571428571428572</v>
      </c>
      <c r="E5" s="6"/>
    </row>
    <row r="6" spans="1:5" x14ac:dyDescent="0.25">
      <c r="A6" t="s">
        <v>12</v>
      </c>
      <c r="B6" s="6">
        <v>6</v>
      </c>
      <c r="C6" s="8">
        <f>B6/12</f>
        <v>0.5</v>
      </c>
      <c r="D6" s="8">
        <f t="shared" si="0"/>
        <v>10</v>
      </c>
      <c r="E6" s="6"/>
    </row>
    <row r="7" spans="1:5" x14ac:dyDescent="0.25">
      <c r="A7" t="s">
        <v>13</v>
      </c>
      <c r="B7" s="6">
        <v>2</v>
      </c>
      <c r="C7" s="8">
        <f>B7/5</f>
        <v>0.4</v>
      </c>
      <c r="D7" s="8">
        <f t="shared" si="0"/>
        <v>8</v>
      </c>
      <c r="E7" s="6"/>
    </row>
    <row r="8" spans="1:5" x14ac:dyDescent="0.25">
      <c r="A8" t="s">
        <v>14</v>
      </c>
      <c r="B8" s="6">
        <v>0</v>
      </c>
      <c r="C8" s="8">
        <f>B8/1</f>
        <v>0</v>
      </c>
      <c r="D8" s="8">
        <f t="shared" si="0"/>
        <v>0</v>
      </c>
      <c r="E8" s="6"/>
    </row>
    <row r="9" spans="1:5" x14ac:dyDescent="0.25">
      <c r="A9" t="s">
        <v>15</v>
      </c>
      <c r="B9" s="6">
        <v>0</v>
      </c>
      <c r="C9" s="8">
        <f>B9/1</f>
        <v>0</v>
      </c>
      <c r="D9" s="8">
        <f t="shared" si="0"/>
        <v>0</v>
      </c>
      <c r="E9" s="6"/>
    </row>
    <row r="10" spans="1:5" x14ac:dyDescent="0.25">
      <c r="A10" t="s">
        <v>16</v>
      </c>
      <c r="B10" s="6">
        <v>0</v>
      </c>
      <c r="C10" s="8">
        <f>B10/2</f>
        <v>0</v>
      </c>
      <c r="D10" s="8">
        <f t="shared" si="0"/>
        <v>0</v>
      </c>
      <c r="E10" s="6"/>
    </row>
    <row r="11" spans="1:5" x14ac:dyDescent="0.25">
      <c r="A11" t="s">
        <v>17</v>
      </c>
      <c r="B11" s="6">
        <v>7</v>
      </c>
      <c r="C11" s="8">
        <f>B11/24</f>
        <v>0.29166666666666669</v>
      </c>
      <c r="D11" s="8">
        <f t="shared" si="0"/>
        <v>5.833333333333333</v>
      </c>
      <c r="E11" s="6"/>
    </row>
    <row r="12" spans="1:5" x14ac:dyDescent="0.25">
      <c r="A12" t="s">
        <v>18</v>
      </c>
      <c r="B12" s="6">
        <v>1</v>
      </c>
      <c r="C12" s="8">
        <f t="shared" ref="C12:C15" si="1">B12/2</f>
        <v>0.5</v>
      </c>
      <c r="D12" s="8">
        <f t="shared" si="0"/>
        <v>10</v>
      </c>
      <c r="E12" s="6"/>
    </row>
    <row r="13" spans="1:5" x14ac:dyDescent="0.25">
      <c r="A13" t="s">
        <v>19</v>
      </c>
      <c r="B13" s="6">
        <v>1</v>
      </c>
      <c r="C13" s="8">
        <f t="shared" si="1"/>
        <v>0.5</v>
      </c>
      <c r="D13" s="8">
        <f t="shared" si="0"/>
        <v>10</v>
      </c>
      <c r="E13" s="6"/>
    </row>
    <row r="14" spans="1:5" x14ac:dyDescent="0.25">
      <c r="A14" t="s">
        <v>20</v>
      </c>
      <c r="B14" s="6">
        <v>0</v>
      </c>
      <c r="C14" s="8">
        <f t="shared" si="1"/>
        <v>0</v>
      </c>
      <c r="D14" s="8">
        <f t="shared" si="0"/>
        <v>0</v>
      </c>
      <c r="E14" s="6"/>
    </row>
    <row r="15" spans="1:5" x14ac:dyDescent="0.25">
      <c r="A15" t="s">
        <v>21</v>
      </c>
      <c r="B15" s="6">
        <v>2</v>
      </c>
      <c r="C15" s="8">
        <f t="shared" si="1"/>
        <v>1</v>
      </c>
      <c r="D15" s="8">
        <f t="shared" si="0"/>
        <v>20</v>
      </c>
      <c r="E15" s="6"/>
    </row>
    <row r="16" spans="1:5" x14ac:dyDescent="0.25">
      <c r="A16" t="s">
        <v>43</v>
      </c>
      <c r="B16" s="6">
        <v>1</v>
      </c>
      <c r="C16" s="8">
        <f>B16/16</f>
        <v>6.25E-2</v>
      </c>
      <c r="D16" s="8">
        <f t="shared" si="0"/>
        <v>1.25</v>
      </c>
      <c r="E16" s="6"/>
    </row>
    <row r="17" spans="1:5" x14ac:dyDescent="0.25">
      <c r="A17" t="s">
        <v>37</v>
      </c>
      <c r="B17" s="6">
        <v>1</v>
      </c>
      <c r="C17" s="8">
        <f>B17/10</f>
        <v>0.1</v>
      </c>
      <c r="D17" s="8">
        <f t="shared" si="0"/>
        <v>2</v>
      </c>
      <c r="E17" s="6"/>
    </row>
    <row r="18" spans="1:5" x14ac:dyDescent="0.25">
      <c r="A18" t="s">
        <v>23</v>
      </c>
      <c r="B18" s="6">
        <v>0</v>
      </c>
      <c r="C18" s="8">
        <f>B18/2</f>
        <v>0</v>
      </c>
      <c r="D18" s="8">
        <f t="shared" si="0"/>
        <v>0</v>
      </c>
      <c r="E18" s="6"/>
    </row>
    <row r="19" spans="1:5" x14ac:dyDescent="0.25">
      <c r="A19" t="s">
        <v>24</v>
      </c>
      <c r="B19" s="6">
        <v>1</v>
      </c>
      <c r="C19" s="8">
        <f>B19/2</f>
        <v>0.5</v>
      </c>
      <c r="D19" s="8">
        <f t="shared" si="0"/>
        <v>10</v>
      </c>
      <c r="E19" s="6"/>
    </row>
    <row r="20" spans="1:5" x14ac:dyDescent="0.25">
      <c r="A20" t="s">
        <v>25</v>
      </c>
      <c r="B20" s="6">
        <v>0</v>
      </c>
      <c r="C20" s="8">
        <f>B20/2</f>
        <v>0</v>
      </c>
      <c r="D20" s="8">
        <f t="shared" si="0"/>
        <v>0</v>
      </c>
      <c r="E20" s="6"/>
    </row>
    <row r="21" spans="1:5" x14ac:dyDescent="0.25">
      <c r="A21" t="s">
        <v>26</v>
      </c>
      <c r="B21" s="6">
        <v>2</v>
      </c>
      <c r="C21" s="8">
        <f t="shared" ref="C21:C22" si="2">B21/2</f>
        <v>1</v>
      </c>
      <c r="D21" s="8">
        <f t="shared" si="0"/>
        <v>20</v>
      </c>
      <c r="E21" s="6"/>
    </row>
    <row r="22" spans="1:5" x14ac:dyDescent="0.25">
      <c r="A22" t="s">
        <v>27</v>
      </c>
      <c r="B22" s="6">
        <v>2</v>
      </c>
      <c r="C22" s="8">
        <f t="shared" si="2"/>
        <v>1</v>
      </c>
      <c r="D22" s="8">
        <f t="shared" si="0"/>
        <v>20</v>
      </c>
      <c r="E22" s="6"/>
    </row>
    <row r="23" spans="1:5" x14ac:dyDescent="0.25">
      <c r="A23" s="3" t="s">
        <v>38</v>
      </c>
      <c r="B23" s="6">
        <v>3</v>
      </c>
      <c r="C23" s="8">
        <f>B23/14</f>
        <v>0.21428571428571427</v>
      </c>
      <c r="D23" s="8">
        <f t="shared" si="0"/>
        <v>4.2857142857142856</v>
      </c>
      <c r="E23" s="6"/>
    </row>
    <row r="24" spans="1:5" x14ac:dyDescent="0.25">
      <c r="A24" t="s">
        <v>28</v>
      </c>
      <c r="B24" s="6">
        <v>0</v>
      </c>
      <c r="C24" s="8">
        <f>B24/10</f>
        <v>0</v>
      </c>
      <c r="D24" s="8">
        <f t="shared" si="0"/>
        <v>0</v>
      </c>
      <c r="E24" s="6"/>
    </row>
    <row r="25" spans="1:5" x14ac:dyDescent="0.25">
      <c r="A25" t="s">
        <v>33</v>
      </c>
      <c r="B25" s="6">
        <v>0</v>
      </c>
      <c r="C25" s="8">
        <f>B25/28</f>
        <v>0</v>
      </c>
      <c r="D25" s="8">
        <f t="shared" si="0"/>
        <v>0</v>
      </c>
      <c r="E25" s="6"/>
    </row>
    <row r="26" spans="1:5" x14ac:dyDescent="0.25">
      <c r="A26" t="s">
        <v>34</v>
      </c>
      <c r="B26" s="6">
        <v>0</v>
      </c>
      <c r="C26" s="8">
        <f>B26/28</f>
        <v>0</v>
      </c>
      <c r="D26" s="8">
        <f t="shared" si="0"/>
        <v>0</v>
      </c>
      <c r="E26" s="6"/>
    </row>
    <row r="27" spans="1:5" x14ac:dyDescent="0.25">
      <c r="A27" t="s">
        <v>30</v>
      </c>
      <c r="B27" s="6">
        <v>1</v>
      </c>
      <c r="C27" s="8">
        <f>B27/38</f>
        <v>2.6315789473684209E-2</v>
      </c>
      <c r="D27" s="8">
        <f t="shared" si="0"/>
        <v>0.52631578947368418</v>
      </c>
      <c r="E27" s="6"/>
    </row>
    <row r="28" spans="1:5" x14ac:dyDescent="0.25">
      <c r="A28" t="s">
        <v>31</v>
      </c>
      <c r="B28" s="6">
        <v>0</v>
      </c>
      <c r="C28" s="8">
        <f>B28/38</f>
        <v>0</v>
      </c>
      <c r="D28" s="8">
        <f t="shared" si="0"/>
        <v>0</v>
      </c>
      <c r="E28" s="6"/>
    </row>
    <row r="29" spans="1:5" x14ac:dyDescent="0.25">
      <c r="C29" s="1"/>
    </row>
    <row r="30" spans="1:5" x14ac:dyDescent="0.25">
      <c r="A30" s="3" t="s">
        <v>74</v>
      </c>
      <c r="C30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C28" sqref="C28"/>
    </sheetView>
  </sheetViews>
  <sheetFormatPr defaultRowHeight="15" x14ac:dyDescent="0.25"/>
  <cols>
    <col min="1" max="1" width="36.7109375" customWidth="1"/>
    <col min="2" max="2" width="5.7109375" customWidth="1"/>
    <col min="3" max="3" width="11.85546875" bestFit="1" customWidth="1"/>
    <col min="4" max="4" width="7" bestFit="1" customWidth="1"/>
  </cols>
  <sheetData>
    <row r="1" spans="1:4" x14ac:dyDescent="0.25">
      <c r="B1" s="6"/>
      <c r="C1" s="18" t="s">
        <v>6</v>
      </c>
      <c r="D1" s="6"/>
    </row>
    <row r="2" spans="1:4" x14ac:dyDescent="0.25">
      <c r="A2" t="s">
        <v>29</v>
      </c>
      <c r="B2" s="7" t="s">
        <v>7</v>
      </c>
      <c r="C2" s="8" t="s">
        <v>8</v>
      </c>
      <c r="D2" s="8" t="s">
        <v>9</v>
      </c>
    </row>
    <row r="3" spans="1:4" x14ac:dyDescent="0.25">
      <c r="A3" t="s">
        <v>10</v>
      </c>
      <c r="B3" s="6">
        <v>2</v>
      </c>
      <c r="C3" s="8">
        <f>B3/1</f>
        <v>2</v>
      </c>
      <c r="D3" s="8">
        <f>(C3/3)*100</f>
        <v>66.666666666666657</v>
      </c>
    </row>
    <row r="4" spans="1:4" x14ac:dyDescent="0.25">
      <c r="A4" t="s">
        <v>11</v>
      </c>
      <c r="B4" s="6">
        <v>3</v>
      </c>
      <c r="C4" s="8">
        <f>B4/1</f>
        <v>3</v>
      </c>
      <c r="D4" s="8">
        <f t="shared" ref="D4:D28" si="0">(C4/3)*100</f>
        <v>100</v>
      </c>
    </row>
    <row r="5" spans="1:4" x14ac:dyDescent="0.25">
      <c r="A5" t="s">
        <v>36</v>
      </c>
      <c r="B5" s="6">
        <v>7</v>
      </c>
      <c r="C5" s="8">
        <f>B5/5</f>
        <v>1.4</v>
      </c>
      <c r="D5" s="8">
        <f t="shared" si="0"/>
        <v>46.666666666666664</v>
      </c>
    </row>
    <row r="6" spans="1:4" x14ac:dyDescent="0.25">
      <c r="A6" t="s">
        <v>12</v>
      </c>
      <c r="B6" s="6">
        <v>3</v>
      </c>
      <c r="C6" s="8">
        <f>B6/12</f>
        <v>0.25</v>
      </c>
      <c r="D6" s="8">
        <f t="shared" si="0"/>
        <v>8.3333333333333321</v>
      </c>
    </row>
    <row r="7" spans="1:4" x14ac:dyDescent="0.25">
      <c r="A7" t="s">
        <v>13</v>
      </c>
      <c r="B7" s="6">
        <v>0</v>
      </c>
      <c r="C7" s="8">
        <f>B7/5</f>
        <v>0</v>
      </c>
      <c r="D7" s="8">
        <f t="shared" si="0"/>
        <v>0</v>
      </c>
    </row>
    <row r="8" spans="1:4" x14ac:dyDescent="0.25">
      <c r="A8" t="s">
        <v>14</v>
      </c>
      <c r="B8" s="6">
        <v>0</v>
      </c>
      <c r="C8" s="8">
        <f>B8/1</f>
        <v>0</v>
      </c>
      <c r="D8" s="8">
        <f t="shared" si="0"/>
        <v>0</v>
      </c>
    </row>
    <row r="9" spans="1:4" x14ac:dyDescent="0.25">
      <c r="A9" t="s">
        <v>15</v>
      </c>
      <c r="B9" s="6">
        <v>0</v>
      </c>
      <c r="C9" s="8">
        <f>B9/1</f>
        <v>0</v>
      </c>
      <c r="D9" s="8">
        <f t="shared" si="0"/>
        <v>0</v>
      </c>
    </row>
    <row r="10" spans="1:4" x14ac:dyDescent="0.25">
      <c r="A10" t="s">
        <v>16</v>
      </c>
      <c r="B10" s="6">
        <v>3</v>
      </c>
      <c r="C10" s="8">
        <f>B10/2</f>
        <v>1.5</v>
      </c>
      <c r="D10" s="8">
        <f t="shared" si="0"/>
        <v>50</v>
      </c>
    </row>
    <row r="11" spans="1:4" x14ac:dyDescent="0.25">
      <c r="A11" t="s">
        <v>17</v>
      </c>
      <c r="B11" s="6">
        <v>34</v>
      </c>
      <c r="C11" s="8">
        <f>B11/24</f>
        <v>1.4166666666666667</v>
      </c>
      <c r="D11" s="8">
        <f t="shared" si="0"/>
        <v>47.222222222222229</v>
      </c>
    </row>
    <row r="12" spans="1:4" x14ac:dyDescent="0.25">
      <c r="A12" t="s">
        <v>18</v>
      </c>
      <c r="B12" s="6">
        <v>4</v>
      </c>
      <c r="C12" s="8">
        <f t="shared" ref="C12:C15" si="1">B12/2</f>
        <v>2</v>
      </c>
      <c r="D12" s="8">
        <f t="shared" si="0"/>
        <v>66.666666666666657</v>
      </c>
    </row>
    <row r="13" spans="1:4" x14ac:dyDescent="0.25">
      <c r="A13" t="s">
        <v>19</v>
      </c>
      <c r="B13" s="6">
        <v>5</v>
      </c>
      <c r="C13" s="8">
        <f t="shared" si="1"/>
        <v>2.5</v>
      </c>
      <c r="D13" s="8">
        <f t="shared" si="0"/>
        <v>83.333333333333343</v>
      </c>
    </row>
    <row r="14" spans="1:4" x14ac:dyDescent="0.25">
      <c r="A14" t="s">
        <v>20</v>
      </c>
      <c r="B14" s="6">
        <v>4</v>
      </c>
      <c r="C14" s="8">
        <f t="shared" si="1"/>
        <v>2</v>
      </c>
      <c r="D14" s="8">
        <f t="shared" si="0"/>
        <v>66.666666666666657</v>
      </c>
    </row>
    <row r="15" spans="1:4" x14ac:dyDescent="0.25">
      <c r="A15" t="s">
        <v>21</v>
      </c>
      <c r="B15" s="6">
        <v>6</v>
      </c>
      <c r="C15" s="8">
        <f t="shared" si="1"/>
        <v>3</v>
      </c>
      <c r="D15" s="8">
        <f t="shared" si="0"/>
        <v>100</v>
      </c>
    </row>
    <row r="16" spans="1:4" x14ac:dyDescent="0.25">
      <c r="A16" t="s">
        <v>43</v>
      </c>
      <c r="B16" s="6">
        <v>0</v>
      </c>
      <c r="C16" s="8">
        <f>B16/16</f>
        <v>0</v>
      </c>
      <c r="D16" s="8">
        <f t="shared" si="0"/>
        <v>0</v>
      </c>
    </row>
    <row r="17" spans="1:4" x14ac:dyDescent="0.25">
      <c r="A17" t="s">
        <v>37</v>
      </c>
      <c r="B17" s="6">
        <v>1</v>
      </c>
      <c r="C17" s="8">
        <f>B17/10</f>
        <v>0.1</v>
      </c>
      <c r="D17" s="8">
        <f t="shared" si="0"/>
        <v>3.3333333333333335</v>
      </c>
    </row>
    <row r="18" spans="1:4" x14ac:dyDescent="0.25">
      <c r="A18" t="s">
        <v>23</v>
      </c>
      <c r="B18" s="6">
        <v>2</v>
      </c>
      <c r="C18" s="8">
        <f>B18/2</f>
        <v>1</v>
      </c>
      <c r="D18" s="8">
        <f t="shared" si="0"/>
        <v>33.333333333333329</v>
      </c>
    </row>
    <row r="19" spans="1:4" x14ac:dyDescent="0.25">
      <c r="A19" t="s">
        <v>24</v>
      </c>
      <c r="B19" s="6">
        <v>5</v>
      </c>
      <c r="C19" s="8">
        <f>B19/2</f>
        <v>2.5</v>
      </c>
      <c r="D19" s="8">
        <f t="shared" si="0"/>
        <v>83.333333333333343</v>
      </c>
    </row>
    <row r="20" spans="1:4" x14ac:dyDescent="0.25">
      <c r="A20" t="s">
        <v>25</v>
      </c>
      <c r="B20" s="6">
        <v>0</v>
      </c>
      <c r="C20" s="8">
        <f>B20/2</f>
        <v>0</v>
      </c>
      <c r="D20" s="8">
        <f t="shared" si="0"/>
        <v>0</v>
      </c>
    </row>
    <row r="21" spans="1:4" x14ac:dyDescent="0.25">
      <c r="A21" t="s">
        <v>26</v>
      </c>
      <c r="B21" s="6">
        <v>3</v>
      </c>
      <c r="C21" s="8">
        <f t="shared" ref="C21:C22" si="2">B21/2</f>
        <v>1.5</v>
      </c>
      <c r="D21" s="8">
        <f t="shared" si="0"/>
        <v>50</v>
      </c>
    </row>
    <row r="22" spans="1:4" x14ac:dyDescent="0.25">
      <c r="A22" t="s">
        <v>27</v>
      </c>
      <c r="B22" s="6">
        <v>3</v>
      </c>
      <c r="C22" s="8">
        <f t="shared" si="2"/>
        <v>1.5</v>
      </c>
      <c r="D22" s="8">
        <f t="shared" si="0"/>
        <v>50</v>
      </c>
    </row>
    <row r="23" spans="1:4" x14ac:dyDescent="0.25">
      <c r="A23" s="3" t="s">
        <v>38</v>
      </c>
      <c r="B23" s="6">
        <v>2</v>
      </c>
      <c r="C23" s="8">
        <f>B23/14</f>
        <v>0.14285714285714285</v>
      </c>
      <c r="D23" s="8">
        <f t="shared" si="0"/>
        <v>4.7619047619047619</v>
      </c>
    </row>
    <row r="24" spans="1:4" x14ac:dyDescent="0.25">
      <c r="A24" t="s">
        <v>28</v>
      </c>
      <c r="B24" s="6">
        <v>0</v>
      </c>
      <c r="C24" s="8">
        <f>B24/10</f>
        <v>0</v>
      </c>
      <c r="D24" s="8">
        <f t="shared" si="0"/>
        <v>0</v>
      </c>
    </row>
    <row r="25" spans="1:4" x14ac:dyDescent="0.25">
      <c r="A25" t="s">
        <v>33</v>
      </c>
      <c r="B25" s="6">
        <v>1</v>
      </c>
      <c r="C25" s="8">
        <f>B25/28</f>
        <v>3.5714285714285712E-2</v>
      </c>
      <c r="D25" s="8">
        <f t="shared" si="0"/>
        <v>1.1904761904761905</v>
      </c>
    </row>
    <row r="26" spans="1:4" x14ac:dyDescent="0.25">
      <c r="A26" t="s">
        <v>34</v>
      </c>
      <c r="B26" s="6">
        <v>0</v>
      </c>
      <c r="C26" s="8">
        <f>B26/28</f>
        <v>0</v>
      </c>
      <c r="D26" s="8">
        <f t="shared" si="0"/>
        <v>0</v>
      </c>
    </row>
    <row r="27" spans="1:4" x14ac:dyDescent="0.25">
      <c r="A27" t="s">
        <v>30</v>
      </c>
      <c r="B27" s="6">
        <v>2</v>
      </c>
      <c r="C27" s="8">
        <f>B27/38</f>
        <v>5.2631578947368418E-2</v>
      </c>
      <c r="D27" s="8">
        <f t="shared" si="0"/>
        <v>1.7543859649122806</v>
      </c>
    </row>
    <row r="28" spans="1:4" x14ac:dyDescent="0.25">
      <c r="A28" t="s">
        <v>31</v>
      </c>
      <c r="B28" s="6">
        <v>0</v>
      </c>
      <c r="C28" s="8">
        <f>B28/38</f>
        <v>0</v>
      </c>
      <c r="D28" s="8">
        <f t="shared" si="0"/>
        <v>0</v>
      </c>
    </row>
    <row r="30" spans="1:4" x14ac:dyDescent="0.25">
      <c r="A30" s="3" t="s">
        <v>75</v>
      </c>
    </row>
    <row r="31" spans="1:4" x14ac:dyDescent="0.25">
      <c r="A31" s="3"/>
    </row>
    <row r="32" spans="1:4" x14ac:dyDescent="0.25">
      <c r="A32" s="3"/>
      <c r="B32" s="3"/>
      <c r="C32" s="3"/>
      <c r="D32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workbookViewId="0">
      <selection activeCell="C28" sqref="C28"/>
    </sheetView>
  </sheetViews>
  <sheetFormatPr defaultRowHeight="15" x14ac:dyDescent="0.25"/>
  <cols>
    <col min="1" max="1" width="36.5703125" customWidth="1"/>
    <col min="2" max="2" width="5" bestFit="1" customWidth="1"/>
    <col min="3" max="3" width="11.85546875" bestFit="1" customWidth="1"/>
    <col min="4" max="4" width="7" bestFit="1" customWidth="1"/>
  </cols>
  <sheetData>
    <row r="1" spans="1:4" x14ac:dyDescent="0.25">
      <c r="C1" s="18" t="s">
        <v>6</v>
      </c>
    </row>
    <row r="2" spans="1:4" x14ac:dyDescent="0.25">
      <c r="A2" t="s">
        <v>29</v>
      </c>
      <c r="B2" s="6" t="s">
        <v>7</v>
      </c>
      <c r="C2" s="8" t="s">
        <v>8</v>
      </c>
      <c r="D2" s="8" t="s">
        <v>9</v>
      </c>
    </row>
    <row r="3" spans="1:4" x14ac:dyDescent="0.25">
      <c r="A3" t="s">
        <v>10</v>
      </c>
      <c r="B3" s="6">
        <v>4</v>
      </c>
      <c r="C3" s="8">
        <f>B3/1</f>
        <v>4</v>
      </c>
      <c r="D3" s="8">
        <f>(C3/8)*100</f>
        <v>50</v>
      </c>
    </row>
    <row r="4" spans="1:4" x14ac:dyDescent="0.25">
      <c r="A4" t="s">
        <v>11</v>
      </c>
      <c r="B4" s="6">
        <v>8</v>
      </c>
      <c r="C4" s="8">
        <f>B4/1</f>
        <v>8</v>
      </c>
      <c r="D4" s="8">
        <f t="shared" ref="D4:D28" si="0">(C4/8)*100</f>
        <v>100</v>
      </c>
    </row>
    <row r="5" spans="1:4" x14ac:dyDescent="0.25">
      <c r="A5" t="s">
        <v>36</v>
      </c>
      <c r="B5" s="6">
        <v>15</v>
      </c>
      <c r="C5" s="8">
        <f>B5/5</f>
        <v>3</v>
      </c>
      <c r="D5" s="8">
        <f t="shared" si="0"/>
        <v>37.5</v>
      </c>
    </row>
    <row r="6" spans="1:4" x14ac:dyDescent="0.25">
      <c r="A6" t="s">
        <v>12</v>
      </c>
      <c r="B6" s="6">
        <v>5</v>
      </c>
      <c r="C6" s="8">
        <f>B6/12</f>
        <v>0.41666666666666669</v>
      </c>
      <c r="D6" s="8">
        <f t="shared" si="0"/>
        <v>5.2083333333333339</v>
      </c>
    </row>
    <row r="7" spans="1:4" x14ac:dyDescent="0.25">
      <c r="A7" t="s">
        <v>13</v>
      </c>
      <c r="B7" s="6">
        <v>3</v>
      </c>
      <c r="C7" s="8">
        <f>B7/5</f>
        <v>0.6</v>
      </c>
      <c r="D7" s="8">
        <f t="shared" si="0"/>
        <v>7.5</v>
      </c>
    </row>
    <row r="8" spans="1:4" x14ac:dyDescent="0.25">
      <c r="A8" t="s">
        <v>14</v>
      </c>
      <c r="B8" s="6">
        <v>1</v>
      </c>
      <c r="C8" s="8">
        <f>B8/1</f>
        <v>1</v>
      </c>
      <c r="D8" s="8">
        <f t="shared" si="0"/>
        <v>12.5</v>
      </c>
    </row>
    <row r="9" spans="1:4" x14ac:dyDescent="0.25">
      <c r="A9" t="s">
        <v>15</v>
      </c>
      <c r="B9" s="6">
        <v>1</v>
      </c>
      <c r="C9" s="8">
        <f>B9/1</f>
        <v>1</v>
      </c>
      <c r="D9" s="8">
        <f t="shared" si="0"/>
        <v>12.5</v>
      </c>
    </row>
    <row r="10" spans="1:4" x14ac:dyDescent="0.25">
      <c r="A10" t="s">
        <v>16</v>
      </c>
      <c r="B10" s="6">
        <v>12</v>
      </c>
      <c r="C10" s="8">
        <f>B10/2</f>
        <v>6</v>
      </c>
      <c r="D10" s="8">
        <f t="shared" si="0"/>
        <v>75</v>
      </c>
    </row>
    <row r="11" spans="1:4" x14ac:dyDescent="0.25">
      <c r="A11" t="s">
        <v>17</v>
      </c>
      <c r="B11" s="6">
        <v>34</v>
      </c>
      <c r="C11" s="8">
        <f>B11/24</f>
        <v>1.4166666666666667</v>
      </c>
      <c r="D11" s="8">
        <f t="shared" si="0"/>
        <v>17.708333333333336</v>
      </c>
    </row>
    <row r="12" spans="1:4" x14ac:dyDescent="0.25">
      <c r="A12" t="s">
        <v>18</v>
      </c>
      <c r="B12" s="6">
        <v>3</v>
      </c>
      <c r="C12" s="8">
        <f t="shared" ref="C12:C15" si="1">B12/2</f>
        <v>1.5</v>
      </c>
      <c r="D12" s="8">
        <f t="shared" si="0"/>
        <v>18.75</v>
      </c>
    </row>
    <row r="13" spans="1:4" x14ac:dyDescent="0.25">
      <c r="A13" t="s">
        <v>19</v>
      </c>
      <c r="B13" s="6">
        <v>6</v>
      </c>
      <c r="C13" s="8">
        <f t="shared" si="1"/>
        <v>3</v>
      </c>
      <c r="D13" s="8">
        <f t="shared" si="0"/>
        <v>37.5</v>
      </c>
    </row>
    <row r="14" spans="1:4" x14ac:dyDescent="0.25">
      <c r="A14" t="s">
        <v>20</v>
      </c>
      <c r="B14" s="6">
        <v>6</v>
      </c>
      <c r="C14" s="8">
        <f t="shared" si="1"/>
        <v>3</v>
      </c>
      <c r="D14" s="8">
        <f t="shared" si="0"/>
        <v>37.5</v>
      </c>
    </row>
    <row r="15" spans="1:4" x14ac:dyDescent="0.25">
      <c r="A15" t="s">
        <v>21</v>
      </c>
      <c r="B15" s="6">
        <v>5</v>
      </c>
      <c r="C15" s="8">
        <f t="shared" si="1"/>
        <v>2.5</v>
      </c>
      <c r="D15" s="8">
        <f t="shared" si="0"/>
        <v>31.25</v>
      </c>
    </row>
    <row r="16" spans="1:4" x14ac:dyDescent="0.25">
      <c r="A16" t="s">
        <v>43</v>
      </c>
      <c r="B16" s="6">
        <v>18</v>
      </c>
      <c r="C16" s="8">
        <f>B16/16</f>
        <v>1.125</v>
      </c>
      <c r="D16" s="8">
        <f t="shared" si="0"/>
        <v>14.0625</v>
      </c>
    </row>
    <row r="17" spans="1:4" x14ac:dyDescent="0.25">
      <c r="A17" t="s">
        <v>37</v>
      </c>
      <c r="B17" s="6">
        <v>17</v>
      </c>
      <c r="C17" s="8">
        <f>B17/10</f>
        <v>1.7</v>
      </c>
      <c r="D17" s="8">
        <f t="shared" si="0"/>
        <v>21.25</v>
      </c>
    </row>
    <row r="18" spans="1:4" x14ac:dyDescent="0.25">
      <c r="A18" t="s">
        <v>23</v>
      </c>
      <c r="B18" s="6">
        <v>6</v>
      </c>
      <c r="C18" s="8">
        <f>B18/2</f>
        <v>3</v>
      </c>
      <c r="D18" s="8">
        <f t="shared" si="0"/>
        <v>37.5</v>
      </c>
    </row>
    <row r="19" spans="1:4" x14ac:dyDescent="0.25">
      <c r="A19" t="s">
        <v>24</v>
      </c>
      <c r="B19" s="6">
        <v>5</v>
      </c>
      <c r="C19" s="8">
        <f>B19/2</f>
        <v>2.5</v>
      </c>
      <c r="D19" s="8">
        <f t="shared" si="0"/>
        <v>31.25</v>
      </c>
    </row>
    <row r="20" spans="1:4" x14ac:dyDescent="0.25">
      <c r="A20" t="s">
        <v>25</v>
      </c>
      <c r="B20" s="6">
        <v>3</v>
      </c>
      <c r="C20" s="8">
        <f>B20/2</f>
        <v>1.5</v>
      </c>
      <c r="D20" s="8">
        <f t="shared" si="0"/>
        <v>18.75</v>
      </c>
    </row>
    <row r="21" spans="1:4" x14ac:dyDescent="0.25">
      <c r="A21" t="s">
        <v>26</v>
      </c>
      <c r="B21" s="6">
        <v>6</v>
      </c>
      <c r="C21" s="8">
        <f t="shared" ref="C21:C22" si="2">B21/2</f>
        <v>3</v>
      </c>
      <c r="D21" s="8">
        <f t="shared" si="0"/>
        <v>37.5</v>
      </c>
    </row>
    <row r="22" spans="1:4" x14ac:dyDescent="0.25">
      <c r="A22" t="s">
        <v>27</v>
      </c>
      <c r="B22" s="6">
        <v>8</v>
      </c>
      <c r="C22" s="8">
        <f t="shared" si="2"/>
        <v>4</v>
      </c>
      <c r="D22" s="8">
        <f t="shared" si="0"/>
        <v>50</v>
      </c>
    </row>
    <row r="23" spans="1:4" x14ac:dyDescent="0.25">
      <c r="A23" s="3" t="s">
        <v>38</v>
      </c>
      <c r="B23" s="6">
        <v>24</v>
      </c>
      <c r="C23" s="8">
        <f>B23/14</f>
        <v>1.7142857142857142</v>
      </c>
      <c r="D23" s="8">
        <f t="shared" si="0"/>
        <v>21.428571428571427</v>
      </c>
    </row>
    <row r="24" spans="1:4" x14ac:dyDescent="0.25">
      <c r="A24" t="s">
        <v>28</v>
      </c>
      <c r="B24" s="6">
        <v>29</v>
      </c>
      <c r="C24" s="8">
        <f>B24/10</f>
        <v>2.9</v>
      </c>
      <c r="D24" s="8">
        <f t="shared" si="0"/>
        <v>36.25</v>
      </c>
    </row>
    <row r="25" spans="1:4" x14ac:dyDescent="0.25">
      <c r="A25" t="s">
        <v>33</v>
      </c>
      <c r="B25" s="8">
        <v>35.5</v>
      </c>
      <c r="C25" s="8">
        <f>B25/28</f>
        <v>1.2678571428571428</v>
      </c>
      <c r="D25" s="8">
        <f t="shared" si="0"/>
        <v>15.848214285714285</v>
      </c>
    </row>
    <row r="26" spans="1:4" x14ac:dyDescent="0.25">
      <c r="A26" t="s">
        <v>34</v>
      </c>
      <c r="B26" s="8">
        <v>35.5</v>
      </c>
      <c r="C26" s="8">
        <f>B26/28</f>
        <v>1.2678571428571428</v>
      </c>
      <c r="D26" s="8">
        <f t="shared" si="0"/>
        <v>15.848214285714285</v>
      </c>
    </row>
    <row r="27" spans="1:4" x14ac:dyDescent="0.25">
      <c r="A27" t="s">
        <v>30</v>
      </c>
      <c r="B27" s="8">
        <v>52.5</v>
      </c>
      <c r="C27" s="8">
        <f>B27/38</f>
        <v>1.381578947368421</v>
      </c>
      <c r="D27" s="8">
        <f t="shared" si="0"/>
        <v>17.269736842105264</v>
      </c>
    </row>
    <row r="28" spans="1:4" x14ac:dyDescent="0.25">
      <c r="A28" t="s">
        <v>31</v>
      </c>
      <c r="B28" s="8">
        <v>64.5</v>
      </c>
      <c r="C28" s="8">
        <f>B28/38</f>
        <v>1.6973684210526316</v>
      </c>
      <c r="D28" s="8">
        <f t="shared" si="0"/>
        <v>21.217105263157894</v>
      </c>
    </row>
    <row r="30" spans="1:4" x14ac:dyDescent="0.25">
      <c r="A30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5" sqref="C25"/>
    </sheetView>
  </sheetViews>
  <sheetFormatPr defaultRowHeight="15" x14ac:dyDescent="0.25"/>
  <cols>
    <col min="1" max="1" width="36.5703125" style="4" customWidth="1"/>
    <col min="2" max="2" width="5.5703125" style="4" customWidth="1"/>
    <col min="3" max="3" width="12.140625" style="4" bestFit="1" customWidth="1"/>
    <col min="4" max="4" width="7" style="4" customWidth="1"/>
    <col min="5" max="16384" width="9.140625" style="4"/>
  </cols>
  <sheetData>
    <row r="1" spans="1:4" x14ac:dyDescent="0.25">
      <c r="C1" s="4" t="s">
        <v>6</v>
      </c>
    </row>
    <row r="2" spans="1:4" x14ac:dyDescent="0.25">
      <c r="A2" s="4" t="s">
        <v>29</v>
      </c>
      <c r="B2" s="9" t="s">
        <v>7</v>
      </c>
      <c r="C2" s="10" t="s">
        <v>8</v>
      </c>
      <c r="D2" s="10" t="s">
        <v>9</v>
      </c>
    </row>
    <row r="3" spans="1:4" x14ac:dyDescent="0.25">
      <c r="A3" t="s">
        <v>10</v>
      </c>
      <c r="B3" s="9">
        <v>38</v>
      </c>
      <c r="C3" s="10">
        <f>B3/1</f>
        <v>38</v>
      </c>
      <c r="D3" s="10">
        <f>(C3/43)*100</f>
        <v>88.372093023255815</v>
      </c>
    </row>
    <row r="4" spans="1:4" x14ac:dyDescent="0.25">
      <c r="A4" t="s">
        <v>11</v>
      </c>
      <c r="B4" s="9">
        <v>34</v>
      </c>
      <c r="C4" s="10">
        <f>B4/1</f>
        <v>34</v>
      </c>
      <c r="D4" s="10">
        <f t="shared" ref="D4:D28" si="0">(C4/43)*100</f>
        <v>79.069767441860463</v>
      </c>
    </row>
    <row r="5" spans="1:4" x14ac:dyDescent="0.25">
      <c r="A5" t="s">
        <v>36</v>
      </c>
      <c r="B5" s="9">
        <v>254</v>
      </c>
      <c r="C5" s="10">
        <f>B5/7</f>
        <v>36.285714285714285</v>
      </c>
      <c r="D5" s="10">
        <f t="shared" si="0"/>
        <v>84.385382059800662</v>
      </c>
    </row>
    <row r="6" spans="1:4" x14ac:dyDescent="0.25">
      <c r="A6" t="s">
        <v>12</v>
      </c>
      <c r="B6" s="9">
        <v>452</v>
      </c>
      <c r="C6" s="10">
        <f>B6/12</f>
        <v>37.666666666666664</v>
      </c>
      <c r="D6" s="10">
        <f t="shared" si="0"/>
        <v>87.596899224806194</v>
      </c>
    </row>
    <row r="7" spans="1:4" x14ac:dyDescent="0.25">
      <c r="A7" t="s">
        <v>13</v>
      </c>
      <c r="B7" s="9">
        <v>193</v>
      </c>
      <c r="C7" s="10">
        <f>B7/5</f>
        <v>38.6</v>
      </c>
      <c r="D7" s="10">
        <f t="shared" si="0"/>
        <v>89.767441860465127</v>
      </c>
    </row>
    <row r="8" spans="1:4" x14ac:dyDescent="0.25">
      <c r="A8" t="s">
        <v>14</v>
      </c>
      <c r="B8" s="9">
        <v>39</v>
      </c>
      <c r="C8" s="10">
        <f>B8/1</f>
        <v>39</v>
      </c>
      <c r="D8" s="10">
        <f t="shared" si="0"/>
        <v>90.697674418604649</v>
      </c>
    </row>
    <row r="9" spans="1:4" x14ac:dyDescent="0.25">
      <c r="A9" t="s">
        <v>15</v>
      </c>
      <c r="B9" s="9">
        <v>0</v>
      </c>
      <c r="C9" s="10">
        <f>B9/1</f>
        <v>0</v>
      </c>
      <c r="D9" s="10">
        <f t="shared" si="0"/>
        <v>0</v>
      </c>
    </row>
    <row r="10" spans="1:4" x14ac:dyDescent="0.25">
      <c r="A10" t="s">
        <v>16</v>
      </c>
      <c r="B10" s="9">
        <v>81</v>
      </c>
      <c r="C10" s="10">
        <f>B10/2</f>
        <v>40.5</v>
      </c>
      <c r="D10" s="10">
        <f t="shared" si="0"/>
        <v>94.186046511627907</v>
      </c>
    </row>
    <row r="11" spans="1:4" x14ac:dyDescent="0.25">
      <c r="A11" t="s">
        <v>17</v>
      </c>
      <c r="B11" s="9">
        <v>901</v>
      </c>
      <c r="C11" s="10">
        <f>B11/24</f>
        <v>37.541666666666664</v>
      </c>
      <c r="D11" s="10">
        <f t="shared" si="0"/>
        <v>87.306201550387598</v>
      </c>
    </row>
    <row r="12" spans="1:4" x14ac:dyDescent="0.25">
      <c r="A12" t="s">
        <v>18</v>
      </c>
      <c r="B12" s="9">
        <v>78</v>
      </c>
      <c r="C12" s="10">
        <f t="shared" ref="C12:C15" si="1">B12/2</f>
        <v>39</v>
      </c>
      <c r="D12" s="10">
        <f t="shared" si="0"/>
        <v>90.697674418604649</v>
      </c>
    </row>
    <row r="13" spans="1:4" x14ac:dyDescent="0.25">
      <c r="A13" t="s">
        <v>19</v>
      </c>
      <c r="B13" s="9">
        <v>73</v>
      </c>
      <c r="C13" s="10">
        <f t="shared" si="1"/>
        <v>36.5</v>
      </c>
      <c r="D13" s="10">
        <f t="shared" si="0"/>
        <v>84.883720930232556</v>
      </c>
    </row>
    <row r="14" spans="1:4" x14ac:dyDescent="0.25">
      <c r="A14" t="s">
        <v>20</v>
      </c>
      <c r="B14" s="9">
        <v>77</v>
      </c>
      <c r="C14" s="10">
        <f t="shared" si="1"/>
        <v>38.5</v>
      </c>
      <c r="D14" s="10">
        <f t="shared" si="0"/>
        <v>89.534883720930239</v>
      </c>
    </row>
    <row r="15" spans="1:4" x14ac:dyDescent="0.25">
      <c r="A15" t="s">
        <v>21</v>
      </c>
      <c r="B15" s="9">
        <v>74</v>
      </c>
      <c r="C15" s="10">
        <f t="shared" si="1"/>
        <v>37</v>
      </c>
      <c r="D15" s="10">
        <f t="shared" si="0"/>
        <v>86.04651162790698</v>
      </c>
    </row>
    <row r="16" spans="1:4" x14ac:dyDescent="0.25">
      <c r="A16" t="s">
        <v>43</v>
      </c>
      <c r="B16" s="9">
        <v>520</v>
      </c>
      <c r="C16" s="10">
        <f>B16/16</f>
        <v>32.5</v>
      </c>
      <c r="D16" s="10">
        <f t="shared" si="0"/>
        <v>75.581395348837205</v>
      </c>
    </row>
    <row r="17" spans="1:4" x14ac:dyDescent="0.25">
      <c r="A17" t="s">
        <v>37</v>
      </c>
      <c r="B17" s="9">
        <v>416</v>
      </c>
      <c r="C17" s="10">
        <f>B17/10</f>
        <v>41.6</v>
      </c>
      <c r="D17" s="10">
        <f t="shared" si="0"/>
        <v>96.744186046511629</v>
      </c>
    </row>
    <row r="18" spans="1:4" x14ac:dyDescent="0.25">
      <c r="A18" t="s">
        <v>23</v>
      </c>
      <c r="B18" s="9">
        <v>77</v>
      </c>
      <c r="C18" s="10">
        <f>B18/2</f>
        <v>38.5</v>
      </c>
      <c r="D18" s="10">
        <f t="shared" si="0"/>
        <v>89.534883720930239</v>
      </c>
    </row>
    <row r="19" spans="1:4" x14ac:dyDescent="0.25">
      <c r="A19" t="s">
        <v>24</v>
      </c>
      <c r="B19" s="9">
        <v>86</v>
      </c>
      <c r="C19" s="10">
        <f>B19/2</f>
        <v>43</v>
      </c>
      <c r="D19" s="10">
        <f t="shared" si="0"/>
        <v>100</v>
      </c>
    </row>
    <row r="20" spans="1:4" x14ac:dyDescent="0.25">
      <c r="A20" t="s">
        <v>25</v>
      </c>
      <c r="B20" s="9">
        <v>68</v>
      </c>
      <c r="C20" s="10">
        <f>B20/2</f>
        <v>34</v>
      </c>
      <c r="D20" s="10">
        <f t="shared" si="0"/>
        <v>79.069767441860463</v>
      </c>
    </row>
    <row r="21" spans="1:4" x14ac:dyDescent="0.25">
      <c r="A21" t="s">
        <v>26</v>
      </c>
      <c r="B21" s="9">
        <v>66</v>
      </c>
      <c r="C21" s="10">
        <f t="shared" ref="C21:C22" si="2">B21/2</f>
        <v>33</v>
      </c>
      <c r="D21" s="10">
        <f t="shared" si="0"/>
        <v>76.744186046511629</v>
      </c>
    </row>
    <row r="22" spans="1:4" x14ac:dyDescent="0.25">
      <c r="A22" t="s">
        <v>27</v>
      </c>
      <c r="B22" s="9">
        <v>68</v>
      </c>
      <c r="C22" s="10">
        <f t="shared" si="2"/>
        <v>34</v>
      </c>
      <c r="D22" s="10">
        <f t="shared" si="0"/>
        <v>79.069767441860463</v>
      </c>
    </row>
    <row r="23" spans="1:4" x14ac:dyDescent="0.25">
      <c r="A23" s="3" t="s">
        <v>38</v>
      </c>
      <c r="B23" s="9">
        <v>434</v>
      </c>
      <c r="C23" s="10">
        <f>B23/14</f>
        <v>31</v>
      </c>
      <c r="D23" s="10">
        <f t="shared" si="0"/>
        <v>72.093023255813947</v>
      </c>
    </row>
    <row r="24" spans="1:4" x14ac:dyDescent="0.25">
      <c r="A24" t="s">
        <v>28</v>
      </c>
      <c r="B24" s="9">
        <v>390</v>
      </c>
      <c r="C24" s="10">
        <f>B24/10</f>
        <v>39</v>
      </c>
      <c r="D24" s="10">
        <f t="shared" si="0"/>
        <v>90.697674418604649</v>
      </c>
    </row>
    <row r="25" spans="1:4" x14ac:dyDescent="0.25">
      <c r="A25" t="s">
        <v>33</v>
      </c>
      <c r="B25" s="9">
        <v>811</v>
      </c>
      <c r="C25" s="10">
        <f>B25/28</f>
        <v>28.964285714285715</v>
      </c>
      <c r="D25" s="10">
        <f t="shared" si="0"/>
        <v>67.358803986710967</v>
      </c>
    </row>
    <row r="26" spans="1:4" x14ac:dyDescent="0.25">
      <c r="A26" t="s">
        <v>34</v>
      </c>
      <c r="B26" s="9">
        <v>423</v>
      </c>
      <c r="C26" s="10">
        <f>B26/28</f>
        <v>15.107142857142858</v>
      </c>
      <c r="D26" s="10">
        <f t="shared" si="0"/>
        <v>35.132890365448503</v>
      </c>
    </row>
    <row r="27" spans="1:4" x14ac:dyDescent="0.25">
      <c r="A27" t="s">
        <v>30</v>
      </c>
      <c r="B27" s="9">
        <v>1227</v>
      </c>
      <c r="C27" s="10">
        <f>B27/38</f>
        <v>32.289473684210527</v>
      </c>
      <c r="D27" s="10">
        <f t="shared" si="0"/>
        <v>75.091799265605871</v>
      </c>
    </row>
    <row r="28" spans="1:4" x14ac:dyDescent="0.25">
      <c r="A28" t="s">
        <v>31</v>
      </c>
      <c r="B28" s="9">
        <v>813</v>
      </c>
      <c r="C28" s="10">
        <f>B28/38</f>
        <v>21.394736842105264</v>
      </c>
      <c r="D28" s="10">
        <f t="shared" si="0"/>
        <v>49.755201958384333</v>
      </c>
    </row>
    <row r="30" spans="1:4" x14ac:dyDescent="0.25">
      <c r="A30" s="3" t="s">
        <v>35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9" workbookViewId="0">
      <selection activeCell="F28" sqref="F28"/>
    </sheetView>
  </sheetViews>
  <sheetFormatPr defaultRowHeight="15" x14ac:dyDescent="0.25"/>
  <cols>
    <col min="1" max="1" width="36.28515625" customWidth="1"/>
    <col min="2" max="2" width="9.28515625" bestFit="1" customWidth="1"/>
    <col min="3" max="3" width="5.42578125" customWidth="1"/>
    <col min="5" max="5" width="6.28515625" customWidth="1"/>
    <col min="6" max="6" width="12.140625" bestFit="1" customWidth="1"/>
    <col min="7" max="7" width="7" bestFit="1" customWidth="1"/>
  </cols>
  <sheetData>
    <row r="1" spans="1:7" x14ac:dyDescent="0.25">
      <c r="B1" s="6" t="s">
        <v>77</v>
      </c>
      <c r="E1" s="6"/>
      <c r="F1" s="6" t="s">
        <v>6</v>
      </c>
      <c r="G1" s="6"/>
    </row>
    <row r="2" spans="1:7" x14ac:dyDescent="0.25">
      <c r="A2" t="s">
        <v>29</v>
      </c>
      <c r="B2" s="6" t="s">
        <v>7</v>
      </c>
      <c r="E2" s="6" t="s">
        <v>7</v>
      </c>
      <c r="F2" s="8" t="s">
        <v>8</v>
      </c>
      <c r="G2" s="8" t="s">
        <v>9</v>
      </c>
    </row>
    <row r="3" spans="1:7" x14ac:dyDescent="0.25">
      <c r="A3" t="s">
        <v>10</v>
      </c>
      <c r="B3" s="6">
        <v>4</v>
      </c>
      <c r="E3" s="6">
        <v>4</v>
      </c>
      <c r="F3" s="8">
        <f>E3/1</f>
        <v>4</v>
      </c>
      <c r="G3" s="8">
        <f>(F3/4.5)*100</f>
        <v>88.888888888888886</v>
      </c>
    </row>
    <row r="4" spans="1:7" x14ac:dyDescent="0.25">
      <c r="A4" t="s">
        <v>11</v>
      </c>
      <c r="B4" s="6">
        <v>3</v>
      </c>
      <c r="E4" s="6">
        <v>3</v>
      </c>
      <c r="F4" s="8">
        <f>E4/1</f>
        <v>3</v>
      </c>
      <c r="G4" s="8">
        <f t="shared" ref="G4:G28" si="0">(F4/4.5)*100</f>
        <v>66.666666666666657</v>
      </c>
    </row>
    <row r="5" spans="1:7" x14ac:dyDescent="0.25">
      <c r="A5" t="s">
        <v>36</v>
      </c>
      <c r="B5" s="6">
        <v>12</v>
      </c>
      <c r="E5" s="6">
        <v>12</v>
      </c>
      <c r="F5" s="8">
        <f>E5/7</f>
        <v>1.7142857142857142</v>
      </c>
      <c r="G5" s="8">
        <f t="shared" si="0"/>
        <v>38.095238095238095</v>
      </c>
    </row>
    <row r="6" spans="1:7" x14ac:dyDescent="0.25">
      <c r="A6" t="s">
        <v>12</v>
      </c>
      <c r="B6" s="6">
        <v>21</v>
      </c>
      <c r="E6" s="6">
        <v>21</v>
      </c>
      <c r="F6" s="8">
        <f>E6/12</f>
        <v>1.75</v>
      </c>
      <c r="G6" s="8">
        <f t="shared" si="0"/>
        <v>38.888888888888893</v>
      </c>
    </row>
    <row r="7" spans="1:7" x14ac:dyDescent="0.25">
      <c r="A7" t="s">
        <v>13</v>
      </c>
      <c r="B7" s="6">
        <v>11</v>
      </c>
      <c r="E7" s="6">
        <v>11</v>
      </c>
      <c r="F7" s="8">
        <f>E7/5</f>
        <v>2.2000000000000002</v>
      </c>
      <c r="G7" s="8">
        <f t="shared" si="0"/>
        <v>48.888888888888893</v>
      </c>
    </row>
    <row r="8" spans="1:7" x14ac:dyDescent="0.25">
      <c r="A8" t="s">
        <v>14</v>
      </c>
      <c r="B8" s="6">
        <v>1</v>
      </c>
      <c r="E8" s="6">
        <v>1</v>
      </c>
      <c r="F8" s="8">
        <f>E8/1</f>
        <v>1</v>
      </c>
      <c r="G8" s="8">
        <f t="shared" si="0"/>
        <v>22.222222222222221</v>
      </c>
    </row>
    <row r="9" spans="1:7" x14ac:dyDescent="0.25">
      <c r="A9" t="s">
        <v>15</v>
      </c>
      <c r="B9" s="6">
        <v>0</v>
      </c>
      <c r="E9" s="6">
        <v>0</v>
      </c>
      <c r="F9" s="8">
        <f>E9/1</f>
        <v>0</v>
      </c>
      <c r="G9" s="8">
        <f t="shared" si="0"/>
        <v>0</v>
      </c>
    </row>
    <row r="10" spans="1:7" x14ac:dyDescent="0.25">
      <c r="A10" t="s">
        <v>16</v>
      </c>
      <c r="B10" s="6">
        <v>4</v>
      </c>
      <c r="E10" s="6">
        <v>4</v>
      </c>
      <c r="F10" s="8">
        <f>E10/2</f>
        <v>2</v>
      </c>
      <c r="G10" s="8">
        <f t="shared" si="0"/>
        <v>44.444444444444443</v>
      </c>
    </row>
    <row r="11" spans="1:7" x14ac:dyDescent="0.25">
      <c r="A11" t="s">
        <v>17</v>
      </c>
      <c r="B11" s="6">
        <v>61</v>
      </c>
      <c r="E11" s="6">
        <v>61</v>
      </c>
      <c r="F11" s="8">
        <f>E11/24</f>
        <v>2.5416666666666665</v>
      </c>
      <c r="G11" s="8">
        <f t="shared" si="0"/>
        <v>56.481481481481474</v>
      </c>
    </row>
    <row r="12" spans="1:7" x14ac:dyDescent="0.25">
      <c r="A12" t="s">
        <v>18</v>
      </c>
      <c r="B12" s="6">
        <v>9</v>
      </c>
      <c r="E12" s="6">
        <v>9</v>
      </c>
      <c r="F12" s="8">
        <f t="shared" ref="F12:F15" si="1">E12/2</f>
        <v>4.5</v>
      </c>
      <c r="G12" s="8">
        <f t="shared" si="0"/>
        <v>100</v>
      </c>
    </row>
    <row r="13" spans="1:7" x14ac:dyDescent="0.25">
      <c r="A13" t="s">
        <v>19</v>
      </c>
      <c r="B13" s="6">
        <v>6</v>
      </c>
      <c r="E13" s="6">
        <v>6</v>
      </c>
      <c r="F13" s="8">
        <f t="shared" si="1"/>
        <v>3</v>
      </c>
      <c r="G13" s="8">
        <f t="shared" si="0"/>
        <v>66.666666666666657</v>
      </c>
    </row>
    <row r="14" spans="1:7" x14ac:dyDescent="0.25">
      <c r="A14" t="s">
        <v>20</v>
      </c>
      <c r="B14" s="6">
        <v>6</v>
      </c>
      <c r="E14" s="6">
        <v>6</v>
      </c>
      <c r="F14" s="8">
        <f t="shared" si="1"/>
        <v>3</v>
      </c>
      <c r="G14" s="8">
        <f t="shared" si="0"/>
        <v>66.666666666666657</v>
      </c>
    </row>
    <row r="15" spans="1:7" x14ac:dyDescent="0.25">
      <c r="A15" t="s">
        <v>21</v>
      </c>
      <c r="B15" s="6">
        <v>6</v>
      </c>
      <c r="E15" s="6">
        <v>6</v>
      </c>
      <c r="F15" s="8">
        <f t="shared" si="1"/>
        <v>3</v>
      </c>
      <c r="G15" s="8">
        <f t="shared" si="0"/>
        <v>66.666666666666657</v>
      </c>
    </row>
    <row r="16" spans="1:7" x14ac:dyDescent="0.25">
      <c r="A16" t="s">
        <v>43</v>
      </c>
      <c r="B16" s="6">
        <v>9</v>
      </c>
      <c r="E16" s="6">
        <v>9</v>
      </c>
      <c r="F16" s="8">
        <f>E16/16</f>
        <v>0.5625</v>
      </c>
      <c r="G16" s="8">
        <f t="shared" si="0"/>
        <v>12.5</v>
      </c>
    </row>
    <row r="17" spans="1:7" x14ac:dyDescent="0.25">
      <c r="A17" t="s">
        <v>37</v>
      </c>
      <c r="B17" s="6">
        <v>18</v>
      </c>
      <c r="E17" s="6">
        <v>18</v>
      </c>
      <c r="F17" s="8">
        <f>E17/10</f>
        <v>1.8</v>
      </c>
      <c r="G17" s="8">
        <f t="shared" si="0"/>
        <v>40</v>
      </c>
    </row>
    <row r="18" spans="1:7" x14ac:dyDescent="0.25">
      <c r="A18" t="s">
        <v>23</v>
      </c>
      <c r="B18" s="6">
        <v>4</v>
      </c>
      <c r="E18" s="6">
        <v>4</v>
      </c>
      <c r="F18" s="8">
        <f>E18/2</f>
        <v>2</v>
      </c>
      <c r="G18" s="8">
        <f t="shared" si="0"/>
        <v>44.444444444444443</v>
      </c>
    </row>
    <row r="19" spans="1:7" x14ac:dyDescent="0.25">
      <c r="A19" t="s">
        <v>24</v>
      </c>
      <c r="B19" s="6">
        <v>3</v>
      </c>
      <c r="E19" s="6">
        <v>3</v>
      </c>
      <c r="F19" s="8">
        <f>E19/2</f>
        <v>1.5</v>
      </c>
      <c r="G19" s="8">
        <f t="shared" si="0"/>
        <v>33.333333333333329</v>
      </c>
    </row>
    <row r="20" spans="1:7" x14ac:dyDescent="0.25">
      <c r="A20" t="s">
        <v>25</v>
      </c>
      <c r="B20" s="6">
        <v>1</v>
      </c>
      <c r="E20" s="6">
        <v>1</v>
      </c>
      <c r="F20" s="8">
        <f>E20/2</f>
        <v>0.5</v>
      </c>
      <c r="G20" s="8">
        <f t="shared" si="0"/>
        <v>11.111111111111111</v>
      </c>
    </row>
    <row r="21" spans="1:7" x14ac:dyDescent="0.25">
      <c r="A21" t="s">
        <v>26</v>
      </c>
      <c r="B21" s="6">
        <v>4</v>
      </c>
      <c r="E21" s="6">
        <v>4</v>
      </c>
      <c r="F21" s="8">
        <f t="shared" ref="F21:F22" si="2">E21/2</f>
        <v>2</v>
      </c>
      <c r="G21" s="8">
        <f t="shared" si="0"/>
        <v>44.444444444444443</v>
      </c>
    </row>
    <row r="22" spans="1:7" x14ac:dyDescent="0.25">
      <c r="A22" t="s">
        <v>27</v>
      </c>
      <c r="B22" s="6">
        <v>4</v>
      </c>
      <c r="E22" s="6">
        <v>4</v>
      </c>
      <c r="F22" s="8">
        <f t="shared" si="2"/>
        <v>2</v>
      </c>
      <c r="G22" s="8">
        <f t="shared" si="0"/>
        <v>44.444444444444443</v>
      </c>
    </row>
    <row r="23" spans="1:7" x14ac:dyDescent="0.25">
      <c r="A23" s="3" t="s">
        <v>38</v>
      </c>
      <c r="B23" s="6">
        <v>11</v>
      </c>
      <c r="E23" s="6">
        <v>11</v>
      </c>
      <c r="F23" s="8">
        <f>E23/14</f>
        <v>0.7857142857142857</v>
      </c>
      <c r="G23" s="8">
        <f t="shared" si="0"/>
        <v>17.460317460317459</v>
      </c>
    </row>
    <row r="24" spans="1:7" x14ac:dyDescent="0.25">
      <c r="A24" t="s">
        <v>28</v>
      </c>
      <c r="B24" s="6">
        <v>13</v>
      </c>
      <c r="E24" s="6">
        <v>13</v>
      </c>
      <c r="F24" s="8">
        <f>E24/10</f>
        <v>1.3</v>
      </c>
      <c r="G24" s="8">
        <f t="shared" si="0"/>
        <v>28.888888888888893</v>
      </c>
    </row>
    <row r="25" spans="1:7" x14ac:dyDescent="0.25">
      <c r="A25" t="s">
        <v>33</v>
      </c>
      <c r="B25" s="6">
        <v>60</v>
      </c>
      <c r="E25" s="6">
        <v>60</v>
      </c>
      <c r="F25" s="8">
        <f>E25/28</f>
        <v>2.1428571428571428</v>
      </c>
      <c r="G25" s="8">
        <f t="shared" si="0"/>
        <v>47.619047619047613</v>
      </c>
    </row>
    <row r="26" spans="1:7" x14ac:dyDescent="0.25">
      <c r="A26" t="s">
        <v>34</v>
      </c>
      <c r="B26" s="6">
        <v>16</v>
      </c>
      <c r="E26" s="6">
        <v>16</v>
      </c>
      <c r="F26" s="8">
        <f>E26/28</f>
        <v>0.5714285714285714</v>
      </c>
      <c r="G26" s="8">
        <f t="shared" si="0"/>
        <v>12.698412698412698</v>
      </c>
    </row>
    <row r="27" spans="1:7" x14ac:dyDescent="0.25">
      <c r="A27" t="s">
        <v>30</v>
      </c>
      <c r="B27" s="6">
        <v>78</v>
      </c>
      <c r="E27" s="6">
        <v>78</v>
      </c>
      <c r="F27" s="8">
        <f>E27/38</f>
        <v>2.0526315789473686</v>
      </c>
      <c r="G27" s="8">
        <f t="shared" si="0"/>
        <v>45.614035087719301</v>
      </c>
    </row>
    <row r="28" spans="1:7" x14ac:dyDescent="0.25">
      <c r="A28" t="s">
        <v>31</v>
      </c>
      <c r="B28" s="6">
        <v>29</v>
      </c>
      <c r="E28" s="6">
        <v>29</v>
      </c>
      <c r="F28" s="8">
        <f>E28/38</f>
        <v>0.76315789473684215</v>
      </c>
      <c r="G28" s="8">
        <f t="shared" si="0"/>
        <v>16.959064327485383</v>
      </c>
    </row>
    <row r="30" spans="1:7" x14ac:dyDescent="0.25">
      <c r="A30" t="s">
        <v>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0" workbookViewId="0">
      <selection activeCell="A2" sqref="A2:A28"/>
    </sheetView>
  </sheetViews>
  <sheetFormatPr defaultRowHeight="15" x14ac:dyDescent="0.25"/>
  <cols>
    <col min="1" max="1" width="36.5703125" customWidth="1"/>
    <col min="2" max="2" width="10.140625" bestFit="1" customWidth="1"/>
    <col min="3" max="4" width="10.140625" customWidth="1"/>
    <col min="5" max="5" width="12.140625" bestFit="1" customWidth="1"/>
    <col min="6" max="6" width="7" bestFit="1" customWidth="1"/>
  </cols>
  <sheetData>
    <row r="1" spans="1:6" x14ac:dyDescent="0.25">
      <c r="B1" s="6" t="s">
        <v>83</v>
      </c>
      <c r="C1" s="6"/>
      <c r="D1" s="6"/>
      <c r="E1" s="8" t="s">
        <v>6</v>
      </c>
      <c r="F1" s="6"/>
    </row>
    <row r="2" spans="1:6" x14ac:dyDescent="0.25">
      <c r="A2" t="s">
        <v>29</v>
      </c>
      <c r="B2" s="6" t="s">
        <v>7</v>
      </c>
      <c r="C2" s="6"/>
      <c r="D2" s="6" t="s">
        <v>7</v>
      </c>
      <c r="E2" s="8" t="s">
        <v>8</v>
      </c>
      <c r="F2" s="8" t="s">
        <v>9</v>
      </c>
    </row>
    <row r="3" spans="1:6" x14ac:dyDescent="0.25">
      <c r="A3" t="s">
        <v>10</v>
      </c>
      <c r="B3" s="6">
        <v>1</v>
      </c>
      <c r="C3" s="6"/>
      <c r="D3" s="6">
        <f>SUM(B3)</f>
        <v>1</v>
      </c>
      <c r="E3" s="8">
        <f>B3/1</f>
        <v>1</v>
      </c>
      <c r="F3" s="8">
        <f>(E3/1)*100</f>
        <v>100</v>
      </c>
    </row>
    <row r="4" spans="1:6" x14ac:dyDescent="0.25">
      <c r="A4" t="s">
        <v>11</v>
      </c>
      <c r="B4" s="6">
        <v>1</v>
      </c>
      <c r="C4" s="6"/>
      <c r="D4" s="6">
        <f t="shared" ref="D4:D28" si="0">SUM(B4)</f>
        <v>1</v>
      </c>
      <c r="E4" s="8">
        <f>B4/1</f>
        <v>1</v>
      </c>
      <c r="F4" s="8">
        <f t="shared" ref="F4:F28" si="1">(E4/1)*100</f>
        <v>100</v>
      </c>
    </row>
    <row r="5" spans="1:6" x14ac:dyDescent="0.25">
      <c r="A5" t="s">
        <v>36</v>
      </c>
      <c r="B5" s="6">
        <v>4</v>
      </c>
      <c r="C5" s="6"/>
      <c r="D5" s="6">
        <f t="shared" si="0"/>
        <v>4</v>
      </c>
      <c r="E5" s="8">
        <f>B5/7</f>
        <v>0.5714285714285714</v>
      </c>
      <c r="F5" s="8">
        <f t="shared" si="1"/>
        <v>57.142857142857139</v>
      </c>
    </row>
    <row r="6" spans="1:6" x14ac:dyDescent="0.25">
      <c r="A6" t="s">
        <v>12</v>
      </c>
      <c r="B6" s="6">
        <v>8</v>
      </c>
      <c r="C6" s="6"/>
      <c r="D6" s="6">
        <f t="shared" si="0"/>
        <v>8</v>
      </c>
      <c r="E6" s="8">
        <f>B6/12</f>
        <v>0.66666666666666663</v>
      </c>
      <c r="F6" s="8">
        <f t="shared" si="1"/>
        <v>66.666666666666657</v>
      </c>
    </row>
    <row r="7" spans="1:6" x14ac:dyDescent="0.25">
      <c r="A7" t="s">
        <v>13</v>
      </c>
      <c r="B7" s="6">
        <v>2</v>
      </c>
      <c r="C7" s="6"/>
      <c r="D7" s="6">
        <f t="shared" si="0"/>
        <v>2</v>
      </c>
      <c r="E7" s="8">
        <f>B7/5</f>
        <v>0.4</v>
      </c>
      <c r="F7" s="8">
        <f t="shared" si="1"/>
        <v>40</v>
      </c>
    </row>
    <row r="8" spans="1:6" x14ac:dyDescent="0.25">
      <c r="A8" t="s">
        <v>14</v>
      </c>
      <c r="B8" s="6"/>
      <c r="C8" s="6"/>
      <c r="D8" s="6">
        <f t="shared" si="0"/>
        <v>0</v>
      </c>
      <c r="E8" s="8">
        <f>B8/1</f>
        <v>0</v>
      </c>
      <c r="F8" s="8">
        <f t="shared" si="1"/>
        <v>0</v>
      </c>
    </row>
    <row r="9" spans="1:6" x14ac:dyDescent="0.25">
      <c r="A9" t="s">
        <v>15</v>
      </c>
      <c r="B9" s="6"/>
      <c r="C9" s="6"/>
      <c r="D9" s="6">
        <f t="shared" si="0"/>
        <v>0</v>
      </c>
      <c r="E9" s="8">
        <f>B9/1</f>
        <v>0</v>
      </c>
      <c r="F9" s="8">
        <f t="shared" si="1"/>
        <v>0</v>
      </c>
    </row>
    <row r="10" spans="1:6" x14ac:dyDescent="0.25">
      <c r="A10" t="s">
        <v>16</v>
      </c>
      <c r="B10" s="6">
        <v>1</v>
      </c>
      <c r="C10" s="6"/>
      <c r="D10" s="6">
        <f t="shared" si="0"/>
        <v>1</v>
      </c>
      <c r="E10" s="8">
        <f>B10/2</f>
        <v>0.5</v>
      </c>
      <c r="F10" s="8">
        <f t="shared" si="1"/>
        <v>50</v>
      </c>
    </row>
    <row r="11" spans="1:6" x14ac:dyDescent="0.25">
      <c r="A11" t="s">
        <v>17</v>
      </c>
      <c r="B11" s="6">
        <v>14</v>
      </c>
      <c r="C11" s="6"/>
      <c r="D11" s="6">
        <f t="shared" si="0"/>
        <v>14</v>
      </c>
      <c r="E11" s="8">
        <f>B11/24</f>
        <v>0.58333333333333337</v>
      </c>
      <c r="F11" s="8">
        <f t="shared" si="1"/>
        <v>58.333333333333336</v>
      </c>
    </row>
    <row r="12" spans="1:6" x14ac:dyDescent="0.25">
      <c r="A12" t="s">
        <v>18</v>
      </c>
      <c r="B12" s="6">
        <v>2</v>
      </c>
      <c r="C12" s="6"/>
      <c r="D12" s="6">
        <f t="shared" si="0"/>
        <v>2</v>
      </c>
      <c r="E12" s="8">
        <f t="shared" ref="E12:E15" si="2">B12/2</f>
        <v>1</v>
      </c>
      <c r="F12" s="8">
        <f t="shared" si="1"/>
        <v>100</v>
      </c>
    </row>
    <row r="13" spans="1:6" x14ac:dyDescent="0.25">
      <c r="A13" t="s">
        <v>19</v>
      </c>
      <c r="B13" s="6"/>
      <c r="C13" s="6"/>
      <c r="D13" s="6">
        <f t="shared" si="0"/>
        <v>0</v>
      </c>
      <c r="E13" s="8">
        <f t="shared" si="2"/>
        <v>0</v>
      </c>
      <c r="F13" s="8">
        <f t="shared" si="1"/>
        <v>0</v>
      </c>
    </row>
    <row r="14" spans="1:6" x14ac:dyDescent="0.25">
      <c r="A14" t="s">
        <v>20</v>
      </c>
      <c r="B14" s="6"/>
      <c r="C14" s="6"/>
      <c r="D14" s="6">
        <f t="shared" si="0"/>
        <v>0</v>
      </c>
      <c r="E14" s="8">
        <f t="shared" si="2"/>
        <v>0</v>
      </c>
      <c r="F14" s="8">
        <f t="shared" si="1"/>
        <v>0</v>
      </c>
    </row>
    <row r="15" spans="1:6" x14ac:dyDescent="0.25">
      <c r="A15" t="s">
        <v>21</v>
      </c>
      <c r="B15" s="6"/>
      <c r="C15" s="6"/>
      <c r="D15" s="6">
        <f t="shared" si="0"/>
        <v>0</v>
      </c>
      <c r="E15" s="8">
        <f t="shared" si="2"/>
        <v>0</v>
      </c>
      <c r="F15" s="8">
        <f t="shared" si="1"/>
        <v>0</v>
      </c>
    </row>
    <row r="16" spans="1:6" x14ac:dyDescent="0.25">
      <c r="A16" t="s">
        <v>43</v>
      </c>
      <c r="B16" s="6">
        <v>6</v>
      </c>
      <c r="C16" s="6"/>
      <c r="D16" s="6">
        <f t="shared" si="0"/>
        <v>6</v>
      </c>
      <c r="E16" s="8">
        <f>B16/16</f>
        <v>0.375</v>
      </c>
      <c r="F16" s="8">
        <f t="shared" si="1"/>
        <v>37.5</v>
      </c>
    </row>
    <row r="17" spans="1:6" x14ac:dyDescent="0.25">
      <c r="A17" t="s">
        <v>37</v>
      </c>
      <c r="B17" s="6">
        <v>4</v>
      </c>
      <c r="C17" s="6"/>
      <c r="D17" s="6">
        <f t="shared" si="0"/>
        <v>4</v>
      </c>
      <c r="E17" s="8">
        <f>B17/10</f>
        <v>0.4</v>
      </c>
      <c r="F17" s="8">
        <f t="shared" si="1"/>
        <v>40</v>
      </c>
    </row>
    <row r="18" spans="1:6" x14ac:dyDescent="0.25">
      <c r="A18" t="s">
        <v>23</v>
      </c>
      <c r="B18" s="6">
        <v>2</v>
      </c>
      <c r="C18" s="6"/>
      <c r="D18" s="6">
        <f t="shared" si="0"/>
        <v>2</v>
      </c>
      <c r="E18" s="8">
        <f>B18/2</f>
        <v>1</v>
      </c>
      <c r="F18" s="8">
        <f t="shared" si="1"/>
        <v>100</v>
      </c>
    </row>
    <row r="19" spans="1:6" x14ac:dyDescent="0.25">
      <c r="A19" t="s">
        <v>24</v>
      </c>
      <c r="B19" s="6"/>
      <c r="C19" s="6"/>
      <c r="D19" s="6">
        <f t="shared" si="0"/>
        <v>0</v>
      </c>
      <c r="E19" s="8">
        <f>B19/2</f>
        <v>0</v>
      </c>
      <c r="F19" s="8">
        <f t="shared" si="1"/>
        <v>0</v>
      </c>
    </row>
    <row r="20" spans="1:6" x14ac:dyDescent="0.25">
      <c r="A20" t="s">
        <v>25</v>
      </c>
      <c r="B20" s="6">
        <v>2</v>
      </c>
      <c r="C20" s="6"/>
      <c r="D20" s="6">
        <f t="shared" si="0"/>
        <v>2</v>
      </c>
      <c r="E20" s="8">
        <f>B20/2</f>
        <v>1</v>
      </c>
      <c r="F20" s="8">
        <f t="shared" si="1"/>
        <v>100</v>
      </c>
    </row>
    <row r="21" spans="1:6" x14ac:dyDescent="0.25">
      <c r="A21" t="s">
        <v>26</v>
      </c>
      <c r="B21" s="6">
        <v>1</v>
      </c>
      <c r="C21" s="6"/>
      <c r="D21" s="6">
        <f t="shared" si="0"/>
        <v>1</v>
      </c>
      <c r="E21" s="8">
        <f t="shared" ref="E21:E22" si="3">B21/2</f>
        <v>0.5</v>
      </c>
      <c r="F21" s="8">
        <f t="shared" si="1"/>
        <v>50</v>
      </c>
    </row>
    <row r="22" spans="1:6" x14ac:dyDescent="0.25">
      <c r="A22" t="s">
        <v>27</v>
      </c>
      <c r="B22" s="6">
        <v>2</v>
      </c>
      <c r="C22" s="6"/>
      <c r="D22" s="6">
        <f t="shared" si="0"/>
        <v>2</v>
      </c>
      <c r="E22" s="8">
        <f t="shared" si="3"/>
        <v>1</v>
      </c>
      <c r="F22" s="8">
        <f t="shared" si="1"/>
        <v>100</v>
      </c>
    </row>
    <row r="23" spans="1:6" x14ac:dyDescent="0.25">
      <c r="A23" s="3" t="s">
        <v>38</v>
      </c>
      <c r="B23" s="6">
        <v>6</v>
      </c>
      <c r="C23" s="6"/>
      <c r="D23" s="6">
        <f t="shared" si="0"/>
        <v>6</v>
      </c>
      <c r="E23" s="8">
        <f>B23/14</f>
        <v>0.42857142857142855</v>
      </c>
      <c r="F23" s="8">
        <f t="shared" si="1"/>
        <v>42.857142857142854</v>
      </c>
    </row>
    <row r="24" spans="1:6" x14ac:dyDescent="0.25">
      <c r="A24" t="s">
        <v>28</v>
      </c>
      <c r="B24" s="6">
        <v>7</v>
      </c>
      <c r="C24" s="6"/>
      <c r="D24" s="6">
        <f t="shared" si="0"/>
        <v>7</v>
      </c>
      <c r="E24" s="8">
        <f>B24/10</f>
        <v>0.7</v>
      </c>
      <c r="F24" s="8">
        <f t="shared" si="1"/>
        <v>70</v>
      </c>
    </row>
    <row r="25" spans="1:6" x14ac:dyDescent="0.25">
      <c r="A25" t="s">
        <v>33</v>
      </c>
      <c r="B25" s="6">
        <v>13</v>
      </c>
      <c r="C25" s="6"/>
      <c r="D25" s="6">
        <f t="shared" si="0"/>
        <v>13</v>
      </c>
      <c r="E25" s="8">
        <f>D25/28</f>
        <v>0.4642857142857143</v>
      </c>
      <c r="F25" s="8">
        <f t="shared" si="1"/>
        <v>46.428571428571431</v>
      </c>
    </row>
    <row r="26" spans="1:6" x14ac:dyDescent="0.25">
      <c r="A26" t="s">
        <v>34</v>
      </c>
      <c r="B26" s="6">
        <v>21</v>
      </c>
      <c r="C26" s="6"/>
      <c r="D26" s="6">
        <f t="shared" si="0"/>
        <v>21</v>
      </c>
      <c r="E26" s="8">
        <f>D26/28</f>
        <v>0.75</v>
      </c>
      <c r="F26" s="8">
        <f t="shared" si="1"/>
        <v>75</v>
      </c>
    </row>
    <row r="27" spans="1:6" x14ac:dyDescent="0.25">
      <c r="A27" t="s">
        <v>30</v>
      </c>
      <c r="B27" s="6">
        <v>17</v>
      </c>
      <c r="C27" s="6"/>
      <c r="D27" s="6">
        <f t="shared" si="0"/>
        <v>17</v>
      </c>
      <c r="E27" s="8">
        <f>B27/38</f>
        <v>0.44736842105263158</v>
      </c>
      <c r="F27" s="8">
        <f t="shared" si="1"/>
        <v>44.736842105263158</v>
      </c>
    </row>
    <row r="28" spans="1:6" x14ac:dyDescent="0.25">
      <c r="A28" t="s">
        <v>31</v>
      </c>
      <c r="B28" s="6">
        <v>28</v>
      </c>
      <c r="C28" s="6"/>
      <c r="D28" s="6">
        <f t="shared" si="0"/>
        <v>28</v>
      </c>
      <c r="E28" s="8">
        <f>B28/38</f>
        <v>0.73684210526315785</v>
      </c>
      <c r="F28" s="8">
        <f t="shared" si="1"/>
        <v>73.68421052631578</v>
      </c>
    </row>
    <row r="29" spans="1:6" x14ac:dyDescent="0.25">
      <c r="E29" s="1"/>
      <c r="F29" s="1"/>
    </row>
    <row r="30" spans="1:6" x14ac:dyDescent="0.25">
      <c r="A30" s="3" t="s">
        <v>84</v>
      </c>
      <c r="E30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0" workbookViewId="0">
      <selection activeCell="A2" sqref="A2:A28"/>
    </sheetView>
  </sheetViews>
  <sheetFormatPr defaultRowHeight="15" x14ac:dyDescent="0.25"/>
  <cols>
    <col min="1" max="1" width="36.28515625" customWidth="1"/>
    <col min="2" max="2" width="6.7109375" bestFit="1" customWidth="1"/>
    <col min="3" max="3" width="5" customWidth="1"/>
    <col min="4" max="4" width="5.140625" bestFit="1" customWidth="1"/>
    <col min="5" max="5" width="12.140625" bestFit="1" customWidth="1"/>
    <col min="6" max="6" width="6.85546875" bestFit="1" customWidth="1"/>
  </cols>
  <sheetData>
    <row r="1" spans="1:6" x14ac:dyDescent="0.25">
      <c r="B1" s="6" t="s">
        <v>105</v>
      </c>
      <c r="C1" s="6"/>
      <c r="D1" s="6"/>
      <c r="E1" s="6" t="s">
        <v>6</v>
      </c>
      <c r="F1" s="6"/>
    </row>
    <row r="2" spans="1:6" x14ac:dyDescent="0.25">
      <c r="A2" t="s">
        <v>29</v>
      </c>
      <c r="B2" s="6" t="s">
        <v>7</v>
      </c>
      <c r="C2" s="6"/>
      <c r="D2" s="6" t="s">
        <v>7</v>
      </c>
      <c r="E2" s="8" t="s">
        <v>8</v>
      </c>
      <c r="F2" s="8" t="s">
        <v>9</v>
      </c>
    </row>
    <row r="3" spans="1:6" x14ac:dyDescent="0.25">
      <c r="A3" t="s">
        <v>10</v>
      </c>
      <c r="B3" s="6">
        <v>6</v>
      </c>
      <c r="C3" s="6"/>
      <c r="D3" s="6">
        <f>SUM(B3)</f>
        <v>6</v>
      </c>
      <c r="E3" s="8">
        <f>D3/1</f>
        <v>6</v>
      </c>
      <c r="F3" s="8">
        <f>(E3/9.5)*100</f>
        <v>63.157894736842103</v>
      </c>
    </row>
    <row r="4" spans="1:6" x14ac:dyDescent="0.25">
      <c r="A4" t="s">
        <v>11</v>
      </c>
      <c r="B4" s="6">
        <v>9</v>
      </c>
      <c r="C4" s="6"/>
      <c r="D4" s="6">
        <f>SUM(B4)</f>
        <v>9</v>
      </c>
      <c r="E4" s="8">
        <f>D4/1</f>
        <v>9</v>
      </c>
      <c r="F4" s="8">
        <f t="shared" ref="F4:F28" si="0">(E4/9.5)*100</f>
        <v>94.73684210526315</v>
      </c>
    </row>
    <row r="5" spans="1:6" x14ac:dyDescent="0.25">
      <c r="A5" t="s">
        <v>36</v>
      </c>
      <c r="B5" s="6">
        <v>2</v>
      </c>
      <c r="C5" s="6"/>
      <c r="D5" s="6">
        <f>SUM(B5)</f>
        <v>2</v>
      </c>
      <c r="E5" s="8">
        <f>D5/7</f>
        <v>0.2857142857142857</v>
      </c>
      <c r="F5" s="8">
        <f t="shared" si="0"/>
        <v>3.007518796992481</v>
      </c>
    </row>
    <row r="6" spans="1:6" x14ac:dyDescent="0.25">
      <c r="A6" t="s">
        <v>12</v>
      </c>
      <c r="B6" s="6">
        <v>22</v>
      </c>
      <c r="C6" s="6"/>
      <c r="D6" s="6">
        <f>SUM(B6)</f>
        <v>22</v>
      </c>
      <c r="E6" s="8">
        <f>D6/12</f>
        <v>1.8333333333333333</v>
      </c>
      <c r="F6" s="8">
        <f t="shared" si="0"/>
        <v>19.298245614035086</v>
      </c>
    </row>
    <row r="7" spans="1:6" x14ac:dyDescent="0.25">
      <c r="A7" t="s">
        <v>13</v>
      </c>
      <c r="B7" s="6">
        <v>13</v>
      </c>
      <c r="C7" s="6"/>
      <c r="D7" s="6">
        <f>SUM(B7)</f>
        <v>13</v>
      </c>
      <c r="E7" s="8">
        <f>D7/5</f>
        <v>2.6</v>
      </c>
      <c r="F7" s="8">
        <f t="shared" si="0"/>
        <v>27.368421052631582</v>
      </c>
    </row>
    <row r="8" spans="1:6" x14ac:dyDescent="0.25">
      <c r="A8" t="s">
        <v>14</v>
      </c>
      <c r="B8" s="6">
        <v>3</v>
      </c>
      <c r="C8" s="6"/>
      <c r="D8" s="6">
        <f>SUM(B8)</f>
        <v>3</v>
      </c>
      <c r="E8" s="8">
        <f>D8/1</f>
        <v>3</v>
      </c>
      <c r="F8" s="8">
        <f t="shared" si="0"/>
        <v>31.578947368421051</v>
      </c>
    </row>
    <row r="9" spans="1:6" x14ac:dyDescent="0.25">
      <c r="A9" t="s">
        <v>15</v>
      </c>
      <c r="B9" s="6">
        <v>3</v>
      </c>
      <c r="C9" s="6"/>
      <c r="D9" s="6">
        <f>SUM(B9)</f>
        <v>3</v>
      </c>
      <c r="E9" s="8">
        <f>D9/1</f>
        <v>3</v>
      </c>
      <c r="F9" s="8">
        <f t="shared" si="0"/>
        <v>31.578947368421051</v>
      </c>
    </row>
    <row r="10" spans="1:6" x14ac:dyDescent="0.25">
      <c r="A10" t="s">
        <v>16</v>
      </c>
      <c r="B10" s="6">
        <v>7</v>
      </c>
      <c r="C10" s="6"/>
      <c r="D10" s="6">
        <f>SUM(B10)</f>
        <v>7</v>
      </c>
      <c r="E10" s="8">
        <f>D10/2</f>
        <v>3.5</v>
      </c>
      <c r="F10" s="8">
        <f t="shared" si="0"/>
        <v>36.84210526315789</v>
      </c>
    </row>
    <row r="11" spans="1:6" x14ac:dyDescent="0.25">
      <c r="A11" t="s">
        <v>17</v>
      </c>
      <c r="B11" s="6">
        <v>32</v>
      </c>
      <c r="C11" s="6"/>
      <c r="D11" s="6">
        <f>SUM(B11)</f>
        <v>32</v>
      </c>
      <c r="E11" s="8">
        <f>D11/24</f>
        <v>1.3333333333333333</v>
      </c>
      <c r="F11" s="8">
        <f t="shared" si="0"/>
        <v>14.035087719298245</v>
      </c>
    </row>
    <row r="12" spans="1:6" x14ac:dyDescent="0.25">
      <c r="A12" t="s">
        <v>18</v>
      </c>
      <c r="B12" s="6">
        <v>6</v>
      </c>
      <c r="C12" s="6"/>
      <c r="D12" s="6">
        <f>SUM(B12)</f>
        <v>6</v>
      </c>
      <c r="E12" s="8">
        <f t="shared" ref="E12:E15" si="1">D12/2</f>
        <v>3</v>
      </c>
      <c r="F12" s="8">
        <f t="shared" si="0"/>
        <v>31.578947368421051</v>
      </c>
    </row>
    <row r="13" spans="1:6" x14ac:dyDescent="0.25">
      <c r="A13" t="s">
        <v>19</v>
      </c>
      <c r="B13" s="6">
        <v>15</v>
      </c>
      <c r="C13" s="6"/>
      <c r="D13" s="6">
        <f>SUM(B13)</f>
        <v>15</v>
      </c>
      <c r="E13" s="8">
        <f t="shared" si="1"/>
        <v>7.5</v>
      </c>
      <c r="F13" s="8">
        <f t="shared" si="0"/>
        <v>78.94736842105263</v>
      </c>
    </row>
    <row r="14" spans="1:6" x14ac:dyDescent="0.25">
      <c r="A14" t="s">
        <v>20</v>
      </c>
      <c r="B14" s="6">
        <v>6</v>
      </c>
      <c r="C14" s="6"/>
      <c r="D14" s="6">
        <f>SUM(B14)</f>
        <v>6</v>
      </c>
      <c r="E14" s="8">
        <f t="shared" si="1"/>
        <v>3</v>
      </c>
      <c r="F14" s="8">
        <f t="shared" si="0"/>
        <v>31.578947368421051</v>
      </c>
    </row>
    <row r="15" spans="1:6" x14ac:dyDescent="0.25">
      <c r="A15" t="s">
        <v>21</v>
      </c>
      <c r="B15" s="6">
        <v>12</v>
      </c>
      <c r="C15" s="6"/>
      <c r="D15" s="6">
        <f>SUM(B15)</f>
        <v>12</v>
      </c>
      <c r="E15" s="8">
        <f t="shared" si="1"/>
        <v>6</v>
      </c>
      <c r="F15" s="8">
        <f t="shared" si="0"/>
        <v>63.157894736842103</v>
      </c>
    </row>
    <row r="16" spans="1:6" x14ac:dyDescent="0.25">
      <c r="A16" t="s">
        <v>43</v>
      </c>
      <c r="B16" s="6">
        <v>5</v>
      </c>
      <c r="C16" s="6"/>
      <c r="D16" s="6">
        <f>SUM(B16)</f>
        <v>5</v>
      </c>
      <c r="E16" s="8">
        <f>D16/16</f>
        <v>0.3125</v>
      </c>
      <c r="F16" s="8">
        <f t="shared" si="0"/>
        <v>3.2894736842105261</v>
      </c>
    </row>
    <row r="17" spans="1:6" x14ac:dyDescent="0.25">
      <c r="A17" t="s">
        <v>37</v>
      </c>
      <c r="B17" s="6">
        <v>8</v>
      </c>
      <c r="C17" s="6"/>
      <c r="D17" s="6">
        <f>SUM(B17)</f>
        <v>8</v>
      </c>
      <c r="E17" s="8">
        <f>D17/10</f>
        <v>0.8</v>
      </c>
      <c r="F17" s="8">
        <f t="shared" si="0"/>
        <v>8.4210526315789469</v>
      </c>
    </row>
    <row r="18" spans="1:6" x14ac:dyDescent="0.25">
      <c r="A18" t="s">
        <v>23</v>
      </c>
      <c r="B18" s="6">
        <v>13</v>
      </c>
      <c r="C18" s="6"/>
      <c r="D18" s="6">
        <f>SUM(B18)</f>
        <v>13</v>
      </c>
      <c r="E18" s="8">
        <f>D18/2</f>
        <v>6.5</v>
      </c>
      <c r="F18" s="8">
        <f t="shared" si="0"/>
        <v>68.421052631578945</v>
      </c>
    </row>
    <row r="19" spans="1:6" x14ac:dyDescent="0.25">
      <c r="A19" t="s">
        <v>24</v>
      </c>
      <c r="B19" s="6">
        <v>19</v>
      </c>
      <c r="C19" s="6"/>
      <c r="D19" s="6">
        <f>SUM(B19)</f>
        <v>19</v>
      </c>
      <c r="E19" s="8">
        <f>D19/2</f>
        <v>9.5</v>
      </c>
      <c r="F19" s="8">
        <f t="shared" si="0"/>
        <v>100</v>
      </c>
    </row>
    <row r="20" spans="1:6" x14ac:dyDescent="0.25">
      <c r="A20" t="s">
        <v>25</v>
      </c>
      <c r="B20" s="6">
        <v>3</v>
      </c>
      <c r="C20" s="6"/>
      <c r="D20" s="6">
        <f>SUM(B20)</f>
        <v>3</v>
      </c>
      <c r="E20" s="8">
        <f>D20/2</f>
        <v>1.5</v>
      </c>
      <c r="F20" s="8">
        <f t="shared" si="0"/>
        <v>15.789473684210526</v>
      </c>
    </row>
    <row r="21" spans="1:6" x14ac:dyDescent="0.25">
      <c r="A21" t="s">
        <v>26</v>
      </c>
      <c r="B21" s="6">
        <v>18</v>
      </c>
      <c r="C21" s="6"/>
      <c r="D21" s="6">
        <f>SUM(B21)</f>
        <v>18</v>
      </c>
      <c r="E21" s="8">
        <f t="shared" ref="E21:E22" si="2">D21/2</f>
        <v>9</v>
      </c>
      <c r="F21" s="8">
        <f t="shared" si="0"/>
        <v>94.73684210526315</v>
      </c>
    </row>
    <row r="22" spans="1:6" x14ac:dyDescent="0.25">
      <c r="A22" t="s">
        <v>27</v>
      </c>
      <c r="B22" s="6">
        <v>18</v>
      </c>
      <c r="C22" s="6"/>
      <c r="D22" s="6">
        <f>SUM(B22)</f>
        <v>18</v>
      </c>
      <c r="E22" s="8">
        <f t="shared" si="2"/>
        <v>9</v>
      </c>
      <c r="F22" s="8">
        <f t="shared" si="0"/>
        <v>94.73684210526315</v>
      </c>
    </row>
    <row r="23" spans="1:6" x14ac:dyDescent="0.25">
      <c r="A23" s="3" t="s">
        <v>38</v>
      </c>
      <c r="B23" s="6">
        <v>19</v>
      </c>
      <c r="C23" s="6"/>
      <c r="D23" s="6">
        <f>SUM(B23)</f>
        <v>19</v>
      </c>
      <c r="E23" s="8">
        <f>D23/14</f>
        <v>1.3571428571428572</v>
      </c>
      <c r="F23" s="8">
        <f t="shared" si="0"/>
        <v>14.285714285714288</v>
      </c>
    </row>
    <row r="24" spans="1:6" x14ac:dyDescent="0.25">
      <c r="A24" t="s">
        <v>28</v>
      </c>
      <c r="B24" s="6">
        <v>18</v>
      </c>
      <c r="C24" s="6"/>
      <c r="D24" s="6">
        <f>SUM(B24)</f>
        <v>18</v>
      </c>
      <c r="E24" s="8">
        <f>D24/10</f>
        <v>1.8</v>
      </c>
      <c r="F24" s="8">
        <f t="shared" si="0"/>
        <v>18.947368421052634</v>
      </c>
    </row>
    <row r="25" spans="1:6" x14ac:dyDescent="0.25">
      <c r="A25" t="s">
        <v>33</v>
      </c>
      <c r="B25" s="6">
        <v>14</v>
      </c>
      <c r="C25" s="6"/>
      <c r="D25" s="6">
        <f>SUM(B25)</f>
        <v>14</v>
      </c>
      <c r="E25" s="8">
        <f>D25/28</f>
        <v>0.5</v>
      </c>
      <c r="F25" s="8">
        <f t="shared" si="0"/>
        <v>5.2631578947368416</v>
      </c>
    </row>
    <row r="26" spans="1:6" x14ac:dyDescent="0.25">
      <c r="A26" t="s">
        <v>34</v>
      </c>
      <c r="B26" s="6">
        <v>7</v>
      </c>
      <c r="C26" s="6"/>
      <c r="D26" s="6">
        <f>SUM(B26)</f>
        <v>7</v>
      </c>
      <c r="E26" s="8">
        <f>D26/28</f>
        <v>0.25</v>
      </c>
      <c r="F26" s="8">
        <f t="shared" si="0"/>
        <v>2.6315789473684208</v>
      </c>
    </row>
    <row r="27" spans="1:6" x14ac:dyDescent="0.25">
      <c r="A27" t="s">
        <v>30</v>
      </c>
      <c r="B27" s="6">
        <v>22</v>
      </c>
      <c r="C27" s="6"/>
      <c r="D27" s="6">
        <f>SUM(B27)</f>
        <v>22</v>
      </c>
      <c r="E27" s="8">
        <f>D27/38</f>
        <v>0.57894736842105265</v>
      </c>
      <c r="F27" s="8">
        <f t="shared" si="0"/>
        <v>6.094182825484765</v>
      </c>
    </row>
    <row r="28" spans="1:6" x14ac:dyDescent="0.25">
      <c r="A28" t="s">
        <v>31</v>
      </c>
      <c r="B28" s="6">
        <v>25</v>
      </c>
      <c r="C28" s="6"/>
      <c r="D28" s="6">
        <f>SUM(B28)</f>
        <v>25</v>
      </c>
      <c r="E28" s="8">
        <f>D28/38</f>
        <v>0.65789473684210531</v>
      </c>
      <c r="F28" s="8">
        <f t="shared" si="0"/>
        <v>6.9252077562326875</v>
      </c>
    </row>
    <row r="30" spans="1:6" x14ac:dyDescent="0.25">
      <c r="A30" s="3" t="s">
        <v>106</v>
      </c>
    </row>
    <row r="31" spans="1:6" x14ac:dyDescent="0.25">
      <c r="A31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0" workbookViewId="0">
      <selection activeCell="A2" sqref="A2:A28"/>
    </sheetView>
  </sheetViews>
  <sheetFormatPr defaultRowHeight="15" x14ac:dyDescent="0.25"/>
  <cols>
    <col min="1" max="1" width="36.42578125" customWidth="1"/>
    <col min="2" max="2" width="6.7109375" bestFit="1" customWidth="1"/>
    <col min="3" max="3" width="8.7109375" customWidth="1"/>
    <col min="4" max="4" width="5.140625" bestFit="1" customWidth="1"/>
    <col min="5" max="5" width="12.140625" bestFit="1" customWidth="1"/>
    <col min="6" max="6" width="6.85546875" bestFit="1" customWidth="1"/>
  </cols>
  <sheetData>
    <row r="1" spans="1:6" x14ac:dyDescent="0.25">
      <c r="B1" s="6" t="s">
        <v>105</v>
      </c>
      <c r="C1" s="6"/>
      <c r="E1" s="6" t="s">
        <v>6</v>
      </c>
      <c r="F1" s="6"/>
    </row>
    <row r="2" spans="1:6" x14ac:dyDescent="0.25">
      <c r="A2" t="s">
        <v>29</v>
      </c>
      <c r="B2" s="6" t="s">
        <v>7</v>
      </c>
      <c r="C2" s="8"/>
      <c r="D2" s="6" t="s">
        <v>7</v>
      </c>
      <c r="E2" s="8" t="s">
        <v>8</v>
      </c>
      <c r="F2" s="8" t="s">
        <v>9</v>
      </c>
    </row>
    <row r="3" spans="1:6" x14ac:dyDescent="0.25">
      <c r="A3" t="s">
        <v>10</v>
      </c>
      <c r="B3" s="6">
        <v>277</v>
      </c>
      <c r="C3" s="8"/>
      <c r="D3" s="6">
        <f>SUM(B3)</f>
        <v>277</v>
      </c>
      <c r="E3" s="8">
        <f>D3/1</f>
        <v>277</v>
      </c>
      <c r="F3" s="8">
        <f>(E3/476)*100</f>
        <v>58.193277310924373</v>
      </c>
    </row>
    <row r="4" spans="1:6" x14ac:dyDescent="0.25">
      <c r="A4" t="s">
        <v>11</v>
      </c>
      <c r="B4" s="6">
        <v>309</v>
      </c>
      <c r="C4" s="8"/>
      <c r="D4" s="6">
        <f t="shared" ref="D4:D28" si="0">SUM(B4)</f>
        <v>309</v>
      </c>
      <c r="E4" s="8">
        <f>D4/1</f>
        <v>309</v>
      </c>
      <c r="F4" s="8">
        <f t="shared" ref="F4:F28" si="1">(E4/476)*100</f>
        <v>64.915966386554629</v>
      </c>
    </row>
    <row r="5" spans="1:6" x14ac:dyDescent="0.25">
      <c r="A5" t="s">
        <v>36</v>
      </c>
      <c r="B5" s="6">
        <v>1318</v>
      </c>
      <c r="C5" s="8"/>
      <c r="D5" s="6">
        <f t="shared" si="0"/>
        <v>1318</v>
      </c>
      <c r="E5" s="8">
        <f>D5/7</f>
        <v>188.28571428571428</v>
      </c>
      <c r="F5" s="8">
        <f t="shared" si="1"/>
        <v>39.555822328931569</v>
      </c>
    </row>
    <row r="6" spans="1:6" x14ac:dyDescent="0.25">
      <c r="A6" t="s">
        <v>12</v>
      </c>
      <c r="B6" s="6">
        <v>3132</v>
      </c>
      <c r="C6" s="8"/>
      <c r="D6" s="6">
        <f t="shared" si="0"/>
        <v>3132</v>
      </c>
      <c r="E6" s="8">
        <f>D6/12</f>
        <v>261</v>
      </c>
      <c r="F6" s="8">
        <f t="shared" si="1"/>
        <v>54.831932773109251</v>
      </c>
    </row>
    <row r="7" spans="1:6" x14ac:dyDescent="0.25">
      <c r="A7" t="s">
        <v>13</v>
      </c>
      <c r="B7" s="6">
        <v>1498</v>
      </c>
      <c r="C7" s="8"/>
      <c r="D7" s="6">
        <f t="shared" si="0"/>
        <v>1498</v>
      </c>
      <c r="E7" s="8">
        <f>D7/5</f>
        <v>299.60000000000002</v>
      </c>
      <c r="F7" s="8">
        <f t="shared" si="1"/>
        <v>62.941176470588246</v>
      </c>
    </row>
    <row r="8" spans="1:6" x14ac:dyDescent="0.25">
      <c r="A8" t="s">
        <v>14</v>
      </c>
      <c r="B8" s="6">
        <v>347</v>
      </c>
      <c r="C8" s="8"/>
      <c r="D8" s="6">
        <f t="shared" si="0"/>
        <v>347</v>
      </c>
      <c r="E8" s="8">
        <f>D8/1</f>
        <v>347</v>
      </c>
      <c r="F8" s="8">
        <f t="shared" si="1"/>
        <v>72.899159663865547</v>
      </c>
    </row>
    <row r="9" spans="1:6" x14ac:dyDescent="0.25">
      <c r="A9" t="s">
        <v>15</v>
      </c>
      <c r="B9" s="6">
        <v>44</v>
      </c>
      <c r="C9" s="8"/>
      <c r="D9" s="6">
        <f t="shared" si="0"/>
        <v>44</v>
      </c>
      <c r="E9" s="8">
        <f>D9/1</f>
        <v>44</v>
      </c>
      <c r="F9" s="8">
        <f t="shared" si="1"/>
        <v>9.2436974789915975</v>
      </c>
    </row>
    <row r="10" spans="1:6" x14ac:dyDescent="0.25">
      <c r="A10" t="s">
        <v>16</v>
      </c>
      <c r="B10" s="6">
        <v>197</v>
      </c>
      <c r="C10" s="8"/>
      <c r="D10" s="6">
        <f t="shared" si="0"/>
        <v>197</v>
      </c>
      <c r="E10" s="8">
        <f>D10/2</f>
        <v>98.5</v>
      </c>
      <c r="F10" s="8">
        <f t="shared" si="1"/>
        <v>20.693277310924369</v>
      </c>
    </row>
    <row r="11" spans="1:6" x14ac:dyDescent="0.25">
      <c r="A11" t="s">
        <v>17</v>
      </c>
      <c r="B11" s="6">
        <v>2505</v>
      </c>
      <c r="C11" s="8"/>
      <c r="D11" s="6">
        <f t="shared" si="0"/>
        <v>2505</v>
      </c>
      <c r="E11" s="8">
        <f>D11/24</f>
        <v>104.375</v>
      </c>
      <c r="F11" s="8">
        <f t="shared" si="1"/>
        <v>21.92752100840336</v>
      </c>
    </row>
    <row r="12" spans="1:6" x14ac:dyDescent="0.25">
      <c r="A12" t="s">
        <v>18</v>
      </c>
      <c r="B12" s="6">
        <v>453</v>
      </c>
      <c r="C12" s="8"/>
      <c r="D12" s="6">
        <f t="shared" si="0"/>
        <v>453</v>
      </c>
      <c r="E12" s="8">
        <f t="shared" ref="E12:E15" si="2">D12/2</f>
        <v>226.5</v>
      </c>
      <c r="F12" s="8">
        <f t="shared" si="1"/>
        <v>47.584033613445378</v>
      </c>
    </row>
    <row r="13" spans="1:6" x14ac:dyDescent="0.25">
      <c r="A13" t="s">
        <v>19</v>
      </c>
      <c r="B13" s="6">
        <v>393</v>
      </c>
      <c r="C13" s="8"/>
      <c r="D13" s="6">
        <f t="shared" si="0"/>
        <v>393</v>
      </c>
      <c r="E13" s="8">
        <f t="shared" si="2"/>
        <v>196.5</v>
      </c>
      <c r="F13" s="8">
        <f t="shared" si="1"/>
        <v>41.281512605042018</v>
      </c>
    </row>
    <row r="14" spans="1:6" x14ac:dyDescent="0.25">
      <c r="A14" t="s">
        <v>20</v>
      </c>
      <c r="B14" s="6">
        <v>234</v>
      </c>
      <c r="C14" s="8"/>
      <c r="D14" s="6">
        <f t="shared" si="0"/>
        <v>234</v>
      </c>
      <c r="E14" s="8">
        <f t="shared" si="2"/>
        <v>117</v>
      </c>
      <c r="F14" s="8">
        <f t="shared" si="1"/>
        <v>24.579831932773107</v>
      </c>
    </row>
    <row r="15" spans="1:6" x14ac:dyDescent="0.25">
      <c r="A15" t="s">
        <v>21</v>
      </c>
      <c r="B15" s="6">
        <v>251</v>
      </c>
      <c r="C15" s="8"/>
      <c r="D15" s="6">
        <f t="shared" si="0"/>
        <v>251</v>
      </c>
      <c r="E15" s="8">
        <f t="shared" si="2"/>
        <v>125.5</v>
      </c>
      <c r="F15" s="8">
        <f t="shared" si="1"/>
        <v>26.365546218487395</v>
      </c>
    </row>
    <row r="16" spans="1:6" x14ac:dyDescent="0.25">
      <c r="A16" t="s">
        <v>43</v>
      </c>
      <c r="B16" s="6">
        <v>93</v>
      </c>
      <c r="C16" s="8"/>
      <c r="D16" s="6">
        <f t="shared" si="0"/>
        <v>93</v>
      </c>
      <c r="E16" s="8">
        <f>D16/16</f>
        <v>5.8125</v>
      </c>
      <c r="F16" s="8">
        <f t="shared" si="1"/>
        <v>1.2211134453781514</v>
      </c>
    </row>
    <row r="17" spans="1:6" x14ac:dyDescent="0.25">
      <c r="A17" t="s">
        <v>37</v>
      </c>
      <c r="B17" s="6">
        <v>51</v>
      </c>
      <c r="C17" s="8"/>
      <c r="D17" s="6">
        <f t="shared" si="0"/>
        <v>51</v>
      </c>
      <c r="E17" s="8">
        <f>D17/10</f>
        <v>5.0999999999999996</v>
      </c>
      <c r="F17" s="8">
        <f t="shared" si="1"/>
        <v>1.0714285714285714</v>
      </c>
    </row>
    <row r="18" spans="1:6" x14ac:dyDescent="0.25">
      <c r="A18" t="s">
        <v>23</v>
      </c>
      <c r="B18" s="6">
        <v>952</v>
      </c>
      <c r="C18" s="8"/>
      <c r="D18" s="6">
        <f t="shared" si="0"/>
        <v>952</v>
      </c>
      <c r="E18" s="8">
        <f>D18/2</f>
        <v>476</v>
      </c>
      <c r="F18" s="8">
        <f t="shared" si="1"/>
        <v>100</v>
      </c>
    </row>
    <row r="19" spans="1:6" x14ac:dyDescent="0.25">
      <c r="A19" t="s">
        <v>24</v>
      </c>
      <c r="B19" s="6">
        <v>706</v>
      </c>
      <c r="C19" s="8"/>
      <c r="D19" s="6">
        <f t="shared" si="0"/>
        <v>706</v>
      </c>
      <c r="E19" s="8">
        <f>D19/2</f>
        <v>353</v>
      </c>
      <c r="F19" s="8">
        <f t="shared" si="1"/>
        <v>74.159663865546221</v>
      </c>
    </row>
    <row r="20" spans="1:6" x14ac:dyDescent="0.25">
      <c r="A20" t="s">
        <v>25</v>
      </c>
      <c r="B20" s="6">
        <v>38</v>
      </c>
      <c r="C20" s="8"/>
      <c r="D20" s="6">
        <f t="shared" si="0"/>
        <v>38</v>
      </c>
      <c r="E20" s="8">
        <f>D20/2</f>
        <v>19</v>
      </c>
      <c r="F20" s="8">
        <f t="shared" si="1"/>
        <v>3.9915966386554618</v>
      </c>
    </row>
    <row r="21" spans="1:6" x14ac:dyDescent="0.25">
      <c r="A21" t="s">
        <v>26</v>
      </c>
      <c r="B21" s="6">
        <v>505</v>
      </c>
      <c r="C21" s="8"/>
      <c r="D21" s="6">
        <f t="shared" si="0"/>
        <v>505</v>
      </c>
      <c r="E21" s="8">
        <f t="shared" ref="E21:E22" si="3">D21/2</f>
        <v>252.5</v>
      </c>
      <c r="F21" s="8">
        <f t="shared" si="1"/>
        <v>53.04621848739496</v>
      </c>
    </row>
    <row r="22" spans="1:6" x14ac:dyDescent="0.25">
      <c r="A22" t="s">
        <v>27</v>
      </c>
      <c r="B22" s="6">
        <v>426</v>
      </c>
      <c r="C22" s="8"/>
      <c r="D22" s="6">
        <f t="shared" si="0"/>
        <v>426</v>
      </c>
      <c r="E22" s="8">
        <f t="shared" si="3"/>
        <v>213</v>
      </c>
      <c r="F22" s="8">
        <f t="shared" si="1"/>
        <v>44.747899159663866</v>
      </c>
    </row>
    <row r="23" spans="1:6" x14ac:dyDescent="0.25">
      <c r="A23" s="3" t="s">
        <v>38</v>
      </c>
      <c r="B23" s="6">
        <v>548</v>
      </c>
      <c r="C23" s="8"/>
      <c r="D23" s="6">
        <f t="shared" si="0"/>
        <v>548</v>
      </c>
      <c r="E23" s="8">
        <f>D23/14</f>
        <v>39.142857142857146</v>
      </c>
      <c r="F23" s="8">
        <f t="shared" si="1"/>
        <v>8.2232893157262907</v>
      </c>
    </row>
    <row r="24" spans="1:6" x14ac:dyDescent="0.25">
      <c r="A24" t="s">
        <v>28</v>
      </c>
      <c r="B24" s="6">
        <v>294</v>
      </c>
      <c r="C24" s="8"/>
      <c r="D24" s="6">
        <f t="shared" si="0"/>
        <v>294</v>
      </c>
      <c r="E24" s="8">
        <f>D24/10</f>
        <v>29.4</v>
      </c>
      <c r="F24" s="8">
        <f t="shared" si="1"/>
        <v>6.1764705882352935</v>
      </c>
    </row>
    <row r="25" spans="1:6" x14ac:dyDescent="0.25">
      <c r="A25" t="s">
        <v>33</v>
      </c>
      <c r="B25" s="6">
        <v>44</v>
      </c>
      <c r="C25" s="8"/>
      <c r="D25" s="6">
        <f t="shared" si="0"/>
        <v>44</v>
      </c>
      <c r="E25" s="8">
        <f>D25/28</f>
        <v>1.5714285714285714</v>
      </c>
      <c r="F25" s="8">
        <f t="shared" si="1"/>
        <v>0.33013205282112845</v>
      </c>
    </row>
    <row r="26" spans="1:6" x14ac:dyDescent="0.25">
      <c r="A26" t="s">
        <v>34</v>
      </c>
      <c r="B26" s="6">
        <v>11</v>
      </c>
      <c r="C26" s="8"/>
      <c r="D26" s="6">
        <f t="shared" si="0"/>
        <v>11</v>
      </c>
      <c r="E26" s="8">
        <f>D26/28</f>
        <v>0.39285714285714285</v>
      </c>
      <c r="F26" s="8">
        <f t="shared" si="1"/>
        <v>8.2533013205282113E-2</v>
      </c>
    </row>
    <row r="27" spans="1:6" x14ac:dyDescent="0.25">
      <c r="A27" t="s">
        <v>30</v>
      </c>
      <c r="B27" s="6">
        <v>95</v>
      </c>
      <c r="C27" s="8"/>
      <c r="D27" s="6">
        <f t="shared" si="0"/>
        <v>95</v>
      </c>
      <c r="E27" s="8">
        <f>D27/38</f>
        <v>2.5</v>
      </c>
      <c r="F27" s="8">
        <f t="shared" si="1"/>
        <v>0.52521008403361347</v>
      </c>
    </row>
    <row r="28" spans="1:6" x14ac:dyDescent="0.25">
      <c r="A28" t="s">
        <v>31</v>
      </c>
      <c r="B28" s="6">
        <v>305</v>
      </c>
      <c r="C28" s="8"/>
      <c r="D28" s="6">
        <f t="shared" si="0"/>
        <v>305</v>
      </c>
      <c r="E28" s="8">
        <f>D28/38</f>
        <v>8.026315789473685</v>
      </c>
      <c r="F28" s="8">
        <f t="shared" si="1"/>
        <v>1.6862007961079168</v>
      </c>
    </row>
    <row r="29" spans="1:6" x14ac:dyDescent="0.25">
      <c r="A29" s="3"/>
    </row>
    <row r="30" spans="1:6" x14ac:dyDescent="0.25">
      <c r="A30" s="3" t="s">
        <v>107</v>
      </c>
    </row>
    <row r="31" spans="1:6" x14ac:dyDescent="0.25">
      <c r="A31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24" sqref="A24"/>
    </sheetView>
  </sheetViews>
  <sheetFormatPr defaultColWidth="12.5703125" defaultRowHeight="15" x14ac:dyDescent="0.25"/>
  <cols>
    <col min="1" max="1" width="36.28515625" customWidth="1"/>
    <col min="2" max="2" width="5.140625" bestFit="1" customWidth="1"/>
    <col min="3" max="3" width="12.140625" bestFit="1" customWidth="1"/>
    <col min="4" max="4" width="6.85546875" bestFit="1" customWidth="1"/>
  </cols>
  <sheetData>
    <row r="1" spans="1:4" x14ac:dyDescent="0.25">
      <c r="B1" s="6"/>
      <c r="C1" s="6" t="s">
        <v>6</v>
      </c>
      <c r="D1" s="6"/>
    </row>
    <row r="2" spans="1:4" x14ac:dyDescent="0.25">
      <c r="A2" t="s">
        <v>29</v>
      </c>
      <c r="B2" s="6" t="s">
        <v>7</v>
      </c>
      <c r="C2" s="8" t="s">
        <v>8</v>
      </c>
      <c r="D2" s="8" t="s">
        <v>9</v>
      </c>
    </row>
    <row r="3" spans="1:4" x14ac:dyDescent="0.25">
      <c r="A3" t="s">
        <v>10</v>
      </c>
      <c r="B3" s="6">
        <v>20</v>
      </c>
      <c r="C3" s="8">
        <f>B3/1</f>
        <v>20</v>
      </c>
      <c r="D3" s="8">
        <f>(C3/20)*100</f>
        <v>100</v>
      </c>
    </row>
    <row r="4" spans="1:4" x14ac:dyDescent="0.25">
      <c r="A4" t="s">
        <v>11</v>
      </c>
      <c r="B4" s="6">
        <v>12</v>
      </c>
      <c r="C4" s="8">
        <f>B4/1</f>
        <v>12</v>
      </c>
      <c r="D4" s="8">
        <f t="shared" ref="D4:D28" si="0">(C4/20)*100</f>
        <v>60</v>
      </c>
    </row>
    <row r="5" spans="1:4" x14ac:dyDescent="0.25">
      <c r="A5" t="s">
        <v>36</v>
      </c>
      <c r="B5" s="6">
        <v>22</v>
      </c>
      <c r="C5" s="8">
        <f>B5/7</f>
        <v>3.1428571428571428</v>
      </c>
      <c r="D5" s="8">
        <f t="shared" si="0"/>
        <v>15.714285714285714</v>
      </c>
    </row>
    <row r="6" spans="1:4" x14ac:dyDescent="0.25">
      <c r="A6" t="s">
        <v>12</v>
      </c>
      <c r="B6" s="6">
        <v>12</v>
      </c>
      <c r="C6" s="8">
        <f>B6/12</f>
        <v>1</v>
      </c>
      <c r="D6" s="8">
        <f t="shared" si="0"/>
        <v>5</v>
      </c>
    </row>
    <row r="7" spans="1:4" x14ac:dyDescent="0.25">
      <c r="A7" t="s">
        <v>13</v>
      </c>
      <c r="B7" s="6">
        <v>21</v>
      </c>
      <c r="C7" s="8">
        <f>B7/5</f>
        <v>4.2</v>
      </c>
      <c r="D7" s="8">
        <f t="shared" si="0"/>
        <v>21.000000000000004</v>
      </c>
    </row>
    <row r="8" spans="1:4" x14ac:dyDescent="0.25">
      <c r="A8" t="s">
        <v>14</v>
      </c>
      <c r="B8" s="6">
        <v>0</v>
      </c>
      <c r="C8" s="8">
        <f>B8/1</f>
        <v>0</v>
      </c>
      <c r="D8" s="8">
        <f t="shared" si="0"/>
        <v>0</v>
      </c>
    </row>
    <row r="9" spans="1:4" x14ac:dyDescent="0.25">
      <c r="A9" t="s">
        <v>15</v>
      </c>
      <c r="B9" s="6">
        <v>0</v>
      </c>
      <c r="C9" s="8">
        <f>B9/1</f>
        <v>0</v>
      </c>
      <c r="D9" s="8">
        <f t="shared" si="0"/>
        <v>0</v>
      </c>
    </row>
    <row r="10" spans="1:4" x14ac:dyDescent="0.25">
      <c r="A10" t="s">
        <v>16</v>
      </c>
      <c r="B10" s="6">
        <v>10</v>
      </c>
      <c r="C10" s="8">
        <f>B10/2</f>
        <v>5</v>
      </c>
      <c r="D10" s="8">
        <f t="shared" si="0"/>
        <v>25</v>
      </c>
    </row>
    <row r="11" spans="1:4" x14ac:dyDescent="0.25">
      <c r="A11" t="s">
        <v>17</v>
      </c>
      <c r="B11" s="6">
        <v>63</v>
      </c>
      <c r="C11" s="8">
        <f>B11/24</f>
        <v>2.625</v>
      </c>
      <c r="D11" s="8">
        <f t="shared" si="0"/>
        <v>13.125</v>
      </c>
    </row>
    <row r="12" spans="1:4" x14ac:dyDescent="0.25">
      <c r="A12" t="s">
        <v>18</v>
      </c>
      <c r="B12" s="6">
        <v>13</v>
      </c>
      <c r="C12" s="8">
        <f t="shared" ref="C12:C15" si="1">B12/2</f>
        <v>6.5</v>
      </c>
      <c r="D12" s="8">
        <f t="shared" si="0"/>
        <v>32.5</v>
      </c>
    </row>
    <row r="13" spans="1:4" x14ac:dyDescent="0.25">
      <c r="A13" t="s">
        <v>19</v>
      </c>
      <c r="B13" s="6">
        <v>13</v>
      </c>
      <c r="C13" s="8">
        <f t="shared" si="1"/>
        <v>6.5</v>
      </c>
      <c r="D13" s="8">
        <f t="shared" si="0"/>
        <v>32.5</v>
      </c>
    </row>
    <row r="14" spans="1:4" x14ac:dyDescent="0.25">
      <c r="A14" t="s">
        <v>20</v>
      </c>
      <c r="B14" s="6">
        <v>9</v>
      </c>
      <c r="C14" s="8">
        <f t="shared" si="1"/>
        <v>4.5</v>
      </c>
      <c r="D14" s="8">
        <f t="shared" si="0"/>
        <v>22.5</v>
      </c>
    </row>
    <row r="15" spans="1:4" x14ac:dyDescent="0.25">
      <c r="A15" t="s">
        <v>21</v>
      </c>
      <c r="B15" s="6">
        <v>7</v>
      </c>
      <c r="C15" s="8">
        <f t="shared" si="1"/>
        <v>3.5</v>
      </c>
      <c r="D15" s="8">
        <f t="shared" si="0"/>
        <v>17.5</v>
      </c>
    </row>
    <row r="16" spans="1:4" x14ac:dyDescent="0.25">
      <c r="A16" t="s">
        <v>43</v>
      </c>
      <c r="B16" s="6">
        <v>1</v>
      </c>
      <c r="C16" s="8">
        <f>B16/16</f>
        <v>6.25E-2</v>
      </c>
      <c r="D16" s="8">
        <f t="shared" si="0"/>
        <v>0.3125</v>
      </c>
    </row>
    <row r="17" spans="1:4" x14ac:dyDescent="0.25">
      <c r="A17" t="s">
        <v>37</v>
      </c>
      <c r="B17" s="6">
        <v>4</v>
      </c>
      <c r="C17" s="8">
        <f>B17/10</f>
        <v>0.4</v>
      </c>
      <c r="D17" s="8">
        <f t="shared" si="0"/>
        <v>2</v>
      </c>
    </row>
    <row r="18" spans="1:4" x14ac:dyDescent="0.25">
      <c r="A18" t="s">
        <v>23</v>
      </c>
      <c r="B18" s="6">
        <v>12</v>
      </c>
      <c r="C18" s="8">
        <f>B18/2</f>
        <v>6</v>
      </c>
      <c r="D18" s="8">
        <f t="shared" si="0"/>
        <v>30</v>
      </c>
    </row>
    <row r="19" spans="1:4" x14ac:dyDescent="0.25">
      <c r="A19" t="s">
        <v>24</v>
      </c>
      <c r="B19" s="6">
        <v>14</v>
      </c>
      <c r="C19" s="8">
        <f>B19/2</f>
        <v>7</v>
      </c>
      <c r="D19" s="8">
        <f t="shared" si="0"/>
        <v>35</v>
      </c>
    </row>
    <row r="20" spans="1:4" x14ac:dyDescent="0.25">
      <c r="A20" t="s">
        <v>25</v>
      </c>
      <c r="B20" s="6">
        <v>15</v>
      </c>
      <c r="C20" s="8">
        <f>B20/2</f>
        <v>7.5</v>
      </c>
      <c r="D20" s="8">
        <f t="shared" si="0"/>
        <v>37.5</v>
      </c>
    </row>
    <row r="21" spans="1:4" x14ac:dyDescent="0.25">
      <c r="A21" t="s">
        <v>26</v>
      </c>
      <c r="B21" s="6">
        <v>13</v>
      </c>
      <c r="C21" s="8">
        <f t="shared" ref="C21:C22" si="2">B21/2</f>
        <v>6.5</v>
      </c>
      <c r="D21" s="8">
        <f t="shared" si="0"/>
        <v>32.5</v>
      </c>
    </row>
    <row r="22" spans="1:4" x14ac:dyDescent="0.25">
      <c r="A22" t="s">
        <v>27</v>
      </c>
      <c r="B22" s="6">
        <v>14</v>
      </c>
      <c r="C22" s="8">
        <f t="shared" si="2"/>
        <v>7</v>
      </c>
      <c r="D22" s="8">
        <f t="shared" si="0"/>
        <v>35</v>
      </c>
    </row>
    <row r="23" spans="1:4" x14ac:dyDescent="0.25">
      <c r="A23" s="3" t="s">
        <v>38</v>
      </c>
      <c r="B23" s="6">
        <v>18</v>
      </c>
      <c r="C23" s="8">
        <f>B23/14</f>
        <v>1.2857142857142858</v>
      </c>
      <c r="D23" s="8">
        <f t="shared" si="0"/>
        <v>6.4285714285714297</v>
      </c>
    </row>
    <row r="24" spans="1:4" x14ac:dyDescent="0.25">
      <c r="A24" t="s">
        <v>28</v>
      </c>
      <c r="B24" s="6">
        <v>12</v>
      </c>
      <c r="C24" s="8">
        <f>B24/10</f>
        <v>1.2</v>
      </c>
      <c r="D24" s="8">
        <f t="shared" si="0"/>
        <v>6</v>
      </c>
    </row>
    <row r="25" spans="1:4" x14ac:dyDescent="0.25">
      <c r="A25" t="s">
        <v>33</v>
      </c>
      <c r="B25" s="6">
        <v>48</v>
      </c>
      <c r="C25" s="8">
        <f>B25/28</f>
        <v>1.7142857142857142</v>
      </c>
      <c r="D25" s="8">
        <f t="shared" si="0"/>
        <v>8.5714285714285712</v>
      </c>
    </row>
    <row r="26" spans="1:4" x14ac:dyDescent="0.25">
      <c r="A26" t="s">
        <v>34</v>
      </c>
      <c r="B26" s="6">
        <v>32</v>
      </c>
      <c r="C26" s="8">
        <f>B26/28</f>
        <v>1.1428571428571428</v>
      </c>
      <c r="D26" s="8">
        <f t="shared" si="0"/>
        <v>5.7142857142857144</v>
      </c>
    </row>
    <row r="27" spans="1:4" x14ac:dyDescent="0.25">
      <c r="A27" t="s">
        <v>30</v>
      </c>
      <c r="B27" s="6">
        <v>52</v>
      </c>
      <c r="C27" s="8">
        <f>B27/38</f>
        <v>1.368421052631579</v>
      </c>
      <c r="D27" s="8">
        <f t="shared" si="0"/>
        <v>6.8421052631578956</v>
      </c>
    </row>
    <row r="28" spans="1:4" x14ac:dyDescent="0.25">
      <c r="A28" t="s">
        <v>31</v>
      </c>
      <c r="B28" s="6">
        <v>44</v>
      </c>
      <c r="C28" s="8">
        <f>B28/38</f>
        <v>1.1578947368421053</v>
      </c>
      <c r="D28" s="8">
        <f t="shared" si="0"/>
        <v>5.7894736842105265</v>
      </c>
    </row>
    <row r="30" spans="1:4" x14ac:dyDescent="0.25">
      <c r="A30" t="s">
        <v>108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21" sqref="A21"/>
    </sheetView>
  </sheetViews>
  <sheetFormatPr defaultRowHeight="15" x14ac:dyDescent="0.25"/>
  <cols>
    <col min="1" max="1" width="36.28515625" customWidth="1"/>
    <col min="2" max="2" width="5" customWidth="1"/>
    <col min="3" max="3" width="12.140625" bestFit="1" customWidth="1"/>
    <col min="4" max="4" width="7" customWidth="1"/>
  </cols>
  <sheetData>
    <row r="1" spans="1:4" x14ac:dyDescent="0.25">
      <c r="B1" s="6"/>
      <c r="C1" s="6" t="s">
        <v>6</v>
      </c>
      <c r="D1" s="6"/>
    </row>
    <row r="2" spans="1:4" x14ac:dyDescent="0.25">
      <c r="A2" t="s">
        <v>29</v>
      </c>
      <c r="B2" s="6" t="s">
        <v>7</v>
      </c>
      <c r="C2" s="8" t="s">
        <v>8</v>
      </c>
      <c r="D2" s="8" t="s">
        <v>9</v>
      </c>
    </row>
    <row r="3" spans="1:4" x14ac:dyDescent="0.25">
      <c r="A3" t="s">
        <v>10</v>
      </c>
      <c r="B3" s="6">
        <v>1</v>
      </c>
      <c r="C3" s="8">
        <f>B3/1</f>
        <v>1</v>
      </c>
      <c r="D3" s="8">
        <f>(C3/1.5)*100</f>
        <v>66.666666666666657</v>
      </c>
    </row>
    <row r="4" spans="1:4" x14ac:dyDescent="0.25">
      <c r="A4" t="s">
        <v>11</v>
      </c>
      <c r="B4" s="6">
        <v>1</v>
      </c>
      <c r="C4" s="8">
        <f>B4/1</f>
        <v>1</v>
      </c>
      <c r="D4" s="8">
        <f>(C4/1.5)*100</f>
        <v>66.666666666666657</v>
      </c>
    </row>
    <row r="5" spans="1:4" x14ac:dyDescent="0.25">
      <c r="A5" t="s">
        <v>36</v>
      </c>
      <c r="B5" s="6">
        <v>1</v>
      </c>
      <c r="C5" s="8">
        <f>B5/7</f>
        <v>0.14285714285714285</v>
      </c>
      <c r="D5" s="8">
        <f t="shared" ref="D5:D7" si="0">(C5/1.5)*100</f>
        <v>9.5238095238095237</v>
      </c>
    </row>
    <row r="6" spans="1:4" x14ac:dyDescent="0.25">
      <c r="A6" t="s">
        <v>12</v>
      </c>
      <c r="B6" s="6">
        <v>1</v>
      </c>
      <c r="C6" s="8">
        <f>B6/12</f>
        <v>8.3333333333333329E-2</v>
      </c>
      <c r="D6" s="8">
        <f t="shared" si="0"/>
        <v>5.5555555555555554</v>
      </c>
    </row>
    <row r="7" spans="1:4" x14ac:dyDescent="0.25">
      <c r="A7" t="s">
        <v>13</v>
      </c>
      <c r="B7" s="6">
        <v>1</v>
      </c>
      <c r="C7" s="8">
        <f>B7/5</f>
        <v>0.2</v>
      </c>
      <c r="D7" s="8">
        <f t="shared" si="0"/>
        <v>13.333333333333334</v>
      </c>
    </row>
    <row r="8" spans="1:4" x14ac:dyDescent="0.25">
      <c r="A8" t="s">
        <v>14</v>
      </c>
      <c r="B8" s="6">
        <v>0</v>
      </c>
      <c r="C8" s="8">
        <f>B8/1</f>
        <v>0</v>
      </c>
      <c r="D8" s="8">
        <f>(C8/1.5)*100</f>
        <v>0</v>
      </c>
    </row>
    <row r="9" spans="1:4" x14ac:dyDescent="0.25">
      <c r="A9" t="s">
        <v>15</v>
      </c>
      <c r="B9" s="6">
        <v>1</v>
      </c>
      <c r="C9" s="8">
        <f>B9/1</f>
        <v>1</v>
      </c>
      <c r="D9" s="8">
        <f>(C9/1.5)*100</f>
        <v>66.666666666666657</v>
      </c>
    </row>
    <row r="10" spans="1:4" x14ac:dyDescent="0.25">
      <c r="A10" t="s">
        <v>16</v>
      </c>
      <c r="B10" s="6">
        <v>1</v>
      </c>
      <c r="C10" s="8">
        <f>B10/2</f>
        <v>0.5</v>
      </c>
      <c r="D10" s="8">
        <f>(C10/1.5)*100</f>
        <v>33.333333333333329</v>
      </c>
    </row>
    <row r="11" spans="1:4" x14ac:dyDescent="0.25">
      <c r="A11" t="s">
        <v>17</v>
      </c>
      <c r="B11" s="6">
        <v>1</v>
      </c>
      <c r="C11" s="8">
        <f>B11/24</f>
        <v>4.1666666666666664E-2</v>
      </c>
      <c r="D11" s="8">
        <f>(C11/1.5)*100</f>
        <v>2.7777777777777777</v>
      </c>
    </row>
    <row r="12" spans="1:4" x14ac:dyDescent="0.25">
      <c r="A12" t="s">
        <v>18</v>
      </c>
      <c r="B12" s="6">
        <v>0</v>
      </c>
      <c r="C12" s="8">
        <f>B12/24</f>
        <v>0</v>
      </c>
      <c r="D12" s="8">
        <f>(C12/1.5)*100</f>
        <v>0</v>
      </c>
    </row>
    <row r="13" spans="1:4" x14ac:dyDescent="0.25">
      <c r="A13" t="s">
        <v>19</v>
      </c>
      <c r="B13" s="6">
        <v>1</v>
      </c>
      <c r="C13" s="8">
        <f t="shared" ref="C13:C15" si="1">B13/2</f>
        <v>0.5</v>
      </c>
      <c r="D13" s="8">
        <f t="shared" ref="D13:D28" si="2">(C13/1.5)*100</f>
        <v>33.333333333333329</v>
      </c>
    </row>
    <row r="14" spans="1:4" x14ac:dyDescent="0.25">
      <c r="A14" t="s">
        <v>20</v>
      </c>
      <c r="B14" s="6">
        <v>0</v>
      </c>
      <c r="C14" s="8">
        <f t="shared" si="1"/>
        <v>0</v>
      </c>
      <c r="D14" s="8">
        <f t="shared" si="2"/>
        <v>0</v>
      </c>
    </row>
    <row r="15" spans="1:4" x14ac:dyDescent="0.25">
      <c r="A15" t="s">
        <v>21</v>
      </c>
      <c r="B15" s="6">
        <v>2</v>
      </c>
      <c r="C15" s="8">
        <f t="shared" si="1"/>
        <v>1</v>
      </c>
      <c r="D15" s="8">
        <f t="shared" si="2"/>
        <v>66.666666666666657</v>
      </c>
    </row>
    <row r="16" spans="1:4" x14ac:dyDescent="0.25">
      <c r="A16" t="s">
        <v>43</v>
      </c>
      <c r="B16" s="6">
        <v>5</v>
      </c>
      <c r="C16" s="8">
        <f>B16/16</f>
        <v>0.3125</v>
      </c>
      <c r="D16" s="8">
        <f t="shared" si="2"/>
        <v>20.833333333333336</v>
      </c>
    </row>
    <row r="17" spans="1:4" x14ac:dyDescent="0.25">
      <c r="A17" t="s">
        <v>37</v>
      </c>
      <c r="B17" s="6">
        <v>1</v>
      </c>
      <c r="C17" s="8">
        <f>B17/10</f>
        <v>0.1</v>
      </c>
      <c r="D17" s="8">
        <f t="shared" si="2"/>
        <v>6.666666666666667</v>
      </c>
    </row>
    <row r="18" spans="1:4" x14ac:dyDescent="0.25">
      <c r="A18" t="s">
        <v>23</v>
      </c>
      <c r="B18" s="6">
        <v>2</v>
      </c>
      <c r="C18" s="8">
        <f>B18/2</f>
        <v>1</v>
      </c>
      <c r="D18" s="8">
        <f t="shared" si="2"/>
        <v>66.666666666666657</v>
      </c>
    </row>
    <row r="19" spans="1:4" x14ac:dyDescent="0.25">
      <c r="A19" t="s">
        <v>24</v>
      </c>
      <c r="B19" s="6">
        <v>2</v>
      </c>
      <c r="C19" s="8">
        <f>B19/2</f>
        <v>1</v>
      </c>
      <c r="D19" s="8">
        <f t="shared" si="2"/>
        <v>66.666666666666657</v>
      </c>
    </row>
    <row r="20" spans="1:4" x14ac:dyDescent="0.25">
      <c r="A20" t="s">
        <v>25</v>
      </c>
      <c r="B20" s="6">
        <v>2</v>
      </c>
      <c r="C20" s="8">
        <f>B20/2</f>
        <v>1</v>
      </c>
      <c r="D20" s="8">
        <f t="shared" si="2"/>
        <v>66.666666666666657</v>
      </c>
    </row>
    <row r="21" spans="1:4" x14ac:dyDescent="0.25">
      <c r="A21" t="s">
        <v>26</v>
      </c>
      <c r="B21" s="6">
        <v>3</v>
      </c>
      <c r="C21" s="8">
        <f t="shared" ref="C21:C22" si="3">B21/2</f>
        <v>1.5</v>
      </c>
      <c r="D21" s="8">
        <f t="shared" si="2"/>
        <v>100</v>
      </c>
    </row>
    <row r="22" spans="1:4" x14ac:dyDescent="0.25">
      <c r="A22" t="s">
        <v>27</v>
      </c>
      <c r="B22" s="6">
        <v>2</v>
      </c>
      <c r="C22" s="8">
        <f t="shared" si="3"/>
        <v>1</v>
      </c>
      <c r="D22" s="8">
        <f t="shared" si="2"/>
        <v>66.666666666666657</v>
      </c>
    </row>
    <row r="23" spans="1:4" x14ac:dyDescent="0.25">
      <c r="A23" s="3" t="s">
        <v>38</v>
      </c>
      <c r="B23" s="6">
        <v>10</v>
      </c>
      <c r="C23" s="8">
        <f>B23/14</f>
        <v>0.7142857142857143</v>
      </c>
      <c r="D23" s="8">
        <f t="shared" si="2"/>
        <v>47.61904761904762</v>
      </c>
    </row>
    <row r="24" spans="1:4" x14ac:dyDescent="0.25">
      <c r="A24" t="s">
        <v>28</v>
      </c>
      <c r="B24" s="6">
        <v>10</v>
      </c>
      <c r="C24" s="8">
        <f>B24/10</f>
        <v>1</v>
      </c>
      <c r="D24" s="8">
        <f t="shared" si="2"/>
        <v>66.666666666666657</v>
      </c>
    </row>
    <row r="25" spans="1:4" x14ac:dyDescent="0.25">
      <c r="A25" t="s">
        <v>33</v>
      </c>
      <c r="B25" s="6">
        <v>5</v>
      </c>
      <c r="C25" s="8">
        <f>B25/28</f>
        <v>0.17857142857142858</v>
      </c>
      <c r="D25" s="8">
        <f t="shared" si="2"/>
        <v>11.904761904761905</v>
      </c>
    </row>
    <row r="26" spans="1:4" x14ac:dyDescent="0.25">
      <c r="A26" t="s">
        <v>34</v>
      </c>
      <c r="B26" s="6">
        <v>10</v>
      </c>
      <c r="C26" s="8">
        <f>B26/28</f>
        <v>0.35714285714285715</v>
      </c>
      <c r="D26" s="8">
        <f t="shared" si="2"/>
        <v>23.80952380952381</v>
      </c>
    </row>
    <row r="27" spans="1:4" x14ac:dyDescent="0.25">
      <c r="A27" t="s">
        <v>30</v>
      </c>
      <c r="B27" s="6">
        <v>6</v>
      </c>
      <c r="C27" s="8">
        <f>B27/38</f>
        <v>0.15789473684210525</v>
      </c>
      <c r="D27" s="8">
        <f t="shared" si="2"/>
        <v>10.526315789473683</v>
      </c>
    </row>
    <row r="28" spans="1:4" x14ac:dyDescent="0.25">
      <c r="A28" t="s">
        <v>31</v>
      </c>
      <c r="B28" s="6">
        <v>20</v>
      </c>
      <c r="C28" s="8">
        <f>B28/38</f>
        <v>0.52631578947368418</v>
      </c>
      <c r="D28" s="8">
        <f t="shared" si="2"/>
        <v>35.087719298245609</v>
      </c>
    </row>
    <row r="29" spans="1:4" x14ac:dyDescent="0.25">
      <c r="A29" s="3"/>
    </row>
    <row r="30" spans="1:4" x14ac:dyDescent="0.25">
      <c r="A30" s="3" t="s">
        <v>111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0" workbookViewId="0">
      <selection activeCell="A23" sqref="A23"/>
    </sheetView>
  </sheetViews>
  <sheetFormatPr defaultRowHeight="15" x14ac:dyDescent="0.25"/>
  <cols>
    <col min="1" max="1" width="36.7109375" customWidth="1"/>
    <col min="2" max="2" width="6.7109375" bestFit="1" customWidth="1"/>
    <col min="3" max="3" width="5" customWidth="1"/>
    <col min="4" max="4" width="5.140625" bestFit="1" customWidth="1"/>
    <col min="5" max="5" width="12.140625" bestFit="1" customWidth="1"/>
    <col min="6" max="6" width="6.85546875" bestFit="1" customWidth="1"/>
    <col min="7" max="7" width="4.5703125" customWidth="1"/>
  </cols>
  <sheetData>
    <row r="1" spans="1:6" x14ac:dyDescent="0.25">
      <c r="B1" s="6" t="s">
        <v>105</v>
      </c>
      <c r="C1" s="6"/>
      <c r="D1" s="6"/>
      <c r="E1" s="6" t="s">
        <v>6</v>
      </c>
      <c r="F1" s="6"/>
    </row>
    <row r="2" spans="1:6" x14ac:dyDescent="0.25">
      <c r="A2" t="s">
        <v>29</v>
      </c>
      <c r="B2" s="6" t="s">
        <v>7</v>
      </c>
      <c r="C2" s="6"/>
      <c r="D2" t="s">
        <v>7</v>
      </c>
      <c r="E2" s="8" t="s">
        <v>8</v>
      </c>
      <c r="F2" s="8" t="s">
        <v>9</v>
      </c>
    </row>
    <row r="3" spans="1:6" x14ac:dyDescent="0.25">
      <c r="A3" t="s">
        <v>10</v>
      </c>
      <c r="B3" s="6">
        <v>0</v>
      </c>
      <c r="C3" s="6"/>
      <c r="E3" s="8">
        <f>B3/1</f>
        <v>0</v>
      </c>
      <c r="F3" s="8">
        <f>(E3/1)*100</f>
        <v>0</v>
      </c>
    </row>
    <row r="4" spans="1:6" x14ac:dyDescent="0.25">
      <c r="A4" t="s">
        <v>11</v>
      </c>
      <c r="B4" s="6">
        <v>1</v>
      </c>
      <c r="C4" s="6"/>
      <c r="E4" s="8">
        <f>B4/1</f>
        <v>1</v>
      </c>
      <c r="F4" s="8">
        <f t="shared" ref="F4:F28" si="0">(E4/1)*100</f>
        <v>100</v>
      </c>
    </row>
    <row r="5" spans="1:6" x14ac:dyDescent="0.25">
      <c r="A5" t="s">
        <v>36</v>
      </c>
      <c r="B5" s="6">
        <v>1</v>
      </c>
      <c r="C5" s="6"/>
      <c r="E5" s="8">
        <f>B5/7</f>
        <v>0.14285714285714285</v>
      </c>
      <c r="F5" s="8">
        <f t="shared" si="0"/>
        <v>14.285714285714285</v>
      </c>
    </row>
    <row r="6" spans="1:6" x14ac:dyDescent="0.25">
      <c r="A6" t="s">
        <v>12</v>
      </c>
      <c r="B6" s="6">
        <v>0</v>
      </c>
      <c r="C6" s="6"/>
      <c r="E6" s="8">
        <v>0</v>
      </c>
      <c r="F6" s="8">
        <f t="shared" si="0"/>
        <v>0</v>
      </c>
    </row>
    <row r="7" spans="1:6" x14ac:dyDescent="0.25">
      <c r="A7" t="s">
        <v>13</v>
      </c>
      <c r="B7" s="6">
        <v>0</v>
      </c>
      <c r="C7" s="6"/>
      <c r="E7" s="8">
        <v>0</v>
      </c>
      <c r="F7" s="8">
        <f t="shared" si="0"/>
        <v>0</v>
      </c>
    </row>
    <row r="8" spans="1:6" x14ac:dyDescent="0.25">
      <c r="A8" t="s">
        <v>14</v>
      </c>
      <c r="B8" s="6">
        <v>0</v>
      </c>
      <c r="C8" s="6"/>
      <c r="E8" s="8">
        <f>B8/1</f>
        <v>0</v>
      </c>
      <c r="F8" s="8">
        <f t="shared" si="0"/>
        <v>0</v>
      </c>
    </row>
    <row r="9" spans="1:6" x14ac:dyDescent="0.25">
      <c r="A9" t="s">
        <v>15</v>
      </c>
      <c r="B9" s="6">
        <v>0</v>
      </c>
      <c r="C9" s="6"/>
      <c r="E9" s="8">
        <v>0</v>
      </c>
      <c r="F9" s="8">
        <f t="shared" si="0"/>
        <v>0</v>
      </c>
    </row>
    <row r="10" spans="1:6" x14ac:dyDescent="0.25">
      <c r="A10" t="s">
        <v>16</v>
      </c>
      <c r="B10" s="6">
        <v>0</v>
      </c>
      <c r="C10" s="6"/>
      <c r="E10" s="8">
        <f>B10/2</f>
        <v>0</v>
      </c>
      <c r="F10" s="8">
        <f t="shared" si="0"/>
        <v>0</v>
      </c>
    </row>
    <row r="11" spans="1:6" x14ac:dyDescent="0.25">
      <c r="A11" t="s">
        <v>17</v>
      </c>
      <c r="B11" s="6">
        <v>0</v>
      </c>
      <c r="C11" s="6"/>
      <c r="E11" s="8">
        <v>0</v>
      </c>
      <c r="F11" s="8">
        <f t="shared" si="0"/>
        <v>0</v>
      </c>
    </row>
    <row r="12" spans="1:6" x14ac:dyDescent="0.25">
      <c r="A12" t="s">
        <v>18</v>
      </c>
      <c r="B12" s="6">
        <v>1</v>
      </c>
      <c r="C12" s="6"/>
      <c r="E12" s="8">
        <f>B12/2</f>
        <v>0.5</v>
      </c>
      <c r="F12" s="8">
        <f t="shared" si="0"/>
        <v>50</v>
      </c>
    </row>
    <row r="13" spans="1:6" x14ac:dyDescent="0.25">
      <c r="A13" t="s">
        <v>19</v>
      </c>
      <c r="B13" s="6">
        <v>0</v>
      </c>
      <c r="C13" s="6"/>
      <c r="E13" s="8">
        <f>B13/2</f>
        <v>0</v>
      </c>
      <c r="F13" s="8">
        <f t="shared" si="0"/>
        <v>0</v>
      </c>
    </row>
    <row r="14" spans="1:6" x14ac:dyDescent="0.25">
      <c r="A14" t="s">
        <v>20</v>
      </c>
      <c r="B14" s="6">
        <v>1</v>
      </c>
      <c r="C14" s="6"/>
      <c r="E14" s="8">
        <f>B14/2</f>
        <v>0.5</v>
      </c>
      <c r="F14" s="8">
        <f t="shared" si="0"/>
        <v>50</v>
      </c>
    </row>
    <row r="15" spans="1:6" x14ac:dyDescent="0.25">
      <c r="A15" t="s">
        <v>21</v>
      </c>
      <c r="B15" s="6">
        <v>1</v>
      </c>
      <c r="C15" s="6"/>
      <c r="E15" s="8">
        <f>B15/2</f>
        <v>0.5</v>
      </c>
      <c r="F15" s="8">
        <f t="shared" si="0"/>
        <v>50</v>
      </c>
    </row>
    <row r="16" spans="1:6" x14ac:dyDescent="0.25">
      <c r="A16" t="s">
        <v>43</v>
      </c>
      <c r="B16" s="6">
        <v>3</v>
      </c>
      <c r="C16" s="6"/>
      <c r="E16" s="8">
        <f>B16/16</f>
        <v>0.1875</v>
      </c>
      <c r="F16" s="8">
        <f t="shared" si="0"/>
        <v>18.75</v>
      </c>
    </row>
    <row r="17" spans="1:6" x14ac:dyDescent="0.25">
      <c r="A17" t="s">
        <v>37</v>
      </c>
      <c r="B17" s="6">
        <v>2</v>
      </c>
      <c r="C17" s="6"/>
      <c r="E17" s="8">
        <f>B17/10</f>
        <v>0.2</v>
      </c>
      <c r="F17" s="8">
        <f t="shared" si="0"/>
        <v>20</v>
      </c>
    </row>
    <row r="18" spans="1:6" x14ac:dyDescent="0.25">
      <c r="A18" t="s">
        <v>23</v>
      </c>
      <c r="B18" s="6">
        <v>0</v>
      </c>
      <c r="C18" s="6"/>
      <c r="E18" s="8">
        <f>B18/2</f>
        <v>0</v>
      </c>
      <c r="F18" s="8">
        <f t="shared" si="0"/>
        <v>0</v>
      </c>
    </row>
    <row r="19" spans="1:6" x14ac:dyDescent="0.25">
      <c r="A19" t="s">
        <v>24</v>
      </c>
      <c r="B19" s="6">
        <v>0</v>
      </c>
      <c r="C19" s="6"/>
      <c r="E19" s="8">
        <f>B19/2</f>
        <v>0</v>
      </c>
      <c r="F19" s="8">
        <f t="shared" si="0"/>
        <v>0</v>
      </c>
    </row>
    <row r="20" spans="1:6" x14ac:dyDescent="0.25">
      <c r="A20" t="s">
        <v>25</v>
      </c>
      <c r="B20" s="6">
        <v>1</v>
      </c>
      <c r="C20" s="6"/>
      <c r="E20" s="8">
        <f>B20/2</f>
        <v>0.5</v>
      </c>
      <c r="F20" s="8">
        <f t="shared" si="0"/>
        <v>50</v>
      </c>
    </row>
    <row r="21" spans="1:6" x14ac:dyDescent="0.25">
      <c r="A21" t="s">
        <v>26</v>
      </c>
      <c r="B21" s="6">
        <v>0</v>
      </c>
      <c r="C21" s="6"/>
      <c r="E21" s="8">
        <f>B21/2</f>
        <v>0</v>
      </c>
      <c r="F21" s="8">
        <f t="shared" si="0"/>
        <v>0</v>
      </c>
    </row>
    <row r="22" spans="1:6" x14ac:dyDescent="0.25">
      <c r="A22" t="s">
        <v>27</v>
      </c>
      <c r="B22" s="6">
        <v>0</v>
      </c>
      <c r="C22" s="6"/>
      <c r="E22" s="8">
        <f>B22/2</f>
        <v>0</v>
      </c>
      <c r="F22" s="8">
        <f t="shared" si="0"/>
        <v>0</v>
      </c>
    </row>
    <row r="23" spans="1:6" x14ac:dyDescent="0.25">
      <c r="A23" s="3" t="s">
        <v>38</v>
      </c>
      <c r="B23" s="6">
        <v>0</v>
      </c>
      <c r="C23" s="6"/>
      <c r="E23" s="8">
        <f>B23/14</f>
        <v>0</v>
      </c>
      <c r="F23" s="8">
        <f t="shared" si="0"/>
        <v>0</v>
      </c>
    </row>
    <row r="24" spans="1:6" x14ac:dyDescent="0.25">
      <c r="A24" t="s">
        <v>28</v>
      </c>
      <c r="B24" s="6">
        <v>0</v>
      </c>
      <c r="C24" s="6"/>
      <c r="E24" s="8">
        <f>B24/10</f>
        <v>0</v>
      </c>
      <c r="F24" s="8">
        <f t="shared" si="0"/>
        <v>0</v>
      </c>
    </row>
    <row r="25" spans="1:6" x14ac:dyDescent="0.25">
      <c r="A25" t="s">
        <v>33</v>
      </c>
      <c r="B25" s="6">
        <v>8</v>
      </c>
      <c r="C25" s="6"/>
      <c r="E25" s="8">
        <f>B25/28</f>
        <v>0.2857142857142857</v>
      </c>
      <c r="F25" s="8">
        <f t="shared" si="0"/>
        <v>28.571428571428569</v>
      </c>
    </row>
    <row r="26" spans="1:6" x14ac:dyDescent="0.25">
      <c r="A26" t="s">
        <v>34</v>
      </c>
      <c r="B26" s="6">
        <v>0</v>
      </c>
      <c r="C26" s="6"/>
      <c r="E26" s="8">
        <f>B26/28</f>
        <v>0</v>
      </c>
      <c r="F26" s="8">
        <f t="shared" si="0"/>
        <v>0</v>
      </c>
    </row>
    <row r="27" spans="1:6" x14ac:dyDescent="0.25">
      <c r="A27" t="s">
        <v>30</v>
      </c>
      <c r="B27" s="6">
        <v>10</v>
      </c>
      <c r="C27" s="6"/>
      <c r="E27" s="8">
        <f>B27/38</f>
        <v>0.26315789473684209</v>
      </c>
      <c r="F27" s="8">
        <f t="shared" si="0"/>
        <v>26.315789473684209</v>
      </c>
    </row>
    <row r="28" spans="1:6" x14ac:dyDescent="0.25">
      <c r="A28" t="s">
        <v>31</v>
      </c>
      <c r="B28" s="6">
        <v>0</v>
      </c>
      <c r="D28" s="1"/>
      <c r="E28" s="8">
        <f>B28/38</f>
        <v>0</v>
      </c>
      <c r="F28" s="8">
        <f t="shared" si="0"/>
        <v>0</v>
      </c>
    </row>
    <row r="30" spans="1:6" x14ac:dyDescent="0.25">
      <c r="A30" t="s">
        <v>112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28" sqref="A2:A28"/>
    </sheetView>
  </sheetViews>
  <sheetFormatPr defaultColWidth="12.5703125" defaultRowHeight="15" x14ac:dyDescent="0.25"/>
  <cols>
    <col min="1" max="1" width="35.85546875" customWidth="1"/>
    <col min="2" max="2" width="5.140625" bestFit="1" customWidth="1"/>
    <col min="3" max="3" width="12.140625" bestFit="1" customWidth="1"/>
    <col min="4" max="4" width="6.85546875" bestFit="1" customWidth="1"/>
    <col min="5" max="5" width="4.5703125" customWidth="1"/>
  </cols>
  <sheetData>
    <row r="1" spans="1:4" x14ac:dyDescent="0.25">
      <c r="B1" s="6"/>
      <c r="C1" s="6" t="s">
        <v>6</v>
      </c>
      <c r="D1" s="6"/>
    </row>
    <row r="2" spans="1:4" x14ac:dyDescent="0.25">
      <c r="A2" t="s">
        <v>29</v>
      </c>
      <c r="B2" s="6" t="s">
        <v>7</v>
      </c>
      <c r="C2" s="8" t="s">
        <v>8</v>
      </c>
      <c r="D2" s="8" t="s">
        <v>9</v>
      </c>
    </row>
    <row r="3" spans="1:4" x14ac:dyDescent="0.25">
      <c r="A3" t="s">
        <v>10</v>
      </c>
      <c r="B3" s="6">
        <v>4</v>
      </c>
      <c r="C3" s="8">
        <f>B3/1</f>
        <v>4</v>
      </c>
      <c r="D3" s="8">
        <f>(C3/4)*100</f>
        <v>100</v>
      </c>
    </row>
    <row r="4" spans="1:4" x14ac:dyDescent="0.25">
      <c r="A4" t="s">
        <v>11</v>
      </c>
      <c r="B4" s="6">
        <v>3</v>
      </c>
      <c r="C4" s="8">
        <f>B4/1</f>
        <v>3</v>
      </c>
      <c r="D4" s="8">
        <f t="shared" ref="D4:D28" si="0">(C4/4)*100</f>
        <v>75</v>
      </c>
    </row>
    <row r="5" spans="1:4" x14ac:dyDescent="0.25">
      <c r="A5" t="s">
        <v>36</v>
      </c>
      <c r="B5" s="6">
        <v>0</v>
      </c>
      <c r="C5" s="8">
        <f>B5/5</f>
        <v>0</v>
      </c>
      <c r="D5" s="8">
        <f t="shared" si="0"/>
        <v>0</v>
      </c>
    </row>
    <row r="6" spans="1:4" x14ac:dyDescent="0.25">
      <c r="A6" t="s">
        <v>12</v>
      </c>
      <c r="B6" s="6">
        <v>0</v>
      </c>
      <c r="C6" s="8">
        <v>0</v>
      </c>
      <c r="D6" s="8">
        <f t="shared" si="0"/>
        <v>0</v>
      </c>
    </row>
    <row r="7" spans="1:4" x14ac:dyDescent="0.25">
      <c r="A7" t="s">
        <v>13</v>
      </c>
      <c r="B7" s="6">
        <v>0</v>
      </c>
      <c r="C7" s="8">
        <v>0</v>
      </c>
      <c r="D7" s="8">
        <f t="shared" si="0"/>
        <v>0</v>
      </c>
    </row>
    <row r="8" spans="1:4" x14ac:dyDescent="0.25">
      <c r="A8" t="s">
        <v>14</v>
      </c>
      <c r="B8" s="6">
        <v>0</v>
      </c>
      <c r="C8" s="8">
        <f>B8/1</f>
        <v>0</v>
      </c>
      <c r="D8" s="8">
        <f t="shared" si="0"/>
        <v>0</v>
      </c>
    </row>
    <row r="9" spans="1:4" x14ac:dyDescent="0.25">
      <c r="A9" t="s">
        <v>15</v>
      </c>
      <c r="B9" s="6">
        <v>0</v>
      </c>
      <c r="C9" s="8">
        <v>0</v>
      </c>
      <c r="D9" s="8">
        <f t="shared" si="0"/>
        <v>0</v>
      </c>
    </row>
    <row r="10" spans="1:4" x14ac:dyDescent="0.25">
      <c r="A10" t="s">
        <v>16</v>
      </c>
      <c r="B10" s="6">
        <v>2</v>
      </c>
      <c r="C10" s="8">
        <f>B10/2</f>
        <v>1</v>
      </c>
      <c r="D10" s="8">
        <f>(C10/4)*100</f>
        <v>25</v>
      </c>
    </row>
    <row r="11" spans="1:4" x14ac:dyDescent="0.25">
      <c r="A11" t="s">
        <v>17</v>
      </c>
      <c r="B11" s="6">
        <v>2</v>
      </c>
      <c r="C11" s="8">
        <f>B11/24</f>
        <v>8.3333333333333329E-2</v>
      </c>
      <c r="D11" s="8">
        <f t="shared" si="0"/>
        <v>2.083333333333333</v>
      </c>
    </row>
    <row r="12" spans="1:4" x14ac:dyDescent="0.25">
      <c r="A12" t="s">
        <v>18</v>
      </c>
      <c r="B12" s="6">
        <v>1</v>
      </c>
      <c r="C12" s="8">
        <f>B12/2</f>
        <v>0.5</v>
      </c>
      <c r="D12" s="8">
        <f t="shared" si="0"/>
        <v>12.5</v>
      </c>
    </row>
    <row r="13" spans="1:4" x14ac:dyDescent="0.25">
      <c r="A13" t="s">
        <v>19</v>
      </c>
      <c r="B13" s="6">
        <v>1</v>
      </c>
      <c r="C13" s="8">
        <f t="shared" ref="C13:C16" si="1">B13/2</f>
        <v>0.5</v>
      </c>
      <c r="D13" s="8">
        <f t="shared" si="0"/>
        <v>12.5</v>
      </c>
    </row>
    <row r="14" spans="1:4" x14ac:dyDescent="0.25">
      <c r="A14" t="s">
        <v>20</v>
      </c>
      <c r="B14" s="6">
        <v>0</v>
      </c>
      <c r="C14" s="8">
        <f t="shared" si="1"/>
        <v>0</v>
      </c>
      <c r="D14" s="8">
        <f t="shared" si="0"/>
        <v>0</v>
      </c>
    </row>
    <row r="15" spans="1:4" x14ac:dyDescent="0.25">
      <c r="A15" t="s">
        <v>21</v>
      </c>
      <c r="B15" s="6">
        <v>0</v>
      </c>
      <c r="C15" s="8">
        <f t="shared" si="1"/>
        <v>0</v>
      </c>
      <c r="D15" s="8">
        <f t="shared" si="0"/>
        <v>0</v>
      </c>
    </row>
    <row r="16" spans="1:4" x14ac:dyDescent="0.25">
      <c r="A16" t="s">
        <v>43</v>
      </c>
      <c r="B16" s="6">
        <v>0</v>
      </c>
      <c r="C16" s="8">
        <f t="shared" si="1"/>
        <v>0</v>
      </c>
      <c r="D16" s="8">
        <f t="shared" si="0"/>
        <v>0</v>
      </c>
    </row>
    <row r="17" spans="1:4" x14ac:dyDescent="0.25">
      <c r="A17" t="s">
        <v>37</v>
      </c>
      <c r="B17" s="6">
        <v>0</v>
      </c>
      <c r="C17" s="8">
        <f>B17/10</f>
        <v>0</v>
      </c>
      <c r="D17" s="8">
        <f t="shared" si="0"/>
        <v>0</v>
      </c>
    </row>
    <row r="18" spans="1:4" x14ac:dyDescent="0.25">
      <c r="A18" t="s">
        <v>23</v>
      </c>
      <c r="B18" s="6">
        <v>0</v>
      </c>
      <c r="C18" s="8">
        <f>B18/2</f>
        <v>0</v>
      </c>
      <c r="D18" s="8">
        <f t="shared" si="0"/>
        <v>0</v>
      </c>
    </row>
    <row r="19" spans="1:4" x14ac:dyDescent="0.25">
      <c r="A19" t="s">
        <v>24</v>
      </c>
      <c r="B19" s="6">
        <v>1</v>
      </c>
      <c r="C19" s="8">
        <f>B19/2</f>
        <v>0.5</v>
      </c>
      <c r="D19" s="8">
        <f t="shared" si="0"/>
        <v>12.5</v>
      </c>
    </row>
    <row r="20" spans="1:4" x14ac:dyDescent="0.25">
      <c r="A20" t="s">
        <v>25</v>
      </c>
      <c r="B20" s="6">
        <v>1</v>
      </c>
      <c r="C20" s="8">
        <f>B20/2</f>
        <v>0.5</v>
      </c>
      <c r="D20" s="8">
        <f t="shared" si="0"/>
        <v>12.5</v>
      </c>
    </row>
    <row r="21" spans="1:4" x14ac:dyDescent="0.25">
      <c r="A21" t="s">
        <v>26</v>
      </c>
      <c r="B21" s="6">
        <v>1</v>
      </c>
      <c r="C21" s="8">
        <f t="shared" ref="C21:C22" si="2">B21/2</f>
        <v>0.5</v>
      </c>
      <c r="D21" s="8">
        <f t="shared" si="0"/>
        <v>12.5</v>
      </c>
    </row>
    <row r="22" spans="1:4" x14ac:dyDescent="0.25">
      <c r="A22" t="s">
        <v>27</v>
      </c>
      <c r="B22" s="6">
        <v>0</v>
      </c>
      <c r="C22" s="8">
        <f t="shared" si="2"/>
        <v>0</v>
      </c>
      <c r="D22" s="8">
        <f t="shared" si="0"/>
        <v>0</v>
      </c>
    </row>
    <row r="23" spans="1:4" x14ac:dyDescent="0.25">
      <c r="A23" s="3" t="s">
        <v>38</v>
      </c>
      <c r="B23" s="6">
        <v>2</v>
      </c>
      <c r="C23" s="8">
        <f>B23/14</f>
        <v>0.14285714285714285</v>
      </c>
      <c r="D23" s="8">
        <f t="shared" si="0"/>
        <v>3.5714285714285712</v>
      </c>
    </row>
    <row r="24" spans="1:4" x14ac:dyDescent="0.25">
      <c r="A24" t="s">
        <v>28</v>
      </c>
      <c r="B24" s="6">
        <v>7</v>
      </c>
      <c r="C24" s="8">
        <f>B24/10</f>
        <v>0.7</v>
      </c>
      <c r="D24" s="8">
        <f t="shared" si="0"/>
        <v>17.5</v>
      </c>
    </row>
    <row r="25" spans="1:4" x14ac:dyDescent="0.25">
      <c r="A25" t="s">
        <v>33</v>
      </c>
      <c r="B25" s="6">
        <v>2</v>
      </c>
      <c r="C25" s="8">
        <f>B25/28</f>
        <v>7.1428571428571425E-2</v>
      </c>
      <c r="D25" s="8">
        <f t="shared" si="0"/>
        <v>1.7857142857142856</v>
      </c>
    </row>
    <row r="26" spans="1:4" x14ac:dyDescent="0.25">
      <c r="A26" t="s">
        <v>34</v>
      </c>
      <c r="B26" s="6">
        <v>1</v>
      </c>
      <c r="C26" s="8">
        <f>B26/28</f>
        <v>3.5714285714285712E-2</v>
      </c>
      <c r="D26" s="8">
        <f t="shared" si="0"/>
        <v>0.89285714285714279</v>
      </c>
    </row>
    <row r="27" spans="1:4" x14ac:dyDescent="0.25">
      <c r="A27" t="s">
        <v>30</v>
      </c>
      <c r="B27" s="6">
        <v>1</v>
      </c>
      <c r="C27" s="8">
        <f>B27/38</f>
        <v>2.6315789473684209E-2</v>
      </c>
      <c r="D27" s="8">
        <f t="shared" si="0"/>
        <v>0.6578947368421052</v>
      </c>
    </row>
    <row r="28" spans="1:4" x14ac:dyDescent="0.25">
      <c r="A28" t="s">
        <v>31</v>
      </c>
      <c r="B28" s="6">
        <v>12</v>
      </c>
      <c r="C28" s="8">
        <f>B28/38</f>
        <v>0.31578947368421051</v>
      </c>
      <c r="D28" s="8">
        <f t="shared" si="0"/>
        <v>7.8947368421052628</v>
      </c>
    </row>
    <row r="30" spans="1:4" x14ac:dyDescent="0.25">
      <c r="A30" t="s">
        <v>113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0" workbookViewId="0">
      <selection activeCell="A2" sqref="A2:A28"/>
    </sheetView>
  </sheetViews>
  <sheetFormatPr defaultRowHeight="15" x14ac:dyDescent="0.25"/>
  <cols>
    <col min="1" max="1" width="36" customWidth="1"/>
    <col min="2" max="2" width="6.7109375" bestFit="1" customWidth="1"/>
    <col min="3" max="3" width="4.42578125" customWidth="1"/>
    <col min="4" max="4" width="5.140625" bestFit="1" customWidth="1"/>
    <col min="5" max="5" width="12.140625" bestFit="1" customWidth="1"/>
    <col min="6" max="6" width="6.85546875" bestFit="1" customWidth="1"/>
  </cols>
  <sheetData>
    <row r="1" spans="1:6" x14ac:dyDescent="0.25">
      <c r="B1" s="6" t="s">
        <v>105</v>
      </c>
      <c r="C1" s="6"/>
      <c r="D1" s="6"/>
      <c r="E1" s="6" t="s">
        <v>6</v>
      </c>
      <c r="F1" s="6"/>
    </row>
    <row r="2" spans="1:6" x14ac:dyDescent="0.25">
      <c r="A2" t="s">
        <v>29</v>
      </c>
      <c r="B2" s="6" t="s">
        <v>7</v>
      </c>
      <c r="C2" s="6"/>
      <c r="D2" s="6" t="s">
        <v>7</v>
      </c>
      <c r="E2" s="8" t="s">
        <v>8</v>
      </c>
      <c r="F2" s="8" t="s">
        <v>9</v>
      </c>
    </row>
    <row r="3" spans="1:6" x14ac:dyDescent="0.25">
      <c r="A3" t="s">
        <v>10</v>
      </c>
      <c r="B3" s="6">
        <v>1</v>
      </c>
      <c r="C3" s="6"/>
      <c r="D3" s="6">
        <f>SUM(B3)</f>
        <v>1</v>
      </c>
      <c r="E3" s="8">
        <f>D3/1</f>
        <v>1</v>
      </c>
      <c r="F3" s="8">
        <f>(E3/1)*100</f>
        <v>100</v>
      </c>
    </row>
    <row r="4" spans="1:6" x14ac:dyDescent="0.25">
      <c r="A4" t="s">
        <v>11</v>
      </c>
      <c r="B4" s="6">
        <v>1</v>
      </c>
      <c r="C4" s="6"/>
      <c r="D4" s="6">
        <f t="shared" ref="D4:D28" si="0">SUM(B4)</f>
        <v>1</v>
      </c>
      <c r="E4" s="8">
        <f>D4/1</f>
        <v>1</v>
      </c>
      <c r="F4" s="8">
        <f t="shared" ref="F4:F28" si="1">(E4/1)*100</f>
        <v>100</v>
      </c>
    </row>
    <row r="5" spans="1:6" x14ac:dyDescent="0.25">
      <c r="A5" t="s">
        <v>36</v>
      </c>
      <c r="B5" s="6">
        <v>1</v>
      </c>
      <c r="C5" s="6"/>
      <c r="D5" s="6">
        <f t="shared" si="0"/>
        <v>1</v>
      </c>
      <c r="E5" s="8">
        <f>D5/7</f>
        <v>0.14285714285714285</v>
      </c>
      <c r="F5" s="8">
        <f t="shared" si="1"/>
        <v>14.285714285714285</v>
      </c>
    </row>
    <row r="6" spans="1:6" x14ac:dyDescent="0.25">
      <c r="A6" t="s">
        <v>12</v>
      </c>
      <c r="B6" s="6">
        <v>3</v>
      </c>
      <c r="C6" s="6"/>
      <c r="D6" s="6">
        <f t="shared" si="0"/>
        <v>3</v>
      </c>
      <c r="E6" s="8">
        <f>D6/12</f>
        <v>0.25</v>
      </c>
      <c r="F6" s="8">
        <f t="shared" si="1"/>
        <v>25</v>
      </c>
    </row>
    <row r="7" spans="1:6" x14ac:dyDescent="0.25">
      <c r="A7" t="s">
        <v>13</v>
      </c>
      <c r="B7" s="6">
        <v>0</v>
      </c>
      <c r="C7" s="6"/>
      <c r="D7" s="6">
        <f t="shared" si="0"/>
        <v>0</v>
      </c>
      <c r="E7" s="8">
        <f>D7/5</f>
        <v>0</v>
      </c>
      <c r="F7" s="8">
        <f t="shared" si="1"/>
        <v>0</v>
      </c>
    </row>
    <row r="8" spans="1:6" x14ac:dyDescent="0.25">
      <c r="A8" t="s">
        <v>14</v>
      </c>
      <c r="B8" s="6">
        <v>0</v>
      </c>
      <c r="C8" s="6"/>
      <c r="D8" s="6">
        <f t="shared" si="0"/>
        <v>0</v>
      </c>
      <c r="E8" s="8">
        <f>D8/1</f>
        <v>0</v>
      </c>
      <c r="F8" s="8">
        <f t="shared" si="1"/>
        <v>0</v>
      </c>
    </row>
    <row r="9" spans="1:6" x14ac:dyDescent="0.25">
      <c r="A9" t="s">
        <v>15</v>
      </c>
      <c r="B9" s="6">
        <v>1</v>
      </c>
      <c r="C9" s="6"/>
      <c r="D9" s="6">
        <f t="shared" si="0"/>
        <v>1</v>
      </c>
      <c r="E9" s="8">
        <f>D9/1</f>
        <v>1</v>
      </c>
      <c r="F9" s="8">
        <f t="shared" si="1"/>
        <v>100</v>
      </c>
    </row>
    <row r="10" spans="1:6" x14ac:dyDescent="0.25">
      <c r="A10" t="s">
        <v>16</v>
      </c>
      <c r="B10" s="6">
        <v>2</v>
      </c>
      <c r="C10" s="6"/>
      <c r="D10" s="6">
        <f t="shared" si="0"/>
        <v>2</v>
      </c>
      <c r="E10" s="8">
        <f>D10/2</f>
        <v>1</v>
      </c>
      <c r="F10" s="8">
        <f t="shared" si="1"/>
        <v>100</v>
      </c>
    </row>
    <row r="11" spans="1:6" x14ac:dyDescent="0.25">
      <c r="A11" t="s">
        <v>17</v>
      </c>
      <c r="B11" s="6">
        <v>3</v>
      </c>
      <c r="C11" s="6"/>
      <c r="D11" s="6">
        <f t="shared" si="0"/>
        <v>3</v>
      </c>
      <c r="E11" s="8">
        <f>D11/24</f>
        <v>0.125</v>
      </c>
      <c r="F11" s="8">
        <f t="shared" si="1"/>
        <v>12.5</v>
      </c>
    </row>
    <row r="12" spans="1:6" x14ac:dyDescent="0.25">
      <c r="A12" t="s">
        <v>18</v>
      </c>
      <c r="B12" s="6">
        <v>2</v>
      </c>
      <c r="C12" s="6"/>
      <c r="D12" s="6">
        <f t="shared" si="0"/>
        <v>2</v>
      </c>
      <c r="E12" s="8">
        <f t="shared" ref="E12:E15" si="2">D12/2</f>
        <v>1</v>
      </c>
      <c r="F12" s="8">
        <f t="shared" si="1"/>
        <v>100</v>
      </c>
    </row>
    <row r="13" spans="1:6" x14ac:dyDescent="0.25">
      <c r="A13" t="s">
        <v>19</v>
      </c>
      <c r="B13" s="6">
        <v>2</v>
      </c>
      <c r="C13" s="6"/>
      <c r="D13" s="6">
        <f t="shared" si="0"/>
        <v>2</v>
      </c>
      <c r="E13" s="8">
        <f t="shared" si="2"/>
        <v>1</v>
      </c>
      <c r="F13" s="8">
        <f t="shared" si="1"/>
        <v>100</v>
      </c>
    </row>
    <row r="14" spans="1:6" x14ac:dyDescent="0.25">
      <c r="A14" t="s">
        <v>20</v>
      </c>
      <c r="B14" s="6">
        <v>1</v>
      </c>
      <c r="C14" s="6"/>
      <c r="D14" s="6">
        <f t="shared" si="0"/>
        <v>1</v>
      </c>
      <c r="E14" s="8">
        <f t="shared" si="2"/>
        <v>0.5</v>
      </c>
      <c r="F14" s="8">
        <f t="shared" si="1"/>
        <v>50</v>
      </c>
    </row>
    <row r="15" spans="1:6" x14ac:dyDescent="0.25">
      <c r="A15" t="s">
        <v>21</v>
      </c>
      <c r="B15" s="6">
        <v>1</v>
      </c>
      <c r="C15" s="6"/>
      <c r="D15" s="6">
        <f t="shared" si="0"/>
        <v>1</v>
      </c>
      <c r="E15" s="8">
        <f t="shared" si="2"/>
        <v>0.5</v>
      </c>
      <c r="F15" s="8">
        <f t="shared" si="1"/>
        <v>50</v>
      </c>
    </row>
    <row r="16" spans="1:6" x14ac:dyDescent="0.25">
      <c r="A16" t="s">
        <v>43</v>
      </c>
      <c r="B16" s="6">
        <v>7</v>
      </c>
      <c r="C16" s="6"/>
      <c r="D16" s="6">
        <f t="shared" si="0"/>
        <v>7</v>
      </c>
      <c r="E16" s="8">
        <f>D16/16</f>
        <v>0.4375</v>
      </c>
      <c r="F16" s="8">
        <f t="shared" si="1"/>
        <v>43.75</v>
      </c>
    </row>
    <row r="17" spans="1:6" x14ac:dyDescent="0.25">
      <c r="A17" t="s">
        <v>37</v>
      </c>
      <c r="B17" s="6">
        <v>5</v>
      </c>
      <c r="C17" s="6"/>
      <c r="D17" s="6">
        <f t="shared" si="0"/>
        <v>5</v>
      </c>
      <c r="E17" s="8">
        <f>D17/10</f>
        <v>0.5</v>
      </c>
      <c r="F17" s="8">
        <f t="shared" si="1"/>
        <v>50</v>
      </c>
    </row>
    <row r="18" spans="1:6" x14ac:dyDescent="0.25">
      <c r="A18" t="s">
        <v>23</v>
      </c>
      <c r="B18" s="6">
        <v>2</v>
      </c>
      <c r="C18" s="6"/>
      <c r="D18" s="6">
        <f t="shared" si="0"/>
        <v>2</v>
      </c>
      <c r="E18" s="8">
        <f>D18/2</f>
        <v>1</v>
      </c>
      <c r="F18" s="8">
        <f t="shared" si="1"/>
        <v>100</v>
      </c>
    </row>
    <row r="19" spans="1:6" x14ac:dyDescent="0.25">
      <c r="A19" t="s">
        <v>24</v>
      </c>
      <c r="B19" s="6">
        <v>1</v>
      </c>
      <c r="C19" s="6"/>
      <c r="D19" s="6">
        <f t="shared" si="0"/>
        <v>1</v>
      </c>
      <c r="E19" s="8">
        <f>D19/2</f>
        <v>0.5</v>
      </c>
      <c r="F19" s="8">
        <f t="shared" si="1"/>
        <v>50</v>
      </c>
    </row>
    <row r="20" spans="1:6" x14ac:dyDescent="0.25">
      <c r="A20" t="s">
        <v>25</v>
      </c>
      <c r="B20" s="6">
        <v>1</v>
      </c>
      <c r="C20" s="6"/>
      <c r="D20" s="6">
        <f t="shared" si="0"/>
        <v>1</v>
      </c>
      <c r="E20" s="8">
        <f>D20/2</f>
        <v>0.5</v>
      </c>
      <c r="F20" s="8">
        <f t="shared" si="1"/>
        <v>50</v>
      </c>
    </row>
    <row r="21" spans="1:6" x14ac:dyDescent="0.25">
      <c r="A21" t="s">
        <v>26</v>
      </c>
      <c r="B21" s="6">
        <v>2</v>
      </c>
      <c r="C21" s="6"/>
      <c r="D21" s="6">
        <f t="shared" si="0"/>
        <v>2</v>
      </c>
      <c r="E21" s="8">
        <f t="shared" ref="E21:E22" si="3">D21/2</f>
        <v>1</v>
      </c>
      <c r="F21" s="8">
        <f t="shared" si="1"/>
        <v>100</v>
      </c>
    </row>
    <row r="22" spans="1:6" x14ac:dyDescent="0.25">
      <c r="A22" t="s">
        <v>27</v>
      </c>
      <c r="B22" s="6">
        <v>2</v>
      </c>
      <c r="C22" s="6"/>
      <c r="D22" s="6">
        <f t="shared" si="0"/>
        <v>2</v>
      </c>
      <c r="E22" s="8">
        <f t="shared" si="3"/>
        <v>1</v>
      </c>
      <c r="F22" s="8">
        <f t="shared" si="1"/>
        <v>100</v>
      </c>
    </row>
    <row r="23" spans="1:6" x14ac:dyDescent="0.25">
      <c r="A23" s="3" t="s">
        <v>38</v>
      </c>
      <c r="B23" s="6">
        <v>2</v>
      </c>
      <c r="C23" s="6"/>
      <c r="D23" s="6">
        <f t="shared" si="0"/>
        <v>2</v>
      </c>
      <c r="E23" s="8">
        <f>D23/14</f>
        <v>0.14285714285714285</v>
      </c>
      <c r="F23" s="8">
        <f t="shared" si="1"/>
        <v>14.285714285714285</v>
      </c>
    </row>
    <row r="24" spans="1:6" x14ac:dyDescent="0.25">
      <c r="A24" t="s">
        <v>28</v>
      </c>
      <c r="B24" s="6"/>
      <c r="C24" s="6"/>
      <c r="D24" s="6">
        <f t="shared" si="0"/>
        <v>0</v>
      </c>
      <c r="E24" s="8">
        <f>D24/10</f>
        <v>0</v>
      </c>
      <c r="F24" s="8">
        <f t="shared" si="1"/>
        <v>0</v>
      </c>
    </row>
    <row r="25" spans="1:6" x14ac:dyDescent="0.25">
      <c r="A25" t="s">
        <v>33</v>
      </c>
      <c r="B25" s="6">
        <v>15</v>
      </c>
      <c r="C25" s="6"/>
      <c r="D25" s="6">
        <f t="shared" si="0"/>
        <v>15</v>
      </c>
      <c r="E25" s="8">
        <f>D25/28</f>
        <v>0.5357142857142857</v>
      </c>
      <c r="F25" s="8">
        <f t="shared" si="1"/>
        <v>53.571428571428569</v>
      </c>
    </row>
    <row r="26" spans="1:6" x14ac:dyDescent="0.25">
      <c r="A26" t="s">
        <v>34</v>
      </c>
      <c r="B26" s="6">
        <v>2</v>
      </c>
      <c r="C26" s="6"/>
      <c r="D26" s="6">
        <f t="shared" si="0"/>
        <v>2</v>
      </c>
      <c r="E26" s="8">
        <f>D26/28</f>
        <v>7.1428571428571425E-2</v>
      </c>
      <c r="F26" s="8">
        <f t="shared" si="1"/>
        <v>7.1428571428571423</v>
      </c>
    </row>
    <row r="27" spans="1:6" x14ac:dyDescent="0.25">
      <c r="A27" t="s">
        <v>30</v>
      </c>
      <c r="B27" s="6">
        <v>20</v>
      </c>
      <c r="C27" s="6"/>
      <c r="D27" s="6">
        <f t="shared" si="0"/>
        <v>20</v>
      </c>
      <c r="E27" s="8">
        <f>D27/38</f>
        <v>0.52631578947368418</v>
      </c>
      <c r="F27" s="8">
        <f t="shared" si="1"/>
        <v>52.631578947368418</v>
      </c>
    </row>
    <row r="28" spans="1:6" x14ac:dyDescent="0.25">
      <c r="A28" t="s">
        <v>31</v>
      </c>
      <c r="B28" s="6">
        <v>2</v>
      </c>
      <c r="C28" s="6"/>
      <c r="D28" s="6">
        <f t="shared" si="0"/>
        <v>2</v>
      </c>
      <c r="E28" s="8">
        <f>D28/38</f>
        <v>5.2631578947368418E-2</v>
      </c>
      <c r="F28" s="8">
        <f t="shared" si="1"/>
        <v>5.2631578947368416</v>
      </c>
    </row>
    <row r="30" spans="1:6" x14ac:dyDescent="0.25">
      <c r="A30" s="3" t="s">
        <v>115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15" sqref="A15"/>
    </sheetView>
  </sheetViews>
  <sheetFormatPr defaultRowHeight="15" x14ac:dyDescent="0.25"/>
  <cols>
    <col min="1" max="1" width="36.28515625" customWidth="1"/>
    <col min="2" max="2" width="6.7109375" bestFit="1" customWidth="1"/>
    <col min="3" max="3" width="5.5703125" customWidth="1"/>
    <col min="4" max="4" width="5.85546875" customWidth="1"/>
    <col min="5" max="5" width="11.85546875" bestFit="1" customWidth="1"/>
    <col min="6" max="6" width="7" customWidth="1"/>
  </cols>
  <sheetData>
    <row r="1" spans="1:6" x14ac:dyDescent="0.25">
      <c r="B1" s="8" t="s">
        <v>105</v>
      </c>
      <c r="C1" s="6"/>
      <c r="D1" s="18"/>
      <c r="E1" s="18" t="s">
        <v>6</v>
      </c>
      <c r="F1" s="6"/>
    </row>
    <row r="2" spans="1:6" x14ac:dyDescent="0.25">
      <c r="A2" t="s">
        <v>29</v>
      </c>
      <c r="B2" s="6" t="s">
        <v>7</v>
      </c>
      <c r="C2" s="6"/>
      <c r="D2" s="7" t="s">
        <v>7</v>
      </c>
      <c r="E2" s="8" t="s">
        <v>8</v>
      </c>
      <c r="F2" s="8" t="s">
        <v>9</v>
      </c>
    </row>
    <row r="3" spans="1:6" x14ac:dyDescent="0.25">
      <c r="A3" t="s">
        <v>10</v>
      </c>
      <c r="B3" s="6">
        <v>4</v>
      </c>
      <c r="C3" s="6"/>
      <c r="D3" s="7">
        <f>SUM(B3)</f>
        <v>4</v>
      </c>
      <c r="E3" s="8">
        <f>B3/1</f>
        <v>4</v>
      </c>
      <c r="F3" s="8">
        <f>(E3/6)*100</f>
        <v>66.666666666666657</v>
      </c>
    </row>
    <row r="4" spans="1:6" x14ac:dyDescent="0.25">
      <c r="A4" t="s">
        <v>11</v>
      </c>
      <c r="B4" s="6">
        <v>6</v>
      </c>
      <c r="C4" s="6"/>
      <c r="D4" s="7">
        <f>SUM(B4)</f>
        <v>6</v>
      </c>
      <c r="E4" s="8">
        <f>B4/1</f>
        <v>6</v>
      </c>
      <c r="F4" s="8">
        <f t="shared" ref="F4:F28" si="0">(E4/6)*100</f>
        <v>100</v>
      </c>
    </row>
    <row r="5" spans="1:6" x14ac:dyDescent="0.25">
      <c r="A5" t="s">
        <v>36</v>
      </c>
      <c r="B5" s="6">
        <v>4</v>
      </c>
      <c r="C5" s="6"/>
      <c r="D5" s="7">
        <f>SUM(B5)</f>
        <v>4</v>
      </c>
      <c r="E5" s="8">
        <f>B5/7</f>
        <v>0.5714285714285714</v>
      </c>
      <c r="F5" s="8">
        <f t="shared" si="0"/>
        <v>9.5238095238095237</v>
      </c>
    </row>
    <row r="6" spans="1:6" x14ac:dyDescent="0.25">
      <c r="A6" t="s">
        <v>12</v>
      </c>
      <c r="B6" s="6">
        <v>2</v>
      </c>
      <c r="C6" s="6"/>
      <c r="D6" s="7">
        <f>SUM(B6)</f>
        <v>2</v>
      </c>
      <c r="E6" s="8">
        <f>B6/12</f>
        <v>0.16666666666666666</v>
      </c>
      <c r="F6" s="8">
        <f t="shared" si="0"/>
        <v>2.7777777777777777</v>
      </c>
    </row>
    <row r="7" spans="1:6" x14ac:dyDescent="0.25">
      <c r="A7" t="s">
        <v>13</v>
      </c>
      <c r="B7" s="6">
        <v>1</v>
      </c>
      <c r="C7" s="6"/>
      <c r="D7" s="7">
        <f>SUM(B7)</f>
        <v>1</v>
      </c>
      <c r="E7" s="8">
        <f>B7/5</f>
        <v>0.2</v>
      </c>
      <c r="F7" s="8">
        <f t="shared" si="0"/>
        <v>3.3333333333333335</v>
      </c>
    </row>
    <row r="8" spans="1:6" x14ac:dyDescent="0.25">
      <c r="A8" t="s">
        <v>14</v>
      </c>
      <c r="B8" s="6">
        <v>0</v>
      </c>
      <c r="C8" s="6"/>
      <c r="D8" s="7">
        <f>SUM(B8)</f>
        <v>0</v>
      </c>
      <c r="E8" s="8">
        <f>B8/1</f>
        <v>0</v>
      </c>
      <c r="F8" s="8">
        <f t="shared" si="0"/>
        <v>0</v>
      </c>
    </row>
    <row r="9" spans="1:6" x14ac:dyDescent="0.25">
      <c r="A9" t="s">
        <v>15</v>
      </c>
      <c r="B9" s="6">
        <v>0</v>
      </c>
      <c r="C9" s="6"/>
      <c r="D9" s="7">
        <f>SUM(B9)</f>
        <v>0</v>
      </c>
      <c r="E9" s="8">
        <f>B9/1</f>
        <v>0</v>
      </c>
      <c r="F9" s="8">
        <f t="shared" si="0"/>
        <v>0</v>
      </c>
    </row>
    <row r="10" spans="1:6" x14ac:dyDescent="0.25">
      <c r="A10" t="s">
        <v>16</v>
      </c>
      <c r="B10" s="6">
        <v>2</v>
      </c>
      <c r="C10" s="6"/>
      <c r="D10" s="7">
        <f>SUM(B10)</f>
        <v>2</v>
      </c>
      <c r="E10" s="8">
        <f>B10/2</f>
        <v>1</v>
      </c>
      <c r="F10" s="8">
        <f t="shared" si="0"/>
        <v>16.666666666666664</v>
      </c>
    </row>
    <row r="11" spans="1:6" x14ac:dyDescent="0.25">
      <c r="A11" t="s">
        <v>17</v>
      </c>
      <c r="B11" s="6">
        <v>4</v>
      </c>
      <c r="C11" s="6"/>
      <c r="D11" s="7">
        <f>SUM(B11)</f>
        <v>4</v>
      </c>
      <c r="E11" s="8">
        <f>B11/24</f>
        <v>0.16666666666666666</v>
      </c>
      <c r="F11" s="8">
        <f t="shared" si="0"/>
        <v>2.7777777777777777</v>
      </c>
    </row>
    <row r="12" spans="1:6" x14ac:dyDescent="0.25">
      <c r="A12" t="s">
        <v>18</v>
      </c>
      <c r="B12" s="6">
        <v>0</v>
      </c>
      <c r="C12" s="6"/>
      <c r="D12" s="7">
        <f>SUM(B12)</f>
        <v>0</v>
      </c>
      <c r="E12" s="8">
        <f>B12/2</f>
        <v>0</v>
      </c>
      <c r="F12" s="8">
        <f t="shared" si="0"/>
        <v>0</v>
      </c>
    </row>
    <row r="13" spans="1:6" x14ac:dyDescent="0.25">
      <c r="A13" t="s">
        <v>19</v>
      </c>
      <c r="B13" s="6">
        <v>4</v>
      </c>
      <c r="C13" s="6"/>
      <c r="D13" s="7">
        <f>SUM(B13)</f>
        <v>4</v>
      </c>
      <c r="E13" s="8">
        <f>B13/2</f>
        <v>2</v>
      </c>
      <c r="F13" s="8">
        <f t="shared" si="0"/>
        <v>33.333333333333329</v>
      </c>
    </row>
    <row r="14" spans="1:6" x14ac:dyDescent="0.25">
      <c r="A14" t="s">
        <v>20</v>
      </c>
      <c r="B14" s="6">
        <v>1</v>
      </c>
      <c r="C14" s="6"/>
      <c r="D14" s="7">
        <f>SUM(B14)</f>
        <v>1</v>
      </c>
      <c r="E14" s="8">
        <f>B14/2</f>
        <v>0.5</v>
      </c>
      <c r="F14" s="8">
        <f t="shared" si="0"/>
        <v>8.3333333333333321</v>
      </c>
    </row>
    <row r="15" spans="1:6" x14ac:dyDescent="0.25">
      <c r="A15" t="s">
        <v>21</v>
      </c>
      <c r="B15" s="6">
        <v>4</v>
      </c>
      <c r="C15" s="6"/>
      <c r="D15" s="7">
        <f>SUM(B15)</f>
        <v>4</v>
      </c>
      <c r="E15" s="8">
        <f>B15/2</f>
        <v>2</v>
      </c>
      <c r="F15" s="8">
        <f t="shared" si="0"/>
        <v>33.333333333333329</v>
      </c>
    </row>
    <row r="16" spans="1:6" x14ac:dyDescent="0.25">
      <c r="A16" t="s">
        <v>43</v>
      </c>
      <c r="B16" s="6">
        <v>4</v>
      </c>
      <c r="C16" s="6"/>
      <c r="D16" s="7">
        <f>SUM(B16)</f>
        <v>4</v>
      </c>
      <c r="E16" s="8">
        <f>B16/16</f>
        <v>0.25</v>
      </c>
      <c r="F16" s="8">
        <f t="shared" si="0"/>
        <v>4.1666666666666661</v>
      </c>
    </row>
    <row r="17" spans="1:6" x14ac:dyDescent="0.25">
      <c r="A17" t="s">
        <v>37</v>
      </c>
      <c r="B17" s="6">
        <v>19</v>
      </c>
      <c r="C17" s="6"/>
      <c r="D17" s="7">
        <f>SUM(B17)</f>
        <v>19</v>
      </c>
      <c r="E17" s="8">
        <f>B17/10</f>
        <v>1.9</v>
      </c>
      <c r="F17" s="8">
        <f t="shared" si="0"/>
        <v>31.666666666666664</v>
      </c>
    </row>
    <row r="18" spans="1:6" x14ac:dyDescent="0.25">
      <c r="A18" t="s">
        <v>23</v>
      </c>
      <c r="B18" s="6">
        <v>0</v>
      </c>
      <c r="C18" s="6"/>
      <c r="D18" s="7">
        <f>SUM(B18)</f>
        <v>0</v>
      </c>
      <c r="E18" s="8">
        <f>B18/2</f>
        <v>0</v>
      </c>
      <c r="F18" s="8">
        <f t="shared" si="0"/>
        <v>0</v>
      </c>
    </row>
    <row r="19" spans="1:6" x14ac:dyDescent="0.25">
      <c r="A19" t="s">
        <v>24</v>
      </c>
      <c r="B19" s="6">
        <v>5</v>
      </c>
      <c r="C19" s="6"/>
      <c r="D19" s="7">
        <f>SUM(B19)</f>
        <v>5</v>
      </c>
      <c r="E19" s="8">
        <f>B19/2</f>
        <v>2.5</v>
      </c>
      <c r="F19" s="8">
        <f t="shared" si="0"/>
        <v>41.666666666666671</v>
      </c>
    </row>
    <row r="20" spans="1:6" x14ac:dyDescent="0.25">
      <c r="A20" t="s">
        <v>25</v>
      </c>
      <c r="B20" s="6">
        <v>0</v>
      </c>
      <c r="C20" s="6"/>
      <c r="D20" s="7">
        <f>SUM(B20)</f>
        <v>0</v>
      </c>
      <c r="E20" s="8">
        <f>B20/2</f>
        <v>0</v>
      </c>
      <c r="F20" s="8">
        <f t="shared" si="0"/>
        <v>0</v>
      </c>
    </row>
    <row r="21" spans="1:6" x14ac:dyDescent="0.25">
      <c r="A21" t="s">
        <v>26</v>
      </c>
      <c r="B21" s="6">
        <v>4</v>
      </c>
      <c r="C21" s="6"/>
      <c r="D21" s="7">
        <f>SUM(B21)</f>
        <v>4</v>
      </c>
      <c r="E21" s="8">
        <f>B21/2</f>
        <v>2</v>
      </c>
      <c r="F21" s="8">
        <f t="shared" si="0"/>
        <v>33.333333333333329</v>
      </c>
    </row>
    <row r="22" spans="1:6" x14ac:dyDescent="0.25">
      <c r="A22" t="s">
        <v>27</v>
      </c>
      <c r="B22" s="6">
        <v>4</v>
      </c>
      <c r="C22" s="6"/>
      <c r="D22" s="7">
        <f>SUM(B22)</f>
        <v>4</v>
      </c>
      <c r="E22" s="8">
        <f>B22/2</f>
        <v>2</v>
      </c>
      <c r="F22" s="8">
        <f t="shared" si="0"/>
        <v>33.333333333333329</v>
      </c>
    </row>
    <row r="23" spans="1:6" x14ac:dyDescent="0.25">
      <c r="A23" s="3" t="s">
        <v>38</v>
      </c>
      <c r="B23" s="6">
        <v>9</v>
      </c>
      <c r="C23" s="6"/>
      <c r="D23" s="7">
        <f>SUM(B23)</f>
        <v>9</v>
      </c>
      <c r="E23" s="8">
        <f>B23/14</f>
        <v>0.6428571428571429</v>
      </c>
      <c r="F23" s="8">
        <f t="shared" si="0"/>
        <v>10.714285714285715</v>
      </c>
    </row>
    <row r="24" spans="1:6" x14ac:dyDescent="0.25">
      <c r="A24" t="s">
        <v>28</v>
      </c>
      <c r="B24" s="6">
        <v>7</v>
      </c>
      <c r="C24" s="6"/>
      <c r="D24" s="7">
        <f>SUM(B24)</f>
        <v>7</v>
      </c>
      <c r="E24" s="8">
        <f>B24/10</f>
        <v>0.7</v>
      </c>
      <c r="F24" s="8">
        <f t="shared" si="0"/>
        <v>11.666666666666666</v>
      </c>
    </row>
    <row r="25" spans="1:6" x14ac:dyDescent="0.25">
      <c r="A25" t="s">
        <v>33</v>
      </c>
      <c r="B25" s="6">
        <v>25</v>
      </c>
      <c r="C25" s="6"/>
      <c r="D25" s="7">
        <f>SUM(B25)</f>
        <v>25</v>
      </c>
      <c r="E25" s="8">
        <f>B25/28</f>
        <v>0.8928571428571429</v>
      </c>
      <c r="F25" s="8">
        <f t="shared" si="0"/>
        <v>14.880952380952381</v>
      </c>
    </row>
    <row r="26" spans="1:6" x14ac:dyDescent="0.25">
      <c r="A26" t="s">
        <v>34</v>
      </c>
      <c r="B26" s="6">
        <v>23</v>
      </c>
      <c r="C26" s="6"/>
      <c r="D26" s="7">
        <f>SUM(B26)</f>
        <v>23</v>
      </c>
      <c r="E26" s="8">
        <f>B26/28</f>
        <v>0.8214285714285714</v>
      </c>
      <c r="F26" s="8">
        <f t="shared" si="0"/>
        <v>13.69047619047619</v>
      </c>
    </row>
    <row r="27" spans="1:6" x14ac:dyDescent="0.25">
      <c r="A27" t="s">
        <v>30</v>
      </c>
      <c r="B27" s="6">
        <v>44</v>
      </c>
      <c r="C27" s="6"/>
      <c r="D27" s="7">
        <f>SUM(B27)</f>
        <v>44</v>
      </c>
      <c r="E27" s="8">
        <f>B27/38</f>
        <v>1.1578947368421053</v>
      </c>
      <c r="F27" s="8">
        <f t="shared" si="0"/>
        <v>19.298245614035089</v>
      </c>
    </row>
    <row r="28" spans="1:6" x14ac:dyDescent="0.25">
      <c r="A28" t="s">
        <v>31</v>
      </c>
      <c r="B28" s="6">
        <v>30</v>
      </c>
      <c r="C28" s="6"/>
      <c r="D28" s="7">
        <f>SUM(B28)</f>
        <v>30</v>
      </c>
      <c r="E28" s="8">
        <f>B28/38</f>
        <v>0.78947368421052633</v>
      </c>
      <c r="F28" s="8">
        <f t="shared" si="0"/>
        <v>13.157894736842104</v>
      </c>
    </row>
    <row r="29" spans="1:6" x14ac:dyDescent="0.25">
      <c r="A29" s="3"/>
    </row>
    <row r="30" spans="1:6" x14ac:dyDescent="0.25">
      <c r="A30" s="3" t="s">
        <v>114</v>
      </c>
    </row>
    <row r="31" spans="1:6" x14ac:dyDescent="0.25">
      <c r="A31" s="3"/>
    </row>
    <row r="32" spans="1:6" x14ac:dyDescent="0.25">
      <c r="A32" s="3"/>
    </row>
    <row r="33" spans="1:1" x14ac:dyDescent="0.25">
      <c r="A3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C28" sqref="C28"/>
    </sheetView>
  </sheetViews>
  <sheetFormatPr defaultRowHeight="15" x14ac:dyDescent="0.25"/>
  <cols>
    <col min="1" max="1" width="36.28515625" customWidth="1"/>
    <col min="2" max="2" width="5.5703125" customWidth="1"/>
    <col min="3" max="3" width="12.140625" bestFit="1" customWidth="1"/>
    <col min="4" max="4" width="7" customWidth="1"/>
  </cols>
  <sheetData>
    <row r="1" spans="1:4" x14ac:dyDescent="0.25">
      <c r="C1" t="s">
        <v>6</v>
      </c>
    </row>
    <row r="2" spans="1:4" x14ac:dyDescent="0.25">
      <c r="A2" t="s">
        <v>29</v>
      </c>
      <c r="B2" t="s">
        <v>7</v>
      </c>
      <c r="C2" s="1" t="s">
        <v>8</v>
      </c>
      <c r="D2" s="1" t="s">
        <v>9</v>
      </c>
    </row>
    <row r="3" spans="1:4" x14ac:dyDescent="0.25">
      <c r="A3" t="s">
        <v>10</v>
      </c>
      <c r="B3" s="6">
        <v>68</v>
      </c>
      <c r="C3" s="8">
        <f>B3/1</f>
        <v>68</v>
      </c>
      <c r="D3" s="8">
        <f>(C3/68)*100</f>
        <v>100</v>
      </c>
    </row>
    <row r="4" spans="1:4" x14ac:dyDescent="0.25">
      <c r="A4" t="s">
        <v>11</v>
      </c>
      <c r="B4" s="6">
        <v>64</v>
      </c>
      <c r="C4" s="8">
        <f>B4/1</f>
        <v>64</v>
      </c>
      <c r="D4" s="8">
        <f t="shared" ref="D4:D26" si="0">(C4/68)*100</f>
        <v>94.117647058823522</v>
      </c>
    </row>
    <row r="5" spans="1:4" x14ac:dyDescent="0.25">
      <c r="A5" t="s">
        <v>36</v>
      </c>
      <c r="B5" s="6">
        <v>288</v>
      </c>
      <c r="C5" s="8">
        <f>B5/7</f>
        <v>41.142857142857146</v>
      </c>
      <c r="D5" s="8">
        <f t="shared" si="0"/>
        <v>60.504201680672274</v>
      </c>
    </row>
    <row r="6" spans="1:4" x14ac:dyDescent="0.25">
      <c r="A6" t="s">
        <v>12</v>
      </c>
      <c r="B6" s="6">
        <v>534</v>
      </c>
      <c r="C6" s="8">
        <f>B6/12</f>
        <v>44.5</v>
      </c>
      <c r="D6" s="8">
        <f t="shared" si="0"/>
        <v>65.441176470588232</v>
      </c>
    </row>
    <row r="7" spans="1:4" x14ac:dyDescent="0.25">
      <c r="A7" t="s">
        <v>13</v>
      </c>
      <c r="B7" s="6">
        <v>252</v>
      </c>
      <c r="C7" s="8">
        <f>B7/5</f>
        <v>50.4</v>
      </c>
      <c r="D7" s="8">
        <f t="shared" si="0"/>
        <v>74.117647058823536</v>
      </c>
    </row>
    <row r="8" spans="1:4" x14ac:dyDescent="0.25">
      <c r="A8" t="s">
        <v>14</v>
      </c>
      <c r="B8" s="6">
        <v>52</v>
      </c>
      <c r="C8" s="8">
        <f>B8/1</f>
        <v>52</v>
      </c>
      <c r="D8" s="8">
        <f t="shared" si="0"/>
        <v>76.470588235294116</v>
      </c>
    </row>
    <row r="9" spans="1:4" x14ac:dyDescent="0.25">
      <c r="A9" t="s">
        <v>15</v>
      </c>
      <c r="B9" s="6">
        <v>0</v>
      </c>
      <c r="C9" s="8">
        <f>B9/1</f>
        <v>0</v>
      </c>
      <c r="D9" s="8">
        <f t="shared" si="0"/>
        <v>0</v>
      </c>
    </row>
    <row r="10" spans="1:4" x14ac:dyDescent="0.25">
      <c r="A10" t="s">
        <v>16</v>
      </c>
      <c r="B10" s="6">
        <v>103</v>
      </c>
      <c r="C10" s="8">
        <f>B10/2</f>
        <v>51.5</v>
      </c>
      <c r="D10" s="8">
        <f t="shared" si="0"/>
        <v>75.735294117647058</v>
      </c>
    </row>
    <row r="11" spans="1:4" x14ac:dyDescent="0.25">
      <c r="A11" t="s">
        <v>17</v>
      </c>
      <c r="B11" s="6">
        <v>993</v>
      </c>
      <c r="C11" s="8">
        <f>B11/24</f>
        <v>41.375</v>
      </c>
      <c r="D11" s="8">
        <f t="shared" si="0"/>
        <v>60.845588235294116</v>
      </c>
    </row>
    <row r="12" spans="1:4" x14ac:dyDescent="0.25">
      <c r="A12" t="s">
        <v>18</v>
      </c>
      <c r="B12" s="6">
        <v>105</v>
      </c>
      <c r="C12" s="8">
        <f t="shared" ref="C12:C15" si="1">B12/2</f>
        <v>52.5</v>
      </c>
      <c r="D12" s="8">
        <f t="shared" si="0"/>
        <v>77.205882352941174</v>
      </c>
    </row>
    <row r="13" spans="1:4" x14ac:dyDescent="0.25">
      <c r="A13" t="s">
        <v>19</v>
      </c>
      <c r="B13" s="6">
        <v>129</v>
      </c>
      <c r="C13" s="8">
        <f t="shared" si="1"/>
        <v>64.5</v>
      </c>
      <c r="D13" s="8">
        <f t="shared" si="0"/>
        <v>94.85294117647058</v>
      </c>
    </row>
    <row r="14" spans="1:4" x14ac:dyDescent="0.25">
      <c r="A14" t="s">
        <v>20</v>
      </c>
      <c r="B14" s="6">
        <v>121</v>
      </c>
      <c r="C14" s="8">
        <f t="shared" si="1"/>
        <v>60.5</v>
      </c>
      <c r="D14" s="8">
        <f t="shared" si="0"/>
        <v>88.970588235294116</v>
      </c>
    </row>
    <row r="15" spans="1:4" x14ac:dyDescent="0.25">
      <c r="A15" t="s">
        <v>21</v>
      </c>
      <c r="B15" s="6">
        <v>109</v>
      </c>
      <c r="C15" s="8">
        <f t="shared" si="1"/>
        <v>54.5</v>
      </c>
      <c r="D15" s="8">
        <f t="shared" si="0"/>
        <v>80.14705882352942</v>
      </c>
    </row>
    <row r="16" spans="1:4" x14ac:dyDescent="0.25">
      <c r="A16" t="s">
        <v>43</v>
      </c>
      <c r="B16" s="6">
        <v>388</v>
      </c>
      <c r="C16" s="8">
        <f>B16/16</f>
        <v>24.25</v>
      </c>
      <c r="D16" s="8">
        <f t="shared" si="0"/>
        <v>35.661764705882355</v>
      </c>
    </row>
    <row r="17" spans="1:4" x14ac:dyDescent="0.25">
      <c r="A17" t="s">
        <v>37</v>
      </c>
      <c r="B17" s="6">
        <v>472</v>
      </c>
      <c r="C17" s="8">
        <f>B17/10</f>
        <v>47.2</v>
      </c>
      <c r="D17" s="8">
        <f t="shared" si="0"/>
        <v>69.411764705882362</v>
      </c>
    </row>
    <row r="18" spans="1:4" x14ac:dyDescent="0.25">
      <c r="A18" t="s">
        <v>23</v>
      </c>
      <c r="B18" s="6">
        <v>120</v>
      </c>
      <c r="C18" s="8">
        <f>B18/2</f>
        <v>60</v>
      </c>
      <c r="D18" s="8">
        <f t="shared" si="0"/>
        <v>88.235294117647058</v>
      </c>
    </row>
    <row r="19" spans="1:4" x14ac:dyDescent="0.25">
      <c r="A19" t="s">
        <v>24</v>
      </c>
      <c r="B19" s="6">
        <v>133</v>
      </c>
      <c r="C19" s="8">
        <f>B19/2</f>
        <v>66.5</v>
      </c>
      <c r="D19" s="8">
        <f t="shared" si="0"/>
        <v>97.794117647058826</v>
      </c>
    </row>
    <row r="20" spans="1:4" x14ac:dyDescent="0.25">
      <c r="A20" t="s">
        <v>25</v>
      </c>
      <c r="B20" s="6">
        <v>77</v>
      </c>
      <c r="C20" s="8">
        <f>B20/2</f>
        <v>38.5</v>
      </c>
      <c r="D20" s="8">
        <f t="shared" si="0"/>
        <v>56.617647058823529</v>
      </c>
    </row>
    <row r="21" spans="1:4" x14ac:dyDescent="0.25">
      <c r="A21" t="s">
        <v>26</v>
      </c>
      <c r="B21" s="6">
        <v>121</v>
      </c>
      <c r="C21" s="8">
        <f t="shared" ref="C21:C22" si="2">B21/2</f>
        <v>60.5</v>
      </c>
      <c r="D21" s="8">
        <f t="shared" si="0"/>
        <v>88.970588235294116</v>
      </c>
    </row>
    <row r="22" spans="1:4" x14ac:dyDescent="0.25">
      <c r="A22" t="s">
        <v>27</v>
      </c>
      <c r="B22" s="6">
        <v>104</v>
      </c>
      <c r="C22" s="8">
        <f t="shared" si="2"/>
        <v>52</v>
      </c>
      <c r="D22" s="8">
        <f t="shared" si="0"/>
        <v>76.470588235294116</v>
      </c>
    </row>
    <row r="23" spans="1:4" x14ac:dyDescent="0.25">
      <c r="A23" s="3" t="s">
        <v>38</v>
      </c>
      <c r="B23" s="6">
        <v>572</v>
      </c>
      <c r="C23" s="8">
        <f>B23/14</f>
        <v>40.857142857142854</v>
      </c>
      <c r="D23" s="8">
        <f t="shared" si="0"/>
        <v>60.084033613445378</v>
      </c>
    </row>
    <row r="24" spans="1:4" x14ac:dyDescent="0.25">
      <c r="A24" t="s">
        <v>28</v>
      </c>
      <c r="B24" s="6">
        <v>448</v>
      </c>
      <c r="C24" s="8">
        <f>B24/10</f>
        <v>44.8</v>
      </c>
      <c r="D24" s="8">
        <f t="shared" si="0"/>
        <v>65.882352941176464</v>
      </c>
    </row>
    <row r="25" spans="1:4" x14ac:dyDescent="0.25">
      <c r="A25" t="s">
        <v>33</v>
      </c>
      <c r="B25" s="6">
        <v>721</v>
      </c>
      <c r="C25" s="8">
        <f>B25/28</f>
        <v>25.75</v>
      </c>
      <c r="D25" s="8">
        <f t="shared" si="0"/>
        <v>37.867647058823529</v>
      </c>
    </row>
    <row r="26" spans="1:4" x14ac:dyDescent="0.25">
      <c r="A26" t="s">
        <v>34</v>
      </c>
      <c r="B26" s="6">
        <v>423</v>
      </c>
      <c r="C26" s="8">
        <f>B26/28</f>
        <v>15.107142857142858</v>
      </c>
      <c r="D26" s="8">
        <f t="shared" si="0"/>
        <v>22.216386554621849</v>
      </c>
    </row>
    <row r="27" spans="1:4" x14ac:dyDescent="0.25">
      <c r="A27" t="s">
        <v>30</v>
      </c>
      <c r="B27" s="6">
        <v>1193</v>
      </c>
      <c r="C27" s="8">
        <f>B27/38</f>
        <v>31.394736842105264</v>
      </c>
      <c r="D27" s="8">
        <f>(C27/68)*100</f>
        <v>46.168730650154799</v>
      </c>
    </row>
    <row r="28" spans="1:4" x14ac:dyDescent="0.25">
      <c r="A28" t="s">
        <v>31</v>
      </c>
      <c r="B28" s="6">
        <v>871</v>
      </c>
      <c r="C28" s="8">
        <f>B28/38</f>
        <v>22.921052631578949</v>
      </c>
      <c r="D28" s="8">
        <f>(C28/68)*100</f>
        <v>33.707430340557273</v>
      </c>
    </row>
    <row r="31" spans="1:4" x14ac:dyDescent="0.25">
      <c r="A31" s="3" t="s">
        <v>35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workbookViewId="0">
      <selection activeCell="E28" sqref="E28"/>
    </sheetView>
  </sheetViews>
  <sheetFormatPr defaultRowHeight="15" x14ac:dyDescent="0.25"/>
  <cols>
    <col min="1" max="1" width="36.28515625" customWidth="1"/>
    <col min="2" max="2" width="15" bestFit="1" customWidth="1"/>
    <col min="3" max="3" width="5.7109375" customWidth="1"/>
    <col min="4" max="4" width="5" bestFit="1" customWidth="1"/>
    <col min="5" max="5" width="12.140625" bestFit="1" customWidth="1"/>
    <col min="6" max="6" width="7" bestFit="1" customWidth="1"/>
    <col min="7" max="7" width="26.5703125" customWidth="1"/>
  </cols>
  <sheetData>
    <row r="1" spans="1:7" x14ac:dyDescent="0.25">
      <c r="B1" s="19" t="s">
        <v>85</v>
      </c>
      <c r="C1" s="19"/>
      <c r="D1" s="6"/>
      <c r="E1" s="8" t="s">
        <v>6</v>
      </c>
      <c r="F1" s="8"/>
    </row>
    <row r="2" spans="1:7" x14ac:dyDescent="0.25">
      <c r="A2" t="s">
        <v>29</v>
      </c>
      <c r="B2" s="6" t="s">
        <v>7</v>
      </c>
      <c r="C2" s="6"/>
      <c r="D2" s="19" t="s">
        <v>7</v>
      </c>
      <c r="E2" s="8" t="s">
        <v>8</v>
      </c>
      <c r="F2" s="8" t="s">
        <v>9</v>
      </c>
    </row>
    <row r="3" spans="1:7" x14ac:dyDescent="0.25">
      <c r="A3" t="s">
        <v>10</v>
      </c>
      <c r="B3" s="6">
        <v>16</v>
      </c>
      <c r="C3" s="6"/>
      <c r="D3" s="6">
        <f>SUM(B3)</f>
        <v>16</v>
      </c>
      <c r="E3" s="8">
        <f>B3/1</f>
        <v>16</v>
      </c>
      <c r="F3" s="8">
        <f>(E3/19)*100</f>
        <v>84.210526315789465</v>
      </c>
    </row>
    <row r="4" spans="1:7" x14ac:dyDescent="0.25">
      <c r="A4" t="s">
        <v>11</v>
      </c>
      <c r="B4" s="6">
        <v>17</v>
      </c>
      <c r="C4" s="6"/>
      <c r="D4" s="6">
        <f t="shared" ref="D4:D28" si="0">SUM(B4)</f>
        <v>17</v>
      </c>
      <c r="E4" s="8">
        <f>B4/1</f>
        <v>17</v>
      </c>
      <c r="F4" s="8">
        <f t="shared" ref="F4:F7" si="1">(E4/19)*100</f>
        <v>89.473684210526315</v>
      </c>
    </row>
    <row r="5" spans="1:7" x14ac:dyDescent="0.25">
      <c r="A5" t="s">
        <v>36</v>
      </c>
      <c r="B5" s="6">
        <v>119</v>
      </c>
      <c r="C5" s="6"/>
      <c r="D5" s="6">
        <f t="shared" si="0"/>
        <v>119</v>
      </c>
      <c r="E5" s="8">
        <f>B5/7</f>
        <v>17</v>
      </c>
      <c r="F5" s="8">
        <f t="shared" si="1"/>
        <v>89.473684210526315</v>
      </c>
      <c r="G5" s="3"/>
    </row>
    <row r="6" spans="1:7" x14ac:dyDescent="0.25">
      <c r="A6" t="s">
        <v>12</v>
      </c>
      <c r="B6" s="6">
        <v>203</v>
      </c>
      <c r="C6" s="6"/>
      <c r="D6" s="6">
        <f t="shared" si="0"/>
        <v>203</v>
      </c>
      <c r="E6" s="8">
        <f>B6/12</f>
        <v>16.916666666666668</v>
      </c>
      <c r="F6" s="8">
        <f t="shared" si="1"/>
        <v>89.035087719298261</v>
      </c>
    </row>
    <row r="7" spans="1:7" x14ac:dyDescent="0.25">
      <c r="A7" t="s">
        <v>13</v>
      </c>
      <c r="B7" s="6">
        <v>80</v>
      </c>
      <c r="C7" s="6"/>
      <c r="D7" s="6">
        <f t="shared" si="0"/>
        <v>80</v>
      </c>
      <c r="E7" s="8">
        <f>B7/5</f>
        <v>16</v>
      </c>
      <c r="F7" s="8">
        <f t="shared" si="1"/>
        <v>84.210526315789465</v>
      </c>
    </row>
    <row r="8" spans="1:7" x14ac:dyDescent="0.25">
      <c r="A8" t="s">
        <v>14</v>
      </c>
      <c r="B8" s="6">
        <v>17</v>
      </c>
      <c r="C8" s="6"/>
      <c r="D8" s="6">
        <f t="shared" si="0"/>
        <v>17</v>
      </c>
      <c r="E8" s="8">
        <f>B8/1</f>
        <v>17</v>
      </c>
      <c r="F8" s="8">
        <f>(E8/19)*100</f>
        <v>89.473684210526315</v>
      </c>
    </row>
    <row r="9" spans="1:7" x14ac:dyDescent="0.25">
      <c r="A9" t="s">
        <v>15</v>
      </c>
      <c r="B9" s="6">
        <v>14</v>
      </c>
      <c r="C9" s="6"/>
      <c r="D9" s="6">
        <f t="shared" si="0"/>
        <v>14</v>
      </c>
      <c r="E9" s="8">
        <f>B9/1</f>
        <v>14</v>
      </c>
      <c r="F9" s="8">
        <f t="shared" ref="F9:F15" si="2">(E9/19)*100</f>
        <v>73.68421052631578</v>
      </c>
    </row>
    <row r="10" spans="1:7" x14ac:dyDescent="0.25">
      <c r="A10" t="s">
        <v>16</v>
      </c>
      <c r="B10" s="6">
        <v>11</v>
      </c>
      <c r="C10" s="6"/>
      <c r="D10" s="6">
        <f t="shared" si="0"/>
        <v>11</v>
      </c>
      <c r="E10" s="8">
        <f>B10/2</f>
        <v>5.5</v>
      </c>
      <c r="F10" s="8">
        <f t="shared" si="2"/>
        <v>28.947368421052634</v>
      </c>
    </row>
    <row r="11" spans="1:7" x14ac:dyDescent="0.25">
      <c r="A11" t="s">
        <v>17</v>
      </c>
      <c r="B11" s="6">
        <v>402</v>
      </c>
      <c r="C11" s="6"/>
      <c r="D11" s="6">
        <f t="shared" si="0"/>
        <v>402</v>
      </c>
      <c r="E11" s="8">
        <f>B11/24</f>
        <v>16.75</v>
      </c>
      <c r="F11" s="8">
        <f t="shared" si="2"/>
        <v>88.157894736842096</v>
      </c>
    </row>
    <row r="12" spans="1:7" x14ac:dyDescent="0.25">
      <c r="A12" t="s">
        <v>18</v>
      </c>
      <c r="B12" s="6">
        <v>32</v>
      </c>
      <c r="C12" s="6"/>
      <c r="D12" s="6">
        <f t="shared" si="0"/>
        <v>32</v>
      </c>
      <c r="E12" s="8">
        <f>B12/2</f>
        <v>16</v>
      </c>
      <c r="F12" s="8">
        <f t="shared" si="2"/>
        <v>84.210526315789465</v>
      </c>
    </row>
    <row r="13" spans="1:7" x14ac:dyDescent="0.25">
      <c r="A13" t="s">
        <v>19</v>
      </c>
      <c r="B13" s="6">
        <v>32</v>
      </c>
      <c r="C13" s="6"/>
      <c r="D13" s="6">
        <f t="shared" si="0"/>
        <v>32</v>
      </c>
      <c r="E13" s="8">
        <f>B13/2</f>
        <v>16</v>
      </c>
      <c r="F13" s="8">
        <f t="shared" si="2"/>
        <v>84.210526315789465</v>
      </c>
    </row>
    <row r="14" spans="1:7" x14ac:dyDescent="0.25">
      <c r="A14" t="s">
        <v>20</v>
      </c>
      <c r="B14" s="6">
        <v>38</v>
      </c>
      <c r="C14" s="6"/>
      <c r="D14" s="6">
        <f t="shared" si="0"/>
        <v>38</v>
      </c>
      <c r="E14" s="8">
        <f>B14/2</f>
        <v>19</v>
      </c>
      <c r="F14" s="8">
        <f t="shared" si="2"/>
        <v>100</v>
      </c>
    </row>
    <row r="15" spans="1:7" x14ac:dyDescent="0.25">
      <c r="A15" t="s">
        <v>21</v>
      </c>
      <c r="B15" s="6">
        <v>31</v>
      </c>
      <c r="C15" s="6"/>
      <c r="D15" s="6">
        <f t="shared" si="0"/>
        <v>31</v>
      </c>
      <c r="E15" s="8">
        <f>B15/2</f>
        <v>15.5</v>
      </c>
      <c r="F15" s="8">
        <f t="shared" si="2"/>
        <v>81.578947368421055</v>
      </c>
    </row>
    <row r="16" spans="1:7" x14ac:dyDescent="0.25">
      <c r="A16" t="s">
        <v>43</v>
      </c>
      <c r="B16" s="6">
        <v>192</v>
      </c>
      <c r="C16" s="6"/>
      <c r="D16" s="6">
        <f t="shared" si="0"/>
        <v>192</v>
      </c>
      <c r="E16" s="8">
        <f>B16/16</f>
        <v>12</v>
      </c>
      <c r="F16" s="8">
        <f>(E16/19)*100</f>
        <v>63.157894736842103</v>
      </c>
    </row>
    <row r="17" spans="1:7" x14ac:dyDescent="0.25">
      <c r="A17" t="s">
        <v>37</v>
      </c>
      <c r="B17" s="6" t="s">
        <v>86</v>
      </c>
      <c r="C17" s="6"/>
      <c r="D17" s="6" t="s">
        <v>86</v>
      </c>
      <c r="E17" s="8" t="s">
        <v>86</v>
      </c>
      <c r="F17" s="6" t="s">
        <v>86</v>
      </c>
    </row>
    <row r="18" spans="1:7" x14ac:dyDescent="0.25">
      <c r="A18" t="s">
        <v>23</v>
      </c>
      <c r="B18" s="6">
        <v>34</v>
      </c>
      <c r="C18" s="6"/>
      <c r="D18" s="6">
        <f t="shared" si="0"/>
        <v>34</v>
      </c>
      <c r="E18" s="8">
        <f>B18/2</f>
        <v>17</v>
      </c>
      <c r="F18" s="8">
        <f t="shared" ref="F18:F22" si="3">(E18/19)*100</f>
        <v>89.473684210526315</v>
      </c>
    </row>
    <row r="19" spans="1:7" x14ac:dyDescent="0.25">
      <c r="A19" t="s">
        <v>24</v>
      </c>
      <c r="B19" s="6">
        <v>34</v>
      </c>
      <c r="C19" s="6"/>
      <c r="D19" s="6">
        <f t="shared" si="0"/>
        <v>34</v>
      </c>
      <c r="E19" s="8">
        <f>B19/2</f>
        <v>17</v>
      </c>
      <c r="F19" s="8">
        <f t="shared" si="3"/>
        <v>89.473684210526315</v>
      </c>
    </row>
    <row r="20" spans="1:7" x14ac:dyDescent="0.25">
      <c r="A20" t="s">
        <v>25</v>
      </c>
      <c r="B20" s="6">
        <v>29</v>
      </c>
      <c r="C20" s="6"/>
      <c r="D20" s="6">
        <f t="shared" si="0"/>
        <v>29</v>
      </c>
      <c r="E20" s="8">
        <f>B20/2</f>
        <v>14.5</v>
      </c>
      <c r="F20" s="8">
        <f t="shared" si="3"/>
        <v>76.31578947368422</v>
      </c>
    </row>
    <row r="21" spans="1:7" x14ac:dyDescent="0.25">
      <c r="A21" t="s">
        <v>26</v>
      </c>
      <c r="B21" s="6">
        <v>33</v>
      </c>
      <c r="C21" s="6"/>
      <c r="D21" s="6">
        <f t="shared" si="0"/>
        <v>33</v>
      </c>
      <c r="E21" s="8">
        <f>B21/2</f>
        <v>16.5</v>
      </c>
      <c r="F21" s="8">
        <f t="shared" si="3"/>
        <v>86.842105263157904</v>
      </c>
    </row>
    <row r="22" spans="1:7" x14ac:dyDescent="0.25">
      <c r="A22" t="s">
        <v>27</v>
      </c>
      <c r="B22" s="6">
        <v>33</v>
      </c>
      <c r="C22" s="6"/>
      <c r="D22" s="6">
        <f t="shared" si="0"/>
        <v>33</v>
      </c>
      <c r="E22" s="8">
        <f>B22/2</f>
        <v>16.5</v>
      </c>
      <c r="F22" s="8">
        <f t="shared" si="3"/>
        <v>86.842105263157904</v>
      </c>
    </row>
    <row r="23" spans="1:7" x14ac:dyDescent="0.25">
      <c r="A23" s="3" t="s">
        <v>38</v>
      </c>
      <c r="B23" s="6">
        <v>115</v>
      </c>
      <c r="C23" s="6"/>
      <c r="D23" s="6">
        <f t="shared" si="0"/>
        <v>115</v>
      </c>
      <c r="E23" s="8">
        <f>B23/14</f>
        <v>8.2142857142857135</v>
      </c>
      <c r="F23" s="8">
        <f>(E23/19)*100</f>
        <v>43.233082706766915</v>
      </c>
      <c r="G23" s="3"/>
    </row>
    <row r="24" spans="1:7" x14ac:dyDescent="0.25">
      <c r="A24" t="s">
        <v>28</v>
      </c>
      <c r="B24" s="6" t="s">
        <v>86</v>
      </c>
      <c r="C24" s="6"/>
      <c r="D24" s="6" t="s">
        <v>86</v>
      </c>
      <c r="E24" s="8" t="s">
        <v>86</v>
      </c>
      <c r="F24" s="6" t="s">
        <v>86</v>
      </c>
    </row>
    <row r="25" spans="1:7" x14ac:dyDescent="0.25">
      <c r="A25" t="s">
        <v>33</v>
      </c>
      <c r="B25" s="6" t="s">
        <v>86</v>
      </c>
      <c r="C25" s="6"/>
      <c r="D25" s="6" t="s">
        <v>86</v>
      </c>
      <c r="E25" s="8" t="s">
        <v>86</v>
      </c>
      <c r="F25" s="6" t="s">
        <v>86</v>
      </c>
    </row>
    <row r="26" spans="1:7" x14ac:dyDescent="0.25">
      <c r="A26" t="s">
        <v>34</v>
      </c>
      <c r="B26" s="6" t="s">
        <v>86</v>
      </c>
      <c r="C26" s="6"/>
      <c r="D26" s="6" t="s">
        <v>86</v>
      </c>
      <c r="E26" s="8" t="s">
        <v>86</v>
      </c>
      <c r="F26" s="6" t="s">
        <v>86</v>
      </c>
    </row>
    <row r="27" spans="1:7" x14ac:dyDescent="0.25">
      <c r="A27" t="s">
        <v>30</v>
      </c>
      <c r="B27" s="6">
        <v>467</v>
      </c>
      <c r="C27" s="6"/>
      <c r="D27" s="6">
        <f t="shared" si="0"/>
        <v>467</v>
      </c>
      <c r="E27" s="8">
        <f>B27/38</f>
        <v>12.289473684210526</v>
      </c>
      <c r="F27" s="8">
        <f>(E27/19)*100</f>
        <v>64.68144044321329</v>
      </c>
    </row>
    <row r="28" spans="1:7" x14ac:dyDescent="0.25">
      <c r="A28" t="s">
        <v>31</v>
      </c>
      <c r="B28" s="6">
        <v>406</v>
      </c>
      <c r="C28" s="6"/>
      <c r="D28" s="6">
        <f t="shared" si="0"/>
        <v>406</v>
      </c>
      <c r="E28" s="8">
        <f>B28/38</f>
        <v>10.684210526315789</v>
      </c>
      <c r="F28" s="8">
        <f>(E28/19)*100</f>
        <v>56.232686980609415</v>
      </c>
    </row>
    <row r="30" spans="1:7" x14ac:dyDescent="0.25">
      <c r="A30" s="3" t="s">
        <v>87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6" workbookViewId="0">
      <selection activeCell="E27" sqref="E27"/>
    </sheetView>
  </sheetViews>
  <sheetFormatPr defaultRowHeight="15" x14ac:dyDescent="0.25"/>
  <cols>
    <col min="1" max="1" width="36.140625" customWidth="1"/>
    <col min="2" max="2" width="15" bestFit="1" customWidth="1"/>
    <col min="3" max="3" width="5" customWidth="1"/>
    <col min="4" max="4" width="5.140625" style="20" bestFit="1" customWidth="1"/>
    <col min="5" max="5" width="12.140625" style="1" bestFit="1" customWidth="1"/>
  </cols>
  <sheetData>
    <row r="1" spans="1:6" x14ac:dyDescent="0.25">
      <c r="B1" s="19" t="s">
        <v>85</v>
      </c>
      <c r="C1" s="19"/>
      <c r="D1" s="7"/>
      <c r="E1" s="8" t="s">
        <v>6</v>
      </c>
      <c r="F1" s="6"/>
    </row>
    <row r="2" spans="1:6" x14ac:dyDescent="0.25">
      <c r="A2" t="s">
        <v>29</v>
      </c>
      <c r="B2" s="6" t="s">
        <v>7</v>
      </c>
      <c r="C2" s="6"/>
      <c r="D2" s="7" t="s">
        <v>7</v>
      </c>
      <c r="E2" s="8" t="s">
        <v>8</v>
      </c>
      <c r="F2" s="8" t="s">
        <v>9</v>
      </c>
    </row>
    <row r="3" spans="1:6" x14ac:dyDescent="0.25">
      <c r="A3" t="s">
        <v>10</v>
      </c>
      <c r="B3" s="6">
        <v>44</v>
      </c>
      <c r="C3" s="6"/>
      <c r="D3" s="7">
        <f>SUM(B3)</f>
        <v>44</v>
      </c>
      <c r="E3" s="8">
        <f>B3/1</f>
        <v>44</v>
      </c>
      <c r="F3" s="8">
        <f>(E3/44)*100</f>
        <v>100</v>
      </c>
    </row>
    <row r="4" spans="1:6" x14ac:dyDescent="0.25">
      <c r="A4" t="s">
        <v>11</v>
      </c>
      <c r="B4" s="6">
        <v>39</v>
      </c>
      <c r="C4" s="6"/>
      <c r="D4" s="7">
        <f t="shared" ref="D4:D28" si="0">SUM(B4)</f>
        <v>39</v>
      </c>
      <c r="E4" s="8">
        <f>B4/1</f>
        <v>39</v>
      </c>
      <c r="F4" s="8">
        <f t="shared" ref="F4:F7" si="1">(E4/44)*100</f>
        <v>88.63636363636364</v>
      </c>
    </row>
    <row r="5" spans="1:6" x14ac:dyDescent="0.25">
      <c r="A5" t="s">
        <v>36</v>
      </c>
      <c r="B5" s="6">
        <v>227</v>
      </c>
      <c r="C5" s="6"/>
      <c r="D5" s="7">
        <f t="shared" si="0"/>
        <v>227</v>
      </c>
      <c r="E5" s="8">
        <f>B5/7</f>
        <v>32.428571428571431</v>
      </c>
      <c r="F5" s="8">
        <f t="shared" si="1"/>
        <v>73.701298701298697</v>
      </c>
    </row>
    <row r="6" spans="1:6" x14ac:dyDescent="0.25">
      <c r="A6" t="s">
        <v>12</v>
      </c>
      <c r="B6" s="6">
        <v>418</v>
      </c>
      <c r="C6" s="6"/>
      <c r="D6" s="7">
        <f t="shared" si="0"/>
        <v>418</v>
      </c>
      <c r="E6" s="8">
        <f>B6/12</f>
        <v>34.833333333333336</v>
      </c>
      <c r="F6" s="8">
        <f t="shared" si="1"/>
        <v>79.166666666666671</v>
      </c>
    </row>
    <row r="7" spans="1:6" x14ac:dyDescent="0.25">
      <c r="A7" t="s">
        <v>13</v>
      </c>
      <c r="B7" s="6">
        <v>180</v>
      </c>
      <c r="C7" s="6"/>
      <c r="D7" s="7">
        <f t="shared" si="0"/>
        <v>180</v>
      </c>
      <c r="E7" s="8">
        <f>B7/5</f>
        <v>36</v>
      </c>
      <c r="F7" s="8">
        <f t="shared" si="1"/>
        <v>81.818181818181827</v>
      </c>
    </row>
    <row r="8" spans="1:6" x14ac:dyDescent="0.25">
      <c r="A8" t="s">
        <v>14</v>
      </c>
      <c r="B8" s="6">
        <v>34</v>
      </c>
      <c r="C8" s="6"/>
      <c r="D8" s="7">
        <f t="shared" si="0"/>
        <v>34</v>
      </c>
      <c r="E8" s="8">
        <f>B8/1</f>
        <v>34</v>
      </c>
      <c r="F8" s="8">
        <f>(E8/44)*100</f>
        <v>77.272727272727266</v>
      </c>
    </row>
    <row r="9" spans="1:6" x14ac:dyDescent="0.25">
      <c r="A9" t="s">
        <v>15</v>
      </c>
      <c r="B9" s="6">
        <v>27</v>
      </c>
      <c r="C9" s="6"/>
      <c r="D9" s="7">
        <f t="shared" si="0"/>
        <v>27</v>
      </c>
      <c r="E9" s="8">
        <f>B9/1</f>
        <v>27</v>
      </c>
      <c r="F9" s="8">
        <f t="shared" ref="F9:F15" si="2">(E9/44)*100</f>
        <v>61.363636363636367</v>
      </c>
    </row>
    <row r="10" spans="1:6" x14ac:dyDescent="0.25">
      <c r="A10" t="s">
        <v>16</v>
      </c>
      <c r="B10" s="6">
        <v>54</v>
      </c>
      <c r="C10" s="6"/>
      <c r="D10" s="7">
        <f t="shared" si="0"/>
        <v>54</v>
      </c>
      <c r="E10" s="8">
        <f>B10/2</f>
        <v>27</v>
      </c>
      <c r="F10" s="8">
        <f t="shared" si="2"/>
        <v>61.363636363636367</v>
      </c>
    </row>
    <row r="11" spans="1:6" x14ac:dyDescent="0.25">
      <c r="A11" t="s">
        <v>17</v>
      </c>
      <c r="B11" s="6">
        <v>753</v>
      </c>
      <c r="C11" s="6"/>
      <c r="D11" s="7">
        <f t="shared" si="0"/>
        <v>753</v>
      </c>
      <c r="E11" s="8">
        <f>B11/24</f>
        <v>31.375</v>
      </c>
      <c r="F11" s="8">
        <f t="shared" si="2"/>
        <v>71.306818181818173</v>
      </c>
    </row>
    <row r="12" spans="1:6" x14ac:dyDescent="0.25">
      <c r="A12" t="s">
        <v>18</v>
      </c>
      <c r="B12" s="6">
        <v>55</v>
      </c>
      <c r="C12" s="6"/>
      <c r="D12" s="7">
        <f t="shared" si="0"/>
        <v>55</v>
      </c>
      <c r="E12" s="8">
        <f>B12/2</f>
        <v>27.5</v>
      </c>
      <c r="F12" s="8">
        <f t="shared" si="2"/>
        <v>62.5</v>
      </c>
    </row>
    <row r="13" spans="1:6" x14ac:dyDescent="0.25">
      <c r="A13" t="s">
        <v>19</v>
      </c>
      <c r="B13" s="6">
        <v>48</v>
      </c>
      <c r="C13" s="6"/>
      <c r="D13" s="7">
        <f t="shared" si="0"/>
        <v>48</v>
      </c>
      <c r="E13" s="8">
        <f>B13/2</f>
        <v>24</v>
      </c>
      <c r="F13" s="8">
        <f t="shared" si="2"/>
        <v>54.54545454545454</v>
      </c>
    </row>
    <row r="14" spans="1:6" x14ac:dyDescent="0.25">
      <c r="A14" t="s">
        <v>20</v>
      </c>
      <c r="B14" s="6">
        <v>44</v>
      </c>
      <c r="C14" s="6"/>
      <c r="D14" s="7">
        <f t="shared" si="0"/>
        <v>44</v>
      </c>
      <c r="E14" s="8">
        <f>B14/2</f>
        <v>22</v>
      </c>
      <c r="F14" s="8">
        <f t="shared" si="2"/>
        <v>50</v>
      </c>
    </row>
    <row r="15" spans="1:6" x14ac:dyDescent="0.25">
      <c r="A15" t="s">
        <v>21</v>
      </c>
      <c r="B15" s="6">
        <v>39</v>
      </c>
      <c r="C15" s="6"/>
      <c r="D15" s="7">
        <f t="shared" si="0"/>
        <v>39</v>
      </c>
      <c r="E15" s="8">
        <f>B15/2</f>
        <v>19.5</v>
      </c>
      <c r="F15" s="8">
        <f t="shared" si="2"/>
        <v>44.31818181818182</v>
      </c>
    </row>
    <row r="16" spans="1:6" x14ac:dyDescent="0.25">
      <c r="A16" t="s">
        <v>43</v>
      </c>
      <c r="B16" s="6">
        <v>188</v>
      </c>
      <c r="C16" s="6"/>
      <c r="D16" s="7">
        <f t="shared" si="0"/>
        <v>188</v>
      </c>
      <c r="E16" s="8">
        <f>B16/16</f>
        <v>11.75</v>
      </c>
      <c r="F16" s="8">
        <f>(E16/44)*100</f>
        <v>26.704545454545453</v>
      </c>
    </row>
    <row r="17" spans="1:6" x14ac:dyDescent="0.25">
      <c r="A17" t="s">
        <v>37</v>
      </c>
      <c r="B17" s="6" t="s">
        <v>86</v>
      </c>
      <c r="C17" s="6"/>
      <c r="D17" s="8" t="s">
        <v>86</v>
      </c>
      <c r="E17" s="8" t="s">
        <v>86</v>
      </c>
      <c r="F17" s="8" t="s">
        <v>86</v>
      </c>
    </row>
    <row r="18" spans="1:6" x14ac:dyDescent="0.25">
      <c r="A18" t="s">
        <v>23</v>
      </c>
      <c r="B18" s="6">
        <v>69</v>
      </c>
      <c r="C18" s="6"/>
      <c r="D18" s="7">
        <f t="shared" si="0"/>
        <v>69</v>
      </c>
      <c r="E18" s="8">
        <f>B18/2</f>
        <v>34.5</v>
      </c>
      <c r="F18" s="8">
        <f t="shared" ref="F18:F22" si="3">(E18/44)*100</f>
        <v>78.409090909090907</v>
      </c>
    </row>
    <row r="19" spans="1:6" x14ac:dyDescent="0.25">
      <c r="A19" t="s">
        <v>24</v>
      </c>
      <c r="B19" s="6">
        <v>65</v>
      </c>
      <c r="C19" s="6"/>
      <c r="D19" s="7">
        <f t="shared" si="0"/>
        <v>65</v>
      </c>
      <c r="E19" s="8">
        <f>B19/2</f>
        <v>32.5</v>
      </c>
      <c r="F19" s="8">
        <f t="shared" si="3"/>
        <v>73.86363636363636</v>
      </c>
    </row>
    <row r="20" spans="1:6" x14ac:dyDescent="0.25">
      <c r="A20" t="s">
        <v>25</v>
      </c>
      <c r="B20" s="6">
        <v>34</v>
      </c>
      <c r="C20" s="6"/>
      <c r="D20" s="7">
        <f t="shared" si="0"/>
        <v>34</v>
      </c>
      <c r="E20" s="8">
        <f>B20/2</f>
        <v>17</v>
      </c>
      <c r="F20" s="8">
        <f t="shared" si="3"/>
        <v>38.636363636363633</v>
      </c>
    </row>
    <row r="21" spans="1:6" x14ac:dyDescent="0.25">
      <c r="A21" t="s">
        <v>26</v>
      </c>
      <c r="B21" s="6">
        <v>57</v>
      </c>
      <c r="C21" s="6"/>
      <c r="D21" s="7">
        <f t="shared" si="0"/>
        <v>57</v>
      </c>
      <c r="E21" s="8">
        <f>B21/2</f>
        <v>28.5</v>
      </c>
      <c r="F21" s="8">
        <f t="shared" si="3"/>
        <v>64.772727272727266</v>
      </c>
    </row>
    <row r="22" spans="1:6" x14ac:dyDescent="0.25">
      <c r="A22" t="s">
        <v>27</v>
      </c>
      <c r="B22" s="6">
        <v>51</v>
      </c>
      <c r="C22" s="6"/>
      <c r="D22" s="7">
        <f t="shared" si="0"/>
        <v>51</v>
      </c>
      <c r="E22" s="8">
        <f>B22/2</f>
        <v>25.5</v>
      </c>
      <c r="F22" s="8">
        <f t="shared" si="3"/>
        <v>57.95454545454546</v>
      </c>
    </row>
    <row r="23" spans="1:6" x14ac:dyDescent="0.25">
      <c r="A23" s="3" t="s">
        <v>38</v>
      </c>
      <c r="B23" s="6">
        <v>171</v>
      </c>
      <c r="C23" s="6"/>
      <c r="D23" s="7">
        <f t="shared" si="0"/>
        <v>171</v>
      </c>
      <c r="E23" s="8">
        <f>B23/14</f>
        <v>12.214285714285714</v>
      </c>
      <c r="F23" s="8">
        <f>(E23/44)*100</f>
        <v>27.759740259740255</v>
      </c>
    </row>
    <row r="24" spans="1:6" x14ac:dyDescent="0.25">
      <c r="A24" t="s">
        <v>28</v>
      </c>
      <c r="B24" s="6" t="s">
        <v>86</v>
      </c>
      <c r="C24" s="6"/>
      <c r="D24" s="8" t="s">
        <v>86</v>
      </c>
      <c r="E24" s="8" t="s">
        <v>86</v>
      </c>
      <c r="F24" s="8" t="s">
        <v>86</v>
      </c>
    </row>
    <row r="25" spans="1:6" x14ac:dyDescent="0.25">
      <c r="A25" t="s">
        <v>33</v>
      </c>
      <c r="B25" s="6" t="s">
        <v>86</v>
      </c>
      <c r="C25" s="6"/>
      <c r="D25" s="8" t="s">
        <v>86</v>
      </c>
      <c r="E25" s="8" t="s">
        <v>86</v>
      </c>
      <c r="F25" s="8" t="s">
        <v>86</v>
      </c>
    </row>
    <row r="26" spans="1:6" x14ac:dyDescent="0.25">
      <c r="A26" t="s">
        <v>34</v>
      </c>
      <c r="B26" s="6" t="s">
        <v>86</v>
      </c>
      <c r="C26" s="6"/>
      <c r="D26" s="8" t="s">
        <v>86</v>
      </c>
      <c r="E26" s="8" t="s">
        <v>86</v>
      </c>
      <c r="F26" s="8" t="s">
        <v>86</v>
      </c>
    </row>
    <row r="27" spans="1:6" x14ac:dyDescent="0.25">
      <c r="A27" t="s">
        <v>30</v>
      </c>
      <c r="B27" s="6">
        <v>446</v>
      </c>
      <c r="C27" s="6"/>
      <c r="D27" s="7">
        <f t="shared" si="0"/>
        <v>446</v>
      </c>
      <c r="E27" s="8">
        <f>B27/38</f>
        <v>11.736842105263158</v>
      </c>
      <c r="F27" s="8">
        <f>(E27/44)*100</f>
        <v>26.674641148325357</v>
      </c>
    </row>
    <row r="28" spans="1:6" x14ac:dyDescent="0.25">
      <c r="A28" t="s">
        <v>31</v>
      </c>
      <c r="B28" s="6">
        <v>595</v>
      </c>
      <c r="C28" s="6"/>
      <c r="D28" s="7">
        <f t="shared" si="0"/>
        <v>595</v>
      </c>
      <c r="E28" s="8">
        <f>B28/38</f>
        <v>15.657894736842104</v>
      </c>
      <c r="F28" s="8">
        <f>(E28/44)*100</f>
        <v>35.586124401913871</v>
      </c>
    </row>
    <row r="30" spans="1:6" x14ac:dyDescent="0.25">
      <c r="F30" s="1"/>
    </row>
    <row r="31" spans="1:6" x14ac:dyDescent="0.25">
      <c r="A31" s="3" t="s">
        <v>87</v>
      </c>
      <c r="F31" s="1"/>
    </row>
  </sheetData>
  <pageMargins left="0.7" right="0.7" top="0.75" bottom="0.75" header="0.3" footer="0.3"/>
  <pageSetup paperSize="0" orientation="portrait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9" workbookViewId="0">
      <selection activeCell="A2" sqref="A2:A28"/>
    </sheetView>
  </sheetViews>
  <sheetFormatPr defaultRowHeight="15" x14ac:dyDescent="0.25"/>
  <cols>
    <col min="1" max="1" width="37" customWidth="1"/>
    <col min="2" max="2" width="6.5703125" bestFit="1" customWidth="1"/>
    <col min="3" max="3" width="4.5703125" customWidth="1"/>
    <col min="4" max="4" width="6.5703125" bestFit="1" customWidth="1"/>
    <col min="5" max="5" width="4.5703125" customWidth="1"/>
    <col min="6" max="6" width="6.5703125" bestFit="1" customWidth="1"/>
    <col min="7" max="8" width="4.5703125" customWidth="1"/>
    <col min="9" max="9" width="12.140625" bestFit="1" customWidth="1"/>
    <col min="10" max="10" width="7" bestFit="1" customWidth="1"/>
  </cols>
  <sheetData>
    <row r="1" spans="1:10" x14ac:dyDescent="0.25">
      <c r="B1" s="6" t="s">
        <v>88</v>
      </c>
      <c r="C1" s="6"/>
      <c r="D1" s="6" t="s">
        <v>89</v>
      </c>
      <c r="E1" s="6"/>
      <c r="F1" s="6" t="s">
        <v>90</v>
      </c>
      <c r="G1" s="6"/>
      <c r="H1" s="6"/>
      <c r="I1" s="6" t="s">
        <v>6</v>
      </c>
      <c r="J1" s="6"/>
    </row>
    <row r="2" spans="1:10" x14ac:dyDescent="0.25">
      <c r="A2" t="s">
        <v>29</v>
      </c>
      <c r="B2" s="6" t="s">
        <v>7</v>
      </c>
      <c r="C2" s="6"/>
      <c r="D2" s="6" t="s">
        <v>7</v>
      </c>
      <c r="E2" s="6"/>
      <c r="F2" s="6" t="s">
        <v>7</v>
      </c>
      <c r="G2" s="6"/>
      <c r="H2" s="6" t="s">
        <v>7</v>
      </c>
      <c r="I2" s="8" t="s">
        <v>8</v>
      </c>
      <c r="J2" s="8" t="s">
        <v>9</v>
      </c>
    </row>
    <row r="3" spans="1:10" x14ac:dyDescent="0.25">
      <c r="A3" t="s">
        <v>10</v>
      </c>
      <c r="B3" s="6">
        <v>4</v>
      </c>
      <c r="C3" s="6"/>
      <c r="D3" s="6">
        <v>2</v>
      </c>
      <c r="E3" s="6"/>
      <c r="F3" s="6">
        <v>1</v>
      </c>
      <c r="G3" s="6"/>
      <c r="H3" s="6">
        <f t="shared" ref="H3:H16" si="0">SUM(B3,D3,F3)</f>
        <v>7</v>
      </c>
      <c r="I3" s="8">
        <f>H3/1</f>
        <v>7</v>
      </c>
      <c r="J3" s="8">
        <f>(I3/7)*100</f>
        <v>100</v>
      </c>
    </row>
    <row r="4" spans="1:10" x14ac:dyDescent="0.25">
      <c r="A4" t="s">
        <v>11</v>
      </c>
      <c r="B4" s="6">
        <v>3</v>
      </c>
      <c r="C4" s="6"/>
      <c r="D4" s="6">
        <v>2</v>
      </c>
      <c r="E4" s="6"/>
      <c r="F4" s="6">
        <v>1</v>
      </c>
      <c r="G4" s="6"/>
      <c r="H4" s="6">
        <f t="shared" si="0"/>
        <v>6</v>
      </c>
      <c r="I4" s="8">
        <f>H4/1</f>
        <v>6</v>
      </c>
      <c r="J4" s="8">
        <f t="shared" ref="J4:J28" si="1">(I4/7)*100</f>
        <v>85.714285714285708</v>
      </c>
    </row>
    <row r="5" spans="1:10" x14ac:dyDescent="0.25">
      <c r="A5" t="s">
        <v>36</v>
      </c>
      <c r="B5" s="6">
        <v>8</v>
      </c>
      <c r="C5" s="6"/>
      <c r="D5" s="6">
        <v>6</v>
      </c>
      <c r="E5" s="6"/>
      <c r="F5" s="6">
        <v>4</v>
      </c>
      <c r="G5" s="6"/>
      <c r="H5" s="6">
        <f t="shared" si="0"/>
        <v>18</v>
      </c>
      <c r="I5" s="8">
        <f>H5/7</f>
        <v>2.5714285714285716</v>
      </c>
      <c r="J5" s="8">
        <f t="shared" si="1"/>
        <v>36.734693877551024</v>
      </c>
    </row>
    <row r="6" spans="1:10" x14ac:dyDescent="0.25">
      <c r="A6" t="s">
        <v>12</v>
      </c>
      <c r="B6" s="6">
        <v>4</v>
      </c>
      <c r="C6" s="6"/>
      <c r="D6" s="6">
        <v>6</v>
      </c>
      <c r="E6" s="6"/>
      <c r="F6" s="6">
        <v>8</v>
      </c>
      <c r="G6" s="6"/>
      <c r="H6" s="6">
        <f t="shared" si="0"/>
        <v>18</v>
      </c>
      <c r="I6" s="8">
        <f>H6/12</f>
        <v>1.5</v>
      </c>
      <c r="J6" s="8">
        <f t="shared" si="1"/>
        <v>21.428571428571427</v>
      </c>
    </row>
    <row r="7" spans="1:10" x14ac:dyDescent="0.25">
      <c r="A7" t="s">
        <v>13</v>
      </c>
      <c r="B7" s="6">
        <v>10</v>
      </c>
      <c r="C7" s="6"/>
      <c r="D7" s="6">
        <v>1</v>
      </c>
      <c r="E7" s="6"/>
      <c r="F7" s="6">
        <v>2</v>
      </c>
      <c r="G7" s="6"/>
      <c r="H7" s="6">
        <f t="shared" si="0"/>
        <v>13</v>
      </c>
      <c r="I7" s="8">
        <f>H7/5</f>
        <v>2.6</v>
      </c>
      <c r="J7" s="8">
        <f t="shared" si="1"/>
        <v>37.142857142857146</v>
      </c>
    </row>
    <row r="8" spans="1:10" x14ac:dyDescent="0.25">
      <c r="A8" t="s">
        <v>14</v>
      </c>
      <c r="B8" s="6">
        <v>2</v>
      </c>
      <c r="C8" s="6"/>
      <c r="D8" s="6">
        <v>1</v>
      </c>
      <c r="E8" s="6"/>
      <c r="F8" s="6">
        <v>0</v>
      </c>
      <c r="G8" s="6"/>
      <c r="H8" s="6">
        <f t="shared" si="0"/>
        <v>3</v>
      </c>
      <c r="I8" s="8">
        <f>H8/1</f>
        <v>3</v>
      </c>
      <c r="J8" s="8">
        <f t="shared" si="1"/>
        <v>42.857142857142854</v>
      </c>
    </row>
    <row r="9" spans="1:10" x14ac:dyDescent="0.25">
      <c r="A9" t="s">
        <v>15</v>
      </c>
      <c r="B9" s="6">
        <v>0</v>
      </c>
      <c r="C9" s="6"/>
      <c r="D9" s="6">
        <v>0</v>
      </c>
      <c r="E9" s="6"/>
      <c r="F9" s="6">
        <v>0</v>
      </c>
      <c r="G9" s="6"/>
      <c r="H9" s="6">
        <f t="shared" si="0"/>
        <v>0</v>
      </c>
      <c r="I9" s="8">
        <f>H9/1</f>
        <v>0</v>
      </c>
      <c r="J9" s="8">
        <f t="shared" si="1"/>
        <v>0</v>
      </c>
    </row>
    <row r="10" spans="1:10" x14ac:dyDescent="0.25">
      <c r="A10" t="s">
        <v>16</v>
      </c>
      <c r="B10" s="6">
        <v>1</v>
      </c>
      <c r="C10" s="6"/>
      <c r="D10" s="6">
        <v>2</v>
      </c>
      <c r="E10" s="6"/>
      <c r="F10" s="6">
        <v>1</v>
      </c>
      <c r="G10" s="6"/>
      <c r="H10" s="6">
        <f t="shared" si="0"/>
        <v>4</v>
      </c>
      <c r="I10" s="8">
        <f>H10/2</f>
        <v>2</v>
      </c>
      <c r="J10" s="8">
        <f t="shared" si="1"/>
        <v>28.571428571428569</v>
      </c>
    </row>
    <row r="11" spans="1:10" x14ac:dyDescent="0.25">
      <c r="A11" t="s">
        <v>17</v>
      </c>
      <c r="B11" s="6">
        <v>7</v>
      </c>
      <c r="C11" s="6"/>
      <c r="D11" s="6">
        <v>0</v>
      </c>
      <c r="E11" s="6"/>
      <c r="F11" s="6">
        <v>0</v>
      </c>
      <c r="G11" s="6"/>
      <c r="H11" s="6">
        <f t="shared" si="0"/>
        <v>7</v>
      </c>
      <c r="I11" s="8">
        <f>H11/24</f>
        <v>0.29166666666666669</v>
      </c>
      <c r="J11" s="8">
        <f t="shared" si="1"/>
        <v>4.166666666666667</v>
      </c>
    </row>
    <row r="12" spans="1:10" x14ac:dyDescent="0.25">
      <c r="A12" t="s">
        <v>18</v>
      </c>
      <c r="B12" s="6">
        <v>2</v>
      </c>
      <c r="C12" s="6"/>
      <c r="D12" s="6">
        <v>3</v>
      </c>
      <c r="E12" s="6"/>
      <c r="F12" s="6">
        <v>1</v>
      </c>
      <c r="G12" s="6"/>
      <c r="H12" s="6">
        <f t="shared" si="0"/>
        <v>6</v>
      </c>
      <c r="I12" s="8">
        <f t="shared" ref="I12:I15" si="2">H12/2</f>
        <v>3</v>
      </c>
      <c r="J12" s="8">
        <f t="shared" si="1"/>
        <v>42.857142857142854</v>
      </c>
    </row>
    <row r="13" spans="1:10" x14ac:dyDescent="0.25">
      <c r="A13" t="s">
        <v>19</v>
      </c>
      <c r="B13" s="6">
        <v>2</v>
      </c>
      <c r="C13" s="6"/>
      <c r="D13" s="6">
        <v>1</v>
      </c>
      <c r="E13" s="6"/>
      <c r="F13" s="6">
        <v>1</v>
      </c>
      <c r="G13" s="6"/>
      <c r="H13" s="6">
        <f t="shared" si="0"/>
        <v>4</v>
      </c>
      <c r="I13" s="8">
        <f t="shared" si="2"/>
        <v>2</v>
      </c>
      <c r="J13" s="8">
        <f t="shared" si="1"/>
        <v>28.571428571428569</v>
      </c>
    </row>
    <row r="14" spans="1:10" x14ac:dyDescent="0.25">
      <c r="A14" t="s">
        <v>20</v>
      </c>
      <c r="B14" s="6">
        <v>1</v>
      </c>
      <c r="C14" s="6"/>
      <c r="D14" s="6">
        <v>1</v>
      </c>
      <c r="E14" s="6"/>
      <c r="F14" s="6">
        <v>0</v>
      </c>
      <c r="G14" s="6"/>
      <c r="H14" s="6">
        <f t="shared" si="0"/>
        <v>2</v>
      </c>
      <c r="I14" s="8">
        <f t="shared" si="2"/>
        <v>1</v>
      </c>
      <c r="J14" s="8">
        <f t="shared" si="1"/>
        <v>14.285714285714285</v>
      </c>
    </row>
    <row r="15" spans="1:10" x14ac:dyDescent="0.25">
      <c r="A15" t="s">
        <v>21</v>
      </c>
      <c r="B15" s="6">
        <v>3</v>
      </c>
      <c r="C15" s="6"/>
      <c r="D15" s="6">
        <v>1</v>
      </c>
      <c r="E15" s="6"/>
      <c r="F15" s="6">
        <v>0</v>
      </c>
      <c r="G15" s="6"/>
      <c r="H15" s="6">
        <f t="shared" si="0"/>
        <v>4</v>
      </c>
      <c r="I15" s="8">
        <f t="shared" si="2"/>
        <v>2</v>
      </c>
      <c r="J15" s="8">
        <f t="shared" si="1"/>
        <v>28.571428571428569</v>
      </c>
    </row>
    <row r="16" spans="1:10" x14ac:dyDescent="0.25">
      <c r="A16" t="s">
        <v>43</v>
      </c>
      <c r="B16" s="6">
        <v>0</v>
      </c>
      <c r="C16" s="6"/>
      <c r="D16" s="6">
        <v>1</v>
      </c>
      <c r="E16" s="6"/>
      <c r="F16" s="6">
        <v>0</v>
      </c>
      <c r="G16" s="6"/>
      <c r="H16" s="6">
        <f t="shared" si="0"/>
        <v>1</v>
      </c>
      <c r="I16" s="8">
        <f>H16/16</f>
        <v>6.25E-2</v>
      </c>
      <c r="J16" s="8">
        <f t="shared" si="1"/>
        <v>0.89285714285714279</v>
      </c>
    </row>
    <row r="17" spans="1:10" x14ac:dyDescent="0.25">
      <c r="A17" t="s">
        <v>37</v>
      </c>
      <c r="B17" s="6" t="s">
        <v>86</v>
      </c>
      <c r="C17" s="6"/>
      <c r="D17" s="6" t="s">
        <v>86</v>
      </c>
      <c r="E17" s="6"/>
      <c r="F17" s="6" t="s">
        <v>86</v>
      </c>
      <c r="G17" s="6"/>
      <c r="H17" s="6" t="s">
        <v>86</v>
      </c>
      <c r="I17" s="8" t="s">
        <v>86</v>
      </c>
      <c r="J17" s="8" t="s">
        <v>86</v>
      </c>
    </row>
    <row r="18" spans="1:10" x14ac:dyDescent="0.25">
      <c r="A18" t="s">
        <v>23</v>
      </c>
      <c r="B18" s="6">
        <v>6</v>
      </c>
      <c r="C18" s="6"/>
      <c r="D18" s="6">
        <v>2</v>
      </c>
      <c r="E18" s="6"/>
      <c r="F18" s="6">
        <v>2</v>
      </c>
      <c r="G18" s="6"/>
      <c r="H18" s="6">
        <f t="shared" ref="H18:H28" si="3">SUM(B18,D18,F18)</f>
        <v>10</v>
      </c>
      <c r="I18" s="8">
        <f>H18/2</f>
        <v>5</v>
      </c>
      <c r="J18" s="8">
        <f t="shared" si="1"/>
        <v>71.428571428571431</v>
      </c>
    </row>
    <row r="19" spans="1:10" x14ac:dyDescent="0.25">
      <c r="A19" t="s">
        <v>24</v>
      </c>
      <c r="B19" s="6">
        <v>7</v>
      </c>
      <c r="C19" s="6"/>
      <c r="D19" s="6">
        <v>2</v>
      </c>
      <c r="E19" s="6"/>
      <c r="F19" s="6">
        <v>1</v>
      </c>
      <c r="G19" s="6"/>
      <c r="H19" s="6">
        <f t="shared" si="3"/>
        <v>10</v>
      </c>
      <c r="I19" s="8">
        <f>H19/2</f>
        <v>5</v>
      </c>
      <c r="J19" s="8">
        <f t="shared" si="1"/>
        <v>71.428571428571431</v>
      </c>
    </row>
    <row r="20" spans="1:10" x14ac:dyDescent="0.25">
      <c r="A20" t="s">
        <v>25</v>
      </c>
      <c r="B20" s="6">
        <v>1</v>
      </c>
      <c r="C20" s="6"/>
      <c r="D20" s="6">
        <v>2</v>
      </c>
      <c r="E20" s="6"/>
      <c r="F20" s="6">
        <v>0</v>
      </c>
      <c r="G20" s="6"/>
      <c r="H20" s="6">
        <f t="shared" si="3"/>
        <v>3</v>
      </c>
      <c r="I20" s="8">
        <f>H20/2</f>
        <v>1.5</v>
      </c>
      <c r="J20" s="8">
        <f t="shared" si="1"/>
        <v>21.428571428571427</v>
      </c>
    </row>
    <row r="21" spans="1:10" x14ac:dyDescent="0.25">
      <c r="A21" t="s">
        <v>26</v>
      </c>
      <c r="B21" s="6">
        <v>4</v>
      </c>
      <c r="C21" s="6"/>
      <c r="D21" s="6">
        <v>1</v>
      </c>
      <c r="E21" s="6"/>
      <c r="F21" s="6">
        <v>1</v>
      </c>
      <c r="G21" s="6"/>
      <c r="H21" s="6">
        <f t="shared" si="3"/>
        <v>6</v>
      </c>
      <c r="I21" s="8">
        <f t="shared" ref="I21:I22" si="4">H21/2</f>
        <v>3</v>
      </c>
      <c r="J21" s="8">
        <f t="shared" si="1"/>
        <v>42.857142857142854</v>
      </c>
    </row>
    <row r="22" spans="1:10" x14ac:dyDescent="0.25">
      <c r="A22" t="s">
        <v>27</v>
      </c>
      <c r="B22" s="6">
        <v>4</v>
      </c>
      <c r="C22" s="6"/>
      <c r="D22" s="6">
        <v>1</v>
      </c>
      <c r="E22" s="6"/>
      <c r="F22" s="6">
        <v>0</v>
      </c>
      <c r="G22" s="6"/>
      <c r="H22" s="6">
        <f t="shared" si="3"/>
        <v>5</v>
      </c>
      <c r="I22" s="8">
        <f t="shared" si="4"/>
        <v>2.5</v>
      </c>
      <c r="J22" s="8">
        <f t="shared" si="1"/>
        <v>35.714285714285715</v>
      </c>
    </row>
    <row r="23" spans="1:10" x14ac:dyDescent="0.25">
      <c r="A23" s="3" t="s">
        <v>38</v>
      </c>
      <c r="B23" s="6">
        <v>2</v>
      </c>
      <c r="C23" s="6"/>
      <c r="D23" s="6">
        <v>7</v>
      </c>
      <c r="E23" s="6"/>
      <c r="F23" s="6">
        <v>0</v>
      </c>
      <c r="G23" s="6"/>
      <c r="H23" s="6">
        <f t="shared" si="3"/>
        <v>9</v>
      </c>
      <c r="I23" s="8">
        <f>H23/14</f>
        <v>0.6428571428571429</v>
      </c>
      <c r="J23" s="8">
        <f t="shared" si="1"/>
        <v>9.183673469387756</v>
      </c>
    </row>
    <row r="24" spans="1:10" x14ac:dyDescent="0.25">
      <c r="A24" t="s">
        <v>28</v>
      </c>
      <c r="B24" s="6" t="s">
        <v>86</v>
      </c>
      <c r="C24" s="6"/>
      <c r="D24" s="6" t="s">
        <v>86</v>
      </c>
      <c r="E24" s="6"/>
      <c r="F24" s="6" t="s">
        <v>86</v>
      </c>
      <c r="G24" s="6"/>
      <c r="H24" s="6" t="s">
        <v>86</v>
      </c>
      <c r="I24" s="8" t="s">
        <v>86</v>
      </c>
      <c r="J24" s="8" t="s">
        <v>86</v>
      </c>
    </row>
    <row r="25" spans="1:10" x14ac:dyDescent="0.25">
      <c r="A25" t="s">
        <v>33</v>
      </c>
      <c r="B25" s="6" t="s">
        <v>86</v>
      </c>
      <c r="C25" s="6"/>
      <c r="D25" s="6" t="s">
        <v>86</v>
      </c>
      <c r="E25" s="6"/>
      <c r="F25" s="6" t="s">
        <v>86</v>
      </c>
      <c r="G25" s="6"/>
      <c r="H25" s="6" t="s">
        <v>86</v>
      </c>
      <c r="I25" s="8" t="s">
        <v>86</v>
      </c>
      <c r="J25" s="8" t="s">
        <v>86</v>
      </c>
    </row>
    <row r="26" spans="1:10" x14ac:dyDescent="0.25">
      <c r="A26" t="s">
        <v>34</v>
      </c>
      <c r="B26" s="6" t="s">
        <v>86</v>
      </c>
      <c r="C26" s="6"/>
      <c r="D26" s="6" t="s">
        <v>86</v>
      </c>
      <c r="E26" s="6"/>
      <c r="F26" s="6" t="s">
        <v>86</v>
      </c>
      <c r="G26" s="6"/>
      <c r="H26" s="6" t="s">
        <v>86</v>
      </c>
      <c r="I26" s="8" t="s">
        <v>86</v>
      </c>
      <c r="J26" s="8" t="s">
        <v>86</v>
      </c>
    </row>
    <row r="27" spans="1:10" x14ac:dyDescent="0.25">
      <c r="A27" t="s">
        <v>30</v>
      </c>
      <c r="B27" s="6">
        <v>14</v>
      </c>
      <c r="C27" s="6"/>
      <c r="D27" s="6">
        <v>9</v>
      </c>
      <c r="E27" s="6"/>
      <c r="F27" s="6">
        <v>0</v>
      </c>
      <c r="G27" s="6"/>
      <c r="H27" s="6">
        <f t="shared" si="3"/>
        <v>23</v>
      </c>
      <c r="I27" s="8">
        <f>H27/38</f>
        <v>0.60526315789473684</v>
      </c>
      <c r="J27" s="8">
        <f t="shared" si="1"/>
        <v>8.6466165413533833</v>
      </c>
    </row>
    <row r="28" spans="1:10" x14ac:dyDescent="0.25">
      <c r="A28" t="s">
        <v>31</v>
      </c>
      <c r="B28" s="6">
        <v>0</v>
      </c>
      <c r="C28" s="6"/>
      <c r="D28" s="6">
        <v>9</v>
      </c>
      <c r="E28" s="6"/>
      <c r="F28" s="6">
        <v>0</v>
      </c>
      <c r="G28" s="6"/>
      <c r="H28" s="6">
        <f t="shared" si="3"/>
        <v>9</v>
      </c>
      <c r="I28" s="8">
        <f>H28/38</f>
        <v>0.23684210526315788</v>
      </c>
      <c r="J28" s="8">
        <f t="shared" si="1"/>
        <v>3.3834586466165413</v>
      </c>
    </row>
    <row r="30" spans="1:10" x14ac:dyDescent="0.25">
      <c r="A30" t="s">
        <v>91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9" workbookViewId="0">
      <selection activeCell="A35" sqref="A35"/>
    </sheetView>
  </sheetViews>
  <sheetFormatPr defaultRowHeight="15" x14ac:dyDescent="0.25"/>
  <cols>
    <col min="1" max="1" width="36" customWidth="1"/>
    <col min="2" max="2" width="5" customWidth="1"/>
    <col min="3" max="3" width="12.140625" bestFit="1" customWidth="1"/>
    <col min="4" max="4" width="7" customWidth="1"/>
  </cols>
  <sheetData>
    <row r="1" spans="1:4" x14ac:dyDescent="0.25">
      <c r="B1" s="6"/>
      <c r="C1" s="6" t="s">
        <v>6</v>
      </c>
      <c r="D1" s="6"/>
    </row>
    <row r="2" spans="1:4" x14ac:dyDescent="0.25">
      <c r="A2" t="s">
        <v>29</v>
      </c>
      <c r="B2" s="6" t="s">
        <v>7</v>
      </c>
      <c r="C2" s="8" t="s">
        <v>8</v>
      </c>
      <c r="D2" s="8" t="s">
        <v>9</v>
      </c>
    </row>
    <row r="3" spans="1:4" x14ac:dyDescent="0.25">
      <c r="A3" t="s">
        <v>10</v>
      </c>
      <c r="B3" s="6">
        <v>1</v>
      </c>
      <c r="C3" s="8">
        <f>B3/1</f>
        <v>1</v>
      </c>
      <c r="D3" s="8">
        <f>(C3/1)*100</f>
        <v>100</v>
      </c>
    </row>
    <row r="4" spans="1:4" x14ac:dyDescent="0.25">
      <c r="A4" t="s">
        <v>11</v>
      </c>
      <c r="B4" s="6">
        <v>1</v>
      </c>
      <c r="C4" s="8">
        <f>B4/1</f>
        <v>1</v>
      </c>
      <c r="D4" s="8">
        <f t="shared" ref="D4:D28" si="0">(C4/1)*100</f>
        <v>100</v>
      </c>
    </row>
    <row r="5" spans="1:4" x14ac:dyDescent="0.25">
      <c r="A5" t="s">
        <v>36</v>
      </c>
      <c r="B5" s="6">
        <v>1</v>
      </c>
      <c r="C5" s="8">
        <f>B5/5</f>
        <v>0.2</v>
      </c>
      <c r="D5" s="8">
        <f t="shared" si="0"/>
        <v>20</v>
      </c>
    </row>
    <row r="6" spans="1:4" x14ac:dyDescent="0.25">
      <c r="A6" t="s">
        <v>12</v>
      </c>
      <c r="B6" s="6">
        <v>11</v>
      </c>
      <c r="C6" s="8">
        <f>B6/12</f>
        <v>0.91666666666666663</v>
      </c>
      <c r="D6" s="8">
        <f t="shared" si="0"/>
        <v>91.666666666666657</v>
      </c>
    </row>
    <row r="7" spans="1:4" x14ac:dyDescent="0.25">
      <c r="A7" t="s">
        <v>13</v>
      </c>
      <c r="B7" s="6">
        <v>5</v>
      </c>
      <c r="C7" s="8">
        <f>B7/5</f>
        <v>1</v>
      </c>
      <c r="D7" s="8">
        <f t="shared" si="0"/>
        <v>100</v>
      </c>
    </row>
    <row r="8" spans="1:4" x14ac:dyDescent="0.25">
      <c r="A8" t="s">
        <v>14</v>
      </c>
      <c r="B8" s="6">
        <v>1</v>
      </c>
      <c r="C8" s="8">
        <f>B8/1</f>
        <v>1</v>
      </c>
      <c r="D8" s="8">
        <f t="shared" si="0"/>
        <v>100</v>
      </c>
    </row>
    <row r="9" spans="1:4" x14ac:dyDescent="0.25">
      <c r="A9" t="s">
        <v>15</v>
      </c>
      <c r="B9" s="6">
        <v>0</v>
      </c>
      <c r="C9" s="8">
        <f>B9/1</f>
        <v>0</v>
      </c>
      <c r="D9" s="8">
        <f t="shared" si="0"/>
        <v>0</v>
      </c>
    </row>
    <row r="10" spans="1:4" x14ac:dyDescent="0.25">
      <c r="A10" t="s">
        <v>16</v>
      </c>
      <c r="B10" s="6">
        <v>2</v>
      </c>
      <c r="C10" s="8">
        <f>B10/2</f>
        <v>1</v>
      </c>
      <c r="D10" s="8">
        <f t="shared" si="0"/>
        <v>100</v>
      </c>
    </row>
    <row r="11" spans="1:4" x14ac:dyDescent="0.25">
      <c r="A11" t="s">
        <v>17</v>
      </c>
      <c r="B11" s="6">
        <v>17</v>
      </c>
      <c r="C11" s="8">
        <f>B11/24</f>
        <v>0.70833333333333337</v>
      </c>
      <c r="D11" s="8">
        <f t="shared" si="0"/>
        <v>70.833333333333343</v>
      </c>
    </row>
    <row r="12" spans="1:4" x14ac:dyDescent="0.25">
      <c r="A12" t="s">
        <v>18</v>
      </c>
      <c r="B12" s="6">
        <v>2</v>
      </c>
      <c r="C12" s="8">
        <f t="shared" ref="C12:C15" si="1">B12/2</f>
        <v>1</v>
      </c>
      <c r="D12" s="8">
        <f t="shared" si="0"/>
        <v>100</v>
      </c>
    </row>
    <row r="13" spans="1:4" x14ac:dyDescent="0.25">
      <c r="A13" t="s">
        <v>19</v>
      </c>
      <c r="B13" s="6">
        <v>2</v>
      </c>
      <c r="C13" s="8">
        <f t="shared" si="1"/>
        <v>1</v>
      </c>
      <c r="D13" s="8">
        <f t="shared" si="0"/>
        <v>100</v>
      </c>
    </row>
    <row r="14" spans="1:4" x14ac:dyDescent="0.25">
      <c r="A14" t="s">
        <v>20</v>
      </c>
      <c r="B14" s="6">
        <v>0</v>
      </c>
      <c r="C14" s="8">
        <f t="shared" si="1"/>
        <v>0</v>
      </c>
      <c r="D14" s="8">
        <f t="shared" si="0"/>
        <v>0</v>
      </c>
    </row>
    <row r="15" spans="1:4" x14ac:dyDescent="0.25">
      <c r="A15" t="s">
        <v>21</v>
      </c>
      <c r="B15" s="6">
        <v>1</v>
      </c>
      <c r="C15" s="8">
        <f t="shared" si="1"/>
        <v>0.5</v>
      </c>
      <c r="D15" s="8">
        <f t="shared" si="0"/>
        <v>50</v>
      </c>
    </row>
    <row r="16" spans="1:4" x14ac:dyDescent="0.25">
      <c r="A16" t="s">
        <v>43</v>
      </c>
      <c r="B16" s="6">
        <v>0</v>
      </c>
      <c r="C16" s="8">
        <f>B16/16</f>
        <v>0</v>
      </c>
      <c r="D16" s="8">
        <f t="shared" si="0"/>
        <v>0</v>
      </c>
    </row>
    <row r="17" spans="1:4" x14ac:dyDescent="0.25">
      <c r="A17" t="s">
        <v>37</v>
      </c>
      <c r="B17" s="6">
        <v>0</v>
      </c>
      <c r="C17" s="8">
        <f>B17/10</f>
        <v>0</v>
      </c>
      <c r="D17" s="8">
        <f t="shared" si="0"/>
        <v>0</v>
      </c>
    </row>
    <row r="18" spans="1:4" x14ac:dyDescent="0.25">
      <c r="A18" t="s">
        <v>23</v>
      </c>
      <c r="B18" s="6">
        <v>2</v>
      </c>
      <c r="C18" s="8">
        <f>B18/2</f>
        <v>1</v>
      </c>
      <c r="D18" s="8">
        <f t="shared" si="0"/>
        <v>100</v>
      </c>
    </row>
    <row r="19" spans="1:4" x14ac:dyDescent="0.25">
      <c r="A19" t="s">
        <v>24</v>
      </c>
      <c r="B19" s="6">
        <v>2</v>
      </c>
      <c r="C19" s="8">
        <f>B19/2</f>
        <v>1</v>
      </c>
      <c r="D19" s="8">
        <f t="shared" si="0"/>
        <v>100</v>
      </c>
    </row>
    <row r="20" spans="1:4" x14ac:dyDescent="0.25">
      <c r="A20" t="s">
        <v>25</v>
      </c>
      <c r="B20" s="6">
        <v>2</v>
      </c>
      <c r="C20" s="8">
        <f>B20/2</f>
        <v>1</v>
      </c>
      <c r="D20" s="8">
        <f t="shared" si="0"/>
        <v>100</v>
      </c>
    </row>
    <row r="21" spans="1:4" x14ac:dyDescent="0.25">
      <c r="A21" t="s">
        <v>26</v>
      </c>
      <c r="B21" s="6">
        <v>2</v>
      </c>
      <c r="C21" s="8">
        <f t="shared" ref="C21:C22" si="2">B21/2</f>
        <v>1</v>
      </c>
      <c r="D21" s="8">
        <f t="shared" si="0"/>
        <v>100</v>
      </c>
    </row>
    <row r="22" spans="1:4" x14ac:dyDescent="0.25">
      <c r="A22" t="s">
        <v>27</v>
      </c>
      <c r="B22" s="6">
        <v>2</v>
      </c>
      <c r="C22" s="8">
        <f t="shared" si="2"/>
        <v>1</v>
      </c>
      <c r="D22" s="8">
        <f t="shared" si="0"/>
        <v>100</v>
      </c>
    </row>
    <row r="23" spans="1:4" x14ac:dyDescent="0.25">
      <c r="A23" s="3" t="s">
        <v>38</v>
      </c>
      <c r="B23" s="6">
        <v>14</v>
      </c>
      <c r="C23" s="8">
        <f>B23/14</f>
        <v>1</v>
      </c>
      <c r="D23" s="8">
        <f t="shared" si="0"/>
        <v>100</v>
      </c>
    </row>
    <row r="24" spans="1:4" x14ac:dyDescent="0.25">
      <c r="A24" t="s">
        <v>28</v>
      </c>
      <c r="B24" s="6">
        <v>10</v>
      </c>
      <c r="C24" s="8">
        <f>B24/10</f>
        <v>1</v>
      </c>
      <c r="D24" s="8">
        <f t="shared" si="0"/>
        <v>100</v>
      </c>
    </row>
    <row r="25" spans="1:4" x14ac:dyDescent="0.25">
      <c r="A25" t="s">
        <v>33</v>
      </c>
      <c r="B25" s="6">
        <v>0</v>
      </c>
      <c r="C25" s="8">
        <f>B25/28</f>
        <v>0</v>
      </c>
      <c r="D25" s="8">
        <f t="shared" si="0"/>
        <v>0</v>
      </c>
    </row>
    <row r="26" spans="1:4" x14ac:dyDescent="0.25">
      <c r="A26" t="s">
        <v>34</v>
      </c>
      <c r="B26" s="6">
        <v>28</v>
      </c>
      <c r="C26" s="8">
        <f>B26/28</f>
        <v>1</v>
      </c>
      <c r="D26" s="8">
        <f t="shared" si="0"/>
        <v>100</v>
      </c>
    </row>
    <row r="27" spans="1:4" x14ac:dyDescent="0.25">
      <c r="A27" t="s">
        <v>30</v>
      </c>
      <c r="B27" s="6">
        <v>0</v>
      </c>
      <c r="C27" s="8">
        <f>B27/38</f>
        <v>0</v>
      </c>
      <c r="D27" s="8">
        <f t="shared" si="0"/>
        <v>0</v>
      </c>
    </row>
    <row r="28" spans="1:4" x14ac:dyDescent="0.25">
      <c r="A28" t="s">
        <v>31</v>
      </c>
      <c r="B28" s="6">
        <v>38</v>
      </c>
      <c r="C28" s="8">
        <f>B28/38</f>
        <v>1</v>
      </c>
      <c r="D28" s="8">
        <f t="shared" si="0"/>
        <v>100</v>
      </c>
    </row>
    <row r="30" spans="1:4" x14ac:dyDescent="0.25">
      <c r="A30" t="s">
        <v>92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2" sqref="A2:A28"/>
    </sheetView>
  </sheetViews>
  <sheetFormatPr defaultRowHeight="15" x14ac:dyDescent="0.25"/>
  <cols>
    <col min="1" max="1" width="36" customWidth="1"/>
    <col min="2" max="2" width="5.140625" bestFit="1" customWidth="1"/>
    <col min="3" max="3" width="11.42578125" bestFit="1" customWidth="1"/>
    <col min="4" max="4" width="6.85546875" bestFit="1" customWidth="1"/>
  </cols>
  <sheetData>
    <row r="1" spans="1:4" x14ac:dyDescent="0.25">
      <c r="C1" t="s">
        <v>93</v>
      </c>
    </row>
    <row r="2" spans="1:4" x14ac:dyDescent="0.25">
      <c r="A2" t="s">
        <v>29</v>
      </c>
      <c r="B2" s="6" t="s">
        <v>7</v>
      </c>
      <c r="C2" s="8" t="s">
        <v>8</v>
      </c>
      <c r="D2" s="8" t="s">
        <v>9</v>
      </c>
    </row>
    <row r="3" spans="1:4" x14ac:dyDescent="0.25">
      <c r="A3" t="s">
        <v>10</v>
      </c>
      <c r="B3" s="6">
        <v>7</v>
      </c>
      <c r="C3" s="8">
        <f>B3/1</f>
        <v>7</v>
      </c>
      <c r="D3" s="8">
        <f>(C3/7)*100</f>
        <v>100</v>
      </c>
    </row>
    <row r="4" spans="1:4" x14ac:dyDescent="0.25">
      <c r="A4" t="s">
        <v>11</v>
      </c>
      <c r="B4" s="6">
        <v>6</v>
      </c>
      <c r="C4" s="8">
        <f>B4/1</f>
        <v>6</v>
      </c>
      <c r="D4" s="8">
        <f t="shared" ref="D4:D28" si="0">(C4/7)*100</f>
        <v>85.714285714285708</v>
      </c>
    </row>
    <row r="5" spans="1:4" x14ac:dyDescent="0.25">
      <c r="A5" t="s">
        <v>36</v>
      </c>
      <c r="B5" s="6">
        <v>13</v>
      </c>
      <c r="C5" s="8">
        <f>B5/7</f>
        <v>1.8571428571428572</v>
      </c>
      <c r="D5" s="8">
        <f t="shared" si="0"/>
        <v>26.530612244897959</v>
      </c>
    </row>
    <row r="6" spans="1:4" x14ac:dyDescent="0.25">
      <c r="A6" t="s">
        <v>12</v>
      </c>
      <c r="B6" s="6">
        <v>32</v>
      </c>
      <c r="C6" s="8">
        <f>B6/12</f>
        <v>2.6666666666666665</v>
      </c>
      <c r="D6" s="8">
        <f t="shared" si="0"/>
        <v>38.095238095238095</v>
      </c>
    </row>
    <row r="7" spans="1:4" x14ac:dyDescent="0.25">
      <c r="A7" t="s">
        <v>13</v>
      </c>
      <c r="B7" s="6">
        <v>30</v>
      </c>
      <c r="C7" s="8">
        <f>B7/5</f>
        <v>6</v>
      </c>
      <c r="D7" s="8">
        <f t="shared" si="0"/>
        <v>85.714285714285708</v>
      </c>
    </row>
    <row r="8" spans="1:4" x14ac:dyDescent="0.25">
      <c r="A8" t="s">
        <v>14</v>
      </c>
      <c r="B8" s="6">
        <v>4</v>
      </c>
      <c r="C8" s="8">
        <f>B8/1</f>
        <v>4</v>
      </c>
      <c r="D8" s="8">
        <f t="shared" si="0"/>
        <v>57.142857142857139</v>
      </c>
    </row>
    <row r="9" spans="1:4" x14ac:dyDescent="0.25">
      <c r="A9" t="s">
        <v>15</v>
      </c>
      <c r="B9" s="6">
        <v>2</v>
      </c>
      <c r="C9" s="8">
        <f>B9/1</f>
        <v>2</v>
      </c>
      <c r="D9" s="8">
        <f t="shared" si="0"/>
        <v>28.571428571428569</v>
      </c>
    </row>
    <row r="10" spans="1:4" x14ac:dyDescent="0.25">
      <c r="A10" t="s">
        <v>16</v>
      </c>
      <c r="B10" s="6">
        <v>2</v>
      </c>
      <c r="C10" s="8">
        <f>B10/2</f>
        <v>1</v>
      </c>
      <c r="D10" s="8">
        <f t="shared" si="0"/>
        <v>14.285714285714285</v>
      </c>
    </row>
    <row r="11" spans="1:4" x14ac:dyDescent="0.25">
      <c r="A11" t="s">
        <v>17</v>
      </c>
      <c r="B11" s="6">
        <v>93</v>
      </c>
      <c r="C11" s="8">
        <f>B11/24</f>
        <v>3.875</v>
      </c>
      <c r="D11" s="8">
        <f t="shared" si="0"/>
        <v>55.357142857142861</v>
      </c>
    </row>
    <row r="12" spans="1:4" x14ac:dyDescent="0.25">
      <c r="A12" t="s">
        <v>18</v>
      </c>
      <c r="B12" s="6">
        <v>7</v>
      </c>
      <c r="C12" s="8">
        <f t="shared" ref="C12:C15" si="1">B12/2</f>
        <v>3.5</v>
      </c>
      <c r="D12" s="8">
        <f t="shared" si="0"/>
        <v>50</v>
      </c>
    </row>
    <row r="13" spans="1:4" x14ac:dyDescent="0.25">
      <c r="A13" t="s">
        <v>19</v>
      </c>
      <c r="B13" s="6">
        <v>12</v>
      </c>
      <c r="C13" s="8">
        <f t="shared" si="1"/>
        <v>6</v>
      </c>
      <c r="D13" s="8">
        <f t="shared" si="0"/>
        <v>85.714285714285708</v>
      </c>
    </row>
    <row r="14" spans="1:4" x14ac:dyDescent="0.25">
      <c r="A14" t="s">
        <v>20</v>
      </c>
      <c r="B14" s="6">
        <v>11</v>
      </c>
      <c r="C14" s="8">
        <f t="shared" si="1"/>
        <v>5.5</v>
      </c>
      <c r="D14" s="8">
        <f t="shared" si="0"/>
        <v>78.571428571428569</v>
      </c>
    </row>
    <row r="15" spans="1:4" x14ac:dyDescent="0.25">
      <c r="A15" t="s">
        <v>21</v>
      </c>
      <c r="B15" s="6">
        <v>12</v>
      </c>
      <c r="C15" s="8">
        <f t="shared" si="1"/>
        <v>6</v>
      </c>
      <c r="D15" s="8">
        <f t="shared" si="0"/>
        <v>85.714285714285708</v>
      </c>
    </row>
    <row r="16" spans="1:4" x14ac:dyDescent="0.25">
      <c r="A16" t="s">
        <v>43</v>
      </c>
      <c r="B16" s="9">
        <v>27</v>
      </c>
      <c r="C16" s="8">
        <f>B16/18</f>
        <v>1.5</v>
      </c>
      <c r="D16" s="8">
        <f t="shared" si="0"/>
        <v>21.428571428571427</v>
      </c>
    </row>
    <row r="17" spans="1:4" x14ac:dyDescent="0.25">
      <c r="A17" t="s">
        <v>37</v>
      </c>
      <c r="B17" s="9">
        <v>15</v>
      </c>
      <c r="C17" s="8">
        <f>B17/10</f>
        <v>1.5</v>
      </c>
      <c r="D17" s="8">
        <f t="shared" si="0"/>
        <v>21.428571428571427</v>
      </c>
    </row>
    <row r="18" spans="1:4" x14ac:dyDescent="0.25">
      <c r="A18" t="s">
        <v>23</v>
      </c>
      <c r="B18" s="9">
        <v>10</v>
      </c>
      <c r="C18" s="8">
        <f>B18/2</f>
        <v>5</v>
      </c>
      <c r="D18" s="8">
        <f t="shared" si="0"/>
        <v>71.428571428571431</v>
      </c>
    </row>
    <row r="19" spans="1:4" x14ac:dyDescent="0.25">
      <c r="A19" t="s">
        <v>24</v>
      </c>
      <c r="B19" s="9">
        <v>13</v>
      </c>
      <c r="C19" s="8">
        <f>B19/2</f>
        <v>6.5</v>
      </c>
      <c r="D19" s="8">
        <f t="shared" si="0"/>
        <v>92.857142857142861</v>
      </c>
    </row>
    <row r="20" spans="1:4" x14ac:dyDescent="0.25">
      <c r="A20" t="s">
        <v>25</v>
      </c>
      <c r="B20" s="9">
        <v>3</v>
      </c>
      <c r="C20" s="8">
        <f>B20/2</f>
        <v>1.5</v>
      </c>
      <c r="D20" s="8">
        <f t="shared" si="0"/>
        <v>21.428571428571427</v>
      </c>
    </row>
    <row r="21" spans="1:4" x14ac:dyDescent="0.25">
      <c r="A21" t="s">
        <v>26</v>
      </c>
      <c r="B21" s="9">
        <v>11</v>
      </c>
      <c r="C21" s="8">
        <f t="shared" ref="C21:C22" si="2">B21/2</f>
        <v>5.5</v>
      </c>
      <c r="D21" s="8">
        <f t="shared" si="0"/>
        <v>78.571428571428569</v>
      </c>
    </row>
    <row r="22" spans="1:4" x14ac:dyDescent="0.25">
      <c r="A22" t="s">
        <v>27</v>
      </c>
      <c r="B22" s="9">
        <v>9</v>
      </c>
      <c r="C22" s="8">
        <f t="shared" si="2"/>
        <v>4.5</v>
      </c>
      <c r="D22" s="8">
        <f t="shared" si="0"/>
        <v>64.285714285714292</v>
      </c>
    </row>
    <row r="23" spans="1:4" x14ac:dyDescent="0.25">
      <c r="A23" s="3" t="s">
        <v>38</v>
      </c>
      <c r="B23" s="9">
        <v>26</v>
      </c>
      <c r="C23" s="8">
        <f>B23/14</f>
        <v>1.8571428571428572</v>
      </c>
      <c r="D23" s="8">
        <f t="shared" si="0"/>
        <v>26.530612244897959</v>
      </c>
    </row>
    <row r="24" spans="1:4" x14ac:dyDescent="0.25">
      <c r="A24" t="s">
        <v>28</v>
      </c>
      <c r="B24" s="9">
        <v>16</v>
      </c>
      <c r="C24" s="8">
        <f>B24/10</f>
        <v>1.6</v>
      </c>
      <c r="D24" s="8">
        <f t="shared" si="0"/>
        <v>22.857142857142858</v>
      </c>
    </row>
    <row r="25" spans="1:4" x14ac:dyDescent="0.25">
      <c r="A25" t="s">
        <v>33</v>
      </c>
      <c r="B25" s="9">
        <v>39</v>
      </c>
      <c r="C25" s="8">
        <f>B25/28</f>
        <v>1.3928571428571428</v>
      </c>
      <c r="D25" s="8">
        <f t="shared" si="0"/>
        <v>19.897959183673468</v>
      </c>
    </row>
    <row r="26" spans="1:4" x14ac:dyDescent="0.25">
      <c r="A26" t="s">
        <v>34</v>
      </c>
      <c r="B26" s="9">
        <v>39</v>
      </c>
      <c r="C26" s="8">
        <f>B26/28</f>
        <v>1.3928571428571428</v>
      </c>
      <c r="D26" s="8">
        <f t="shared" si="0"/>
        <v>19.897959183673468</v>
      </c>
    </row>
    <row r="27" spans="1:4" x14ac:dyDescent="0.25">
      <c r="A27" t="s">
        <v>30</v>
      </c>
      <c r="B27" s="9">
        <v>54</v>
      </c>
      <c r="C27" s="8">
        <f>B27/38</f>
        <v>1.4210526315789473</v>
      </c>
      <c r="D27" s="8">
        <f t="shared" si="0"/>
        <v>20.300751879699249</v>
      </c>
    </row>
    <row r="28" spans="1:4" x14ac:dyDescent="0.25">
      <c r="A28" t="s">
        <v>31</v>
      </c>
      <c r="B28" s="9">
        <v>55</v>
      </c>
      <c r="C28" s="8">
        <f>B28/38</f>
        <v>1.4473684210526316</v>
      </c>
      <c r="D28" s="8">
        <f t="shared" si="0"/>
        <v>20.676691729323309</v>
      </c>
    </row>
    <row r="30" spans="1:4" x14ac:dyDescent="0.25">
      <c r="A30" t="s">
        <v>94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workbookViewId="0">
      <selection activeCell="A2" sqref="A2:A28"/>
    </sheetView>
  </sheetViews>
  <sheetFormatPr defaultRowHeight="15" x14ac:dyDescent="0.25"/>
  <cols>
    <col min="1" max="1" width="36.85546875" bestFit="1" customWidth="1"/>
    <col min="2" max="2" width="5.140625" style="20" bestFit="1" customWidth="1"/>
    <col min="3" max="3" width="11.42578125" bestFit="1" customWidth="1"/>
    <col min="4" max="4" width="6.85546875" bestFit="1" customWidth="1"/>
  </cols>
  <sheetData>
    <row r="1" spans="1:4" x14ac:dyDescent="0.25">
      <c r="C1" t="s">
        <v>93</v>
      </c>
    </row>
    <row r="2" spans="1:4" x14ac:dyDescent="0.25">
      <c r="A2" t="s">
        <v>29</v>
      </c>
      <c r="B2" s="7" t="s">
        <v>7</v>
      </c>
      <c r="C2" s="8" t="s">
        <v>8</v>
      </c>
      <c r="D2" s="8" t="s">
        <v>9</v>
      </c>
    </row>
    <row r="3" spans="1:4" x14ac:dyDescent="0.25">
      <c r="A3" t="s">
        <v>10</v>
      </c>
      <c r="B3" s="7">
        <v>8</v>
      </c>
      <c r="C3" s="8">
        <f>B3/1</f>
        <v>8</v>
      </c>
      <c r="D3" s="8">
        <f>(C3/8)*100</f>
        <v>100</v>
      </c>
    </row>
    <row r="4" spans="1:4" x14ac:dyDescent="0.25">
      <c r="A4" t="s">
        <v>11</v>
      </c>
      <c r="B4" s="7">
        <v>8</v>
      </c>
      <c r="C4" s="8">
        <f>B4/1</f>
        <v>8</v>
      </c>
      <c r="D4" s="8">
        <f t="shared" ref="D4:D28" si="0">(C4/8)*100</f>
        <v>100</v>
      </c>
    </row>
    <row r="5" spans="1:4" x14ac:dyDescent="0.25">
      <c r="A5" t="s">
        <v>36</v>
      </c>
      <c r="B5" s="7">
        <v>13</v>
      </c>
      <c r="C5" s="8">
        <f>B5/7</f>
        <v>1.8571428571428572</v>
      </c>
      <c r="D5" s="8">
        <f t="shared" si="0"/>
        <v>23.214285714285715</v>
      </c>
    </row>
    <row r="6" spans="1:4" x14ac:dyDescent="0.25">
      <c r="A6" t="s">
        <v>12</v>
      </c>
      <c r="B6" s="7">
        <v>20</v>
      </c>
      <c r="C6" s="8">
        <f>B6/12.5</f>
        <v>1.6</v>
      </c>
      <c r="D6" s="8">
        <f t="shared" si="0"/>
        <v>20</v>
      </c>
    </row>
    <row r="7" spans="1:4" x14ac:dyDescent="0.25">
      <c r="A7" t="s">
        <v>13</v>
      </c>
      <c r="B7" s="7">
        <v>13</v>
      </c>
      <c r="C7" s="8">
        <f>B7/6.4</f>
        <v>2.03125</v>
      </c>
      <c r="D7" s="8">
        <f t="shared" si="0"/>
        <v>25.390625</v>
      </c>
    </row>
    <row r="8" spans="1:4" x14ac:dyDescent="0.25">
      <c r="A8" t="s">
        <v>14</v>
      </c>
      <c r="B8" s="7">
        <v>4</v>
      </c>
      <c r="C8" s="8">
        <f>B8/1</f>
        <v>4</v>
      </c>
      <c r="D8" s="8">
        <f t="shared" si="0"/>
        <v>50</v>
      </c>
    </row>
    <row r="9" spans="1:4" x14ac:dyDescent="0.25">
      <c r="A9" t="s">
        <v>15</v>
      </c>
      <c r="B9" s="7">
        <v>0</v>
      </c>
      <c r="C9" s="8">
        <f>B9/1</f>
        <v>0</v>
      </c>
      <c r="D9" s="8">
        <f t="shared" si="0"/>
        <v>0</v>
      </c>
    </row>
    <row r="10" spans="1:4" x14ac:dyDescent="0.25">
      <c r="A10" t="s">
        <v>16</v>
      </c>
      <c r="B10" s="7">
        <v>0</v>
      </c>
      <c r="C10" s="8">
        <f>B10/2</f>
        <v>0</v>
      </c>
      <c r="D10" s="8">
        <f t="shared" si="0"/>
        <v>0</v>
      </c>
    </row>
    <row r="11" spans="1:4" x14ac:dyDescent="0.25">
      <c r="A11" t="s">
        <v>17</v>
      </c>
      <c r="B11" s="7">
        <v>55</v>
      </c>
      <c r="C11" s="8">
        <f>B11/24</f>
        <v>2.2916666666666665</v>
      </c>
      <c r="D11" s="8">
        <f t="shared" si="0"/>
        <v>28.645833333333332</v>
      </c>
    </row>
    <row r="12" spans="1:4" x14ac:dyDescent="0.25">
      <c r="A12" t="s">
        <v>18</v>
      </c>
      <c r="B12" s="7">
        <v>8</v>
      </c>
      <c r="C12" s="8">
        <f t="shared" ref="C12:C15" si="1">B12/2</f>
        <v>4</v>
      </c>
      <c r="D12" s="8">
        <f t="shared" si="0"/>
        <v>50</v>
      </c>
    </row>
    <row r="13" spans="1:4" x14ac:dyDescent="0.25">
      <c r="A13" t="s">
        <v>19</v>
      </c>
      <c r="B13" s="7">
        <v>15</v>
      </c>
      <c r="C13" s="8">
        <f t="shared" si="1"/>
        <v>7.5</v>
      </c>
      <c r="D13" s="8">
        <f t="shared" si="0"/>
        <v>93.75</v>
      </c>
    </row>
    <row r="14" spans="1:4" x14ac:dyDescent="0.25">
      <c r="A14" t="s">
        <v>20</v>
      </c>
      <c r="B14" s="7">
        <v>11</v>
      </c>
      <c r="C14" s="8">
        <f t="shared" si="1"/>
        <v>5.5</v>
      </c>
      <c r="D14" s="8">
        <f t="shared" si="0"/>
        <v>68.75</v>
      </c>
    </row>
    <row r="15" spans="1:4" x14ac:dyDescent="0.25">
      <c r="A15" t="s">
        <v>21</v>
      </c>
      <c r="B15" s="7">
        <v>11</v>
      </c>
      <c r="C15" s="8">
        <f t="shared" si="1"/>
        <v>5.5</v>
      </c>
      <c r="D15" s="8">
        <f t="shared" si="0"/>
        <v>68.75</v>
      </c>
    </row>
    <row r="16" spans="1:4" x14ac:dyDescent="0.25">
      <c r="A16" t="s">
        <v>43</v>
      </c>
      <c r="B16" s="7">
        <v>27</v>
      </c>
      <c r="C16" s="8">
        <f>B16/18</f>
        <v>1.5</v>
      </c>
      <c r="D16" s="8">
        <f t="shared" si="0"/>
        <v>18.75</v>
      </c>
    </row>
    <row r="17" spans="1:4" x14ac:dyDescent="0.25">
      <c r="A17" t="s">
        <v>37</v>
      </c>
      <c r="B17" s="7">
        <v>20</v>
      </c>
      <c r="C17" s="8">
        <f>B17/10</f>
        <v>2</v>
      </c>
      <c r="D17" s="8">
        <f t="shared" si="0"/>
        <v>25</v>
      </c>
    </row>
    <row r="18" spans="1:4" x14ac:dyDescent="0.25">
      <c r="A18" t="s">
        <v>23</v>
      </c>
      <c r="B18" s="7">
        <v>10</v>
      </c>
      <c r="C18" s="8">
        <f>B18/2</f>
        <v>5</v>
      </c>
      <c r="D18" s="8">
        <f t="shared" si="0"/>
        <v>62.5</v>
      </c>
    </row>
    <row r="19" spans="1:4" x14ac:dyDescent="0.25">
      <c r="A19" t="s">
        <v>24</v>
      </c>
      <c r="B19" s="7">
        <v>15</v>
      </c>
      <c r="C19" s="8">
        <f>B19/2</f>
        <v>7.5</v>
      </c>
      <c r="D19" s="8">
        <f t="shared" si="0"/>
        <v>93.75</v>
      </c>
    </row>
    <row r="20" spans="1:4" x14ac:dyDescent="0.25">
      <c r="A20" t="s">
        <v>25</v>
      </c>
      <c r="B20" s="7">
        <v>0</v>
      </c>
      <c r="C20" s="8">
        <f>B20/2</f>
        <v>0</v>
      </c>
      <c r="D20" s="8">
        <f t="shared" si="0"/>
        <v>0</v>
      </c>
    </row>
    <row r="21" spans="1:4" x14ac:dyDescent="0.25">
      <c r="A21" t="s">
        <v>26</v>
      </c>
      <c r="B21" s="7">
        <v>15</v>
      </c>
      <c r="C21" s="8">
        <f t="shared" ref="C21:C22" si="2">B21/2</f>
        <v>7.5</v>
      </c>
      <c r="D21" s="8">
        <f t="shared" si="0"/>
        <v>93.75</v>
      </c>
    </row>
    <row r="22" spans="1:4" x14ac:dyDescent="0.25">
      <c r="A22" t="s">
        <v>27</v>
      </c>
      <c r="B22" s="7">
        <v>11</v>
      </c>
      <c r="C22" s="8">
        <f t="shared" si="2"/>
        <v>5.5</v>
      </c>
      <c r="D22" s="8">
        <f t="shared" si="0"/>
        <v>68.75</v>
      </c>
    </row>
    <row r="23" spans="1:4" x14ac:dyDescent="0.25">
      <c r="A23" s="3" t="s">
        <v>38</v>
      </c>
      <c r="B23" s="7">
        <v>35</v>
      </c>
      <c r="C23" s="8">
        <f>B23/14</f>
        <v>2.5</v>
      </c>
      <c r="D23" s="8">
        <f t="shared" si="0"/>
        <v>31.25</v>
      </c>
    </row>
    <row r="24" spans="1:4" x14ac:dyDescent="0.25">
      <c r="A24" t="s">
        <v>28</v>
      </c>
      <c r="B24" s="7">
        <v>20</v>
      </c>
      <c r="C24" s="8">
        <f>B24/10</f>
        <v>2</v>
      </c>
      <c r="D24" s="8">
        <f t="shared" si="0"/>
        <v>25</v>
      </c>
    </row>
    <row r="25" spans="1:4" x14ac:dyDescent="0.25">
      <c r="A25" t="s">
        <v>33</v>
      </c>
      <c r="B25" s="7">
        <v>59</v>
      </c>
      <c r="C25" s="8">
        <f>B25/28</f>
        <v>2.1071428571428572</v>
      </c>
      <c r="D25" s="8">
        <f t="shared" si="0"/>
        <v>26.339285714285715</v>
      </c>
    </row>
    <row r="26" spans="1:4" x14ac:dyDescent="0.25">
      <c r="A26" t="s">
        <v>34</v>
      </c>
      <c r="B26" s="7">
        <v>59</v>
      </c>
      <c r="C26" s="8">
        <f>B26/28</f>
        <v>2.1071428571428572</v>
      </c>
      <c r="D26" s="8">
        <f t="shared" si="0"/>
        <v>26.339285714285715</v>
      </c>
    </row>
    <row r="27" spans="1:4" x14ac:dyDescent="0.25">
      <c r="A27" t="s">
        <v>30</v>
      </c>
      <c r="B27" s="7">
        <v>79</v>
      </c>
      <c r="C27" s="8">
        <f>B27/38</f>
        <v>2.0789473684210527</v>
      </c>
      <c r="D27" s="8">
        <f t="shared" si="0"/>
        <v>25.986842105263158</v>
      </c>
    </row>
    <row r="28" spans="1:4" x14ac:dyDescent="0.25">
      <c r="A28" t="s">
        <v>31</v>
      </c>
      <c r="B28" s="7">
        <v>79</v>
      </c>
      <c r="C28" s="8">
        <f>B28/38</f>
        <v>2.0789473684210527</v>
      </c>
      <c r="D28" s="8">
        <f t="shared" si="0"/>
        <v>25.986842105263158</v>
      </c>
    </row>
    <row r="30" spans="1:4" x14ac:dyDescent="0.25">
      <c r="A30" t="s">
        <v>95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0" workbookViewId="0">
      <selection activeCell="A2" sqref="A2:A28"/>
    </sheetView>
  </sheetViews>
  <sheetFormatPr defaultRowHeight="15" x14ac:dyDescent="0.25"/>
  <cols>
    <col min="1" max="1" width="36.85546875" bestFit="1" customWidth="1"/>
    <col min="2" max="2" width="5.140625" bestFit="1" customWidth="1"/>
    <col min="3" max="3" width="11.42578125" bestFit="1" customWidth="1"/>
    <col min="4" max="4" width="6.85546875" bestFit="1" customWidth="1"/>
  </cols>
  <sheetData>
    <row r="1" spans="1:4" x14ac:dyDescent="0.25">
      <c r="B1" s="6"/>
      <c r="C1" s="6" t="s">
        <v>93</v>
      </c>
      <c r="D1" s="6"/>
    </row>
    <row r="2" spans="1:4" x14ac:dyDescent="0.25">
      <c r="A2" t="s">
        <v>29</v>
      </c>
      <c r="B2" s="6" t="s">
        <v>7</v>
      </c>
      <c r="C2" s="8" t="s">
        <v>8</v>
      </c>
      <c r="D2" s="8" t="s">
        <v>9</v>
      </c>
    </row>
    <row r="3" spans="1:4" x14ac:dyDescent="0.25">
      <c r="A3" t="s">
        <v>10</v>
      </c>
      <c r="B3" s="6">
        <v>7</v>
      </c>
      <c r="C3" s="8">
        <f>B3/1</f>
        <v>7</v>
      </c>
      <c r="D3" s="8">
        <f>(C3/7)*100</f>
        <v>100</v>
      </c>
    </row>
    <row r="4" spans="1:4" x14ac:dyDescent="0.25">
      <c r="A4" t="s">
        <v>11</v>
      </c>
      <c r="B4" s="6">
        <v>4</v>
      </c>
      <c r="C4" s="8">
        <f>B4/1</f>
        <v>4</v>
      </c>
      <c r="D4" s="8">
        <f t="shared" ref="D4:D28" si="0">(C4/7)*100</f>
        <v>57.142857142857139</v>
      </c>
    </row>
    <row r="5" spans="1:4" x14ac:dyDescent="0.25">
      <c r="A5" t="s">
        <v>36</v>
      </c>
      <c r="B5" s="6">
        <v>19</v>
      </c>
      <c r="C5" s="8">
        <f>B5/7</f>
        <v>2.7142857142857144</v>
      </c>
      <c r="D5" s="8">
        <f t="shared" si="0"/>
        <v>38.775510204081634</v>
      </c>
    </row>
    <row r="6" spans="1:4" x14ac:dyDescent="0.25">
      <c r="A6" t="s">
        <v>12</v>
      </c>
      <c r="B6" s="6">
        <v>24</v>
      </c>
      <c r="C6" s="8">
        <f>B6/12.5</f>
        <v>1.92</v>
      </c>
      <c r="D6" s="8">
        <f t="shared" si="0"/>
        <v>27.428571428571431</v>
      </c>
    </row>
    <row r="7" spans="1:4" x14ac:dyDescent="0.25">
      <c r="A7" t="s">
        <v>13</v>
      </c>
      <c r="B7" s="6">
        <v>10</v>
      </c>
      <c r="C7" s="8">
        <f>B7/6.4</f>
        <v>1.5625</v>
      </c>
      <c r="D7" s="8">
        <f t="shared" si="0"/>
        <v>22.321428571428573</v>
      </c>
    </row>
    <row r="8" spans="1:4" x14ac:dyDescent="0.25">
      <c r="A8" t="s">
        <v>14</v>
      </c>
      <c r="B8" s="6">
        <v>2</v>
      </c>
      <c r="C8" s="8">
        <f>B8/1</f>
        <v>2</v>
      </c>
      <c r="D8" s="8">
        <f t="shared" si="0"/>
        <v>28.571428571428569</v>
      </c>
    </row>
    <row r="9" spans="1:4" x14ac:dyDescent="0.25">
      <c r="A9" t="s">
        <v>15</v>
      </c>
      <c r="B9" s="6">
        <v>1</v>
      </c>
      <c r="C9" s="8">
        <f>B9/1</f>
        <v>1</v>
      </c>
      <c r="D9" s="8">
        <f t="shared" si="0"/>
        <v>14.285714285714285</v>
      </c>
    </row>
    <row r="10" spans="1:4" x14ac:dyDescent="0.25">
      <c r="A10" t="s">
        <v>16</v>
      </c>
      <c r="B10" s="6">
        <v>3</v>
      </c>
      <c r="C10" s="8">
        <f>B10/2</f>
        <v>1.5</v>
      </c>
      <c r="D10" s="8">
        <f t="shared" si="0"/>
        <v>21.428571428571427</v>
      </c>
    </row>
    <row r="11" spans="1:4" x14ac:dyDescent="0.25">
      <c r="A11" t="s">
        <v>17</v>
      </c>
      <c r="B11" s="6">
        <v>41</v>
      </c>
      <c r="C11" s="8">
        <f>B11/24</f>
        <v>1.7083333333333333</v>
      </c>
      <c r="D11" s="8">
        <f t="shared" si="0"/>
        <v>24.404761904761905</v>
      </c>
    </row>
    <row r="12" spans="1:4" x14ac:dyDescent="0.25">
      <c r="A12" t="s">
        <v>18</v>
      </c>
      <c r="B12" s="6">
        <v>10</v>
      </c>
      <c r="C12" s="8">
        <f t="shared" ref="C12:C15" si="1">B12/2</f>
        <v>5</v>
      </c>
      <c r="D12" s="8">
        <f t="shared" si="0"/>
        <v>71.428571428571431</v>
      </c>
    </row>
    <row r="13" spans="1:4" x14ac:dyDescent="0.25">
      <c r="A13" t="s">
        <v>19</v>
      </c>
      <c r="B13" s="6">
        <v>10</v>
      </c>
      <c r="C13" s="8">
        <f t="shared" si="1"/>
        <v>5</v>
      </c>
      <c r="D13" s="8">
        <f t="shared" si="0"/>
        <v>71.428571428571431</v>
      </c>
    </row>
    <row r="14" spans="1:4" x14ac:dyDescent="0.25">
      <c r="A14" t="s">
        <v>20</v>
      </c>
      <c r="B14" s="6">
        <v>6</v>
      </c>
      <c r="C14" s="8">
        <f t="shared" si="1"/>
        <v>3</v>
      </c>
      <c r="D14" s="8">
        <f t="shared" si="0"/>
        <v>42.857142857142854</v>
      </c>
    </row>
    <row r="15" spans="1:4" x14ac:dyDescent="0.25">
      <c r="A15" t="s">
        <v>21</v>
      </c>
      <c r="B15" s="6">
        <v>8</v>
      </c>
      <c r="C15" s="8">
        <f t="shared" si="1"/>
        <v>4</v>
      </c>
      <c r="D15" s="8">
        <f t="shared" si="0"/>
        <v>57.142857142857139</v>
      </c>
    </row>
    <row r="16" spans="1:4" x14ac:dyDescent="0.25">
      <c r="A16" t="s">
        <v>43</v>
      </c>
      <c r="B16" s="6">
        <v>24</v>
      </c>
      <c r="C16" s="8">
        <f>B16/18</f>
        <v>1.3333333333333333</v>
      </c>
      <c r="D16" s="8">
        <f t="shared" si="0"/>
        <v>19.047619047619047</v>
      </c>
    </row>
    <row r="17" spans="1:4" x14ac:dyDescent="0.25">
      <c r="A17" t="s">
        <v>37</v>
      </c>
      <c r="B17" s="6">
        <v>15</v>
      </c>
      <c r="C17" s="8">
        <f>B17/10</f>
        <v>1.5</v>
      </c>
      <c r="D17" s="8">
        <f t="shared" si="0"/>
        <v>21.428571428571427</v>
      </c>
    </row>
    <row r="18" spans="1:4" x14ac:dyDescent="0.25">
      <c r="A18" t="s">
        <v>23</v>
      </c>
      <c r="B18" s="6">
        <v>6</v>
      </c>
      <c r="C18" s="8">
        <f>B18/2</f>
        <v>3</v>
      </c>
      <c r="D18" s="8">
        <f t="shared" si="0"/>
        <v>42.857142857142854</v>
      </c>
    </row>
    <row r="19" spans="1:4" x14ac:dyDescent="0.25">
      <c r="A19" t="s">
        <v>24</v>
      </c>
      <c r="B19" s="6">
        <v>10</v>
      </c>
      <c r="C19" s="8">
        <f>B19/2</f>
        <v>5</v>
      </c>
      <c r="D19" s="8">
        <f t="shared" si="0"/>
        <v>71.428571428571431</v>
      </c>
    </row>
    <row r="20" spans="1:4" x14ac:dyDescent="0.25">
      <c r="A20" t="s">
        <v>25</v>
      </c>
      <c r="B20" s="6">
        <v>2</v>
      </c>
      <c r="C20" s="8">
        <f>B20/2</f>
        <v>1</v>
      </c>
      <c r="D20" s="8">
        <f t="shared" si="0"/>
        <v>14.285714285714285</v>
      </c>
    </row>
    <row r="21" spans="1:4" x14ac:dyDescent="0.25">
      <c r="A21" t="s">
        <v>26</v>
      </c>
      <c r="B21" s="6">
        <v>5</v>
      </c>
      <c r="C21" s="8">
        <f t="shared" ref="C21:C22" si="2">B21/2</f>
        <v>2.5</v>
      </c>
      <c r="D21" s="8">
        <f t="shared" si="0"/>
        <v>35.714285714285715</v>
      </c>
    </row>
    <row r="22" spans="1:4" x14ac:dyDescent="0.25">
      <c r="A22" t="s">
        <v>27</v>
      </c>
      <c r="B22" s="6">
        <v>2</v>
      </c>
      <c r="C22" s="8">
        <f t="shared" si="2"/>
        <v>1</v>
      </c>
      <c r="D22" s="8">
        <f t="shared" si="0"/>
        <v>14.285714285714285</v>
      </c>
    </row>
    <row r="23" spans="1:4" x14ac:dyDescent="0.25">
      <c r="A23" s="3" t="s">
        <v>38</v>
      </c>
      <c r="B23" s="6">
        <v>14</v>
      </c>
      <c r="C23" s="8">
        <f>B23/14</f>
        <v>1</v>
      </c>
      <c r="D23" s="8">
        <f t="shared" si="0"/>
        <v>14.285714285714285</v>
      </c>
    </row>
    <row r="24" spans="1:4" x14ac:dyDescent="0.25">
      <c r="A24" t="s">
        <v>28</v>
      </c>
      <c r="B24" s="6">
        <v>15</v>
      </c>
      <c r="C24" s="8">
        <f>B24/10</f>
        <v>1.5</v>
      </c>
      <c r="D24" s="8">
        <f t="shared" si="0"/>
        <v>21.428571428571427</v>
      </c>
    </row>
    <row r="25" spans="1:4" x14ac:dyDescent="0.25">
      <c r="A25" t="s">
        <v>33</v>
      </c>
      <c r="B25" s="8">
        <v>37.5</v>
      </c>
      <c r="C25" s="8">
        <f>B25/28</f>
        <v>1.3392857142857142</v>
      </c>
      <c r="D25" s="8">
        <f t="shared" si="0"/>
        <v>19.132653061224488</v>
      </c>
    </row>
    <row r="26" spans="1:4" x14ac:dyDescent="0.25">
      <c r="A26" t="s">
        <v>34</v>
      </c>
      <c r="B26" s="8">
        <v>37.5</v>
      </c>
      <c r="C26" s="8">
        <f>B26/28</f>
        <v>1.3392857142857142</v>
      </c>
      <c r="D26" s="8">
        <f t="shared" si="0"/>
        <v>19.132653061224488</v>
      </c>
    </row>
    <row r="27" spans="1:4" x14ac:dyDescent="0.25">
      <c r="A27" t="s">
        <v>30</v>
      </c>
      <c r="B27" s="8">
        <v>52.5</v>
      </c>
      <c r="C27" s="8">
        <f>B27/38</f>
        <v>1.381578947368421</v>
      </c>
      <c r="D27" s="8">
        <f t="shared" si="0"/>
        <v>19.736842105263158</v>
      </c>
    </row>
    <row r="28" spans="1:4" x14ac:dyDescent="0.25">
      <c r="A28" t="s">
        <v>31</v>
      </c>
      <c r="B28" s="8">
        <v>52.5</v>
      </c>
      <c r="C28" s="8">
        <f>B28/38</f>
        <v>1.381578947368421</v>
      </c>
      <c r="D28" s="8">
        <f t="shared" si="0"/>
        <v>19.736842105263158</v>
      </c>
    </row>
    <row r="30" spans="1:4" x14ac:dyDescent="0.25">
      <c r="A30" t="s">
        <v>104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6" sqref="A26"/>
    </sheetView>
  </sheetViews>
  <sheetFormatPr defaultColWidth="12.5703125" defaultRowHeight="15" x14ac:dyDescent="0.25"/>
  <cols>
    <col min="1" max="1" width="35.85546875" customWidth="1"/>
    <col min="2" max="2" width="6.7109375" bestFit="1" customWidth="1"/>
    <col min="3" max="3" width="4.5703125" customWidth="1"/>
    <col min="4" max="4" width="7" customWidth="1"/>
    <col min="5" max="5" width="12.140625" bestFit="1" customWidth="1"/>
    <col min="6" max="6" width="7.85546875" customWidth="1"/>
  </cols>
  <sheetData>
    <row r="1" spans="1:6" x14ac:dyDescent="0.25">
      <c r="B1" s="6" t="s">
        <v>105</v>
      </c>
      <c r="C1" s="6"/>
      <c r="D1" s="6"/>
      <c r="E1" s="6" t="s">
        <v>6</v>
      </c>
      <c r="F1" s="6"/>
    </row>
    <row r="2" spans="1:6" x14ac:dyDescent="0.25">
      <c r="A2" t="s">
        <v>29</v>
      </c>
      <c r="B2" s="6" t="s">
        <v>7</v>
      </c>
      <c r="C2" s="6"/>
      <c r="D2" s="6" t="s">
        <v>7</v>
      </c>
      <c r="E2" s="8" t="s">
        <v>8</v>
      </c>
      <c r="F2" s="8" t="s">
        <v>9</v>
      </c>
    </row>
    <row r="3" spans="1:6" x14ac:dyDescent="0.25">
      <c r="A3" t="s">
        <v>10</v>
      </c>
      <c r="B3" s="6">
        <v>13</v>
      </c>
      <c r="C3" s="6"/>
      <c r="D3" s="6">
        <f>SUM(B3)</f>
        <v>13</v>
      </c>
      <c r="E3" s="8">
        <f>D3/1</f>
        <v>13</v>
      </c>
      <c r="F3" s="8">
        <f>(E3/15)*100</f>
        <v>86.666666666666671</v>
      </c>
    </row>
    <row r="4" spans="1:6" x14ac:dyDescent="0.25">
      <c r="A4" t="s">
        <v>11</v>
      </c>
      <c r="B4" s="6">
        <v>15</v>
      </c>
      <c r="C4" s="6"/>
      <c r="D4" s="6">
        <f>SUM(B4)</f>
        <v>15</v>
      </c>
      <c r="E4" s="8">
        <f>D4/1</f>
        <v>15</v>
      </c>
      <c r="F4" s="8">
        <f t="shared" ref="F4:F28" si="0">(E4/15)*100</f>
        <v>100</v>
      </c>
    </row>
    <row r="5" spans="1:6" x14ac:dyDescent="0.25">
      <c r="A5" t="s">
        <v>36</v>
      </c>
      <c r="B5" s="6">
        <v>42</v>
      </c>
      <c r="C5" s="6"/>
      <c r="D5" s="6">
        <f>SUM(B5)</f>
        <v>42</v>
      </c>
      <c r="E5" s="8">
        <f>D5/7</f>
        <v>6</v>
      </c>
      <c r="F5" s="8">
        <f t="shared" si="0"/>
        <v>40</v>
      </c>
    </row>
    <row r="6" spans="1:6" x14ac:dyDescent="0.25">
      <c r="A6" t="s">
        <v>12</v>
      </c>
      <c r="B6" s="6">
        <v>46</v>
      </c>
      <c r="C6" s="6"/>
      <c r="D6" s="6">
        <f>SUM(B6)</f>
        <v>46</v>
      </c>
      <c r="E6" s="8">
        <f>D6/12</f>
        <v>3.8333333333333335</v>
      </c>
      <c r="F6" s="8">
        <f t="shared" si="0"/>
        <v>25.555555555555561</v>
      </c>
    </row>
    <row r="7" spans="1:6" x14ac:dyDescent="0.25">
      <c r="A7" t="s">
        <v>13</v>
      </c>
      <c r="B7" s="6">
        <v>19</v>
      </c>
      <c r="C7" s="6"/>
      <c r="D7" s="6">
        <f>SUM(B7)</f>
        <v>19</v>
      </c>
      <c r="E7" s="8">
        <f>D7/5</f>
        <v>3.8</v>
      </c>
      <c r="F7" s="8">
        <f t="shared" si="0"/>
        <v>25.333333333333329</v>
      </c>
    </row>
    <row r="8" spans="1:6" x14ac:dyDescent="0.25">
      <c r="A8" t="s">
        <v>14</v>
      </c>
      <c r="B8" s="6">
        <v>5</v>
      </c>
      <c r="C8" s="6"/>
      <c r="D8" s="6">
        <f>SUM(B8)</f>
        <v>5</v>
      </c>
      <c r="E8" s="8">
        <f>D8/1</f>
        <v>5</v>
      </c>
      <c r="F8" s="8">
        <f t="shared" si="0"/>
        <v>33.333333333333329</v>
      </c>
    </row>
    <row r="9" spans="1:6" x14ac:dyDescent="0.25">
      <c r="A9" t="s">
        <v>15</v>
      </c>
      <c r="B9" s="6">
        <v>4</v>
      </c>
      <c r="C9" s="6"/>
      <c r="D9" s="6">
        <f>SUM(B9)</f>
        <v>4</v>
      </c>
      <c r="E9" s="8">
        <f>D9/1</f>
        <v>4</v>
      </c>
      <c r="F9" s="8">
        <f t="shared" si="0"/>
        <v>26.666666666666668</v>
      </c>
    </row>
    <row r="10" spans="1:6" x14ac:dyDescent="0.25">
      <c r="A10" t="s">
        <v>16</v>
      </c>
      <c r="B10" s="6">
        <v>9</v>
      </c>
      <c r="C10" s="6"/>
      <c r="D10" s="6">
        <f>SUM(B10)</f>
        <v>9</v>
      </c>
      <c r="E10" s="8">
        <f>D10/2</f>
        <v>4.5</v>
      </c>
      <c r="F10" s="8">
        <f t="shared" si="0"/>
        <v>30</v>
      </c>
    </row>
    <row r="11" spans="1:6" x14ac:dyDescent="0.25">
      <c r="A11" t="s">
        <v>17</v>
      </c>
      <c r="B11" s="6">
        <v>60</v>
      </c>
      <c r="C11" s="6"/>
      <c r="D11" s="6">
        <f>SUM(B11)</f>
        <v>60</v>
      </c>
      <c r="E11" s="8">
        <f>D11/24</f>
        <v>2.5</v>
      </c>
      <c r="F11" s="8">
        <f t="shared" si="0"/>
        <v>16.666666666666664</v>
      </c>
    </row>
    <row r="12" spans="1:6" x14ac:dyDescent="0.25">
      <c r="A12" t="s">
        <v>18</v>
      </c>
      <c r="B12" s="6">
        <v>14</v>
      </c>
      <c r="C12" s="6"/>
      <c r="D12" s="6">
        <f>SUM(B12)</f>
        <v>14</v>
      </c>
      <c r="E12" s="8">
        <f t="shared" ref="E12:E15" si="1">D12/2</f>
        <v>7</v>
      </c>
      <c r="F12" s="8">
        <f t="shared" si="0"/>
        <v>46.666666666666664</v>
      </c>
    </row>
    <row r="13" spans="1:6" x14ac:dyDescent="0.25">
      <c r="A13" t="s">
        <v>19</v>
      </c>
      <c r="B13" s="6">
        <v>12</v>
      </c>
      <c r="C13" s="6"/>
      <c r="D13" s="6">
        <f>SUM(B13)</f>
        <v>12</v>
      </c>
      <c r="E13" s="8">
        <f t="shared" si="1"/>
        <v>6</v>
      </c>
      <c r="F13" s="8">
        <f t="shared" si="0"/>
        <v>40</v>
      </c>
    </row>
    <row r="14" spans="1:6" x14ac:dyDescent="0.25">
      <c r="A14" t="s">
        <v>20</v>
      </c>
      <c r="B14" s="6">
        <v>14</v>
      </c>
      <c r="C14" s="6"/>
      <c r="D14" s="6">
        <f>SUM(B14)</f>
        <v>14</v>
      </c>
      <c r="E14" s="8">
        <f t="shared" si="1"/>
        <v>7</v>
      </c>
      <c r="F14" s="8">
        <f t="shared" si="0"/>
        <v>46.666666666666664</v>
      </c>
    </row>
    <row r="15" spans="1:6" x14ac:dyDescent="0.25">
      <c r="A15" t="s">
        <v>21</v>
      </c>
      <c r="B15" s="6">
        <v>13</v>
      </c>
      <c r="C15" s="6"/>
      <c r="D15" s="6">
        <f>SUM(B15)</f>
        <v>13</v>
      </c>
      <c r="E15" s="8">
        <f t="shared" si="1"/>
        <v>6.5</v>
      </c>
      <c r="F15" s="8">
        <f t="shared" si="0"/>
        <v>43.333333333333336</v>
      </c>
    </row>
    <row r="16" spans="1:6" x14ac:dyDescent="0.25">
      <c r="A16" t="s">
        <v>43</v>
      </c>
      <c r="B16" s="6">
        <v>94</v>
      </c>
      <c r="C16" s="6"/>
      <c r="D16" s="6">
        <f>SUM(B16)</f>
        <v>94</v>
      </c>
      <c r="E16" s="8">
        <f>D16/16</f>
        <v>5.875</v>
      </c>
      <c r="F16" s="8">
        <f t="shared" si="0"/>
        <v>39.166666666666664</v>
      </c>
    </row>
    <row r="17" spans="1:6" x14ac:dyDescent="0.25">
      <c r="A17" t="s">
        <v>37</v>
      </c>
      <c r="B17" s="6">
        <v>36</v>
      </c>
      <c r="C17" s="6"/>
      <c r="D17" s="6">
        <f>SUM(B17)</f>
        <v>36</v>
      </c>
      <c r="E17" s="8">
        <f>D17/10</f>
        <v>3.6</v>
      </c>
      <c r="F17" s="8">
        <f t="shared" si="0"/>
        <v>24.000000000000004</v>
      </c>
    </row>
    <row r="18" spans="1:6" x14ac:dyDescent="0.25">
      <c r="A18" t="s">
        <v>23</v>
      </c>
      <c r="B18" s="6">
        <v>18</v>
      </c>
      <c r="C18" s="6"/>
      <c r="D18" s="6">
        <f>SUM(B18)</f>
        <v>18</v>
      </c>
      <c r="E18" s="8">
        <f>D18/2</f>
        <v>9</v>
      </c>
      <c r="F18" s="8">
        <f t="shared" si="0"/>
        <v>60</v>
      </c>
    </row>
    <row r="19" spans="1:6" x14ac:dyDescent="0.25">
      <c r="A19" t="s">
        <v>24</v>
      </c>
      <c r="B19" s="6">
        <v>9</v>
      </c>
      <c r="C19" s="6"/>
      <c r="D19" s="6">
        <f>SUM(B19)</f>
        <v>9</v>
      </c>
      <c r="E19" s="8">
        <f>D19/2</f>
        <v>4.5</v>
      </c>
      <c r="F19" s="8">
        <f t="shared" si="0"/>
        <v>30</v>
      </c>
    </row>
    <row r="20" spans="1:6" x14ac:dyDescent="0.25">
      <c r="A20" t="s">
        <v>25</v>
      </c>
      <c r="B20" s="6">
        <v>11</v>
      </c>
      <c r="C20" s="6"/>
      <c r="D20" s="6">
        <f>SUM(B20)</f>
        <v>11</v>
      </c>
      <c r="E20" s="8">
        <f>D20/2</f>
        <v>5.5</v>
      </c>
      <c r="F20" s="8">
        <f t="shared" si="0"/>
        <v>36.666666666666664</v>
      </c>
    </row>
    <row r="21" spans="1:6" x14ac:dyDescent="0.25">
      <c r="A21" t="s">
        <v>26</v>
      </c>
      <c r="B21" s="6">
        <v>10</v>
      </c>
      <c r="C21" s="6"/>
      <c r="D21" s="6">
        <f>SUM(B21)</f>
        <v>10</v>
      </c>
      <c r="E21" s="8">
        <f t="shared" ref="E21:E22" si="2">D21/2</f>
        <v>5</v>
      </c>
      <c r="F21" s="8">
        <f t="shared" si="0"/>
        <v>33.333333333333329</v>
      </c>
    </row>
    <row r="22" spans="1:6" x14ac:dyDescent="0.25">
      <c r="A22" t="s">
        <v>27</v>
      </c>
      <c r="B22" s="6">
        <v>9</v>
      </c>
      <c r="C22" s="6"/>
      <c r="D22" s="6">
        <f>SUM(B22)</f>
        <v>9</v>
      </c>
      <c r="E22" s="8">
        <f t="shared" si="2"/>
        <v>4.5</v>
      </c>
      <c r="F22" s="8">
        <f t="shared" si="0"/>
        <v>30</v>
      </c>
    </row>
    <row r="23" spans="1:6" x14ac:dyDescent="0.25">
      <c r="A23" s="3" t="s">
        <v>38</v>
      </c>
      <c r="B23" s="6">
        <v>104</v>
      </c>
      <c r="C23" s="6"/>
      <c r="D23" s="6">
        <f>SUM(B23)</f>
        <v>104</v>
      </c>
      <c r="E23" s="8">
        <f>D23/14</f>
        <v>7.4285714285714288</v>
      </c>
      <c r="F23" s="8">
        <f t="shared" si="0"/>
        <v>49.523809523809526</v>
      </c>
    </row>
    <row r="24" spans="1:6" x14ac:dyDescent="0.25">
      <c r="A24" t="s">
        <v>28</v>
      </c>
      <c r="B24" s="6">
        <v>33</v>
      </c>
      <c r="C24" s="6"/>
      <c r="D24" s="6">
        <f>SUM(B24)</f>
        <v>33</v>
      </c>
      <c r="E24" s="8">
        <f>D24/10</f>
        <v>3.3</v>
      </c>
      <c r="F24" s="8">
        <f t="shared" si="0"/>
        <v>22</v>
      </c>
    </row>
    <row r="25" spans="1:6" x14ac:dyDescent="0.25">
      <c r="A25" t="s">
        <v>33</v>
      </c>
      <c r="B25" s="6">
        <v>210</v>
      </c>
      <c r="C25" s="6"/>
      <c r="D25" s="6">
        <f>SUM(B25)</f>
        <v>210</v>
      </c>
      <c r="E25" s="8">
        <f>D25/28</f>
        <v>7.5</v>
      </c>
      <c r="F25" s="8">
        <f t="shared" si="0"/>
        <v>50</v>
      </c>
    </row>
    <row r="26" spans="1:6" x14ac:dyDescent="0.25">
      <c r="A26" t="s">
        <v>34</v>
      </c>
      <c r="B26" s="6">
        <v>153</v>
      </c>
      <c r="C26" s="6"/>
      <c r="D26" s="6">
        <f>SUM(B26)</f>
        <v>153</v>
      </c>
      <c r="E26" s="8">
        <f>D26/28</f>
        <v>5.4642857142857144</v>
      </c>
      <c r="F26" s="8">
        <f t="shared" si="0"/>
        <v>36.428571428571423</v>
      </c>
    </row>
    <row r="27" spans="1:6" x14ac:dyDescent="0.25">
      <c r="A27" t="s">
        <v>30</v>
      </c>
      <c r="B27" s="6">
        <v>246</v>
      </c>
      <c r="C27" s="6"/>
      <c r="D27" s="6">
        <f>SUM(B27)</f>
        <v>246</v>
      </c>
      <c r="E27" s="8">
        <f>D27/38</f>
        <v>6.4736842105263159</v>
      </c>
      <c r="F27" s="8">
        <f t="shared" si="0"/>
        <v>43.15789473684211</v>
      </c>
    </row>
    <row r="28" spans="1:6" x14ac:dyDescent="0.25">
      <c r="A28" t="s">
        <v>31</v>
      </c>
      <c r="B28" s="6">
        <v>186</v>
      </c>
      <c r="C28" s="6"/>
      <c r="D28" s="6">
        <f>SUM(B28)</f>
        <v>186</v>
      </c>
      <c r="E28" s="8">
        <f>D28/38</f>
        <v>4.8947368421052628</v>
      </c>
      <c r="F28" s="8">
        <f t="shared" si="0"/>
        <v>32.631578947368418</v>
      </c>
    </row>
    <row r="30" spans="1:6" x14ac:dyDescent="0.25">
      <c r="A30" t="s">
        <v>125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L8" sqref="L8"/>
    </sheetView>
  </sheetViews>
  <sheetFormatPr defaultRowHeight="15" x14ac:dyDescent="0.25"/>
  <cols>
    <col min="1" max="1" width="27.28515625" customWidth="1"/>
    <col min="2" max="2" width="5.140625" bestFit="1" customWidth="1"/>
    <col min="3" max="3" width="12.140625" bestFit="1" customWidth="1"/>
    <col min="4" max="4" width="6.85546875" bestFit="1" customWidth="1"/>
    <col min="5" max="5" width="4.5703125" customWidth="1"/>
    <col min="6" max="6" width="5.42578125" customWidth="1"/>
    <col min="7" max="7" width="5" customWidth="1"/>
    <col min="8" max="8" width="5.140625" customWidth="1"/>
    <col min="9" max="9" width="7" customWidth="1"/>
    <col min="10" max="11" width="4.5703125" customWidth="1"/>
  </cols>
  <sheetData>
    <row r="1" spans="1:9" x14ac:dyDescent="0.25">
      <c r="B1" s="6"/>
      <c r="C1" s="6" t="s">
        <v>6</v>
      </c>
      <c r="D1" s="6"/>
    </row>
    <row r="2" spans="1:9" x14ac:dyDescent="0.25">
      <c r="A2" t="s">
        <v>79</v>
      </c>
      <c r="B2" s="6" t="s">
        <v>7</v>
      </c>
      <c r="C2" s="8" t="s">
        <v>8</v>
      </c>
      <c r="D2" s="8" t="s">
        <v>9</v>
      </c>
      <c r="H2" s="1"/>
      <c r="I2" s="1"/>
    </row>
    <row r="3" spans="1:9" x14ac:dyDescent="0.25">
      <c r="A3" t="s">
        <v>96</v>
      </c>
      <c r="B3" s="6">
        <v>6</v>
      </c>
      <c r="C3" s="8">
        <f>B3/1</f>
        <v>6</v>
      </c>
      <c r="D3" s="8">
        <f>(C3/7)*100</f>
        <v>85.714285714285708</v>
      </c>
      <c r="H3" s="1"/>
      <c r="I3" s="1"/>
    </row>
    <row r="4" spans="1:9" x14ac:dyDescent="0.25">
      <c r="A4" t="s">
        <v>116</v>
      </c>
      <c r="B4" s="6">
        <v>7</v>
      </c>
      <c r="C4" s="8">
        <f>B4/1</f>
        <v>7</v>
      </c>
      <c r="D4" s="8">
        <f t="shared" ref="D4:D7" si="0">(C4/7)*100</f>
        <v>100</v>
      </c>
      <c r="H4" s="1"/>
      <c r="I4" s="1"/>
    </row>
    <row r="5" spans="1:9" x14ac:dyDescent="0.25">
      <c r="A5" s="3" t="s">
        <v>80</v>
      </c>
      <c r="B5" s="6">
        <v>7</v>
      </c>
      <c r="C5" s="8">
        <f>B5/7</f>
        <v>1</v>
      </c>
      <c r="D5" s="8">
        <f t="shared" si="0"/>
        <v>14.285714285714285</v>
      </c>
      <c r="H5" s="1"/>
      <c r="I5" s="1"/>
    </row>
    <row r="6" spans="1:9" x14ac:dyDescent="0.25">
      <c r="A6" t="s">
        <v>97</v>
      </c>
      <c r="B6" s="6">
        <v>13</v>
      </c>
      <c r="C6" s="8">
        <f>B6/12</f>
        <v>1.0833333333333333</v>
      </c>
      <c r="D6" s="8">
        <f t="shared" si="0"/>
        <v>15.476190476190474</v>
      </c>
      <c r="H6" s="1"/>
      <c r="I6" s="1"/>
    </row>
    <row r="7" spans="1:9" x14ac:dyDescent="0.25">
      <c r="A7" t="s">
        <v>98</v>
      </c>
      <c r="B7" s="6">
        <v>3</v>
      </c>
      <c r="C7" s="8">
        <f>B7/5</f>
        <v>0.6</v>
      </c>
      <c r="D7" s="8">
        <f t="shared" si="0"/>
        <v>8.5714285714285712</v>
      </c>
      <c r="H7" s="1"/>
      <c r="I7" s="1"/>
    </row>
    <row r="8" spans="1:9" x14ac:dyDescent="0.25">
      <c r="A8" t="s">
        <v>99</v>
      </c>
      <c r="B8" s="6">
        <v>1</v>
      </c>
      <c r="C8" s="8">
        <f>B8/1</f>
        <v>1</v>
      </c>
      <c r="D8" s="8">
        <f t="shared" ref="D8:D28" si="1">(C8/7)*100</f>
        <v>14.285714285714285</v>
      </c>
      <c r="H8" s="1"/>
      <c r="I8" s="1"/>
    </row>
    <row r="9" spans="1:9" x14ac:dyDescent="0.25">
      <c r="A9" t="s">
        <v>100</v>
      </c>
      <c r="B9" s="6">
        <v>1</v>
      </c>
      <c r="C9" s="8">
        <f>B9/1</f>
        <v>1</v>
      </c>
      <c r="D9" s="8">
        <f t="shared" si="1"/>
        <v>14.285714285714285</v>
      </c>
      <c r="H9" s="1"/>
      <c r="I9" s="1"/>
    </row>
    <row r="10" spans="1:9" x14ac:dyDescent="0.25">
      <c r="A10" t="s">
        <v>117</v>
      </c>
      <c r="B10" s="6">
        <v>5</v>
      </c>
      <c r="C10" s="8">
        <f>B10/2</f>
        <v>2.5</v>
      </c>
      <c r="D10" s="8">
        <f t="shared" si="1"/>
        <v>35.714285714285715</v>
      </c>
      <c r="H10" s="1"/>
      <c r="I10" s="1"/>
    </row>
    <row r="11" spans="1:9" x14ac:dyDescent="0.25">
      <c r="A11" t="s">
        <v>118</v>
      </c>
      <c r="B11" s="6">
        <v>28</v>
      </c>
      <c r="C11" s="8">
        <f>B11/24</f>
        <v>1.1666666666666667</v>
      </c>
      <c r="D11" s="8">
        <f t="shared" si="1"/>
        <v>16.666666666666668</v>
      </c>
      <c r="H11" s="1"/>
      <c r="I11" s="1"/>
    </row>
    <row r="12" spans="1:9" x14ac:dyDescent="0.25">
      <c r="A12" t="s">
        <v>101</v>
      </c>
      <c r="B12" s="6">
        <v>6</v>
      </c>
      <c r="C12" s="8">
        <f t="shared" ref="C12:C15" si="2">B12/2</f>
        <v>3</v>
      </c>
      <c r="D12" s="8">
        <f t="shared" si="1"/>
        <v>42.857142857142854</v>
      </c>
      <c r="H12" s="1"/>
      <c r="I12" s="1"/>
    </row>
    <row r="13" spans="1:9" x14ac:dyDescent="0.25">
      <c r="A13" t="s">
        <v>119</v>
      </c>
      <c r="B13" s="6">
        <v>8</v>
      </c>
      <c r="C13" s="8">
        <f t="shared" si="2"/>
        <v>4</v>
      </c>
      <c r="D13" s="8">
        <f t="shared" si="1"/>
        <v>57.142857142857139</v>
      </c>
      <c r="H13" s="1"/>
      <c r="I13" s="1"/>
    </row>
    <row r="14" spans="1:9" x14ac:dyDescent="0.25">
      <c r="A14" t="s">
        <v>120</v>
      </c>
      <c r="B14" s="6">
        <v>6</v>
      </c>
      <c r="C14" s="8">
        <f t="shared" si="2"/>
        <v>3</v>
      </c>
      <c r="D14" s="8">
        <f t="shared" si="1"/>
        <v>42.857142857142854</v>
      </c>
      <c r="H14" s="1"/>
      <c r="I14" s="1"/>
    </row>
    <row r="15" spans="1:9" x14ac:dyDescent="0.25">
      <c r="A15" t="s">
        <v>102</v>
      </c>
      <c r="B15" s="6">
        <v>5</v>
      </c>
      <c r="C15" s="8">
        <f t="shared" si="2"/>
        <v>2.5</v>
      </c>
      <c r="D15" s="8">
        <f t="shared" si="1"/>
        <v>35.714285714285715</v>
      </c>
      <c r="H15" s="1"/>
      <c r="I15" s="1"/>
    </row>
    <row r="16" spans="1:9" x14ac:dyDescent="0.25">
      <c r="A16" t="s">
        <v>22</v>
      </c>
      <c r="B16" s="6">
        <v>17</v>
      </c>
      <c r="C16" s="8">
        <f>B16/16</f>
        <v>1.0625</v>
      </c>
      <c r="D16" s="8">
        <f t="shared" si="1"/>
        <v>15.178571428571427</v>
      </c>
      <c r="H16" s="1"/>
      <c r="I16" s="1"/>
    </row>
    <row r="17" spans="1:9" x14ac:dyDescent="0.25">
      <c r="A17" t="s">
        <v>81</v>
      </c>
      <c r="B17" s="6">
        <v>23</v>
      </c>
      <c r="C17" s="8">
        <f>B17/10</f>
        <v>2.2999999999999998</v>
      </c>
      <c r="D17" s="8">
        <f t="shared" si="1"/>
        <v>32.857142857142854</v>
      </c>
      <c r="H17" s="1"/>
      <c r="I17" s="1"/>
    </row>
    <row r="18" spans="1:9" x14ac:dyDescent="0.25">
      <c r="A18" t="s">
        <v>121</v>
      </c>
      <c r="B18" s="6">
        <v>9</v>
      </c>
      <c r="C18" s="8">
        <f>B18/2</f>
        <v>4.5</v>
      </c>
      <c r="D18" s="8">
        <f t="shared" si="1"/>
        <v>64.285714285714292</v>
      </c>
      <c r="H18" s="1"/>
      <c r="I18" s="1"/>
    </row>
    <row r="19" spans="1:9" x14ac:dyDescent="0.25">
      <c r="A19" t="s">
        <v>122</v>
      </c>
      <c r="B19" s="6">
        <v>14</v>
      </c>
      <c r="C19" s="8">
        <f>B19/2</f>
        <v>7</v>
      </c>
      <c r="D19" s="8">
        <f t="shared" si="1"/>
        <v>100</v>
      </c>
      <c r="H19" s="1"/>
      <c r="I19" s="1"/>
    </row>
    <row r="20" spans="1:9" x14ac:dyDescent="0.25">
      <c r="A20" t="s">
        <v>103</v>
      </c>
      <c r="B20" s="6">
        <v>4</v>
      </c>
      <c r="C20" s="8">
        <f>B20/2</f>
        <v>2</v>
      </c>
      <c r="D20" s="8">
        <f t="shared" si="1"/>
        <v>28.571428571428569</v>
      </c>
      <c r="H20" s="1"/>
      <c r="I20" s="1"/>
    </row>
    <row r="21" spans="1:9" x14ac:dyDescent="0.25">
      <c r="A21" t="s">
        <v>123</v>
      </c>
      <c r="B21" s="6">
        <v>9</v>
      </c>
      <c r="C21" s="8">
        <f t="shared" ref="C21:C22" si="3">B21/2</f>
        <v>4.5</v>
      </c>
      <c r="D21" s="8">
        <f t="shared" si="1"/>
        <v>64.285714285714292</v>
      </c>
      <c r="H21" s="1"/>
      <c r="I21" s="1"/>
    </row>
    <row r="22" spans="1:9" x14ac:dyDescent="0.25">
      <c r="A22" t="s">
        <v>124</v>
      </c>
      <c r="B22" s="6">
        <v>8</v>
      </c>
      <c r="C22" s="8">
        <f t="shared" si="3"/>
        <v>4</v>
      </c>
      <c r="D22" s="8">
        <f t="shared" si="1"/>
        <v>57.142857142857139</v>
      </c>
      <c r="H22" s="1"/>
      <c r="I22" s="1"/>
    </row>
    <row r="23" spans="1:9" x14ac:dyDescent="0.25">
      <c r="A23" s="3" t="s">
        <v>82</v>
      </c>
      <c r="B23" s="6">
        <v>34</v>
      </c>
      <c r="C23" s="8">
        <f>B23/14</f>
        <v>2.4285714285714284</v>
      </c>
      <c r="D23" s="8">
        <f t="shared" si="1"/>
        <v>34.693877551020407</v>
      </c>
      <c r="H23" s="1"/>
      <c r="I23" s="1"/>
    </row>
    <row r="24" spans="1:9" x14ac:dyDescent="0.25">
      <c r="A24" t="s">
        <v>28</v>
      </c>
      <c r="B24" s="6">
        <v>21</v>
      </c>
      <c r="C24" s="8">
        <f>B24/10</f>
        <v>2.1</v>
      </c>
      <c r="D24" s="8">
        <f t="shared" si="1"/>
        <v>30</v>
      </c>
      <c r="H24" s="1"/>
      <c r="I24" s="1"/>
    </row>
    <row r="25" spans="1:9" x14ac:dyDescent="0.25">
      <c r="A25" t="s">
        <v>33</v>
      </c>
      <c r="B25" s="6">
        <v>76</v>
      </c>
      <c r="C25" s="8">
        <f>B25/28</f>
        <v>2.7142857142857144</v>
      </c>
      <c r="D25" s="8">
        <f t="shared" si="1"/>
        <v>38.775510204081634</v>
      </c>
      <c r="H25" s="1"/>
      <c r="I25" s="1"/>
    </row>
    <row r="26" spans="1:9" x14ac:dyDescent="0.25">
      <c r="A26" t="s">
        <v>34</v>
      </c>
      <c r="B26" s="6">
        <v>32</v>
      </c>
      <c r="C26" s="8">
        <f>B26/28</f>
        <v>1.1428571428571428</v>
      </c>
      <c r="D26" s="8">
        <f t="shared" si="1"/>
        <v>16.326530612244898</v>
      </c>
      <c r="H26" s="1"/>
      <c r="I26" s="1"/>
    </row>
    <row r="27" spans="1:9" x14ac:dyDescent="0.25">
      <c r="A27" t="s">
        <v>109</v>
      </c>
      <c r="B27" s="6">
        <v>93</v>
      </c>
      <c r="C27" s="8">
        <f>B27/38</f>
        <v>2.4473684210526314</v>
      </c>
      <c r="D27" s="8">
        <f t="shared" si="1"/>
        <v>34.962406015037587</v>
      </c>
      <c r="H27" s="1"/>
      <c r="I27" s="1"/>
    </row>
    <row r="28" spans="1:9" x14ac:dyDescent="0.25">
      <c r="A28" t="s">
        <v>110</v>
      </c>
      <c r="B28" s="6">
        <v>66</v>
      </c>
      <c r="C28" s="8">
        <f>B28/38</f>
        <v>1.736842105263158</v>
      </c>
      <c r="D28" s="8">
        <f t="shared" si="1"/>
        <v>24.81203007518797</v>
      </c>
      <c r="H28" s="1"/>
      <c r="I28" s="1"/>
    </row>
    <row r="30" spans="1:9" x14ac:dyDescent="0.25">
      <c r="A30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6" workbookViewId="0">
      <selection activeCell="C27" sqref="C27"/>
    </sheetView>
  </sheetViews>
  <sheetFormatPr defaultRowHeight="15" x14ac:dyDescent="0.25"/>
  <cols>
    <col min="1" max="1" width="36.42578125" customWidth="1"/>
    <col min="2" max="2" width="5" customWidth="1"/>
    <col min="3" max="3" width="12.140625" bestFit="1" customWidth="1"/>
    <col min="4" max="4" width="7" customWidth="1"/>
  </cols>
  <sheetData>
    <row r="1" spans="1:4" x14ac:dyDescent="0.25">
      <c r="C1" t="s">
        <v>6</v>
      </c>
    </row>
    <row r="2" spans="1:4" x14ac:dyDescent="0.25">
      <c r="A2" t="s">
        <v>29</v>
      </c>
      <c r="B2" t="s">
        <v>7</v>
      </c>
      <c r="C2" s="1" t="s">
        <v>8</v>
      </c>
      <c r="D2" s="1" t="s">
        <v>9</v>
      </c>
    </row>
    <row r="3" spans="1:4" x14ac:dyDescent="0.25">
      <c r="A3" t="s">
        <v>10</v>
      </c>
      <c r="B3" s="6">
        <v>1</v>
      </c>
      <c r="C3" s="8">
        <f>B3/1</f>
        <v>1</v>
      </c>
      <c r="D3" s="8">
        <f>(C3/1)*100</f>
        <v>100</v>
      </c>
    </row>
    <row r="4" spans="1:4" x14ac:dyDescent="0.25">
      <c r="A4" t="s">
        <v>11</v>
      </c>
      <c r="B4" s="6">
        <v>1</v>
      </c>
      <c r="C4" s="8">
        <f>B4/1</f>
        <v>1</v>
      </c>
      <c r="D4" s="8">
        <f t="shared" ref="D4:D28" si="0">(C4/1)*100</f>
        <v>100</v>
      </c>
    </row>
    <row r="5" spans="1:4" x14ac:dyDescent="0.25">
      <c r="A5" t="s">
        <v>36</v>
      </c>
      <c r="B5" s="6">
        <v>7</v>
      </c>
      <c r="C5" s="8">
        <f>B5/7</f>
        <v>1</v>
      </c>
      <c r="D5" s="8">
        <f t="shared" si="0"/>
        <v>100</v>
      </c>
    </row>
    <row r="6" spans="1:4" x14ac:dyDescent="0.25">
      <c r="A6" t="s">
        <v>12</v>
      </c>
      <c r="B6" s="6">
        <v>12</v>
      </c>
      <c r="C6" s="8">
        <f>B6/12</f>
        <v>1</v>
      </c>
      <c r="D6" s="8">
        <f t="shared" si="0"/>
        <v>100</v>
      </c>
    </row>
    <row r="7" spans="1:4" x14ac:dyDescent="0.25">
      <c r="A7" t="s">
        <v>13</v>
      </c>
      <c r="B7" s="6">
        <v>5</v>
      </c>
      <c r="C7" s="8">
        <f>B7/5</f>
        <v>1</v>
      </c>
      <c r="D7" s="8">
        <f t="shared" si="0"/>
        <v>100</v>
      </c>
    </row>
    <row r="8" spans="1:4" x14ac:dyDescent="0.25">
      <c r="A8" t="s">
        <v>14</v>
      </c>
      <c r="B8" s="6">
        <v>1</v>
      </c>
      <c r="C8" s="8">
        <f>B8/1</f>
        <v>1</v>
      </c>
      <c r="D8" s="8">
        <f t="shared" si="0"/>
        <v>100</v>
      </c>
    </row>
    <row r="9" spans="1:4" x14ac:dyDescent="0.25">
      <c r="A9" t="s">
        <v>15</v>
      </c>
      <c r="B9" s="6">
        <v>0</v>
      </c>
      <c r="C9" s="8">
        <f>B9/1</f>
        <v>0</v>
      </c>
      <c r="D9" s="8">
        <f t="shared" si="0"/>
        <v>0</v>
      </c>
    </row>
    <row r="10" spans="1:4" x14ac:dyDescent="0.25">
      <c r="A10" t="s">
        <v>16</v>
      </c>
      <c r="B10" s="6">
        <v>2</v>
      </c>
      <c r="C10" s="8">
        <f>B10/2</f>
        <v>1</v>
      </c>
      <c r="D10" s="8">
        <f t="shared" si="0"/>
        <v>100</v>
      </c>
    </row>
    <row r="11" spans="1:4" x14ac:dyDescent="0.25">
      <c r="A11" t="s">
        <v>17</v>
      </c>
      <c r="B11" s="6">
        <v>24</v>
      </c>
      <c r="C11" s="8">
        <f>B11/24</f>
        <v>1</v>
      </c>
      <c r="D11" s="8">
        <f t="shared" si="0"/>
        <v>100</v>
      </c>
    </row>
    <row r="12" spans="1:4" x14ac:dyDescent="0.25">
      <c r="A12" t="s">
        <v>18</v>
      </c>
      <c r="B12" s="6">
        <v>2</v>
      </c>
      <c r="C12" s="8">
        <f t="shared" ref="C12:C15" si="1">B12/2</f>
        <v>1</v>
      </c>
      <c r="D12" s="8">
        <f t="shared" si="0"/>
        <v>100</v>
      </c>
    </row>
    <row r="13" spans="1:4" x14ac:dyDescent="0.25">
      <c r="A13" t="s">
        <v>19</v>
      </c>
      <c r="B13" s="6">
        <v>2</v>
      </c>
      <c r="C13" s="8">
        <f t="shared" si="1"/>
        <v>1</v>
      </c>
      <c r="D13" s="8">
        <f t="shared" si="0"/>
        <v>100</v>
      </c>
    </row>
    <row r="14" spans="1:4" x14ac:dyDescent="0.25">
      <c r="A14" t="s">
        <v>20</v>
      </c>
      <c r="B14" s="6">
        <v>2</v>
      </c>
      <c r="C14" s="8">
        <f>B14/2</f>
        <v>1</v>
      </c>
      <c r="D14" s="8">
        <f t="shared" si="0"/>
        <v>100</v>
      </c>
    </row>
    <row r="15" spans="1:4" x14ac:dyDescent="0.25">
      <c r="A15" t="s">
        <v>21</v>
      </c>
      <c r="B15" s="6">
        <v>2</v>
      </c>
      <c r="C15" s="8">
        <f t="shared" si="1"/>
        <v>1</v>
      </c>
      <c r="D15" s="8">
        <f t="shared" si="0"/>
        <v>100</v>
      </c>
    </row>
    <row r="16" spans="1:4" x14ac:dyDescent="0.25">
      <c r="A16" t="s">
        <v>43</v>
      </c>
      <c r="B16" s="6">
        <v>8</v>
      </c>
      <c r="C16" s="8">
        <f>B16/16</f>
        <v>0.5</v>
      </c>
      <c r="D16" s="8">
        <f t="shared" si="0"/>
        <v>50</v>
      </c>
    </row>
    <row r="17" spans="1:4" x14ac:dyDescent="0.25">
      <c r="A17" t="s">
        <v>37</v>
      </c>
      <c r="B17" s="6">
        <v>10</v>
      </c>
      <c r="C17" s="8">
        <f>B17/10</f>
        <v>1</v>
      </c>
      <c r="D17" s="8">
        <f t="shared" si="0"/>
        <v>100</v>
      </c>
    </row>
    <row r="18" spans="1:4" x14ac:dyDescent="0.25">
      <c r="A18" t="s">
        <v>23</v>
      </c>
      <c r="B18" s="6">
        <v>2</v>
      </c>
      <c r="C18" s="8">
        <f>B18/2</f>
        <v>1</v>
      </c>
      <c r="D18" s="8">
        <f t="shared" si="0"/>
        <v>100</v>
      </c>
    </row>
    <row r="19" spans="1:4" x14ac:dyDescent="0.25">
      <c r="A19" t="s">
        <v>24</v>
      </c>
      <c r="B19" s="6">
        <v>2</v>
      </c>
      <c r="C19" s="8">
        <f>B19/2</f>
        <v>1</v>
      </c>
      <c r="D19" s="8">
        <f t="shared" si="0"/>
        <v>100</v>
      </c>
    </row>
    <row r="20" spans="1:4" x14ac:dyDescent="0.25">
      <c r="A20" t="s">
        <v>25</v>
      </c>
      <c r="B20" s="6">
        <v>2</v>
      </c>
      <c r="C20" s="8">
        <f>B20/2</f>
        <v>1</v>
      </c>
      <c r="D20" s="8">
        <f t="shared" si="0"/>
        <v>100</v>
      </c>
    </row>
    <row r="21" spans="1:4" x14ac:dyDescent="0.25">
      <c r="A21" t="s">
        <v>26</v>
      </c>
      <c r="B21" s="6">
        <v>2</v>
      </c>
      <c r="C21" s="8">
        <f t="shared" ref="C21:C22" si="2">B21/2</f>
        <v>1</v>
      </c>
      <c r="D21" s="8">
        <f t="shared" si="0"/>
        <v>100</v>
      </c>
    </row>
    <row r="22" spans="1:4" x14ac:dyDescent="0.25">
      <c r="A22" t="s">
        <v>27</v>
      </c>
      <c r="B22" s="6">
        <v>2</v>
      </c>
      <c r="C22" s="8">
        <f t="shared" si="2"/>
        <v>1</v>
      </c>
      <c r="D22" s="8">
        <f t="shared" si="0"/>
        <v>100</v>
      </c>
    </row>
    <row r="23" spans="1:4" x14ac:dyDescent="0.25">
      <c r="A23" s="3" t="s">
        <v>38</v>
      </c>
      <c r="B23" s="6">
        <v>7</v>
      </c>
      <c r="C23" s="8">
        <f>B23/14</f>
        <v>0.5</v>
      </c>
      <c r="D23" s="8">
        <f t="shared" si="0"/>
        <v>50</v>
      </c>
    </row>
    <row r="24" spans="1:4" x14ac:dyDescent="0.25">
      <c r="A24" t="s">
        <v>28</v>
      </c>
      <c r="B24" s="6">
        <v>4</v>
      </c>
      <c r="C24" s="8">
        <f>B24/10</f>
        <v>0.4</v>
      </c>
      <c r="D24" s="8">
        <f t="shared" si="0"/>
        <v>40</v>
      </c>
    </row>
    <row r="25" spans="1:4" x14ac:dyDescent="0.25">
      <c r="A25" t="s">
        <v>33</v>
      </c>
      <c r="B25" s="6">
        <v>14</v>
      </c>
      <c r="C25" s="8">
        <f>B25/28</f>
        <v>0.5</v>
      </c>
      <c r="D25" s="8">
        <f t="shared" si="0"/>
        <v>50</v>
      </c>
    </row>
    <row r="26" spans="1:4" x14ac:dyDescent="0.25">
      <c r="A26" t="s">
        <v>34</v>
      </c>
      <c r="B26" s="6">
        <v>6</v>
      </c>
      <c r="C26" s="8">
        <f>B26/28</f>
        <v>0.21428571428571427</v>
      </c>
      <c r="D26" s="8">
        <f t="shared" si="0"/>
        <v>21.428571428571427</v>
      </c>
    </row>
    <row r="27" spans="1:4" s="5" customFormat="1" x14ac:dyDescent="0.25">
      <c r="A27" t="s">
        <v>30</v>
      </c>
      <c r="B27" s="11">
        <v>24</v>
      </c>
      <c r="C27" s="8">
        <f>B27/38</f>
        <v>0.63157894736842102</v>
      </c>
      <c r="D27" s="8">
        <f t="shared" si="0"/>
        <v>63.157894736842103</v>
      </c>
    </row>
    <row r="28" spans="1:4" s="5" customFormat="1" x14ac:dyDescent="0.25">
      <c r="A28" t="s">
        <v>31</v>
      </c>
      <c r="B28" s="11">
        <v>10</v>
      </c>
      <c r="C28" s="8">
        <f>B28/38</f>
        <v>0.26315789473684209</v>
      </c>
      <c r="D28" s="8">
        <f t="shared" si="0"/>
        <v>26.315789473684209</v>
      </c>
    </row>
    <row r="30" spans="1:4" x14ac:dyDescent="0.25">
      <c r="A30" s="3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6" workbookViewId="0">
      <selection activeCell="G27" sqref="G27"/>
    </sheetView>
  </sheetViews>
  <sheetFormatPr defaultColWidth="12.5703125" defaultRowHeight="15" x14ac:dyDescent="0.25"/>
  <cols>
    <col min="1" max="1" width="36.140625" customWidth="1"/>
    <col min="2" max="2" width="6" bestFit="1" customWidth="1"/>
    <col min="3" max="3" width="4.5703125" customWidth="1"/>
    <col min="4" max="4" width="6" bestFit="1" customWidth="1"/>
    <col min="5" max="5" width="4.28515625" customWidth="1"/>
    <col min="6" max="6" width="5" customWidth="1"/>
    <col min="7" max="7" width="12.140625" bestFit="1" customWidth="1"/>
    <col min="8" max="8" width="7" customWidth="1"/>
  </cols>
  <sheetData>
    <row r="1" spans="1:8" x14ac:dyDescent="0.25">
      <c r="B1" t="s">
        <v>39</v>
      </c>
      <c r="D1" t="s">
        <v>40</v>
      </c>
      <c r="G1" t="s">
        <v>6</v>
      </c>
    </row>
    <row r="2" spans="1:8" x14ac:dyDescent="0.25">
      <c r="A2" t="s">
        <v>29</v>
      </c>
      <c r="B2" s="6" t="s">
        <v>7</v>
      </c>
      <c r="C2" s="6"/>
      <c r="D2" s="6" t="s">
        <v>7</v>
      </c>
      <c r="E2" s="6"/>
      <c r="F2" s="6" t="s">
        <v>7</v>
      </c>
      <c r="G2" s="8" t="s">
        <v>8</v>
      </c>
      <c r="H2" s="8" t="s">
        <v>9</v>
      </c>
    </row>
    <row r="3" spans="1:8" x14ac:dyDescent="0.25">
      <c r="A3" t="s">
        <v>10</v>
      </c>
      <c r="B3" s="6">
        <v>1</v>
      </c>
      <c r="C3" s="6"/>
      <c r="D3" s="6">
        <v>1</v>
      </c>
      <c r="E3" s="6"/>
      <c r="F3" s="6">
        <f t="shared" ref="F3:F28" si="0">SUM(B3,D3)</f>
        <v>2</v>
      </c>
      <c r="G3" s="8">
        <f>F3/1</f>
        <v>2</v>
      </c>
      <c r="H3" s="8">
        <f>(G3/2)*100</f>
        <v>100</v>
      </c>
    </row>
    <row r="4" spans="1:8" x14ac:dyDescent="0.25">
      <c r="A4" t="s">
        <v>11</v>
      </c>
      <c r="B4" s="6">
        <v>1</v>
      </c>
      <c r="C4" s="6"/>
      <c r="D4" s="6">
        <v>1</v>
      </c>
      <c r="E4" s="6"/>
      <c r="F4" s="6">
        <f t="shared" si="0"/>
        <v>2</v>
      </c>
      <c r="G4" s="8">
        <f>F4/1</f>
        <v>2</v>
      </c>
      <c r="H4" s="8">
        <f t="shared" ref="H4:H28" si="1">(G4/2)*100</f>
        <v>100</v>
      </c>
    </row>
    <row r="5" spans="1:8" x14ac:dyDescent="0.25">
      <c r="A5" t="s">
        <v>36</v>
      </c>
      <c r="B5" s="12">
        <v>7</v>
      </c>
      <c r="C5" s="12"/>
      <c r="D5" s="12">
        <v>7</v>
      </c>
      <c r="E5" s="12"/>
      <c r="F5" s="6">
        <f t="shared" si="0"/>
        <v>14</v>
      </c>
      <c r="G5" s="8">
        <f>F5/7</f>
        <v>2</v>
      </c>
      <c r="H5" s="8">
        <f t="shared" si="1"/>
        <v>100</v>
      </c>
    </row>
    <row r="6" spans="1:8" x14ac:dyDescent="0.25">
      <c r="A6" t="s">
        <v>12</v>
      </c>
      <c r="B6" s="12">
        <v>12</v>
      </c>
      <c r="C6" s="6"/>
      <c r="D6" s="12">
        <v>12</v>
      </c>
      <c r="E6" s="6"/>
      <c r="F6" s="6">
        <f t="shared" si="0"/>
        <v>24</v>
      </c>
      <c r="G6" s="8">
        <f>F6/12</f>
        <v>2</v>
      </c>
      <c r="H6" s="8">
        <f t="shared" si="1"/>
        <v>100</v>
      </c>
    </row>
    <row r="7" spans="1:8" x14ac:dyDescent="0.25">
      <c r="A7" t="s">
        <v>13</v>
      </c>
      <c r="B7" s="12">
        <v>5</v>
      </c>
      <c r="C7" s="6"/>
      <c r="D7" s="12">
        <v>5</v>
      </c>
      <c r="E7" s="6"/>
      <c r="F7" s="6">
        <f t="shared" si="0"/>
        <v>10</v>
      </c>
      <c r="G7" s="8">
        <f>F7/5</f>
        <v>2</v>
      </c>
      <c r="H7" s="8">
        <f t="shared" si="1"/>
        <v>100</v>
      </c>
    </row>
    <row r="8" spans="1:8" x14ac:dyDescent="0.25">
      <c r="A8" t="s">
        <v>14</v>
      </c>
      <c r="B8" s="6">
        <v>1</v>
      </c>
      <c r="C8" s="6"/>
      <c r="D8" s="6">
        <v>1</v>
      </c>
      <c r="E8" s="6"/>
      <c r="F8" s="6">
        <f t="shared" si="0"/>
        <v>2</v>
      </c>
      <c r="G8" s="8">
        <f>F8/1</f>
        <v>2</v>
      </c>
      <c r="H8" s="8">
        <f t="shared" si="1"/>
        <v>100</v>
      </c>
    </row>
    <row r="9" spans="1:8" x14ac:dyDescent="0.25">
      <c r="A9" t="s">
        <v>15</v>
      </c>
      <c r="B9" s="6">
        <v>1</v>
      </c>
      <c r="C9" s="6"/>
      <c r="D9" s="6">
        <v>1</v>
      </c>
      <c r="E9" s="6"/>
      <c r="F9" s="6">
        <f t="shared" si="0"/>
        <v>2</v>
      </c>
      <c r="G9" s="8">
        <f>F9/1</f>
        <v>2</v>
      </c>
      <c r="H9" s="8">
        <f t="shared" si="1"/>
        <v>100</v>
      </c>
    </row>
    <row r="10" spans="1:8" x14ac:dyDescent="0.25">
      <c r="A10" t="s">
        <v>16</v>
      </c>
      <c r="B10" s="6">
        <v>2</v>
      </c>
      <c r="C10" s="6"/>
      <c r="D10" s="6">
        <v>2</v>
      </c>
      <c r="E10" s="6"/>
      <c r="F10" s="6">
        <f t="shared" si="0"/>
        <v>4</v>
      </c>
      <c r="G10" s="8">
        <f>F10/2</f>
        <v>2</v>
      </c>
      <c r="H10" s="8">
        <f t="shared" si="1"/>
        <v>100</v>
      </c>
    </row>
    <row r="11" spans="1:8" x14ac:dyDescent="0.25">
      <c r="A11" t="s">
        <v>17</v>
      </c>
      <c r="B11" s="6">
        <v>24</v>
      </c>
      <c r="C11" s="6"/>
      <c r="D11" s="6">
        <v>23</v>
      </c>
      <c r="E11" s="6"/>
      <c r="F11" s="6">
        <f t="shared" si="0"/>
        <v>47</v>
      </c>
      <c r="G11" s="8">
        <f>F11/24</f>
        <v>1.9583333333333333</v>
      </c>
      <c r="H11" s="8">
        <f t="shared" si="1"/>
        <v>97.916666666666657</v>
      </c>
    </row>
    <row r="12" spans="1:8" x14ac:dyDescent="0.25">
      <c r="A12" t="s">
        <v>18</v>
      </c>
      <c r="B12" s="6">
        <v>2</v>
      </c>
      <c r="C12" s="6"/>
      <c r="D12" s="6">
        <v>2</v>
      </c>
      <c r="E12" s="6"/>
      <c r="F12" s="6">
        <f t="shared" si="0"/>
        <v>4</v>
      </c>
      <c r="G12" s="8">
        <f t="shared" ref="G12:G15" si="2">F12/2</f>
        <v>2</v>
      </c>
      <c r="H12" s="8">
        <f t="shared" si="1"/>
        <v>100</v>
      </c>
    </row>
    <row r="13" spans="1:8" x14ac:dyDescent="0.25">
      <c r="A13" t="s">
        <v>19</v>
      </c>
      <c r="B13" s="6">
        <v>2</v>
      </c>
      <c r="C13" s="6"/>
      <c r="D13" s="6">
        <v>2</v>
      </c>
      <c r="E13" s="6"/>
      <c r="F13" s="6">
        <f t="shared" si="0"/>
        <v>4</v>
      </c>
      <c r="G13" s="8">
        <f t="shared" si="2"/>
        <v>2</v>
      </c>
      <c r="H13" s="8">
        <f t="shared" si="1"/>
        <v>100</v>
      </c>
    </row>
    <row r="14" spans="1:8" x14ac:dyDescent="0.25">
      <c r="A14" t="s">
        <v>20</v>
      </c>
      <c r="B14" s="6">
        <v>2</v>
      </c>
      <c r="C14" s="6"/>
      <c r="D14" s="6">
        <v>2</v>
      </c>
      <c r="E14" s="6"/>
      <c r="F14" s="6">
        <f t="shared" si="0"/>
        <v>4</v>
      </c>
      <c r="G14" s="8">
        <f t="shared" si="2"/>
        <v>2</v>
      </c>
      <c r="H14" s="8">
        <f t="shared" si="1"/>
        <v>100</v>
      </c>
    </row>
    <row r="15" spans="1:8" x14ac:dyDescent="0.25">
      <c r="A15" t="s">
        <v>21</v>
      </c>
      <c r="B15" s="6">
        <v>2</v>
      </c>
      <c r="C15" s="6"/>
      <c r="D15" s="6">
        <v>2</v>
      </c>
      <c r="E15" s="6"/>
      <c r="F15" s="6">
        <f t="shared" si="0"/>
        <v>4</v>
      </c>
      <c r="G15" s="8">
        <f t="shared" si="2"/>
        <v>2</v>
      </c>
      <c r="H15" s="8">
        <f t="shared" si="1"/>
        <v>100</v>
      </c>
    </row>
    <row r="16" spans="1:8" x14ac:dyDescent="0.25">
      <c r="A16" t="s">
        <v>43</v>
      </c>
      <c r="B16" s="6">
        <v>0</v>
      </c>
      <c r="C16" s="6"/>
      <c r="D16" s="6">
        <v>4</v>
      </c>
      <c r="E16" s="6"/>
      <c r="F16" s="6">
        <f t="shared" si="0"/>
        <v>4</v>
      </c>
      <c r="G16" s="8">
        <f>F16/16</f>
        <v>0.25</v>
      </c>
      <c r="H16" s="8">
        <f t="shared" si="1"/>
        <v>12.5</v>
      </c>
    </row>
    <row r="17" spans="1:8" x14ac:dyDescent="0.25">
      <c r="A17" t="s">
        <v>37</v>
      </c>
      <c r="B17" s="6">
        <v>3</v>
      </c>
      <c r="C17" s="6"/>
      <c r="D17" s="6">
        <v>4</v>
      </c>
      <c r="E17" s="6"/>
      <c r="F17" s="6">
        <f t="shared" si="0"/>
        <v>7</v>
      </c>
      <c r="G17" s="8">
        <f>F17/10</f>
        <v>0.7</v>
      </c>
      <c r="H17" s="8">
        <f t="shared" si="1"/>
        <v>35</v>
      </c>
    </row>
    <row r="18" spans="1:8" x14ac:dyDescent="0.25">
      <c r="A18" t="s">
        <v>23</v>
      </c>
      <c r="B18" s="6">
        <v>2</v>
      </c>
      <c r="C18" s="6"/>
      <c r="D18" s="6">
        <v>2</v>
      </c>
      <c r="E18" s="6"/>
      <c r="F18" s="6">
        <f t="shared" si="0"/>
        <v>4</v>
      </c>
      <c r="G18" s="8">
        <f>F18/2</f>
        <v>2</v>
      </c>
      <c r="H18" s="8">
        <f t="shared" si="1"/>
        <v>100</v>
      </c>
    </row>
    <row r="19" spans="1:8" x14ac:dyDescent="0.25">
      <c r="A19" t="s">
        <v>24</v>
      </c>
      <c r="B19" s="6">
        <v>2</v>
      </c>
      <c r="C19" s="6"/>
      <c r="D19" s="6">
        <v>2</v>
      </c>
      <c r="E19" s="6"/>
      <c r="F19" s="6">
        <f t="shared" si="0"/>
        <v>4</v>
      </c>
      <c r="G19" s="8">
        <f>F19/2</f>
        <v>2</v>
      </c>
      <c r="H19" s="8">
        <f t="shared" si="1"/>
        <v>100</v>
      </c>
    </row>
    <row r="20" spans="1:8" x14ac:dyDescent="0.25">
      <c r="A20" t="s">
        <v>25</v>
      </c>
      <c r="B20" s="6">
        <v>2</v>
      </c>
      <c r="C20" s="6"/>
      <c r="D20" s="6">
        <v>2</v>
      </c>
      <c r="E20" s="6"/>
      <c r="F20" s="6">
        <f t="shared" si="0"/>
        <v>4</v>
      </c>
      <c r="G20" s="8">
        <f>F20/2</f>
        <v>2</v>
      </c>
      <c r="H20" s="8">
        <f t="shared" si="1"/>
        <v>100</v>
      </c>
    </row>
    <row r="21" spans="1:8" x14ac:dyDescent="0.25">
      <c r="A21" t="s">
        <v>26</v>
      </c>
      <c r="B21" s="6">
        <v>2</v>
      </c>
      <c r="C21" s="6"/>
      <c r="D21" s="6">
        <v>2</v>
      </c>
      <c r="E21" s="6"/>
      <c r="F21" s="6">
        <f t="shared" si="0"/>
        <v>4</v>
      </c>
      <c r="G21" s="8">
        <f t="shared" ref="G21:G22" si="3">F21/2</f>
        <v>2</v>
      </c>
      <c r="H21" s="8">
        <f t="shared" si="1"/>
        <v>100</v>
      </c>
    </row>
    <row r="22" spans="1:8" x14ac:dyDescent="0.25">
      <c r="A22" t="s">
        <v>27</v>
      </c>
      <c r="B22" s="6">
        <v>2</v>
      </c>
      <c r="C22" s="6"/>
      <c r="D22" s="6">
        <v>2</v>
      </c>
      <c r="E22" s="6"/>
      <c r="F22" s="6">
        <f t="shared" si="0"/>
        <v>4</v>
      </c>
      <c r="G22" s="8">
        <f t="shared" si="3"/>
        <v>2</v>
      </c>
      <c r="H22" s="8">
        <f t="shared" si="1"/>
        <v>100</v>
      </c>
    </row>
    <row r="23" spans="1:8" x14ac:dyDescent="0.25">
      <c r="A23" s="3" t="s">
        <v>38</v>
      </c>
      <c r="B23" s="12">
        <v>2</v>
      </c>
      <c r="C23" s="12"/>
      <c r="D23" s="12">
        <v>7</v>
      </c>
      <c r="E23" s="12"/>
      <c r="F23" s="6">
        <f t="shared" si="0"/>
        <v>9</v>
      </c>
      <c r="G23" s="8">
        <f>F23/14</f>
        <v>0.6428571428571429</v>
      </c>
      <c r="H23" s="8">
        <f t="shared" si="1"/>
        <v>32.142857142857146</v>
      </c>
    </row>
    <row r="24" spans="1:8" x14ac:dyDescent="0.25">
      <c r="A24" t="s">
        <v>28</v>
      </c>
      <c r="B24" s="6">
        <v>0</v>
      </c>
      <c r="C24" s="6"/>
      <c r="D24" s="6">
        <v>7</v>
      </c>
      <c r="E24" s="6"/>
      <c r="F24" s="6">
        <f t="shared" si="0"/>
        <v>7</v>
      </c>
      <c r="G24" s="8">
        <f>F24/10</f>
        <v>0.7</v>
      </c>
      <c r="H24" s="8">
        <f t="shared" si="1"/>
        <v>35</v>
      </c>
    </row>
    <row r="25" spans="1:8" x14ac:dyDescent="0.25">
      <c r="A25" t="s">
        <v>33</v>
      </c>
      <c r="B25" s="6">
        <v>8</v>
      </c>
      <c r="C25" s="6"/>
      <c r="D25" s="6">
        <v>8</v>
      </c>
      <c r="E25" s="6"/>
      <c r="F25" s="6">
        <f t="shared" si="0"/>
        <v>16</v>
      </c>
      <c r="G25" s="8">
        <f>F25/28</f>
        <v>0.5714285714285714</v>
      </c>
      <c r="H25" s="8">
        <f t="shared" si="1"/>
        <v>28.571428571428569</v>
      </c>
    </row>
    <row r="26" spans="1:8" x14ac:dyDescent="0.25">
      <c r="A26" t="s">
        <v>34</v>
      </c>
      <c r="B26" s="6">
        <v>0</v>
      </c>
      <c r="C26" s="6"/>
      <c r="D26" s="6">
        <v>3</v>
      </c>
      <c r="E26" s="6"/>
      <c r="F26" s="6">
        <f t="shared" si="0"/>
        <v>3</v>
      </c>
      <c r="G26" s="8">
        <f>F26/28</f>
        <v>0.10714285714285714</v>
      </c>
      <c r="H26" s="8">
        <f t="shared" si="1"/>
        <v>5.3571428571428568</v>
      </c>
    </row>
    <row r="27" spans="1:8" x14ac:dyDescent="0.25">
      <c r="A27" t="s">
        <v>30</v>
      </c>
      <c r="B27" s="6">
        <v>11</v>
      </c>
      <c r="C27" s="6"/>
      <c r="D27" s="6">
        <v>12</v>
      </c>
      <c r="E27" s="6"/>
      <c r="F27" s="6">
        <f t="shared" si="0"/>
        <v>23</v>
      </c>
      <c r="G27" s="8">
        <f>F27/38</f>
        <v>0.60526315789473684</v>
      </c>
      <c r="H27" s="8">
        <f t="shared" si="1"/>
        <v>30.263157894736842</v>
      </c>
    </row>
    <row r="28" spans="1:8" x14ac:dyDescent="0.25">
      <c r="A28" t="s">
        <v>31</v>
      </c>
      <c r="B28" s="6">
        <v>0</v>
      </c>
      <c r="C28" s="6"/>
      <c r="D28" s="6">
        <v>10</v>
      </c>
      <c r="E28" s="6"/>
      <c r="F28" s="6">
        <f t="shared" si="0"/>
        <v>10</v>
      </c>
      <c r="G28" s="8">
        <f>F28/38</f>
        <v>0.26315789473684209</v>
      </c>
      <c r="H28" s="8">
        <f t="shared" si="1"/>
        <v>13.157894736842104</v>
      </c>
    </row>
    <row r="30" spans="1:8" x14ac:dyDescent="0.25">
      <c r="A30" s="3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10" workbookViewId="0">
      <selection activeCell="O26" sqref="O26"/>
    </sheetView>
  </sheetViews>
  <sheetFormatPr defaultRowHeight="15" x14ac:dyDescent="0.25"/>
  <cols>
    <col min="1" max="1" width="37" customWidth="1"/>
    <col min="2" max="2" width="7.42578125" bestFit="1" customWidth="1"/>
    <col min="3" max="3" width="4.5703125" customWidth="1"/>
    <col min="4" max="4" width="8" bestFit="1" customWidth="1"/>
    <col min="5" max="5" width="4.5703125" customWidth="1"/>
    <col min="6" max="6" width="8.140625" bestFit="1" customWidth="1"/>
    <col min="7" max="7" width="4.5703125" customWidth="1"/>
    <col min="8" max="8" width="7.5703125" bestFit="1" customWidth="1"/>
    <col min="9" max="9" width="4.5703125" customWidth="1"/>
    <col min="10" max="10" width="8.140625" bestFit="1" customWidth="1"/>
    <col min="11" max="11" width="4.85546875" customWidth="1"/>
    <col min="12" max="12" width="8.7109375" bestFit="1" customWidth="1"/>
    <col min="13" max="13" width="5.28515625" customWidth="1"/>
    <col min="14" max="14" width="5.140625" bestFit="1" customWidth="1"/>
    <col min="15" max="15" width="12.140625" bestFit="1" customWidth="1"/>
    <col min="16" max="16" width="7" customWidth="1"/>
    <col min="17" max="17" width="4.5703125" customWidth="1"/>
  </cols>
  <sheetData>
    <row r="1" spans="1:18" x14ac:dyDescent="0.25">
      <c r="B1" s="6" t="s">
        <v>44</v>
      </c>
      <c r="C1" s="6"/>
      <c r="D1" s="6" t="s">
        <v>45</v>
      </c>
      <c r="E1" s="6"/>
      <c r="F1" s="6" t="s">
        <v>46</v>
      </c>
      <c r="G1" s="6"/>
      <c r="H1" s="6" t="s">
        <v>47</v>
      </c>
      <c r="I1" s="6"/>
      <c r="J1" s="6" t="s">
        <v>48</v>
      </c>
      <c r="K1" s="6"/>
      <c r="L1" s="6" t="s">
        <v>49</v>
      </c>
      <c r="M1" s="6"/>
      <c r="N1" s="6"/>
      <c r="O1" s="6" t="s">
        <v>6</v>
      </c>
    </row>
    <row r="2" spans="1:18" x14ac:dyDescent="0.25">
      <c r="A2" t="s">
        <v>29</v>
      </c>
      <c r="B2" s="6" t="s">
        <v>7</v>
      </c>
      <c r="C2" s="6"/>
      <c r="D2" s="6" t="s">
        <v>7</v>
      </c>
      <c r="E2" s="6"/>
      <c r="F2" s="6" t="s">
        <v>7</v>
      </c>
      <c r="G2" s="6"/>
      <c r="H2" s="6" t="s">
        <v>7</v>
      </c>
      <c r="I2" s="6"/>
      <c r="J2" s="6" t="s">
        <v>7</v>
      </c>
      <c r="K2" s="6"/>
      <c r="L2" s="6" t="s">
        <v>7</v>
      </c>
      <c r="M2" s="6"/>
      <c r="N2" s="6" t="s">
        <v>7</v>
      </c>
      <c r="O2" s="8" t="s">
        <v>8</v>
      </c>
      <c r="P2" s="8" t="s">
        <v>9</v>
      </c>
      <c r="R2" s="13"/>
    </row>
    <row r="3" spans="1:18" x14ac:dyDescent="0.25">
      <c r="A3" t="s">
        <v>10</v>
      </c>
      <c r="B3" s="6">
        <v>1</v>
      </c>
      <c r="C3" s="6"/>
      <c r="D3" s="6">
        <v>0</v>
      </c>
      <c r="E3" s="6"/>
      <c r="F3" s="6">
        <v>1</v>
      </c>
      <c r="G3" s="6"/>
      <c r="H3" s="6">
        <v>1</v>
      </c>
      <c r="I3" s="6"/>
      <c r="J3" s="6">
        <v>1</v>
      </c>
      <c r="K3" s="6"/>
      <c r="L3" s="6">
        <v>1</v>
      </c>
      <c r="M3" s="6"/>
      <c r="N3" s="6">
        <f>SUM(B3,D3,F3,H3,J3,L3)</f>
        <v>5</v>
      </c>
      <c r="O3" s="8">
        <f>N3/1</f>
        <v>5</v>
      </c>
      <c r="P3" s="8">
        <f>(O3/5)*100</f>
        <v>100</v>
      </c>
      <c r="R3" s="13"/>
    </row>
    <row r="4" spans="1:18" x14ac:dyDescent="0.25">
      <c r="A4" t="s">
        <v>11</v>
      </c>
      <c r="B4" s="6">
        <v>1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f>SUM(B4,D4,F4,H4,J4,L4)</f>
        <v>5</v>
      </c>
      <c r="O4" s="8">
        <f>N4/1</f>
        <v>5</v>
      </c>
      <c r="P4" s="8">
        <f t="shared" ref="P4:P28" si="0">(O4/5)*100</f>
        <v>100</v>
      </c>
      <c r="R4" s="13"/>
    </row>
    <row r="5" spans="1:18" x14ac:dyDescent="0.25">
      <c r="A5" t="s">
        <v>36</v>
      </c>
      <c r="B5" s="6">
        <v>0</v>
      </c>
      <c r="C5" s="6"/>
      <c r="D5" s="6">
        <v>0</v>
      </c>
      <c r="E5" s="6"/>
      <c r="F5" s="6">
        <v>0</v>
      </c>
      <c r="G5" s="6"/>
      <c r="H5" s="6">
        <v>7</v>
      </c>
      <c r="I5" s="6"/>
      <c r="J5" s="6">
        <v>0</v>
      </c>
      <c r="K5" s="6"/>
      <c r="L5" s="6">
        <v>0</v>
      </c>
      <c r="M5" s="6"/>
      <c r="N5" s="6">
        <v>7</v>
      </c>
      <c r="O5" s="8">
        <f>N5/7</f>
        <v>1</v>
      </c>
      <c r="P5" s="8">
        <f t="shared" si="0"/>
        <v>20</v>
      </c>
      <c r="R5" s="13"/>
    </row>
    <row r="6" spans="1:18" x14ac:dyDescent="0.25">
      <c r="A6" t="s">
        <v>12</v>
      </c>
      <c r="B6" s="6">
        <v>0</v>
      </c>
      <c r="C6" s="6"/>
      <c r="D6" s="6">
        <v>0</v>
      </c>
      <c r="E6" s="6"/>
      <c r="F6" s="6">
        <v>12</v>
      </c>
      <c r="G6" s="6"/>
      <c r="H6" s="6">
        <v>12</v>
      </c>
      <c r="I6" s="6"/>
      <c r="J6" s="6">
        <v>0</v>
      </c>
      <c r="K6" s="6"/>
      <c r="L6" s="6">
        <v>0</v>
      </c>
      <c r="M6" s="6"/>
      <c r="N6" s="6">
        <f t="shared" ref="N6:N22" si="1">SUM(B6,D6,F6,H6,J6,L6)</f>
        <v>24</v>
      </c>
      <c r="O6" s="8">
        <f>N6/12</f>
        <v>2</v>
      </c>
      <c r="P6" s="8">
        <f t="shared" si="0"/>
        <v>40</v>
      </c>
      <c r="R6" s="13"/>
    </row>
    <row r="7" spans="1:18" x14ac:dyDescent="0.25">
      <c r="A7" t="s">
        <v>13</v>
      </c>
      <c r="B7" s="6">
        <v>0</v>
      </c>
      <c r="C7" s="6"/>
      <c r="D7" s="6">
        <v>0</v>
      </c>
      <c r="E7" s="6"/>
      <c r="F7" s="6">
        <v>5</v>
      </c>
      <c r="G7" s="6"/>
      <c r="H7" s="6">
        <v>5</v>
      </c>
      <c r="I7" s="6"/>
      <c r="J7" s="6">
        <v>0</v>
      </c>
      <c r="K7" s="6"/>
      <c r="L7" s="6">
        <v>2</v>
      </c>
      <c r="M7" s="6"/>
      <c r="N7" s="6">
        <f t="shared" si="1"/>
        <v>12</v>
      </c>
      <c r="O7" s="8">
        <f>N7/5</f>
        <v>2.4</v>
      </c>
      <c r="P7" s="8">
        <f t="shared" si="0"/>
        <v>48</v>
      </c>
      <c r="R7" s="13"/>
    </row>
    <row r="8" spans="1:18" x14ac:dyDescent="0.25">
      <c r="A8" t="s">
        <v>14</v>
      </c>
      <c r="B8" s="6">
        <v>0</v>
      </c>
      <c r="C8" s="6"/>
      <c r="D8" s="6">
        <v>0</v>
      </c>
      <c r="E8" s="6"/>
      <c r="F8" s="6">
        <v>1</v>
      </c>
      <c r="G8" s="6"/>
      <c r="H8" s="6">
        <v>1</v>
      </c>
      <c r="I8" s="6"/>
      <c r="J8" s="6">
        <v>0</v>
      </c>
      <c r="K8" s="6"/>
      <c r="L8" s="6">
        <v>1</v>
      </c>
      <c r="M8" s="6"/>
      <c r="N8" s="6">
        <f t="shared" si="1"/>
        <v>3</v>
      </c>
      <c r="O8" s="8">
        <f>N8/1</f>
        <v>3</v>
      </c>
      <c r="P8" s="8">
        <f t="shared" si="0"/>
        <v>60</v>
      </c>
      <c r="R8" s="13"/>
    </row>
    <row r="9" spans="1:18" x14ac:dyDescent="0.25">
      <c r="A9" t="s">
        <v>15</v>
      </c>
      <c r="B9" s="6">
        <v>0</v>
      </c>
      <c r="C9" s="6"/>
      <c r="D9" s="6">
        <v>0</v>
      </c>
      <c r="E9" s="6"/>
      <c r="F9" s="6">
        <v>1</v>
      </c>
      <c r="G9" s="6"/>
      <c r="H9" s="6">
        <v>0</v>
      </c>
      <c r="I9" s="6"/>
      <c r="J9" s="6">
        <v>0</v>
      </c>
      <c r="K9" s="6"/>
      <c r="L9" s="6">
        <v>1</v>
      </c>
      <c r="M9" s="6"/>
      <c r="N9" s="6">
        <f t="shared" si="1"/>
        <v>2</v>
      </c>
      <c r="O9" s="8">
        <f>N9/1</f>
        <v>2</v>
      </c>
      <c r="P9" s="8">
        <f t="shared" si="0"/>
        <v>40</v>
      </c>
      <c r="R9" s="13"/>
    </row>
    <row r="10" spans="1:18" x14ac:dyDescent="0.25">
      <c r="A10" t="s">
        <v>16</v>
      </c>
      <c r="B10" s="6">
        <v>0</v>
      </c>
      <c r="C10" s="6"/>
      <c r="D10" s="6">
        <v>0</v>
      </c>
      <c r="E10" s="6"/>
      <c r="F10" s="6">
        <v>2</v>
      </c>
      <c r="G10" s="6"/>
      <c r="H10" s="6">
        <v>2</v>
      </c>
      <c r="I10" s="6"/>
      <c r="J10" s="6">
        <v>1</v>
      </c>
      <c r="K10" s="6"/>
      <c r="L10" s="6">
        <v>1</v>
      </c>
      <c r="M10" s="6"/>
      <c r="N10" s="6">
        <f t="shared" si="1"/>
        <v>6</v>
      </c>
      <c r="O10" s="8">
        <f>N10/2</f>
        <v>3</v>
      </c>
      <c r="P10" s="8">
        <f t="shared" si="0"/>
        <v>60</v>
      </c>
      <c r="R10" s="13"/>
    </row>
    <row r="11" spans="1:18" x14ac:dyDescent="0.25">
      <c r="A11" t="s">
        <v>17</v>
      </c>
      <c r="B11" s="6">
        <v>0</v>
      </c>
      <c r="C11" s="6"/>
      <c r="D11" s="6">
        <v>0</v>
      </c>
      <c r="E11" s="6"/>
      <c r="F11" s="6">
        <v>17</v>
      </c>
      <c r="G11" s="6"/>
      <c r="H11" s="6">
        <v>15</v>
      </c>
      <c r="I11" s="6"/>
      <c r="J11" s="6">
        <v>0</v>
      </c>
      <c r="K11" s="6"/>
      <c r="L11" s="6">
        <v>1</v>
      </c>
      <c r="M11" s="6"/>
      <c r="N11" s="6">
        <f t="shared" si="1"/>
        <v>33</v>
      </c>
      <c r="O11" s="8">
        <f>N11/24</f>
        <v>1.375</v>
      </c>
      <c r="P11" s="8">
        <f t="shared" si="0"/>
        <v>27.500000000000004</v>
      </c>
      <c r="R11" s="13"/>
    </row>
    <row r="12" spans="1:18" x14ac:dyDescent="0.25">
      <c r="A12" t="s">
        <v>18</v>
      </c>
      <c r="B12" s="6">
        <v>0</v>
      </c>
      <c r="C12" s="6"/>
      <c r="D12" s="6">
        <v>0</v>
      </c>
      <c r="E12" s="6"/>
      <c r="F12" s="6">
        <v>1</v>
      </c>
      <c r="G12" s="6"/>
      <c r="H12" s="6">
        <v>2</v>
      </c>
      <c r="I12" s="6"/>
      <c r="J12" s="6">
        <v>0</v>
      </c>
      <c r="K12" s="6"/>
      <c r="L12" s="6">
        <v>1</v>
      </c>
      <c r="M12" s="6"/>
      <c r="N12" s="6">
        <f t="shared" si="1"/>
        <v>4</v>
      </c>
      <c r="O12" s="8">
        <f t="shared" ref="O12:O15" si="2">N12/2</f>
        <v>2</v>
      </c>
      <c r="P12" s="8">
        <f t="shared" si="0"/>
        <v>40</v>
      </c>
      <c r="R12" s="13"/>
    </row>
    <row r="13" spans="1:18" x14ac:dyDescent="0.25">
      <c r="A13" t="s">
        <v>19</v>
      </c>
      <c r="B13" s="6">
        <v>2</v>
      </c>
      <c r="C13" s="6"/>
      <c r="D13" s="6">
        <v>0</v>
      </c>
      <c r="E13" s="6"/>
      <c r="F13" s="6">
        <v>2</v>
      </c>
      <c r="G13" s="6"/>
      <c r="H13" s="6">
        <v>2</v>
      </c>
      <c r="I13" s="6"/>
      <c r="J13" s="6">
        <v>1</v>
      </c>
      <c r="K13" s="6"/>
      <c r="L13" s="6">
        <v>2</v>
      </c>
      <c r="M13" s="6"/>
      <c r="N13" s="6">
        <f t="shared" si="1"/>
        <v>9</v>
      </c>
      <c r="O13" s="8">
        <f t="shared" si="2"/>
        <v>4.5</v>
      </c>
      <c r="P13" s="8">
        <f t="shared" si="0"/>
        <v>90</v>
      </c>
    </row>
    <row r="14" spans="1:18" x14ac:dyDescent="0.25">
      <c r="A14" t="s">
        <v>20</v>
      </c>
      <c r="B14" s="6">
        <v>1</v>
      </c>
      <c r="C14" s="6"/>
      <c r="D14" s="6">
        <v>0</v>
      </c>
      <c r="E14" s="6"/>
      <c r="F14" s="6">
        <v>2</v>
      </c>
      <c r="G14" s="6"/>
      <c r="H14" s="6">
        <v>2</v>
      </c>
      <c r="I14" s="6"/>
      <c r="J14" s="6">
        <v>1</v>
      </c>
      <c r="K14" s="6"/>
      <c r="L14" s="6">
        <v>2</v>
      </c>
      <c r="M14" s="6"/>
      <c r="N14" s="6">
        <f t="shared" si="1"/>
        <v>8</v>
      </c>
      <c r="O14" s="8">
        <f t="shared" si="2"/>
        <v>4</v>
      </c>
      <c r="P14" s="8">
        <f t="shared" si="0"/>
        <v>80</v>
      </c>
    </row>
    <row r="15" spans="1:18" x14ac:dyDescent="0.25">
      <c r="A15" t="s">
        <v>21</v>
      </c>
      <c r="B15" s="6">
        <v>2</v>
      </c>
      <c r="C15" s="6"/>
      <c r="D15" s="6">
        <v>0</v>
      </c>
      <c r="E15" s="6"/>
      <c r="F15" s="6">
        <v>2</v>
      </c>
      <c r="G15" s="6"/>
      <c r="H15" s="6">
        <v>2</v>
      </c>
      <c r="I15" s="6"/>
      <c r="J15" s="6">
        <v>1</v>
      </c>
      <c r="K15" s="6"/>
      <c r="L15" s="6">
        <v>2</v>
      </c>
      <c r="M15" s="6"/>
      <c r="N15" s="6">
        <f t="shared" si="1"/>
        <v>9</v>
      </c>
      <c r="O15" s="8">
        <f t="shared" si="2"/>
        <v>4.5</v>
      </c>
      <c r="P15" s="8">
        <f t="shared" si="0"/>
        <v>90</v>
      </c>
    </row>
    <row r="16" spans="1:18" x14ac:dyDescent="0.25">
      <c r="A16" t="s">
        <v>43</v>
      </c>
      <c r="B16" s="6">
        <v>0</v>
      </c>
      <c r="C16" s="6"/>
      <c r="D16" s="6">
        <v>0</v>
      </c>
      <c r="E16" s="6"/>
      <c r="F16" s="6">
        <v>15</v>
      </c>
      <c r="G16" s="6"/>
      <c r="H16" s="6">
        <v>7</v>
      </c>
      <c r="I16" s="6"/>
      <c r="J16" s="6">
        <v>0</v>
      </c>
      <c r="K16" s="6"/>
      <c r="L16" s="6">
        <v>0</v>
      </c>
      <c r="M16" s="6"/>
      <c r="N16" s="6">
        <f t="shared" si="1"/>
        <v>22</v>
      </c>
      <c r="O16" s="8">
        <f>N16/16</f>
        <v>1.375</v>
      </c>
      <c r="P16" s="8">
        <f t="shared" si="0"/>
        <v>27.500000000000004</v>
      </c>
    </row>
    <row r="17" spans="1:16" x14ac:dyDescent="0.25">
      <c r="A17" t="s">
        <v>37</v>
      </c>
      <c r="B17" s="6">
        <v>0</v>
      </c>
      <c r="C17" s="6"/>
      <c r="D17" s="6">
        <v>0</v>
      </c>
      <c r="E17" s="6"/>
      <c r="F17" s="6">
        <v>10</v>
      </c>
      <c r="G17" s="6"/>
      <c r="H17" s="6">
        <v>4</v>
      </c>
      <c r="I17" s="6"/>
      <c r="J17" s="6">
        <v>0</v>
      </c>
      <c r="K17" s="6"/>
      <c r="L17" s="6">
        <v>0</v>
      </c>
      <c r="M17" s="6"/>
      <c r="N17" s="6">
        <f t="shared" si="1"/>
        <v>14</v>
      </c>
      <c r="O17" s="8">
        <f>N17/10</f>
        <v>1.4</v>
      </c>
      <c r="P17" s="8">
        <f t="shared" si="0"/>
        <v>27.999999999999996</v>
      </c>
    </row>
    <row r="18" spans="1:16" x14ac:dyDescent="0.25">
      <c r="A18" t="s">
        <v>23</v>
      </c>
      <c r="B18" s="6">
        <v>0</v>
      </c>
      <c r="C18" s="6"/>
      <c r="D18" s="6">
        <v>0</v>
      </c>
      <c r="E18" s="6"/>
      <c r="F18" s="6">
        <v>2</v>
      </c>
      <c r="G18" s="6"/>
      <c r="H18" s="6">
        <v>1</v>
      </c>
      <c r="I18" s="6"/>
      <c r="J18" s="6">
        <v>2</v>
      </c>
      <c r="K18" s="6"/>
      <c r="L18" s="6">
        <v>2</v>
      </c>
      <c r="M18" s="6"/>
      <c r="N18" s="6">
        <f t="shared" si="1"/>
        <v>7</v>
      </c>
      <c r="O18" s="8">
        <f>N18/2</f>
        <v>3.5</v>
      </c>
      <c r="P18" s="8">
        <f t="shared" si="0"/>
        <v>70</v>
      </c>
    </row>
    <row r="19" spans="1:16" x14ac:dyDescent="0.25">
      <c r="A19" t="s">
        <v>24</v>
      </c>
      <c r="B19" s="6">
        <v>0</v>
      </c>
      <c r="C19" s="6"/>
      <c r="D19" s="6">
        <v>1</v>
      </c>
      <c r="E19" s="6"/>
      <c r="F19" s="6">
        <v>2</v>
      </c>
      <c r="G19" s="6"/>
      <c r="H19" s="6">
        <v>2</v>
      </c>
      <c r="I19" s="6"/>
      <c r="J19" s="6">
        <v>2</v>
      </c>
      <c r="K19" s="6"/>
      <c r="L19" s="6">
        <v>1</v>
      </c>
      <c r="M19" s="6"/>
      <c r="N19" s="6">
        <f t="shared" si="1"/>
        <v>8</v>
      </c>
      <c r="O19" s="8">
        <f>N19/2</f>
        <v>4</v>
      </c>
      <c r="P19" s="8">
        <f t="shared" si="0"/>
        <v>80</v>
      </c>
    </row>
    <row r="20" spans="1:16" x14ac:dyDescent="0.25">
      <c r="A20" t="s">
        <v>25</v>
      </c>
      <c r="B20" s="6">
        <v>0</v>
      </c>
      <c r="C20" s="6"/>
      <c r="D20" s="6">
        <v>0</v>
      </c>
      <c r="E20" s="6"/>
      <c r="F20" s="6">
        <v>2</v>
      </c>
      <c r="G20" s="6"/>
      <c r="H20" s="6">
        <v>0</v>
      </c>
      <c r="I20" s="6"/>
      <c r="J20" s="6">
        <v>0</v>
      </c>
      <c r="K20" s="6"/>
      <c r="L20" s="6">
        <v>0</v>
      </c>
      <c r="M20" s="6"/>
      <c r="N20" s="6">
        <f t="shared" si="1"/>
        <v>2</v>
      </c>
      <c r="O20" s="8">
        <f>N20/2</f>
        <v>1</v>
      </c>
      <c r="P20" s="8">
        <f t="shared" si="0"/>
        <v>20</v>
      </c>
    </row>
    <row r="21" spans="1:16" x14ac:dyDescent="0.25">
      <c r="A21" t="s">
        <v>26</v>
      </c>
      <c r="B21" s="6">
        <v>0</v>
      </c>
      <c r="C21" s="6"/>
      <c r="D21" s="6">
        <v>1</v>
      </c>
      <c r="E21" s="6"/>
      <c r="F21" s="6">
        <v>2</v>
      </c>
      <c r="G21" s="6"/>
      <c r="H21" s="6">
        <v>2</v>
      </c>
      <c r="I21" s="6"/>
      <c r="J21" s="6">
        <v>2</v>
      </c>
      <c r="K21" s="6"/>
      <c r="L21" s="6">
        <v>2</v>
      </c>
      <c r="M21" s="6"/>
      <c r="N21" s="6">
        <f t="shared" si="1"/>
        <v>9</v>
      </c>
      <c r="O21" s="8">
        <f t="shared" ref="O21:O22" si="3">N21/2</f>
        <v>4.5</v>
      </c>
      <c r="P21" s="8">
        <f t="shared" si="0"/>
        <v>90</v>
      </c>
    </row>
    <row r="22" spans="1:16" x14ac:dyDescent="0.25">
      <c r="A22" t="s">
        <v>27</v>
      </c>
      <c r="B22" s="6">
        <v>0</v>
      </c>
      <c r="C22" s="6"/>
      <c r="D22" s="6">
        <v>1</v>
      </c>
      <c r="E22" s="6"/>
      <c r="F22" s="6">
        <v>2</v>
      </c>
      <c r="G22" s="6"/>
      <c r="H22" s="6">
        <v>1</v>
      </c>
      <c r="I22" s="6"/>
      <c r="J22" s="6">
        <v>1</v>
      </c>
      <c r="K22" s="6"/>
      <c r="L22" s="6">
        <v>2</v>
      </c>
      <c r="M22" s="6"/>
      <c r="N22" s="6">
        <f t="shared" si="1"/>
        <v>7</v>
      </c>
      <c r="O22" s="8">
        <f t="shared" si="3"/>
        <v>3.5</v>
      </c>
      <c r="P22" s="8">
        <f t="shared" si="0"/>
        <v>70</v>
      </c>
    </row>
    <row r="23" spans="1:16" x14ac:dyDescent="0.25">
      <c r="A23" s="3" t="s">
        <v>38</v>
      </c>
      <c r="B23" s="6">
        <v>0</v>
      </c>
      <c r="C23" s="6"/>
      <c r="D23" s="6">
        <v>0</v>
      </c>
      <c r="E23" s="6"/>
      <c r="F23" s="6">
        <v>13</v>
      </c>
      <c r="G23" s="6"/>
      <c r="H23" s="6">
        <v>0</v>
      </c>
      <c r="I23" s="6"/>
      <c r="J23" s="6">
        <v>4</v>
      </c>
      <c r="K23" s="6"/>
      <c r="L23" s="6">
        <v>3</v>
      </c>
      <c r="M23" s="6"/>
      <c r="N23" s="6">
        <v>22</v>
      </c>
      <c r="O23" s="8">
        <f>N23/14</f>
        <v>1.5714285714285714</v>
      </c>
      <c r="P23" s="8">
        <f t="shared" si="0"/>
        <v>31.428571428571427</v>
      </c>
    </row>
    <row r="24" spans="1:16" x14ac:dyDescent="0.25">
      <c r="A24" t="s">
        <v>28</v>
      </c>
      <c r="B24" s="6">
        <v>0</v>
      </c>
      <c r="C24" s="6"/>
      <c r="D24" s="6">
        <v>0</v>
      </c>
      <c r="E24" s="6"/>
      <c r="F24" s="6">
        <v>10</v>
      </c>
      <c r="G24" s="6"/>
      <c r="H24" s="6">
        <v>1</v>
      </c>
      <c r="I24" s="6"/>
      <c r="J24" s="6">
        <v>0</v>
      </c>
      <c r="K24" s="6"/>
      <c r="L24" s="6">
        <v>1</v>
      </c>
      <c r="M24" s="6"/>
      <c r="N24" s="6">
        <f>SUM(B24,D24,F24,H24,J24,L24)</f>
        <v>12</v>
      </c>
      <c r="O24" s="8">
        <f>N24/10</f>
        <v>1.2</v>
      </c>
      <c r="P24" s="8">
        <f t="shared" si="0"/>
        <v>24</v>
      </c>
    </row>
    <row r="25" spans="1:16" x14ac:dyDescent="0.25">
      <c r="A25" t="s">
        <v>33</v>
      </c>
      <c r="B25" s="6">
        <v>0</v>
      </c>
      <c r="C25" s="6"/>
      <c r="D25" s="6">
        <v>0</v>
      </c>
      <c r="E25" s="6"/>
      <c r="F25" s="6">
        <v>15</v>
      </c>
      <c r="G25" s="6"/>
      <c r="H25" s="6">
        <v>6</v>
      </c>
      <c r="I25" s="6"/>
      <c r="J25" s="6">
        <v>0</v>
      </c>
      <c r="K25" s="6"/>
      <c r="L25" s="6">
        <v>0</v>
      </c>
      <c r="M25" s="6"/>
      <c r="N25" s="6">
        <f>SUM(B25,D25,F25,H25,J25,L25)</f>
        <v>21</v>
      </c>
      <c r="O25" s="8">
        <f>N25/28</f>
        <v>0.75</v>
      </c>
      <c r="P25" s="8">
        <f t="shared" si="0"/>
        <v>15</v>
      </c>
    </row>
    <row r="26" spans="1:16" x14ac:dyDescent="0.25">
      <c r="A26" t="s">
        <v>34</v>
      </c>
      <c r="B26" s="6">
        <v>0</v>
      </c>
      <c r="C26" s="6"/>
      <c r="D26" s="6">
        <v>0</v>
      </c>
      <c r="E26" s="6"/>
      <c r="F26" s="6">
        <v>17</v>
      </c>
      <c r="G26" s="6"/>
      <c r="H26" s="6">
        <v>0</v>
      </c>
      <c r="I26" s="6"/>
      <c r="J26" s="6">
        <v>0</v>
      </c>
      <c r="K26" s="6"/>
      <c r="L26" s="6">
        <v>0</v>
      </c>
      <c r="M26" s="6"/>
      <c r="N26" s="6">
        <f>SUM(B26,D26,F26,H26,J26,L26)</f>
        <v>17</v>
      </c>
      <c r="O26" s="8">
        <f>N26/28</f>
        <v>0.6071428571428571</v>
      </c>
      <c r="P26" s="8">
        <f t="shared" si="0"/>
        <v>12.142857142857141</v>
      </c>
    </row>
    <row r="27" spans="1:16" x14ac:dyDescent="0.25">
      <c r="A27" t="s">
        <v>30</v>
      </c>
      <c r="B27" s="6">
        <v>0</v>
      </c>
      <c r="C27" s="6"/>
      <c r="D27" s="6">
        <v>0</v>
      </c>
      <c r="E27" s="6"/>
      <c r="F27" s="6">
        <v>25</v>
      </c>
      <c r="G27" s="6"/>
      <c r="H27" s="6">
        <v>10</v>
      </c>
      <c r="I27" s="6"/>
      <c r="J27" s="6">
        <v>0</v>
      </c>
      <c r="K27" s="6"/>
      <c r="L27" s="6">
        <v>0</v>
      </c>
      <c r="M27" s="6"/>
      <c r="N27" s="6">
        <f>SUM(B27,D27,F27,H27,J27,L27)</f>
        <v>35</v>
      </c>
      <c r="O27" s="8">
        <f>N27/38</f>
        <v>0.92105263157894735</v>
      </c>
      <c r="P27" s="8">
        <f t="shared" si="0"/>
        <v>18.421052631578945</v>
      </c>
    </row>
    <row r="28" spans="1:16" x14ac:dyDescent="0.25">
      <c r="A28" t="s">
        <v>31</v>
      </c>
      <c r="B28" s="6">
        <v>0</v>
      </c>
      <c r="C28" s="6"/>
      <c r="D28" s="6">
        <v>0</v>
      </c>
      <c r="E28" s="6"/>
      <c r="F28" s="6">
        <v>27</v>
      </c>
      <c r="G28" s="6"/>
      <c r="H28" s="6">
        <v>1</v>
      </c>
      <c r="I28" s="6"/>
      <c r="J28" s="6">
        <v>0</v>
      </c>
      <c r="K28" s="6"/>
      <c r="L28" s="6">
        <v>1</v>
      </c>
      <c r="M28" s="6"/>
      <c r="N28" s="6">
        <f>SUM(B28,D28,F28,H28,J28,L28)</f>
        <v>29</v>
      </c>
      <c r="O28" s="8">
        <f>N28/38</f>
        <v>0.76315789473684215</v>
      </c>
      <c r="P28" s="8">
        <f t="shared" si="0"/>
        <v>15.263157894736842</v>
      </c>
    </row>
    <row r="30" spans="1:16" x14ac:dyDescent="0.25">
      <c r="A30" s="3" t="s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3" workbookViewId="0">
      <selection activeCell="G28" sqref="G28"/>
    </sheetView>
  </sheetViews>
  <sheetFormatPr defaultColWidth="12.5703125" defaultRowHeight="15" x14ac:dyDescent="0.25"/>
  <cols>
    <col min="1" max="1" width="36.28515625" customWidth="1"/>
    <col min="2" max="2" width="5" customWidth="1"/>
    <col min="3" max="5" width="4.5703125" customWidth="1"/>
    <col min="6" max="6" width="6.28515625" customWidth="1"/>
    <col min="7" max="7" width="12.140625" bestFit="1" customWidth="1"/>
    <col min="8" max="8" width="6.85546875" bestFit="1" customWidth="1"/>
  </cols>
  <sheetData>
    <row r="1" spans="1:10" x14ac:dyDescent="0.25">
      <c r="B1" s="6" t="s">
        <v>51</v>
      </c>
      <c r="C1" s="6"/>
      <c r="D1" s="6" t="s">
        <v>52</v>
      </c>
      <c r="E1" s="6"/>
      <c r="F1" s="6"/>
      <c r="G1" s="6" t="s">
        <v>6</v>
      </c>
      <c r="H1" s="6"/>
    </row>
    <row r="2" spans="1:10" x14ac:dyDescent="0.25">
      <c r="A2" t="s">
        <v>29</v>
      </c>
      <c r="B2" s="6" t="s">
        <v>7</v>
      </c>
      <c r="C2" s="6"/>
      <c r="D2" s="6" t="s">
        <v>7</v>
      </c>
      <c r="E2" s="6"/>
      <c r="F2" s="6" t="s">
        <v>7</v>
      </c>
      <c r="G2" s="8" t="s">
        <v>8</v>
      </c>
      <c r="H2" s="8" t="s">
        <v>9</v>
      </c>
    </row>
    <row r="3" spans="1:10" x14ac:dyDescent="0.25">
      <c r="A3" t="s">
        <v>10</v>
      </c>
      <c r="B3" s="6">
        <v>1</v>
      </c>
      <c r="C3" s="6"/>
      <c r="D3" s="6">
        <v>1</v>
      </c>
      <c r="E3" s="6"/>
      <c r="F3" s="6">
        <v>2</v>
      </c>
      <c r="G3" s="8">
        <f>F3/1</f>
        <v>2</v>
      </c>
      <c r="H3" s="8">
        <f>(G3/2)*100</f>
        <v>100</v>
      </c>
      <c r="I3" s="1"/>
      <c r="J3" s="1"/>
    </row>
    <row r="4" spans="1:10" x14ac:dyDescent="0.25">
      <c r="A4" t="s">
        <v>11</v>
      </c>
      <c r="B4" s="6">
        <v>1</v>
      </c>
      <c r="C4" s="6"/>
      <c r="D4" s="6">
        <v>1</v>
      </c>
      <c r="E4" s="6"/>
      <c r="F4" s="6">
        <v>2</v>
      </c>
      <c r="G4" s="8">
        <f>F4/1</f>
        <v>2</v>
      </c>
      <c r="H4" s="8">
        <f t="shared" ref="H4:H28" si="0">(G4/2)*100</f>
        <v>100</v>
      </c>
      <c r="I4" s="1"/>
      <c r="J4" s="1"/>
    </row>
    <row r="5" spans="1:10" x14ac:dyDescent="0.25">
      <c r="A5" t="s">
        <v>36</v>
      </c>
      <c r="B5" s="6">
        <v>0</v>
      </c>
      <c r="C5" s="6"/>
      <c r="D5" s="6">
        <v>0</v>
      </c>
      <c r="E5" s="6"/>
      <c r="F5" s="6">
        <v>2</v>
      </c>
      <c r="G5" s="8">
        <f>F5/7</f>
        <v>0.2857142857142857</v>
      </c>
      <c r="H5" s="8">
        <f t="shared" si="0"/>
        <v>14.285714285714285</v>
      </c>
      <c r="I5" s="1"/>
      <c r="J5" s="1"/>
    </row>
    <row r="6" spans="1:10" x14ac:dyDescent="0.25">
      <c r="A6" t="s">
        <v>12</v>
      </c>
      <c r="B6" s="6">
        <v>0</v>
      </c>
      <c r="C6" s="6"/>
      <c r="D6" s="6">
        <v>0</v>
      </c>
      <c r="E6" s="6"/>
      <c r="F6" s="6">
        <v>0</v>
      </c>
      <c r="G6" s="8">
        <v>0</v>
      </c>
      <c r="H6" s="8">
        <f t="shared" si="0"/>
        <v>0</v>
      </c>
      <c r="I6" s="1"/>
      <c r="J6" s="1"/>
    </row>
    <row r="7" spans="1:10" x14ac:dyDescent="0.25">
      <c r="A7" t="s">
        <v>13</v>
      </c>
      <c r="B7" s="6">
        <v>0</v>
      </c>
      <c r="C7" s="6"/>
      <c r="D7" s="6">
        <v>0</v>
      </c>
      <c r="E7" s="6"/>
      <c r="F7" s="6">
        <v>0</v>
      </c>
      <c r="G7" s="8">
        <v>0</v>
      </c>
      <c r="H7" s="8">
        <f t="shared" si="0"/>
        <v>0</v>
      </c>
      <c r="I7" s="1"/>
      <c r="J7" s="1"/>
    </row>
    <row r="8" spans="1:10" x14ac:dyDescent="0.25">
      <c r="A8" t="s">
        <v>14</v>
      </c>
      <c r="B8" s="6">
        <v>0</v>
      </c>
      <c r="C8" s="6"/>
      <c r="D8" s="6">
        <v>1</v>
      </c>
      <c r="E8" s="6"/>
      <c r="F8" s="6">
        <v>1</v>
      </c>
      <c r="G8" s="8">
        <f>F8/1</f>
        <v>1</v>
      </c>
      <c r="H8" s="8">
        <f t="shared" si="0"/>
        <v>50</v>
      </c>
      <c r="I8" s="1"/>
      <c r="J8" s="1"/>
    </row>
    <row r="9" spans="1:10" x14ac:dyDescent="0.25">
      <c r="A9" t="s">
        <v>15</v>
      </c>
      <c r="B9" s="6">
        <v>0</v>
      </c>
      <c r="C9" s="6"/>
      <c r="D9" s="6">
        <v>1</v>
      </c>
      <c r="E9" s="6"/>
      <c r="F9" s="6">
        <v>1</v>
      </c>
      <c r="G9" s="8">
        <f>F9/1</f>
        <v>1</v>
      </c>
      <c r="H9" s="8">
        <f t="shared" si="0"/>
        <v>50</v>
      </c>
      <c r="I9" s="1"/>
      <c r="J9" s="1"/>
    </row>
    <row r="10" spans="1:10" x14ac:dyDescent="0.25">
      <c r="A10" t="s">
        <v>16</v>
      </c>
      <c r="B10" s="6">
        <v>0</v>
      </c>
      <c r="C10" s="6"/>
      <c r="D10" s="6">
        <v>2</v>
      </c>
      <c r="E10" s="6"/>
      <c r="F10" s="6">
        <v>2</v>
      </c>
      <c r="G10" s="8">
        <f>F10/2</f>
        <v>1</v>
      </c>
      <c r="H10" s="8">
        <f t="shared" si="0"/>
        <v>50</v>
      </c>
      <c r="I10" s="1"/>
      <c r="J10" s="1"/>
    </row>
    <row r="11" spans="1:10" x14ac:dyDescent="0.25">
      <c r="A11" t="s">
        <v>17</v>
      </c>
      <c r="B11" s="6">
        <v>0</v>
      </c>
      <c r="C11" s="6"/>
      <c r="D11" s="6">
        <v>24</v>
      </c>
      <c r="E11" s="6"/>
      <c r="F11" s="6">
        <v>24</v>
      </c>
      <c r="G11" s="8">
        <f>F11/24</f>
        <v>1</v>
      </c>
      <c r="H11" s="8">
        <f t="shared" si="0"/>
        <v>50</v>
      </c>
      <c r="I11" s="1"/>
      <c r="J11" s="1"/>
    </row>
    <row r="12" spans="1:10" x14ac:dyDescent="0.25">
      <c r="A12" t="s">
        <v>18</v>
      </c>
      <c r="B12" s="6">
        <v>1</v>
      </c>
      <c r="C12" s="6"/>
      <c r="D12" s="6">
        <v>2</v>
      </c>
      <c r="E12" s="6"/>
      <c r="F12" s="6">
        <v>2</v>
      </c>
      <c r="G12" s="8">
        <f>F12/2</f>
        <v>1</v>
      </c>
      <c r="H12" s="8">
        <f t="shared" si="0"/>
        <v>50</v>
      </c>
      <c r="I12" s="1"/>
      <c r="J12" s="1"/>
    </row>
    <row r="13" spans="1:10" x14ac:dyDescent="0.25">
      <c r="A13" t="s">
        <v>19</v>
      </c>
      <c r="B13" s="6">
        <v>1</v>
      </c>
      <c r="C13" s="6"/>
      <c r="D13" s="6">
        <v>2</v>
      </c>
      <c r="E13" s="6"/>
      <c r="F13" s="6">
        <v>3</v>
      </c>
      <c r="G13" s="8">
        <f t="shared" ref="G13:G15" si="1">F13/2</f>
        <v>1.5</v>
      </c>
      <c r="H13" s="8">
        <f t="shared" si="0"/>
        <v>75</v>
      </c>
      <c r="I13" s="1"/>
      <c r="J13" s="1"/>
    </row>
    <row r="14" spans="1:10" x14ac:dyDescent="0.25">
      <c r="A14" t="s">
        <v>20</v>
      </c>
      <c r="B14" s="6">
        <v>1</v>
      </c>
      <c r="C14" s="6"/>
      <c r="D14" s="6">
        <v>2</v>
      </c>
      <c r="E14" s="6"/>
      <c r="F14" s="6">
        <v>3</v>
      </c>
      <c r="G14" s="8">
        <f t="shared" si="1"/>
        <v>1.5</v>
      </c>
      <c r="H14" s="8">
        <f t="shared" si="0"/>
        <v>75</v>
      </c>
      <c r="I14" s="1"/>
      <c r="J14" s="1"/>
    </row>
    <row r="15" spans="1:10" x14ac:dyDescent="0.25">
      <c r="A15" t="s">
        <v>21</v>
      </c>
      <c r="B15" s="6">
        <v>1</v>
      </c>
      <c r="C15" s="6"/>
      <c r="D15" s="6">
        <v>2</v>
      </c>
      <c r="E15" s="6"/>
      <c r="F15" s="6">
        <v>3</v>
      </c>
      <c r="G15" s="8">
        <f t="shared" si="1"/>
        <v>1.5</v>
      </c>
      <c r="H15" s="8">
        <f t="shared" si="0"/>
        <v>75</v>
      </c>
      <c r="I15" s="1"/>
      <c r="J15" s="1"/>
    </row>
    <row r="16" spans="1:10" x14ac:dyDescent="0.25">
      <c r="A16" t="s">
        <v>43</v>
      </c>
      <c r="B16" s="6">
        <v>8</v>
      </c>
      <c r="C16" s="6"/>
      <c r="D16" s="9">
        <v>16</v>
      </c>
      <c r="E16" s="6"/>
      <c r="F16" s="6">
        <v>24</v>
      </c>
      <c r="G16" s="8">
        <f>F16/16</f>
        <v>1.5</v>
      </c>
      <c r="H16" s="8">
        <f t="shared" si="0"/>
        <v>75</v>
      </c>
      <c r="I16" s="1"/>
      <c r="J16" s="1"/>
    </row>
    <row r="17" spans="1:10" x14ac:dyDescent="0.25">
      <c r="A17" t="s">
        <v>37</v>
      </c>
      <c r="B17" s="6">
        <v>5</v>
      </c>
      <c r="C17" s="6"/>
      <c r="D17" s="6">
        <v>10</v>
      </c>
      <c r="E17" s="6"/>
      <c r="F17" s="6">
        <v>15</v>
      </c>
      <c r="G17" s="8">
        <f>F17/10</f>
        <v>1.5</v>
      </c>
      <c r="H17" s="8">
        <f t="shared" si="0"/>
        <v>75</v>
      </c>
      <c r="I17" s="1"/>
      <c r="J17" s="1"/>
    </row>
    <row r="18" spans="1:10" x14ac:dyDescent="0.25">
      <c r="A18" t="s">
        <v>23</v>
      </c>
      <c r="B18" s="6">
        <v>1</v>
      </c>
      <c r="C18" s="6"/>
      <c r="D18" s="6">
        <v>2</v>
      </c>
      <c r="E18" s="6"/>
      <c r="F18" s="6">
        <v>3</v>
      </c>
      <c r="G18" s="8">
        <f>F18/2</f>
        <v>1.5</v>
      </c>
      <c r="H18" s="8">
        <f t="shared" si="0"/>
        <v>75</v>
      </c>
      <c r="I18" s="1"/>
      <c r="J18" s="1"/>
    </row>
    <row r="19" spans="1:10" x14ac:dyDescent="0.25">
      <c r="A19" t="s">
        <v>24</v>
      </c>
      <c r="B19" s="6">
        <v>2</v>
      </c>
      <c r="C19" s="6"/>
      <c r="D19" s="6">
        <v>2</v>
      </c>
      <c r="E19" s="6"/>
      <c r="F19" s="6">
        <v>4</v>
      </c>
      <c r="G19" s="8">
        <f>F19/2</f>
        <v>2</v>
      </c>
      <c r="H19" s="8">
        <f t="shared" si="0"/>
        <v>100</v>
      </c>
      <c r="I19" s="1"/>
      <c r="J19" s="1"/>
    </row>
    <row r="20" spans="1:10" x14ac:dyDescent="0.25">
      <c r="A20" t="s">
        <v>25</v>
      </c>
      <c r="B20" s="6"/>
      <c r="C20" s="6"/>
      <c r="D20" s="6">
        <v>2</v>
      </c>
      <c r="E20" s="6"/>
      <c r="F20" s="6">
        <v>2</v>
      </c>
      <c r="G20" s="8">
        <f>F20/2</f>
        <v>1</v>
      </c>
      <c r="H20" s="8">
        <f t="shared" si="0"/>
        <v>50</v>
      </c>
      <c r="I20" s="1"/>
      <c r="J20" s="1"/>
    </row>
    <row r="21" spans="1:10" x14ac:dyDescent="0.25">
      <c r="A21" t="s">
        <v>26</v>
      </c>
      <c r="B21" s="6">
        <v>2</v>
      </c>
      <c r="C21" s="6"/>
      <c r="D21" s="6">
        <v>2</v>
      </c>
      <c r="E21" s="6"/>
      <c r="F21" s="6">
        <v>4</v>
      </c>
      <c r="G21" s="8">
        <f t="shared" ref="G21:G22" si="2">F21/2</f>
        <v>2</v>
      </c>
      <c r="H21" s="8">
        <f t="shared" si="0"/>
        <v>100</v>
      </c>
      <c r="I21" s="1"/>
      <c r="J21" s="1"/>
    </row>
    <row r="22" spans="1:10" x14ac:dyDescent="0.25">
      <c r="A22" t="s">
        <v>27</v>
      </c>
      <c r="B22" s="6">
        <v>2</v>
      </c>
      <c r="C22" s="6"/>
      <c r="D22" s="6">
        <v>2</v>
      </c>
      <c r="E22" s="6"/>
      <c r="F22" s="6">
        <v>4</v>
      </c>
      <c r="G22" s="8">
        <f t="shared" si="2"/>
        <v>2</v>
      </c>
      <c r="H22" s="8">
        <f t="shared" si="0"/>
        <v>100</v>
      </c>
      <c r="I22" s="1"/>
      <c r="J22" s="1"/>
    </row>
    <row r="23" spans="1:10" x14ac:dyDescent="0.25">
      <c r="A23" s="3" t="s">
        <v>38</v>
      </c>
      <c r="B23" s="6">
        <v>14</v>
      </c>
      <c r="C23" s="6"/>
      <c r="D23" s="6">
        <v>14</v>
      </c>
      <c r="E23" s="6"/>
      <c r="F23" s="6">
        <v>28</v>
      </c>
      <c r="G23" s="8">
        <f>F23/14</f>
        <v>2</v>
      </c>
      <c r="H23" s="8">
        <f t="shared" si="0"/>
        <v>100</v>
      </c>
      <c r="I23" s="1"/>
      <c r="J23" s="1"/>
    </row>
    <row r="24" spans="1:10" x14ac:dyDescent="0.25">
      <c r="A24" t="s">
        <v>28</v>
      </c>
      <c r="B24" s="6">
        <v>10</v>
      </c>
      <c r="C24" s="6"/>
      <c r="D24" s="6">
        <v>10</v>
      </c>
      <c r="E24" s="6"/>
      <c r="F24" s="6">
        <v>20</v>
      </c>
      <c r="G24" s="8">
        <f>F24/10</f>
        <v>2</v>
      </c>
      <c r="H24" s="8">
        <f t="shared" si="0"/>
        <v>100</v>
      </c>
      <c r="I24" s="1"/>
      <c r="J24" s="1"/>
    </row>
    <row r="25" spans="1:10" x14ac:dyDescent="0.25">
      <c r="A25" t="s">
        <v>33</v>
      </c>
      <c r="B25" s="6">
        <v>16</v>
      </c>
      <c r="C25" s="6"/>
      <c r="D25" s="6">
        <v>28</v>
      </c>
      <c r="E25" s="6"/>
      <c r="F25" s="6">
        <v>44</v>
      </c>
      <c r="G25" s="8">
        <f>F25/28</f>
        <v>1.5714285714285714</v>
      </c>
      <c r="H25" s="8">
        <f t="shared" si="0"/>
        <v>78.571428571428569</v>
      </c>
      <c r="I25" s="1"/>
      <c r="J25" s="1"/>
    </row>
    <row r="26" spans="1:10" x14ac:dyDescent="0.25">
      <c r="A26" t="s">
        <v>34</v>
      </c>
      <c r="B26" s="6">
        <v>26</v>
      </c>
      <c r="C26" s="6"/>
      <c r="D26" s="6">
        <v>24</v>
      </c>
      <c r="E26" s="6"/>
      <c r="F26" s="6">
        <v>50</v>
      </c>
      <c r="G26" s="8">
        <f>F26/28</f>
        <v>1.7857142857142858</v>
      </c>
      <c r="H26" s="8">
        <f t="shared" si="0"/>
        <v>89.285714285714292</v>
      </c>
      <c r="I26" s="1"/>
      <c r="J26" s="1"/>
    </row>
    <row r="27" spans="1:10" x14ac:dyDescent="0.25">
      <c r="A27" t="s">
        <v>30</v>
      </c>
      <c r="B27" s="6">
        <v>21</v>
      </c>
      <c r="C27" s="6"/>
      <c r="D27" s="6">
        <v>38</v>
      </c>
      <c r="E27" s="6"/>
      <c r="F27" s="6">
        <f>SUM(B27,D27)</f>
        <v>59</v>
      </c>
      <c r="G27" s="8">
        <f>F27/38</f>
        <v>1.5526315789473684</v>
      </c>
      <c r="H27" s="8">
        <f t="shared" si="0"/>
        <v>77.631578947368425</v>
      </c>
      <c r="I27" s="1"/>
      <c r="J27" s="1"/>
    </row>
    <row r="28" spans="1:10" x14ac:dyDescent="0.25">
      <c r="A28" t="s">
        <v>31</v>
      </c>
      <c r="B28" s="6">
        <v>36</v>
      </c>
      <c r="C28" s="6"/>
      <c r="D28" s="6">
        <v>34</v>
      </c>
      <c r="E28" s="6"/>
      <c r="F28" s="6">
        <f>SUM(B28,D28)</f>
        <v>70</v>
      </c>
      <c r="G28" s="8">
        <f>F28/38</f>
        <v>1.8421052631578947</v>
      </c>
      <c r="H28" s="8">
        <f t="shared" si="0"/>
        <v>92.10526315789474</v>
      </c>
      <c r="I28" s="1"/>
      <c r="J28" s="1"/>
    </row>
    <row r="30" spans="1:10" x14ac:dyDescent="0.25">
      <c r="A30" s="3" t="s">
        <v>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3" workbookViewId="0">
      <selection activeCell="E26" sqref="E26"/>
    </sheetView>
  </sheetViews>
  <sheetFormatPr defaultRowHeight="15" x14ac:dyDescent="0.25"/>
  <cols>
    <col min="1" max="1" width="36.42578125" customWidth="1"/>
    <col min="2" max="2" width="12.140625" bestFit="1" customWidth="1"/>
    <col min="3" max="3" width="4.42578125" customWidth="1"/>
    <col min="4" max="4" width="5.28515625" customWidth="1"/>
    <col min="5" max="5" width="12.140625" bestFit="1" customWidth="1"/>
    <col min="6" max="7" width="7" customWidth="1"/>
  </cols>
  <sheetData>
    <row r="1" spans="1:7" x14ac:dyDescent="0.25">
      <c r="B1" s="6" t="s">
        <v>54</v>
      </c>
      <c r="C1" s="6"/>
      <c r="D1" s="6"/>
      <c r="E1" s="6" t="s">
        <v>6</v>
      </c>
      <c r="F1" s="6"/>
    </row>
    <row r="2" spans="1:7" x14ac:dyDescent="0.25">
      <c r="A2" t="s">
        <v>29</v>
      </c>
      <c r="B2" s="6" t="s">
        <v>7</v>
      </c>
      <c r="C2" s="6"/>
      <c r="D2" s="6" t="s">
        <v>7</v>
      </c>
      <c r="E2" s="8" t="s">
        <v>8</v>
      </c>
      <c r="F2" s="8" t="s">
        <v>9</v>
      </c>
      <c r="G2" s="1"/>
    </row>
    <row r="3" spans="1:7" x14ac:dyDescent="0.25">
      <c r="A3" t="s">
        <v>10</v>
      </c>
      <c r="B3" s="6">
        <v>0</v>
      </c>
      <c r="C3" s="6"/>
      <c r="D3" s="6">
        <f>SUM(B3)</f>
        <v>0</v>
      </c>
      <c r="E3" s="8">
        <f>D3/1</f>
        <v>0</v>
      </c>
      <c r="F3" s="8">
        <f>(E3/1)*100</f>
        <v>0</v>
      </c>
      <c r="G3" s="1"/>
    </row>
    <row r="4" spans="1:7" x14ac:dyDescent="0.25">
      <c r="A4" t="s">
        <v>11</v>
      </c>
      <c r="B4" s="6">
        <v>1</v>
      </c>
      <c r="C4" s="6"/>
      <c r="D4" s="6">
        <f t="shared" ref="D4:D28" si="0">SUM(B4)</f>
        <v>1</v>
      </c>
      <c r="E4" s="8">
        <f>D4/1</f>
        <v>1</v>
      </c>
      <c r="F4" s="8">
        <f t="shared" ref="F4:F28" si="1">(E4/1)*100</f>
        <v>100</v>
      </c>
      <c r="G4" s="1"/>
    </row>
    <row r="5" spans="1:7" x14ac:dyDescent="0.25">
      <c r="A5" t="s">
        <v>36</v>
      </c>
      <c r="B5" s="6">
        <v>7</v>
      </c>
      <c r="C5" s="6"/>
      <c r="D5" s="6">
        <f t="shared" si="0"/>
        <v>7</v>
      </c>
      <c r="E5" s="8">
        <f>D5/7</f>
        <v>1</v>
      </c>
      <c r="F5" s="8">
        <f t="shared" si="1"/>
        <v>100</v>
      </c>
      <c r="G5" s="1"/>
    </row>
    <row r="6" spans="1:7" x14ac:dyDescent="0.25">
      <c r="A6" t="s">
        <v>12</v>
      </c>
      <c r="B6" s="6">
        <v>9</v>
      </c>
      <c r="C6" s="6"/>
      <c r="D6" s="6">
        <f t="shared" si="0"/>
        <v>9</v>
      </c>
      <c r="E6" s="8">
        <f>D6/12</f>
        <v>0.75</v>
      </c>
      <c r="F6" s="8">
        <f t="shared" si="1"/>
        <v>75</v>
      </c>
      <c r="G6" s="1"/>
    </row>
    <row r="7" spans="1:7" x14ac:dyDescent="0.25">
      <c r="A7" t="s">
        <v>13</v>
      </c>
      <c r="B7" s="6">
        <v>4</v>
      </c>
      <c r="C7" s="6"/>
      <c r="D7" s="6">
        <f t="shared" si="0"/>
        <v>4</v>
      </c>
      <c r="E7" s="8">
        <f>D7/5</f>
        <v>0.8</v>
      </c>
      <c r="F7" s="8">
        <f t="shared" si="1"/>
        <v>80</v>
      </c>
      <c r="G7" s="1"/>
    </row>
    <row r="8" spans="1:7" x14ac:dyDescent="0.25">
      <c r="A8" t="s">
        <v>14</v>
      </c>
      <c r="B8" s="6">
        <v>1</v>
      </c>
      <c r="C8" s="6"/>
      <c r="D8" s="6">
        <f t="shared" si="0"/>
        <v>1</v>
      </c>
      <c r="E8" s="8">
        <f>D8/1</f>
        <v>1</v>
      </c>
      <c r="F8" s="8">
        <f t="shared" si="1"/>
        <v>100</v>
      </c>
      <c r="G8" s="1"/>
    </row>
    <row r="9" spans="1:7" x14ac:dyDescent="0.25">
      <c r="A9" t="s">
        <v>15</v>
      </c>
      <c r="B9" s="6">
        <v>1</v>
      </c>
      <c r="C9" s="6"/>
      <c r="D9" s="6">
        <f t="shared" si="0"/>
        <v>1</v>
      </c>
      <c r="E9" s="8">
        <f>D9/1</f>
        <v>1</v>
      </c>
      <c r="F9" s="8">
        <f t="shared" si="1"/>
        <v>100</v>
      </c>
      <c r="G9" s="1"/>
    </row>
    <row r="10" spans="1:7" x14ac:dyDescent="0.25">
      <c r="A10" t="s">
        <v>16</v>
      </c>
      <c r="B10" s="6">
        <v>2</v>
      </c>
      <c r="C10" s="6"/>
      <c r="D10" s="6">
        <f t="shared" si="0"/>
        <v>2</v>
      </c>
      <c r="E10" s="8">
        <f>D10/2</f>
        <v>1</v>
      </c>
      <c r="F10" s="8">
        <f t="shared" si="1"/>
        <v>100</v>
      </c>
      <c r="G10" s="1"/>
    </row>
    <row r="11" spans="1:7" x14ac:dyDescent="0.25">
      <c r="A11" t="s">
        <v>17</v>
      </c>
      <c r="B11" s="6">
        <v>6</v>
      </c>
      <c r="C11" s="6"/>
      <c r="D11" s="6">
        <f t="shared" si="0"/>
        <v>6</v>
      </c>
      <c r="E11" s="8">
        <f>D11/24</f>
        <v>0.25</v>
      </c>
      <c r="F11" s="8">
        <f t="shared" si="1"/>
        <v>25</v>
      </c>
      <c r="G11" s="1"/>
    </row>
    <row r="12" spans="1:7" x14ac:dyDescent="0.25">
      <c r="A12" t="s">
        <v>18</v>
      </c>
      <c r="B12" s="6">
        <v>0</v>
      </c>
      <c r="C12" s="6"/>
      <c r="D12" s="6">
        <f t="shared" si="0"/>
        <v>0</v>
      </c>
      <c r="E12" s="8">
        <f t="shared" ref="E12:E15" si="2">D12/2</f>
        <v>0</v>
      </c>
      <c r="F12" s="8">
        <f t="shared" si="1"/>
        <v>0</v>
      </c>
      <c r="G12" s="1"/>
    </row>
    <row r="13" spans="1:7" x14ac:dyDescent="0.25">
      <c r="A13" t="s">
        <v>19</v>
      </c>
      <c r="B13" s="6">
        <v>2</v>
      </c>
      <c r="C13" s="6"/>
      <c r="D13" s="6">
        <f t="shared" si="0"/>
        <v>2</v>
      </c>
      <c r="E13" s="8">
        <f t="shared" si="2"/>
        <v>1</v>
      </c>
      <c r="F13" s="8">
        <f t="shared" si="1"/>
        <v>100</v>
      </c>
      <c r="G13" s="1"/>
    </row>
    <row r="14" spans="1:7" x14ac:dyDescent="0.25">
      <c r="A14" t="s">
        <v>20</v>
      </c>
      <c r="B14" s="6">
        <v>2</v>
      </c>
      <c r="C14" s="6"/>
      <c r="D14" s="6">
        <f t="shared" si="0"/>
        <v>2</v>
      </c>
      <c r="E14" s="8">
        <f t="shared" si="2"/>
        <v>1</v>
      </c>
      <c r="F14" s="8">
        <f t="shared" si="1"/>
        <v>100</v>
      </c>
      <c r="G14" s="1"/>
    </row>
    <row r="15" spans="1:7" x14ac:dyDescent="0.25">
      <c r="A15" t="s">
        <v>21</v>
      </c>
      <c r="B15" s="6">
        <v>2</v>
      </c>
      <c r="C15" s="6"/>
      <c r="D15" s="6">
        <f t="shared" si="0"/>
        <v>2</v>
      </c>
      <c r="E15" s="8">
        <f t="shared" si="2"/>
        <v>1</v>
      </c>
      <c r="F15" s="8">
        <f t="shared" si="1"/>
        <v>100</v>
      </c>
      <c r="G15" s="1"/>
    </row>
    <row r="16" spans="1:7" x14ac:dyDescent="0.25">
      <c r="A16" t="s">
        <v>43</v>
      </c>
      <c r="B16" s="6">
        <v>7</v>
      </c>
      <c r="C16" s="6"/>
      <c r="D16" s="6">
        <f t="shared" si="0"/>
        <v>7</v>
      </c>
      <c r="E16" s="8">
        <f>D16/16</f>
        <v>0.4375</v>
      </c>
      <c r="F16" s="8">
        <f t="shared" si="1"/>
        <v>43.75</v>
      </c>
      <c r="G16" s="1"/>
    </row>
    <row r="17" spans="1:7" x14ac:dyDescent="0.25">
      <c r="A17" t="s">
        <v>37</v>
      </c>
      <c r="B17" s="6">
        <v>8</v>
      </c>
      <c r="C17" s="6"/>
      <c r="D17" s="6">
        <f t="shared" si="0"/>
        <v>8</v>
      </c>
      <c r="E17" s="8">
        <f>D17/10</f>
        <v>0.8</v>
      </c>
      <c r="F17" s="8">
        <f t="shared" si="1"/>
        <v>80</v>
      </c>
      <c r="G17" s="1"/>
    </row>
    <row r="18" spans="1:7" x14ac:dyDescent="0.25">
      <c r="A18" t="s">
        <v>23</v>
      </c>
      <c r="B18" s="6">
        <v>2</v>
      </c>
      <c r="C18" s="6"/>
      <c r="D18" s="6">
        <f t="shared" si="0"/>
        <v>2</v>
      </c>
      <c r="E18" s="8">
        <f>D18/2</f>
        <v>1</v>
      </c>
      <c r="F18" s="8">
        <f t="shared" si="1"/>
        <v>100</v>
      </c>
      <c r="G18" s="1"/>
    </row>
    <row r="19" spans="1:7" x14ac:dyDescent="0.25">
      <c r="A19" t="s">
        <v>24</v>
      </c>
      <c r="B19" s="6">
        <v>1</v>
      </c>
      <c r="C19" s="6"/>
      <c r="D19" s="6">
        <f t="shared" si="0"/>
        <v>1</v>
      </c>
      <c r="E19" s="8">
        <f>D19/2</f>
        <v>0.5</v>
      </c>
      <c r="F19" s="8">
        <f t="shared" si="1"/>
        <v>50</v>
      </c>
      <c r="G19" s="1"/>
    </row>
    <row r="20" spans="1:7" x14ac:dyDescent="0.25">
      <c r="A20" t="s">
        <v>25</v>
      </c>
      <c r="B20" s="6">
        <v>2</v>
      </c>
      <c r="C20" s="6"/>
      <c r="D20" s="6">
        <f t="shared" si="0"/>
        <v>2</v>
      </c>
      <c r="E20" s="8">
        <f>D20/2</f>
        <v>1</v>
      </c>
      <c r="F20" s="8">
        <f t="shared" si="1"/>
        <v>100</v>
      </c>
      <c r="G20" s="1"/>
    </row>
    <row r="21" spans="1:7" x14ac:dyDescent="0.25">
      <c r="A21" t="s">
        <v>26</v>
      </c>
      <c r="B21" s="6">
        <v>1</v>
      </c>
      <c r="C21" s="6"/>
      <c r="D21" s="6">
        <f t="shared" si="0"/>
        <v>1</v>
      </c>
      <c r="E21" s="8">
        <f t="shared" ref="E21:E22" si="3">D21/2</f>
        <v>0.5</v>
      </c>
      <c r="F21" s="8">
        <f t="shared" si="1"/>
        <v>50</v>
      </c>
      <c r="G21" s="1"/>
    </row>
    <row r="22" spans="1:7" x14ac:dyDescent="0.25">
      <c r="A22" t="s">
        <v>27</v>
      </c>
      <c r="B22" s="6">
        <v>2</v>
      </c>
      <c r="C22" s="6"/>
      <c r="D22" s="6">
        <f t="shared" si="0"/>
        <v>2</v>
      </c>
      <c r="E22" s="8">
        <f t="shared" si="3"/>
        <v>1</v>
      </c>
      <c r="F22" s="8">
        <f t="shared" si="1"/>
        <v>100</v>
      </c>
      <c r="G22" s="1"/>
    </row>
    <row r="23" spans="1:7" x14ac:dyDescent="0.25">
      <c r="A23" s="3" t="s">
        <v>38</v>
      </c>
      <c r="B23" s="6">
        <v>4</v>
      </c>
      <c r="C23" s="6"/>
      <c r="D23" s="6">
        <f t="shared" si="0"/>
        <v>4</v>
      </c>
      <c r="E23" s="8">
        <f>D23/14</f>
        <v>0.2857142857142857</v>
      </c>
      <c r="F23" s="8">
        <f t="shared" si="1"/>
        <v>28.571428571428569</v>
      </c>
      <c r="G23" s="1"/>
    </row>
    <row r="24" spans="1:7" x14ac:dyDescent="0.25">
      <c r="A24" t="s">
        <v>28</v>
      </c>
      <c r="B24" s="6">
        <v>3</v>
      </c>
      <c r="C24" s="6"/>
      <c r="D24" s="6">
        <f t="shared" si="0"/>
        <v>3</v>
      </c>
      <c r="E24" s="8">
        <f>D24/10</f>
        <v>0.3</v>
      </c>
      <c r="F24" s="8">
        <f t="shared" si="1"/>
        <v>30</v>
      </c>
      <c r="G24" s="1"/>
    </row>
    <row r="25" spans="1:7" x14ac:dyDescent="0.25">
      <c r="A25" t="s">
        <v>33</v>
      </c>
      <c r="B25" s="6">
        <v>23</v>
      </c>
      <c r="C25" s="6"/>
      <c r="D25" s="6">
        <f t="shared" si="0"/>
        <v>23</v>
      </c>
      <c r="E25" s="8">
        <f>D25/28</f>
        <v>0.8214285714285714</v>
      </c>
      <c r="F25" s="8">
        <f t="shared" si="1"/>
        <v>82.142857142857139</v>
      </c>
      <c r="G25" s="1"/>
    </row>
    <row r="26" spans="1:7" x14ac:dyDescent="0.25">
      <c r="A26" t="s">
        <v>34</v>
      </c>
      <c r="B26" s="6">
        <v>11</v>
      </c>
      <c r="C26" s="6"/>
      <c r="D26" s="6">
        <f t="shared" si="0"/>
        <v>11</v>
      </c>
      <c r="E26" s="8">
        <f>D26/28</f>
        <v>0.39285714285714285</v>
      </c>
      <c r="F26" s="8">
        <f t="shared" si="1"/>
        <v>39.285714285714285</v>
      </c>
      <c r="G26" s="1"/>
    </row>
    <row r="27" spans="1:7" x14ac:dyDescent="0.25">
      <c r="A27" t="s">
        <v>30</v>
      </c>
      <c r="B27" s="6">
        <v>31</v>
      </c>
      <c r="C27" s="6"/>
      <c r="D27" s="6">
        <f t="shared" si="0"/>
        <v>31</v>
      </c>
      <c r="E27" s="8">
        <f>D27/38</f>
        <v>0.81578947368421051</v>
      </c>
      <c r="F27" s="8">
        <f t="shared" si="1"/>
        <v>81.578947368421055</v>
      </c>
    </row>
    <row r="28" spans="1:7" x14ac:dyDescent="0.25">
      <c r="A28" t="s">
        <v>31</v>
      </c>
      <c r="B28" s="6">
        <v>14</v>
      </c>
      <c r="C28" s="6"/>
      <c r="D28" s="6">
        <f t="shared" si="0"/>
        <v>14</v>
      </c>
      <c r="E28" s="8">
        <f>D28/38</f>
        <v>0.36842105263157893</v>
      </c>
      <c r="F28" s="8">
        <f t="shared" si="1"/>
        <v>36.84210526315789</v>
      </c>
    </row>
    <row r="29" spans="1:7" x14ac:dyDescent="0.25">
      <c r="A29" s="3"/>
    </row>
    <row r="30" spans="1:7" x14ac:dyDescent="0.25">
      <c r="A30" s="3" t="s">
        <v>55</v>
      </c>
    </row>
    <row r="31" spans="1:7" x14ac:dyDescent="0.25">
      <c r="A31" s="3"/>
    </row>
    <row r="32" spans="1:7" x14ac:dyDescent="0.25">
      <c r="A3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3" workbookViewId="0">
      <selection activeCell="E26" sqref="E26"/>
    </sheetView>
  </sheetViews>
  <sheetFormatPr defaultRowHeight="15" x14ac:dyDescent="0.25"/>
  <cols>
    <col min="1" max="1" width="36.28515625" customWidth="1"/>
    <col min="2" max="2" width="12.5703125" bestFit="1" customWidth="1"/>
    <col min="3" max="3" width="7" customWidth="1"/>
    <col min="4" max="4" width="4.5703125" customWidth="1"/>
    <col min="5" max="5" width="12.140625" bestFit="1" customWidth="1"/>
    <col min="6" max="6" width="7.28515625" customWidth="1"/>
    <col min="7" max="8" width="4.5703125" customWidth="1"/>
    <col min="9" max="9" width="4" customWidth="1"/>
  </cols>
  <sheetData>
    <row r="1" spans="1:6" x14ac:dyDescent="0.25">
      <c r="B1" s="6" t="s">
        <v>56</v>
      </c>
      <c r="C1" s="6"/>
      <c r="D1" s="6"/>
      <c r="E1" s="6" t="s">
        <v>6</v>
      </c>
      <c r="F1" s="6"/>
    </row>
    <row r="2" spans="1:6" x14ac:dyDescent="0.25">
      <c r="A2" t="s">
        <v>29</v>
      </c>
      <c r="B2" s="6" t="s">
        <v>7</v>
      </c>
      <c r="C2" s="8"/>
      <c r="D2" s="6" t="s">
        <v>7</v>
      </c>
      <c r="E2" s="8" t="s">
        <v>8</v>
      </c>
      <c r="F2" s="8" t="s">
        <v>9</v>
      </c>
    </row>
    <row r="3" spans="1:6" x14ac:dyDescent="0.25">
      <c r="A3" t="s">
        <v>10</v>
      </c>
      <c r="B3" s="6">
        <v>1</v>
      </c>
      <c r="C3" s="8"/>
      <c r="D3" s="6">
        <v>1</v>
      </c>
      <c r="E3" s="8">
        <f>D3/1</f>
        <v>1</v>
      </c>
      <c r="F3" s="8">
        <f>(E3/1)*100</f>
        <v>100</v>
      </c>
    </row>
    <row r="4" spans="1:6" x14ac:dyDescent="0.25">
      <c r="A4" t="s">
        <v>11</v>
      </c>
      <c r="B4" s="6">
        <v>1</v>
      </c>
      <c r="C4" s="8"/>
      <c r="D4" s="6">
        <v>1</v>
      </c>
      <c r="E4" s="8">
        <f>D4/1</f>
        <v>1</v>
      </c>
      <c r="F4" s="8">
        <f t="shared" ref="F4:F28" si="0">(E4/1)*100</f>
        <v>100</v>
      </c>
    </row>
    <row r="5" spans="1:6" x14ac:dyDescent="0.25">
      <c r="A5" t="s">
        <v>36</v>
      </c>
      <c r="B5" s="6">
        <v>6</v>
      </c>
      <c r="C5" s="8"/>
      <c r="D5" s="6">
        <v>6</v>
      </c>
      <c r="E5" s="8">
        <f>D5/7</f>
        <v>0.8571428571428571</v>
      </c>
      <c r="F5" s="8">
        <f t="shared" si="0"/>
        <v>85.714285714285708</v>
      </c>
    </row>
    <row r="6" spans="1:6" x14ac:dyDescent="0.25">
      <c r="A6" t="s">
        <v>12</v>
      </c>
      <c r="B6" s="6">
        <v>9</v>
      </c>
      <c r="C6" s="8"/>
      <c r="D6" s="6">
        <v>9</v>
      </c>
      <c r="E6" s="8">
        <f>D6/12</f>
        <v>0.75</v>
      </c>
      <c r="F6" s="8">
        <f t="shared" si="0"/>
        <v>75</v>
      </c>
    </row>
    <row r="7" spans="1:6" x14ac:dyDescent="0.25">
      <c r="A7" t="s">
        <v>13</v>
      </c>
      <c r="B7" s="6">
        <v>4</v>
      </c>
      <c r="C7" s="8"/>
      <c r="D7" s="6">
        <v>4</v>
      </c>
      <c r="E7" s="8">
        <f>D7/5</f>
        <v>0.8</v>
      </c>
      <c r="F7" s="8">
        <f t="shared" si="0"/>
        <v>80</v>
      </c>
    </row>
    <row r="8" spans="1:6" x14ac:dyDescent="0.25">
      <c r="A8" t="s">
        <v>14</v>
      </c>
      <c r="B8" s="6">
        <v>1</v>
      </c>
      <c r="C8" s="8"/>
      <c r="D8" s="6">
        <v>1</v>
      </c>
      <c r="E8" s="8">
        <f>D8/1</f>
        <v>1</v>
      </c>
      <c r="F8" s="8">
        <f t="shared" si="0"/>
        <v>100</v>
      </c>
    </row>
    <row r="9" spans="1:6" x14ac:dyDescent="0.25">
      <c r="A9" t="s">
        <v>15</v>
      </c>
      <c r="B9" s="6">
        <v>0</v>
      </c>
      <c r="C9" s="8"/>
      <c r="D9" s="6">
        <v>0</v>
      </c>
      <c r="E9" s="8">
        <f>D9/1</f>
        <v>0</v>
      </c>
      <c r="F9" s="8">
        <f t="shared" si="0"/>
        <v>0</v>
      </c>
    </row>
    <row r="10" spans="1:6" x14ac:dyDescent="0.25">
      <c r="A10" t="s">
        <v>16</v>
      </c>
      <c r="B10" s="6">
        <v>1</v>
      </c>
      <c r="C10" s="8"/>
      <c r="D10" s="6">
        <v>1</v>
      </c>
      <c r="E10" s="8">
        <f>D10/2</f>
        <v>0.5</v>
      </c>
      <c r="F10" s="8">
        <f t="shared" si="0"/>
        <v>50</v>
      </c>
    </row>
    <row r="11" spans="1:6" x14ac:dyDescent="0.25">
      <c r="A11" t="s">
        <v>17</v>
      </c>
      <c r="B11" s="6">
        <v>10</v>
      </c>
      <c r="C11" s="8"/>
      <c r="D11" s="6">
        <v>10</v>
      </c>
      <c r="E11" s="8">
        <f>D11/24</f>
        <v>0.41666666666666669</v>
      </c>
      <c r="F11" s="8">
        <f t="shared" si="0"/>
        <v>41.666666666666671</v>
      </c>
    </row>
    <row r="12" spans="1:6" x14ac:dyDescent="0.25">
      <c r="A12" t="s">
        <v>18</v>
      </c>
      <c r="B12" s="6">
        <v>1</v>
      </c>
      <c r="C12" s="8"/>
      <c r="D12" s="6">
        <v>1</v>
      </c>
      <c r="E12" s="8">
        <f t="shared" ref="E12:E15" si="1">D12/2</f>
        <v>0.5</v>
      </c>
      <c r="F12" s="8">
        <f t="shared" si="0"/>
        <v>50</v>
      </c>
    </row>
    <row r="13" spans="1:6" x14ac:dyDescent="0.25">
      <c r="A13" t="s">
        <v>19</v>
      </c>
      <c r="B13" s="6">
        <v>2</v>
      </c>
      <c r="C13" s="8"/>
      <c r="D13" s="6">
        <v>2</v>
      </c>
      <c r="E13" s="8">
        <f t="shared" si="1"/>
        <v>1</v>
      </c>
      <c r="F13" s="8">
        <f t="shared" si="0"/>
        <v>100</v>
      </c>
    </row>
    <row r="14" spans="1:6" x14ac:dyDescent="0.25">
      <c r="A14" t="s">
        <v>20</v>
      </c>
      <c r="B14" s="6">
        <v>2</v>
      </c>
      <c r="C14" s="8"/>
      <c r="D14" s="6">
        <v>2</v>
      </c>
      <c r="E14" s="8">
        <f t="shared" si="1"/>
        <v>1</v>
      </c>
      <c r="F14" s="8">
        <f t="shared" si="0"/>
        <v>100</v>
      </c>
    </row>
    <row r="15" spans="1:6" x14ac:dyDescent="0.25">
      <c r="A15" t="s">
        <v>21</v>
      </c>
      <c r="B15" s="6">
        <v>2</v>
      </c>
      <c r="C15" s="8"/>
      <c r="D15" s="6">
        <v>2</v>
      </c>
      <c r="E15" s="8">
        <f t="shared" si="1"/>
        <v>1</v>
      </c>
      <c r="F15" s="8">
        <f t="shared" si="0"/>
        <v>100</v>
      </c>
    </row>
    <row r="16" spans="1:6" x14ac:dyDescent="0.25">
      <c r="A16" t="s">
        <v>43</v>
      </c>
      <c r="B16" s="6">
        <v>2</v>
      </c>
      <c r="C16" s="8"/>
      <c r="D16" s="6">
        <v>2</v>
      </c>
      <c r="E16" s="8">
        <f>D16/16</f>
        <v>0.125</v>
      </c>
      <c r="F16" s="8">
        <f t="shared" si="0"/>
        <v>12.5</v>
      </c>
    </row>
    <row r="17" spans="1:6" x14ac:dyDescent="0.25">
      <c r="A17" t="s">
        <v>37</v>
      </c>
      <c r="B17" s="6">
        <v>4</v>
      </c>
      <c r="C17" s="8"/>
      <c r="D17" s="6">
        <v>4</v>
      </c>
      <c r="E17" s="8">
        <f>D17/10</f>
        <v>0.4</v>
      </c>
      <c r="F17" s="8">
        <f t="shared" si="0"/>
        <v>40</v>
      </c>
    </row>
    <row r="18" spans="1:6" x14ac:dyDescent="0.25">
      <c r="A18" t="s">
        <v>23</v>
      </c>
      <c r="B18" s="6">
        <v>2</v>
      </c>
      <c r="C18" s="8"/>
      <c r="D18" s="6">
        <v>2</v>
      </c>
      <c r="E18" s="8">
        <f>D18/2</f>
        <v>1</v>
      </c>
      <c r="F18" s="8">
        <f t="shared" si="0"/>
        <v>100</v>
      </c>
    </row>
    <row r="19" spans="1:6" x14ac:dyDescent="0.25">
      <c r="A19" t="s">
        <v>24</v>
      </c>
      <c r="B19" s="6">
        <v>2</v>
      </c>
      <c r="C19" s="8"/>
      <c r="D19" s="6">
        <v>2</v>
      </c>
      <c r="E19" s="8">
        <f>D19/2</f>
        <v>1</v>
      </c>
      <c r="F19" s="8">
        <f t="shared" si="0"/>
        <v>100</v>
      </c>
    </row>
    <row r="20" spans="1:6" x14ac:dyDescent="0.25">
      <c r="A20" t="s">
        <v>25</v>
      </c>
      <c r="B20" s="6">
        <v>2</v>
      </c>
      <c r="C20" s="8"/>
      <c r="D20" s="6">
        <v>2</v>
      </c>
      <c r="E20" s="8">
        <f>D20/2</f>
        <v>1</v>
      </c>
      <c r="F20" s="8">
        <f t="shared" si="0"/>
        <v>100</v>
      </c>
    </row>
    <row r="21" spans="1:6" x14ac:dyDescent="0.25">
      <c r="A21" t="s">
        <v>26</v>
      </c>
      <c r="B21" s="6">
        <v>2</v>
      </c>
      <c r="C21" s="8"/>
      <c r="D21" s="6">
        <v>2</v>
      </c>
      <c r="E21" s="8">
        <f t="shared" ref="E21:E22" si="2">D21/2</f>
        <v>1</v>
      </c>
      <c r="F21" s="8">
        <f t="shared" si="0"/>
        <v>100</v>
      </c>
    </row>
    <row r="22" spans="1:6" x14ac:dyDescent="0.25">
      <c r="A22" t="s">
        <v>27</v>
      </c>
      <c r="B22" s="6">
        <v>1</v>
      </c>
      <c r="C22" s="8"/>
      <c r="D22" s="6">
        <v>1</v>
      </c>
      <c r="E22" s="8">
        <f t="shared" si="2"/>
        <v>0.5</v>
      </c>
      <c r="F22" s="8">
        <f t="shared" si="0"/>
        <v>50</v>
      </c>
    </row>
    <row r="23" spans="1:6" x14ac:dyDescent="0.25">
      <c r="A23" s="3" t="s">
        <v>38</v>
      </c>
      <c r="B23" s="6">
        <v>2</v>
      </c>
      <c r="C23" s="8"/>
      <c r="D23" s="6">
        <v>2</v>
      </c>
      <c r="E23" s="8">
        <f>D23/14</f>
        <v>0.14285714285714285</v>
      </c>
      <c r="F23" s="8">
        <f t="shared" si="0"/>
        <v>14.285714285714285</v>
      </c>
    </row>
    <row r="24" spans="1:6" x14ac:dyDescent="0.25">
      <c r="A24" t="s">
        <v>28</v>
      </c>
      <c r="B24" s="6">
        <v>8</v>
      </c>
      <c r="C24" s="8"/>
      <c r="D24" s="6">
        <v>8</v>
      </c>
      <c r="E24" s="8">
        <f>D24/10</f>
        <v>0.8</v>
      </c>
      <c r="F24" s="8">
        <f t="shared" si="0"/>
        <v>80</v>
      </c>
    </row>
    <row r="25" spans="1:6" x14ac:dyDescent="0.25">
      <c r="A25" t="s">
        <v>33</v>
      </c>
      <c r="B25" s="6">
        <v>2</v>
      </c>
      <c r="C25" s="8"/>
      <c r="D25" s="6">
        <v>2</v>
      </c>
      <c r="E25" s="8">
        <f>D25/28</f>
        <v>7.1428571428571425E-2</v>
      </c>
      <c r="F25" s="8">
        <f t="shared" si="0"/>
        <v>7.1428571428571423</v>
      </c>
    </row>
    <row r="26" spans="1:6" x14ac:dyDescent="0.25">
      <c r="A26" t="s">
        <v>34</v>
      </c>
      <c r="B26" s="6">
        <v>2</v>
      </c>
      <c r="C26" s="8"/>
      <c r="D26" s="6">
        <v>2</v>
      </c>
      <c r="E26" s="8">
        <f>D26/28</f>
        <v>7.1428571428571425E-2</v>
      </c>
      <c r="F26" s="8">
        <f t="shared" si="0"/>
        <v>7.1428571428571423</v>
      </c>
    </row>
    <row r="27" spans="1:6" x14ac:dyDescent="0.25">
      <c r="A27" t="s">
        <v>30</v>
      </c>
      <c r="B27" s="6">
        <v>6</v>
      </c>
      <c r="C27" s="8"/>
      <c r="D27" s="6">
        <v>6</v>
      </c>
      <c r="E27" s="8">
        <f>D27/38</f>
        <v>0.15789473684210525</v>
      </c>
      <c r="F27" s="8">
        <f t="shared" si="0"/>
        <v>15.789473684210526</v>
      </c>
    </row>
    <row r="28" spans="1:6" x14ac:dyDescent="0.25">
      <c r="A28" t="s">
        <v>31</v>
      </c>
      <c r="B28" s="6">
        <v>10</v>
      </c>
      <c r="C28" s="8"/>
      <c r="D28" s="6">
        <v>10</v>
      </c>
      <c r="E28" s="8">
        <f>D28/38</f>
        <v>0.26315789473684209</v>
      </c>
      <c r="F28" s="8">
        <f t="shared" si="0"/>
        <v>26.315789473684209</v>
      </c>
    </row>
    <row r="29" spans="1:6" x14ac:dyDescent="0.25">
      <c r="A29" s="3"/>
    </row>
    <row r="30" spans="1:6" x14ac:dyDescent="0.25">
      <c r="A30" s="3" t="s">
        <v>57</v>
      </c>
    </row>
    <row r="32" spans="1:6" x14ac:dyDescent="0.25">
      <c r="A32" s="3"/>
    </row>
    <row r="33" spans="1:1" x14ac:dyDescent="0.25">
      <c r="A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Hummingbird Pueblo_Pueblo I</vt:lpstr>
      <vt:lpstr>Pottery Mound_Pueblo IV</vt:lpstr>
      <vt:lpstr>Kuaua Pueblo_Pueblo IV</vt:lpstr>
      <vt:lpstr>Dolni Vestonice I_DV 3</vt:lpstr>
      <vt:lpstr>Dolni Vestonice IITriple Burial</vt:lpstr>
      <vt:lpstr>Skhul_Layer B</vt:lpstr>
      <vt:lpstr>Qafzeh Couche XVII</vt:lpstr>
      <vt:lpstr>Regourdou</vt:lpstr>
      <vt:lpstr>La Chapelle aux Saints</vt:lpstr>
      <vt:lpstr>Tabun_Layer C</vt:lpstr>
      <vt:lpstr>Shanidar Layer D Upper</vt:lpstr>
      <vt:lpstr>Shanidar Layer D Lower</vt:lpstr>
      <vt:lpstr>Kebara Couche XII</vt:lpstr>
      <vt:lpstr>Fontbregoua_H1</vt:lpstr>
      <vt:lpstr>Fontbregoua_H3</vt:lpstr>
      <vt:lpstr>Gran Dolina_TD6</vt:lpstr>
      <vt:lpstr>El Mirador_MIR4A</vt:lpstr>
      <vt:lpstr>Gough's Cave</vt:lpstr>
      <vt:lpstr>5MT-3</vt:lpstr>
      <vt:lpstr>5MT-10010 Feature 3</vt:lpstr>
      <vt:lpstr>El Miron</vt:lpstr>
      <vt:lpstr>La Tolita_Cama de Huesos</vt:lpstr>
      <vt:lpstr>Crow Creek</vt:lpstr>
      <vt:lpstr>Krapina</vt:lpstr>
      <vt:lpstr>Liang Bua_Layer R</vt:lpstr>
      <vt:lpstr>Liang Bua_Layer OQ</vt:lpstr>
      <vt:lpstr>Dmanisi_Layer B1y</vt:lpstr>
      <vt:lpstr>Malapa</vt:lpstr>
      <vt:lpstr>AL 333</vt:lpstr>
      <vt:lpstr>Unscavenged human corpses_WA</vt:lpstr>
      <vt:lpstr>Scavenged human corpses_WA</vt:lpstr>
      <vt:lpstr>Scavenged human corpses_NM</vt:lpstr>
      <vt:lpstr>Scavenged human corpse_NC</vt:lpstr>
      <vt:lpstr>Mapungubwe leopard kills</vt:lpstr>
      <vt:lpstr>Leopard refuse</vt:lpstr>
      <vt:lpstr>Misgrot Cave</vt:lpstr>
      <vt:lpstr>Sima de los Huesos</vt:lpstr>
      <vt:lpstr>Dinaledi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P. Egeland</dc:creator>
  <cp:lastModifiedBy>Charles P. Egeland</cp:lastModifiedBy>
  <dcterms:created xsi:type="dcterms:W3CDTF">2017-10-30T15:56:25Z</dcterms:created>
  <dcterms:modified xsi:type="dcterms:W3CDTF">2017-11-03T22:01:12Z</dcterms:modified>
</cp:coreProperties>
</file>