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5950FAC-B40B-40BF-BCC7-0C93799154F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OLCA-SANTA MARIA" sheetId="5" r:id="rId1"/>
    <sheet name="MAXILO" sheetId="2" r:id="rId2"/>
    <sheet name="OMNIHOSPITAL -VERNAZA-INTERHOS" sheetId="13" r:id="rId3"/>
    <sheet name="PANAMERICANA-SAN FRCO-GYE " sheetId="14" r:id="rId4"/>
    <sheet name="kennedy act.2021 MAS ALCIVAR" sheetId="15" r:id="rId5"/>
  </sheets>
  <definedNames>
    <definedName name="_xlnm._FilterDatabase" localSheetId="4" hidden="1">'kennedy act.2021 MAS ALCIVAR'!$A$10:$E$231</definedName>
    <definedName name="_xlnm.Print_Area" localSheetId="4">'kennedy act.2021 MAS ALCIVAR'!$A$1:$E$235</definedName>
    <definedName name="_xlnm.Print_Area" localSheetId="2">'OMNIHOSPITAL -VERNAZA-INTERHOS'!$A$1:$E$232</definedName>
    <definedName name="_xlnm.Print_Area" localSheetId="3">'PANAMERICANA-SAN FRCO-GYE '!$A$1:$E$224</definedName>
    <definedName name="_xlnm.Print_Area" localSheetId="0">'SOLCA-SANTA MARIA'!$A$13:$E$24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1" i="15" l="1"/>
  <c r="E231" i="15" s="1"/>
  <c r="D230" i="15"/>
  <c r="E230" i="15" s="1"/>
  <c r="D229" i="15"/>
  <c r="E229" i="15" s="1"/>
  <c r="D228" i="15"/>
  <c r="E228" i="15" s="1"/>
  <c r="D227" i="15"/>
  <c r="E227" i="15" s="1"/>
  <c r="D224" i="15"/>
  <c r="E224" i="15" s="1"/>
  <c r="D223" i="15"/>
  <c r="E223" i="15" s="1"/>
  <c r="D222" i="15"/>
  <c r="E222" i="15" s="1"/>
  <c r="D221" i="15"/>
  <c r="E221" i="15" s="1"/>
  <c r="D220" i="15"/>
  <c r="E220" i="15" s="1"/>
  <c r="D219" i="15"/>
  <c r="E219" i="15" s="1"/>
  <c r="D218" i="15"/>
  <c r="E218" i="15" s="1"/>
  <c r="D217" i="15"/>
  <c r="E217" i="15" s="1"/>
  <c r="D216" i="15"/>
  <c r="E216" i="15" s="1"/>
  <c r="D215" i="15"/>
  <c r="E215" i="15" s="1"/>
  <c r="D214" i="15"/>
  <c r="E214" i="15" s="1"/>
  <c r="D213" i="15"/>
  <c r="E213" i="15" s="1"/>
  <c r="D212" i="15"/>
  <c r="E212" i="15" s="1"/>
  <c r="D211" i="15"/>
  <c r="E211" i="15" s="1"/>
  <c r="D210" i="15"/>
  <c r="E210" i="15" s="1"/>
  <c r="D209" i="15"/>
  <c r="E209" i="15" s="1"/>
  <c r="D208" i="15"/>
  <c r="E208" i="15" s="1"/>
  <c r="D207" i="15"/>
  <c r="E207" i="15" s="1"/>
  <c r="D206" i="15"/>
  <c r="E206" i="15" s="1"/>
  <c r="D205" i="15"/>
  <c r="E205" i="15" s="1"/>
  <c r="D204" i="15"/>
  <c r="E204" i="15" s="1"/>
  <c r="D203" i="15"/>
  <c r="E203" i="15" s="1"/>
  <c r="D202" i="15"/>
  <c r="E202" i="15" s="1"/>
  <c r="D201" i="15"/>
  <c r="E201" i="15" s="1"/>
  <c r="D200" i="15"/>
  <c r="E200" i="15" s="1"/>
  <c r="D199" i="15"/>
  <c r="E199" i="15" s="1"/>
  <c r="D198" i="15"/>
  <c r="E198" i="15" s="1"/>
  <c r="D197" i="15"/>
  <c r="E197" i="15" s="1"/>
  <c r="D194" i="15"/>
  <c r="E194" i="15" s="1"/>
  <c r="D191" i="15"/>
  <c r="E191" i="15" s="1"/>
  <c r="D190" i="15"/>
  <c r="E190" i="15" s="1"/>
  <c r="D189" i="15"/>
  <c r="E189" i="15" s="1"/>
  <c r="D188" i="15"/>
  <c r="E188" i="15" s="1"/>
  <c r="C187" i="15"/>
  <c r="D186" i="15"/>
  <c r="E186" i="15" s="1"/>
  <c r="D183" i="15"/>
  <c r="E183" i="15" s="1"/>
  <c r="D182" i="15"/>
  <c r="E182" i="15" s="1"/>
  <c r="D181" i="15"/>
  <c r="E181" i="15" s="1"/>
  <c r="D180" i="15"/>
  <c r="E180" i="15" s="1"/>
  <c r="D179" i="15"/>
  <c r="E179" i="15" s="1"/>
  <c r="D178" i="15"/>
  <c r="E178" i="15" s="1"/>
  <c r="D177" i="15"/>
  <c r="E177" i="15" s="1"/>
  <c r="D176" i="15"/>
  <c r="E176" i="15" s="1"/>
  <c r="D175" i="15"/>
  <c r="E175" i="15" s="1"/>
  <c r="D174" i="15"/>
  <c r="E174" i="15" s="1"/>
  <c r="D173" i="15"/>
  <c r="E173" i="15" s="1"/>
  <c r="D172" i="15"/>
  <c r="E172" i="15" s="1"/>
  <c r="D171" i="15"/>
  <c r="E171" i="15" s="1"/>
  <c r="D170" i="15"/>
  <c r="E170" i="15" s="1"/>
  <c r="D169" i="15"/>
  <c r="E169" i="15" s="1"/>
  <c r="D168" i="15"/>
  <c r="E168" i="15" s="1"/>
  <c r="D167" i="15"/>
  <c r="E167" i="15" s="1"/>
  <c r="D164" i="15"/>
  <c r="E164" i="15" s="1"/>
  <c r="D163" i="15"/>
  <c r="E163" i="15" s="1"/>
  <c r="D162" i="15"/>
  <c r="E162" i="15" s="1"/>
  <c r="D161" i="15"/>
  <c r="E161" i="15" s="1"/>
  <c r="D160" i="15"/>
  <c r="E160" i="15" s="1"/>
  <c r="D159" i="15"/>
  <c r="E159" i="15" s="1"/>
  <c r="D158" i="15"/>
  <c r="E158" i="15" s="1"/>
  <c r="D157" i="15"/>
  <c r="E157" i="15" s="1"/>
  <c r="D156" i="15"/>
  <c r="E156" i="15" s="1"/>
  <c r="D155" i="15"/>
  <c r="E155" i="15" s="1"/>
  <c r="D154" i="15"/>
  <c r="E154" i="15" s="1"/>
  <c r="D153" i="15"/>
  <c r="E153" i="15" s="1"/>
  <c r="D152" i="15"/>
  <c r="E152" i="15" s="1"/>
  <c r="D151" i="15"/>
  <c r="E151" i="15" s="1"/>
  <c r="D150" i="15"/>
  <c r="E150" i="15" s="1"/>
  <c r="D149" i="15"/>
  <c r="E149" i="15" s="1"/>
  <c r="D148" i="15"/>
  <c r="E148" i="15" s="1"/>
  <c r="D147" i="15"/>
  <c r="E147" i="15" s="1"/>
  <c r="D146" i="15"/>
  <c r="E146" i="15" s="1"/>
  <c r="D145" i="15"/>
  <c r="E145" i="15" s="1"/>
  <c r="D144" i="15"/>
  <c r="E144" i="15" s="1"/>
  <c r="D143" i="15"/>
  <c r="E143" i="15" s="1"/>
  <c r="D142" i="15"/>
  <c r="E142" i="15" s="1"/>
  <c r="D141" i="15"/>
  <c r="E141" i="15" s="1"/>
  <c r="D140" i="15"/>
  <c r="E140" i="15" s="1"/>
  <c r="D139" i="15"/>
  <c r="E139" i="1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2" i="15"/>
  <c r="E82" i="15" s="1"/>
  <c r="D81" i="15"/>
  <c r="E81" i="15" s="1"/>
  <c r="D80" i="15"/>
  <c r="E80" i="15" s="1"/>
  <c r="D79" i="15"/>
  <c r="E79" i="15" s="1"/>
  <c r="D76" i="15"/>
  <c r="E76" i="15" s="1"/>
  <c r="D75" i="15"/>
  <c r="E75" i="15" s="1"/>
  <c r="D74" i="15"/>
  <c r="E74" i="15" s="1"/>
  <c r="D73" i="15"/>
  <c r="E73" i="15" s="1"/>
  <c r="D72" i="15"/>
  <c r="E72" i="15" s="1"/>
  <c r="D71" i="15"/>
  <c r="E71" i="15" s="1"/>
  <c r="D70" i="15"/>
  <c r="E70" i="15" s="1"/>
  <c r="D69" i="15"/>
  <c r="E69" i="15" s="1"/>
  <c r="D68" i="15"/>
  <c r="E68" i="15" s="1"/>
  <c r="D67" i="15"/>
  <c r="E67" i="15" s="1"/>
  <c r="D66" i="15"/>
  <c r="E66" i="15" s="1"/>
  <c r="D65" i="15"/>
  <c r="E65" i="15" s="1"/>
  <c r="D64" i="15"/>
  <c r="E64" i="15" s="1"/>
  <c r="D61" i="15"/>
  <c r="E61" i="15" s="1"/>
  <c r="D60" i="15"/>
  <c r="E60" i="15" s="1"/>
  <c r="D59" i="15"/>
  <c r="E59" i="15" s="1"/>
  <c r="D58" i="15"/>
  <c r="E58" i="15" s="1"/>
  <c r="D57" i="15"/>
  <c r="E57" i="15" s="1"/>
  <c r="D56" i="15"/>
  <c r="E56" i="15" s="1"/>
  <c r="D55" i="15"/>
  <c r="E55" i="15" s="1"/>
  <c r="D54" i="15"/>
  <c r="E54" i="15" s="1"/>
  <c r="D53" i="15"/>
  <c r="E53" i="15" s="1"/>
  <c r="D52" i="15"/>
  <c r="E52" i="15" s="1"/>
  <c r="D51" i="15"/>
  <c r="E51" i="15" s="1"/>
  <c r="D50" i="15"/>
  <c r="E50" i="15" s="1"/>
  <c r="D49" i="15"/>
  <c r="E49" i="15" s="1"/>
  <c r="D48" i="15"/>
  <c r="E48" i="15" s="1"/>
  <c r="D47" i="15"/>
  <c r="E47" i="15" s="1"/>
  <c r="D46" i="15"/>
  <c r="E46" i="15" s="1"/>
  <c r="D45" i="15"/>
  <c r="E45" i="15" s="1"/>
  <c r="D44" i="15"/>
  <c r="E44" i="15" s="1"/>
  <c r="D43" i="15"/>
  <c r="E43" i="15" s="1"/>
  <c r="D40" i="15"/>
  <c r="E40" i="15" s="1"/>
  <c r="D39" i="15"/>
  <c r="E39" i="15" s="1"/>
  <c r="D38" i="15"/>
  <c r="E38" i="15" s="1"/>
  <c r="D37" i="15"/>
  <c r="E37" i="15" s="1"/>
  <c r="D36" i="15"/>
  <c r="E36" i="15" s="1"/>
  <c r="D35" i="15"/>
  <c r="E35" i="15" s="1"/>
  <c r="D34" i="15"/>
  <c r="E34" i="15" s="1"/>
  <c r="D33" i="15"/>
  <c r="E33" i="15" s="1"/>
  <c r="D32" i="15"/>
  <c r="E32" i="15" s="1"/>
  <c r="D31" i="15"/>
  <c r="E31" i="15" s="1"/>
  <c r="D30" i="15"/>
  <c r="E30" i="15" s="1"/>
  <c r="D29" i="15"/>
  <c r="E29" i="15" s="1"/>
  <c r="D28" i="15"/>
  <c r="E28" i="15" s="1"/>
  <c r="D27" i="15"/>
  <c r="E27" i="15" s="1"/>
  <c r="D26" i="15"/>
  <c r="E26" i="15" s="1"/>
  <c r="D25" i="15"/>
  <c r="E25" i="15" s="1"/>
  <c r="D24" i="15"/>
  <c r="E24" i="15" s="1"/>
  <c r="D23" i="15"/>
  <c r="E23" i="15" s="1"/>
  <c r="D22" i="15"/>
  <c r="E22" i="15" s="1"/>
  <c r="D21" i="15"/>
  <c r="E21" i="15" s="1"/>
  <c r="D20" i="15"/>
  <c r="E20" i="15" s="1"/>
  <c r="D17" i="15"/>
  <c r="E17" i="15" s="1"/>
  <c r="D16" i="15"/>
  <c r="E16" i="15" s="1"/>
  <c r="D15" i="15"/>
  <c r="E15" i="15" s="1"/>
  <c r="D14" i="15"/>
  <c r="E14" i="15" s="1"/>
  <c r="D13" i="15"/>
  <c r="E13" i="15" s="1"/>
  <c r="D12" i="15"/>
  <c r="E12" i="15" s="1"/>
  <c r="D187" i="15" l="1"/>
  <c r="E187" i="15" s="1"/>
  <c r="F143" i="13" l="1"/>
  <c r="D231" i="14" l="1"/>
  <c r="E231" i="14" s="1"/>
  <c r="D230" i="14"/>
  <c r="E230" i="14" s="1"/>
  <c r="D229" i="14"/>
  <c r="E229" i="14" s="1"/>
  <c r="D228" i="14"/>
  <c r="E228" i="14" s="1"/>
  <c r="D227" i="14"/>
  <c r="E227" i="14" s="1"/>
  <c r="D224" i="14"/>
  <c r="E224" i="14" s="1"/>
  <c r="D223" i="14"/>
  <c r="E223" i="14" s="1"/>
  <c r="D222" i="14"/>
  <c r="E222" i="14" s="1"/>
  <c r="D221" i="14"/>
  <c r="E221" i="14" s="1"/>
  <c r="D220" i="14"/>
  <c r="E220" i="14" s="1"/>
  <c r="D219" i="14"/>
  <c r="E219" i="14" s="1"/>
  <c r="D218" i="14"/>
  <c r="E218" i="14" s="1"/>
  <c r="D217" i="14"/>
  <c r="E217" i="14" s="1"/>
  <c r="D216" i="14"/>
  <c r="E216" i="14" s="1"/>
  <c r="D215" i="14"/>
  <c r="E215" i="14" s="1"/>
  <c r="D214" i="14"/>
  <c r="E214" i="14" s="1"/>
  <c r="D213" i="14"/>
  <c r="E213" i="14" s="1"/>
  <c r="D212" i="14"/>
  <c r="E212" i="14" s="1"/>
  <c r="D211" i="14"/>
  <c r="E211" i="14" s="1"/>
  <c r="D210" i="14"/>
  <c r="E210" i="14" s="1"/>
  <c r="D209" i="14"/>
  <c r="E209" i="14" s="1"/>
  <c r="D208" i="14"/>
  <c r="E208" i="14" s="1"/>
  <c r="D207" i="14"/>
  <c r="E207" i="14" s="1"/>
  <c r="D206" i="14"/>
  <c r="E206" i="14" s="1"/>
  <c r="D205" i="14"/>
  <c r="E205" i="14" s="1"/>
  <c r="D204" i="14"/>
  <c r="E204" i="14" s="1"/>
  <c r="D203" i="14"/>
  <c r="E203" i="14" s="1"/>
  <c r="D202" i="14"/>
  <c r="E202" i="14" s="1"/>
  <c r="D201" i="14"/>
  <c r="E201" i="14" s="1"/>
  <c r="D200" i="14"/>
  <c r="E200" i="14" s="1"/>
  <c r="D199" i="14"/>
  <c r="E199" i="14" s="1"/>
  <c r="D198" i="14"/>
  <c r="E198" i="14" s="1"/>
  <c r="D197" i="14"/>
  <c r="E197" i="14" s="1"/>
  <c r="D194" i="14"/>
  <c r="E194" i="14" s="1"/>
  <c r="D191" i="14"/>
  <c r="E191" i="14" s="1"/>
  <c r="D190" i="14"/>
  <c r="E190" i="14" s="1"/>
  <c r="D189" i="14"/>
  <c r="E189" i="14" s="1"/>
  <c r="D188" i="14"/>
  <c r="E188" i="14" s="1"/>
  <c r="C187" i="14"/>
  <c r="D186" i="14"/>
  <c r="E186" i="14" s="1"/>
  <c r="D183" i="14"/>
  <c r="E183" i="14" s="1"/>
  <c r="E182" i="14"/>
  <c r="D182" i="14"/>
  <c r="D181" i="14"/>
  <c r="E181" i="14" s="1"/>
  <c r="D180" i="14"/>
  <c r="E180" i="14" s="1"/>
  <c r="D179" i="14"/>
  <c r="E179" i="14" s="1"/>
  <c r="E178" i="14"/>
  <c r="D178" i="14"/>
  <c r="D177" i="14"/>
  <c r="E177" i="14" s="1"/>
  <c r="D176" i="14"/>
  <c r="E176" i="14" s="1"/>
  <c r="D175" i="14"/>
  <c r="E175" i="14" s="1"/>
  <c r="E174" i="14"/>
  <c r="D174" i="14"/>
  <c r="D173" i="14"/>
  <c r="E173" i="14" s="1"/>
  <c r="D172" i="14"/>
  <c r="E172" i="14" s="1"/>
  <c r="D171" i="14"/>
  <c r="E171" i="14" s="1"/>
  <c r="E170" i="14"/>
  <c r="D170" i="14"/>
  <c r="D169" i="14"/>
  <c r="E169" i="14" s="1"/>
  <c r="D168" i="14"/>
  <c r="E168" i="14" s="1"/>
  <c r="D167" i="14"/>
  <c r="E167" i="14" s="1"/>
  <c r="D164" i="14"/>
  <c r="E164" i="14" s="1"/>
  <c r="D163" i="14"/>
  <c r="E163" i="14" s="1"/>
  <c r="D162" i="14"/>
  <c r="E162" i="14" s="1"/>
  <c r="D161" i="14"/>
  <c r="E161" i="14" s="1"/>
  <c r="D160" i="14"/>
  <c r="E160" i="14" s="1"/>
  <c r="D159" i="14"/>
  <c r="E159" i="14" s="1"/>
  <c r="D158" i="14"/>
  <c r="E158" i="14" s="1"/>
  <c r="D157" i="14"/>
  <c r="E157" i="14" s="1"/>
  <c r="D156" i="14"/>
  <c r="E156" i="14" s="1"/>
  <c r="D155" i="14"/>
  <c r="E155" i="14" s="1"/>
  <c r="D154" i="14"/>
  <c r="E154" i="14" s="1"/>
  <c r="D153" i="14"/>
  <c r="E153" i="14" s="1"/>
  <c r="D152" i="14"/>
  <c r="E152" i="14" s="1"/>
  <c r="D151" i="14"/>
  <c r="E151" i="14" s="1"/>
  <c r="D150" i="14"/>
  <c r="E150" i="14" s="1"/>
  <c r="D149" i="14"/>
  <c r="E149" i="14" s="1"/>
  <c r="D148" i="14"/>
  <c r="E148" i="14" s="1"/>
  <c r="D147" i="14"/>
  <c r="E147" i="14" s="1"/>
  <c r="D146" i="14"/>
  <c r="E146" i="14" s="1"/>
  <c r="D145" i="14"/>
  <c r="E145" i="14" s="1"/>
  <c r="D144" i="14"/>
  <c r="E144" i="14" s="1"/>
  <c r="D143" i="14"/>
  <c r="E143" i="14" s="1"/>
  <c r="D142" i="14"/>
  <c r="E142" i="14" s="1"/>
  <c r="D141" i="14"/>
  <c r="E141" i="14" s="1"/>
  <c r="D140" i="14"/>
  <c r="E140" i="14" s="1"/>
  <c r="D139" i="14"/>
  <c r="E139" i="14" s="1"/>
  <c r="D138" i="14"/>
  <c r="E138" i="14" s="1"/>
  <c r="D137" i="14"/>
  <c r="E137" i="14" s="1"/>
  <c r="D136" i="14"/>
  <c r="E136" i="14" s="1"/>
  <c r="D135" i="14"/>
  <c r="E135" i="14" s="1"/>
  <c r="D134" i="14"/>
  <c r="E134" i="14" s="1"/>
  <c r="D133" i="14"/>
  <c r="E133" i="14" s="1"/>
  <c r="E132" i="14"/>
  <c r="D132" i="14"/>
  <c r="D131" i="14"/>
  <c r="E131" i="14" s="1"/>
  <c r="D130" i="14"/>
  <c r="E130" i="14" s="1"/>
  <c r="D127" i="14"/>
  <c r="E127" i="14" s="1"/>
  <c r="D126" i="14"/>
  <c r="E126" i="14" s="1"/>
  <c r="D125" i="14"/>
  <c r="E125" i="14" s="1"/>
  <c r="D124" i="14"/>
  <c r="E124" i="14" s="1"/>
  <c r="D123" i="14"/>
  <c r="E123" i="14" s="1"/>
  <c r="D122" i="14"/>
  <c r="E122" i="14" s="1"/>
  <c r="D121" i="14"/>
  <c r="E121" i="14" s="1"/>
  <c r="D120" i="14"/>
  <c r="E120" i="14" s="1"/>
  <c r="D119" i="14"/>
  <c r="E119" i="14" s="1"/>
  <c r="D118" i="14"/>
  <c r="E118" i="14" s="1"/>
  <c r="D117" i="14"/>
  <c r="E117" i="14" s="1"/>
  <c r="D116" i="14"/>
  <c r="E116" i="14" s="1"/>
  <c r="D115" i="14"/>
  <c r="E115" i="14" s="1"/>
  <c r="D111" i="14"/>
  <c r="E111" i="14" s="1"/>
  <c r="D110" i="14"/>
  <c r="E110" i="14" s="1"/>
  <c r="D109" i="14"/>
  <c r="E109" i="14" s="1"/>
  <c r="D108" i="14"/>
  <c r="E108" i="14" s="1"/>
  <c r="D107" i="14"/>
  <c r="E107" i="14" s="1"/>
  <c r="D106" i="14"/>
  <c r="E106" i="14" s="1"/>
  <c r="D105" i="14"/>
  <c r="E105" i="14" s="1"/>
  <c r="D104" i="14"/>
  <c r="E104" i="14" s="1"/>
  <c r="D103" i="14"/>
  <c r="E103" i="14" s="1"/>
  <c r="D102" i="14"/>
  <c r="E102" i="14" s="1"/>
  <c r="D101" i="14"/>
  <c r="E101" i="14" s="1"/>
  <c r="D100" i="14"/>
  <c r="E100" i="14" s="1"/>
  <c r="D99" i="14"/>
  <c r="E99" i="14" s="1"/>
  <c r="D98" i="14"/>
  <c r="E98" i="14" s="1"/>
  <c r="D97" i="14"/>
  <c r="E97" i="14" s="1"/>
  <c r="D94" i="14"/>
  <c r="E94" i="14" s="1"/>
  <c r="D93" i="14"/>
  <c r="E93" i="14" s="1"/>
  <c r="D92" i="14"/>
  <c r="E92" i="14" s="1"/>
  <c r="D91" i="14"/>
  <c r="E91" i="14" s="1"/>
  <c r="D90" i="14"/>
  <c r="E90" i="14" s="1"/>
  <c r="E89" i="14"/>
  <c r="D89" i="14"/>
  <c r="D88" i="14"/>
  <c r="E88" i="14" s="1"/>
  <c r="D87" i="14"/>
  <c r="E87" i="14" s="1"/>
  <c r="D86" i="14"/>
  <c r="E86" i="14" s="1"/>
  <c r="D85" i="14"/>
  <c r="E85" i="14" s="1"/>
  <c r="D84" i="14"/>
  <c r="E84" i="14" s="1"/>
  <c r="D83" i="14"/>
  <c r="E83" i="14" s="1"/>
  <c r="D82" i="14"/>
  <c r="E82" i="14" s="1"/>
  <c r="D81" i="14"/>
  <c r="E81" i="14" s="1"/>
  <c r="D80" i="14"/>
  <c r="E80" i="14" s="1"/>
  <c r="D79" i="14"/>
  <c r="E79" i="14" s="1"/>
  <c r="D76" i="14"/>
  <c r="E76" i="14" s="1"/>
  <c r="D75" i="14"/>
  <c r="E75" i="14" s="1"/>
  <c r="D74" i="14"/>
  <c r="E74" i="14" s="1"/>
  <c r="D73" i="14"/>
  <c r="E73" i="14" s="1"/>
  <c r="D72" i="14"/>
  <c r="E72" i="14" s="1"/>
  <c r="D71" i="14"/>
  <c r="E71" i="14" s="1"/>
  <c r="D70" i="14"/>
  <c r="E70" i="14" s="1"/>
  <c r="D69" i="14"/>
  <c r="E69" i="14" s="1"/>
  <c r="D68" i="14"/>
  <c r="E68" i="14" s="1"/>
  <c r="D67" i="14"/>
  <c r="E67" i="14" s="1"/>
  <c r="D66" i="14"/>
  <c r="E66" i="14" s="1"/>
  <c r="D65" i="14"/>
  <c r="E65" i="14" s="1"/>
  <c r="D64" i="14"/>
  <c r="E64" i="14" s="1"/>
  <c r="E61" i="14"/>
  <c r="D61" i="14"/>
  <c r="D60" i="14"/>
  <c r="E60" i="14" s="1"/>
  <c r="D59" i="14"/>
  <c r="E59" i="14" s="1"/>
  <c r="D58" i="14"/>
  <c r="E58" i="14" s="1"/>
  <c r="E57" i="14"/>
  <c r="D57" i="14"/>
  <c r="D56" i="14"/>
  <c r="E56" i="14" s="1"/>
  <c r="D55" i="14"/>
  <c r="E55" i="14" s="1"/>
  <c r="D54" i="14"/>
  <c r="E54" i="14" s="1"/>
  <c r="E53" i="14"/>
  <c r="D53" i="14"/>
  <c r="D52" i="14"/>
  <c r="E52" i="14" s="1"/>
  <c r="D51" i="14"/>
  <c r="E51" i="14" s="1"/>
  <c r="D50" i="14"/>
  <c r="E50" i="14" s="1"/>
  <c r="E49" i="14"/>
  <c r="D49" i="14"/>
  <c r="D48" i="14"/>
  <c r="E48" i="14" s="1"/>
  <c r="D47" i="14"/>
  <c r="E47" i="14" s="1"/>
  <c r="D46" i="14"/>
  <c r="E46" i="14" s="1"/>
  <c r="E45" i="14"/>
  <c r="D45" i="14"/>
  <c r="D44" i="14"/>
  <c r="E44" i="14" s="1"/>
  <c r="D43" i="14"/>
  <c r="E43" i="14" s="1"/>
  <c r="D40" i="14"/>
  <c r="E40" i="14" s="1"/>
  <c r="E39" i="14"/>
  <c r="D39" i="14"/>
  <c r="D38" i="14"/>
  <c r="E38" i="14" s="1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D30" i="14"/>
  <c r="E30" i="14" s="1"/>
  <c r="D29" i="14"/>
  <c r="E29" i="14" s="1"/>
  <c r="D28" i="14"/>
  <c r="E28" i="14" s="1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E21" i="14" s="1"/>
  <c r="D20" i="14"/>
  <c r="E20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87" i="14" l="1"/>
  <c r="E187" i="14" s="1"/>
  <c r="F222" i="5"/>
  <c r="G222" i="5" s="1"/>
  <c r="F221" i="5"/>
  <c r="G221" i="5" s="1"/>
  <c r="F220" i="5"/>
  <c r="G220" i="5" s="1"/>
  <c r="F219" i="5"/>
  <c r="G219" i="5" s="1"/>
  <c r="F218" i="5"/>
  <c r="G218" i="5" s="1"/>
  <c r="F215" i="5"/>
  <c r="G215" i="5" s="1"/>
  <c r="F214" i="5"/>
  <c r="G214" i="5" s="1"/>
  <c r="F213" i="5"/>
  <c r="G213" i="5" s="1"/>
  <c r="F212" i="5"/>
  <c r="G212" i="5" s="1"/>
  <c r="F211" i="5"/>
  <c r="G211" i="5" s="1"/>
  <c r="F210" i="5"/>
  <c r="G210" i="5" s="1"/>
  <c r="F209" i="5"/>
  <c r="G209" i="5" s="1"/>
  <c r="F208" i="5"/>
  <c r="G208" i="5" s="1"/>
  <c r="F207" i="5"/>
  <c r="G207" i="5" s="1"/>
  <c r="F206" i="5"/>
  <c r="G206" i="5" s="1"/>
  <c r="F205" i="5"/>
  <c r="G205" i="5" s="1"/>
  <c r="F204" i="5"/>
  <c r="G204" i="5" s="1"/>
  <c r="F203" i="5"/>
  <c r="G203" i="5" s="1"/>
  <c r="F202" i="5"/>
  <c r="G202" i="5" s="1"/>
  <c r="F201" i="5"/>
  <c r="G201" i="5" s="1"/>
  <c r="F200" i="5"/>
  <c r="G200" i="5" s="1"/>
  <c r="F199" i="5"/>
  <c r="G199" i="5" s="1"/>
  <c r="F198" i="5"/>
  <c r="G198" i="5" s="1"/>
  <c r="F197" i="5"/>
  <c r="G197" i="5" s="1"/>
  <c r="F196" i="5"/>
  <c r="G196" i="5" s="1"/>
  <c r="F195" i="5"/>
  <c r="G195" i="5" s="1"/>
  <c r="F194" i="5"/>
  <c r="G194" i="5" s="1"/>
  <c r="F193" i="5"/>
  <c r="G193" i="5" s="1"/>
  <c r="F192" i="5"/>
  <c r="G192" i="5" s="1"/>
  <c r="F191" i="5"/>
  <c r="G191" i="5" s="1"/>
  <c r="F190" i="5"/>
  <c r="G190" i="5" s="1"/>
  <c r="F189" i="5"/>
  <c r="G189" i="5" s="1"/>
  <c r="F188" i="5"/>
  <c r="G188" i="5" s="1"/>
  <c r="F185" i="5"/>
  <c r="G185" i="5" s="1"/>
  <c r="F182" i="5"/>
  <c r="G182" i="5" s="1"/>
  <c r="F181" i="5"/>
  <c r="G181" i="5" s="1"/>
  <c r="F180" i="5"/>
  <c r="G180" i="5" s="1"/>
  <c r="F179" i="5"/>
  <c r="G179" i="5" s="1"/>
  <c r="F177" i="5"/>
  <c r="G177" i="5" s="1"/>
  <c r="F174" i="5"/>
  <c r="G174" i="5" s="1"/>
  <c r="F173" i="5"/>
  <c r="G173" i="5" s="1"/>
  <c r="F172" i="5"/>
  <c r="G172" i="5" s="1"/>
  <c r="F171" i="5"/>
  <c r="G171" i="5" s="1"/>
  <c r="F170" i="5"/>
  <c r="G170" i="5" s="1"/>
  <c r="F169" i="5"/>
  <c r="G169" i="5" s="1"/>
  <c r="F168" i="5"/>
  <c r="G168" i="5" s="1"/>
  <c r="F167" i="5"/>
  <c r="G167" i="5" s="1"/>
  <c r="F166" i="5"/>
  <c r="G166" i="5" s="1"/>
  <c r="F165" i="5"/>
  <c r="G165" i="5" s="1"/>
  <c r="F164" i="5"/>
  <c r="G164" i="5" s="1"/>
  <c r="F163" i="5"/>
  <c r="G163" i="5" s="1"/>
  <c r="F162" i="5"/>
  <c r="G162" i="5" s="1"/>
  <c r="F161" i="5"/>
  <c r="G161" i="5" s="1"/>
  <c r="F160" i="5"/>
  <c r="G160" i="5" s="1"/>
  <c r="F159" i="5"/>
  <c r="G159" i="5" s="1"/>
  <c r="F158" i="5"/>
  <c r="G158" i="5" s="1"/>
  <c r="F155" i="5"/>
  <c r="G155" i="5" s="1"/>
  <c r="F154" i="5"/>
  <c r="G154" i="5" s="1"/>
  <c r="F153" i="5"/>
  <c r="G153" i="5" s="1"/>
  <c r="F152" i="5"/>
  <c r="G152" i="5" s="1"/>
  <c r="F151" i="5"/>
  <c r="G151" i="5" s="1"/>
  <c r="F150" i="5"/>
  <c r="G150" i="5" s="1"/>
  <c r="F149" i="5"/>
  <c r="G149" i="5" s="1"/>
  <c r="F148" i="5"/>
  <c r="G148" i="5" s="1"/>
  <c r="F147" i="5"/>
  <c r="G147" i="5" s="1"/>
  <c r="F146" i="5"/>
  <c r="G146" i="5" s="1"/>
  <c r="F145" i="5"/>
  <c r="G145" i="5" s="1"/>
  <c r="F144" i="5"/>
  <c r="G144" i="5" s="1"/>
  <c r="F143" i="5"/>
  <c r="G143" i="5" s="1"/>
  <c r="F142" i="5"/>
  <c r="G142" i="5" s="1"/>
  <c r="F141" i="5"/>
  <c r="G141" i="5" s="1"/>
  <c r="F140" i="5"/>
  <c r="G140" i="5" s="1"/>
  <c r="F139" i="5"/>
  <c r="G139" i="5" s="1"/>
  <c r="F138" i="5"/>
  <c r="G138" i="5" s="1"/>
  <c r="F137" i="5"/>
  <c r="G137" i="5" s="1"/>
  <c r="F136" i="5"/>
  <c r="G136" i="5" s="1"/>
  <c r="F135" i="5"/>
  <c r="G135" i="5" s="1"/>
  <c r="F134" i="5"/>
  <c r="G134" i="5" s="1"/>
  <c r="F133" i="5"/>
  <c r="G133" i="5" s="1"/>
  <c r="F132" i="5"/>
  <c r="G132" i="5" s="1"/>
  <c r="F131" i="5"/>
  <c r="G131" i="5" s="1"/>
  <c r="F130" i="5"/>
  <c r="G130" i="5" s="1"/>
  <c r="F129" i="5"/>
  <c r="G129" i="5" s="1"/>
  <c r="F128" i="5"/>
  <c r="G128" i="5" s="1"/>
  <c r="F127" i="5"/>
  <c r="G127" i="5" s="1"/>
  <c r="F126" i="5"/>
  <c r="G126" i="5" s="1"/>
  <c r="F125" i="5"/>
  <c r="G125" i="5" s="1"/>
  <c r="F124" i="5"/>
  <c r="G124" i="5" s="1"/>
  <c r="F123" i="5"/>
  <c r="G123" i="5" s="1"/>
  <c r="F122" i="5"/>
  <c r="G122" i="5" s="1"/>
  <c r="F121" i="5"/>
  <c r="G121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F106" i="5"/>
  <c r="G106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F92" i="5"/>
  <c r="G92" i="5" s="1"/>
  <c r="F91" i="5"/>
  <c r="G91" i="5" s="1"/>
  <c r="F90" i="5"/>
  <c r="G90" i="5" s="1"/>
  <c r="F89" i="5"/>
  <c r="G89" i="5" s="1"/>
  <c r="F88" i="5"/>
  <c r="G88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2" i="5"/>
  <c r="G72" i="5" s="1"/>
  <c r="F71" i="5"/>
  <c r="G71" i="5" s="1"/>
  <c r="F70" i="5"/>
  <c r="G70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9" i="5"/>
  <c r="G9" i="5" s="1"/>
  <c r="F10" i="5"/>
  <c r="G10" i="5" s="1"/>
  <c r="F11" i="5"/>
  <c r="G11" i="5" s="1"/>
  <c r="F12" i="5"/>
  <c r="F13" i="5"/>
  <c r="G13" i="5" s="1"/>
  <c r="F8" i="5"/>
  <c r="G8" i="5" s="1"/>
  <c r="D222" i="5"/>
  <c r="E222" i="5" s="1"/>
  <c r="D221" i="5"/>
  <c r="E221" i="5" s="1"/>
  <c r="D220" i="5"/>
  <c r="E220" i="5" s="1"/>
  <c r="D219" i="5"/>
  <c r="E219" i="5" s="1"/>
  <c r="D218" i="5"/>
  <c r="E218" i="5" s="1"/>
  <c r="D215" i="5"/>
  <c r="E215" i="5" s="1"/>
  <c r="D214" i="5"/>
  <c r="E214" i="5" s="1"/>
  <c r="D213" i="5"/>
  <c r="E213" i="5" s="1"/>
  <c r="D212" i="5"/>
  <c r="E212" i="5" s="1"/>
  <c r="D211" i="5"/>
  <c r="E211" i="5" s="1"/>
  <c r="D210" i="5"/>
  <c r="E210" i="5" s="1"/>
  <c r="D209" i="5"/>
  <c r="E209" i="5" s="1"/>
  <c r="D208" i="5"/>
  <c r="E208" i="5" s="1"/>
  <c r="D207" i="5"/>
  <c r="E207" i="5" s="1"/>
  <c r="D206" i="5"/>
  <c r="E206" i="5" s="1"/>
  <c r="D205" i="5"/>
  <c r="E205" i="5" s="1"/>
  <c r="D204" i="5"/>
  <c r="E204" i="5" s="1"/>
  <c r="D203" i="5"/>
  <c r="E203" i="5" s="1"/>
  <c r="D202" i="5"/>
  <c r="E202" i="5" s="1"/>
  <c r="D201" i="5"/>
  <c r="E201" i="5" s="1"/>
  <c r="D200" i="5"/>
  <c r="E200" i="5" s="1"/>
  <c r="D199" i="5"/>
  <c r="E199" i="5" s="1"/>
  <c r="D198" i="5"/>
  <c r="E198" i="5" s="1"/>
  <c r="D197" i="5"/>
  <c r="E197" i="5" s="1"/>
  <c r="D196" i="5"/>
  <c r="E196" i="5" s="1"/>
  <c r="D195" i="5"/>
  <c r="E195" i="5" s="1"/>
  <c r="D194" i="5"/>
  <c r="E194" i="5" s="1"/>
  <c r="D193" i="5"/>
  <c r="E193" i="5" s="1"/>
  <c r="D192" i="5"/>
  <c r="E192" i="5" s="1"/>
  <c r="D191" i="5"/>
  <c r="E191" i="5" s="1"/>
  <c r="D190" i="5"/>
  <c r="E190" i="5" s="1"/>
  <c r="D189" i="5"/>
  <c r="E189" i="5" s="1"/>
  <c r="D188" i="5"/>
  <c r="E188" i="5" s="1"/>
  <c r="D185" i="5"/>
  <c r="E185" i="5" s="1"/>
  <c r="D182" i="5"/>
  <c r="E182" i="5" s="1"/>
  <c r="D181" i="5"/>
  <c r="E181" i="5" s="1"/>
  <c r="D180" i="5"/>
  <c r="E180" i="5" s="1"/>
  <c r="D179" i="5"/>
  <c r="E179" i="5" s="1"/>
  <c r="C178" i="5"/>
  <c r="D177" i="5"/>
  <c r="E177" i="5" s="1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D155" i="5"/>
  <c r="E155" i="5" s="1"/>
  <c r="D154" i="5"/>
  <c r="E154" i="5" s="1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D141" i="5"/>
  <c r="E141" i="5" s="1"/>
  <c r="D140" i="5"/>
  <c r="E140" i="5" s="1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D130" i="5"/>
  <c r="E130" i="5" s="1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18" i="5"/>
  <c r="E118" i="5" s="1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5" i="5"/>
  <c r="E85" i="5" s="1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F178" i="5" l="1"/>
  <c r="G178" i="5" s="1"/>
  <c r="D178" i="5"/>
  <c r="E178" i="5" s="1"/>
  <c r="D58" i="2" l="1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C49" i="2"/>
  <c r="D49" i="2" s="1"/>
  <c r="E49" i="2" s="1"/>
  <c r="C48" i="2"/>
  <c r="C47" i="2"/>
  <c r="D47" i="2" s="1"/>
  <c r="C46" i="2"/>
  <c r="D46" i="2" s="1"/>
  <c r="C45" i="2"/>
  <c r="D45" i="2" s="1"/>
  <c r="E45" i="2" s="1"/>
  <c r="C44" i="2"/>
  <c r="D44" i="2" s="1"/>
  <c r="C43" i="2"/>
  <c r="D43" i="2" s="1"/>
  <c r="C42" i="2"/>
  <c r="D42" i="2" s="1"/>
  <c r="E42" i="2" s="1"/>
  <c r="C41" i="2"/>
  <c r="D41" i="2" s="1"/>
  <c r="E41" i="2" s="1"/>
  <c r="C40" i="2"/>
  <c r="C39" i="2"/>
  <c r="D39" i="2" s="1"/>
  <c r="C38" i="2"/>
  <c r="D38" i="2" s="1"/>
  <c r="E38" i="2" s="1"/>
  <c r="C37" i="2"/>
  <c r="D37" i="2" s="1"/>
  <c r="E37" i="2" s="1"/>
  <c r="C36" i="2"/>
  <c r="C35" i="2"/>
  <c r="D35" i="2" s="1"/>
  <c r="C34" i="2"/>
  <c r="D34" i="2" s="1"/>
  <c r="E34" i="2" s="1"/>
  <c r="C33" i="2"/>
  <c r="D33" i="2" s="1"/>
  <c r="E33" i="2" s="1"/>
  <c r="C32" i="2"/>
  <c r="C31" i="2"/>
  <c r="D31" i="2" s="1"/>
  <c r="D29" i="2"/>
  <c r="E29" i="2" s="1"/>
  <c r="C28" i="2"/>
  <c r="D28" i="2" s="1"/>
  <c r="C27" i="2"/>
  <c r="D27" i="2" s="1"/>
  <c r="C26" i="2"/>
  <c r="D26" i="2" s="1"/>
  <c r="C25" i="2"/>
  <c r="D25" i="2" s="1"/>
  <c r="E25" i="2" s="1"/>
  <c r="C24" i="2"/>
  <c r="C23" i="2"/>
  <c r="D23" i="2" s="1"/>
  <c r="C22" i="2"/>
  <c r="D22" i="2" s="1"/>
  <c r="C21" i="2"/>
  <c r="D21" i="2" s="1"/>
  <c r="E21" i="2" s="1"/>
  <c r="C20" i="2"/>
  <c r="C19" i="2"/>
  <c r="D19" i="2" s="1"/>
  <c r="C18" i="2"/>
  <c r="C17" i="2"/>
  <c r="D17" i="2" s="1"/>
  <c r="E17" i="2" s="1"/>
  <c r="C16" i="2"/>
  <c r="C15" i="2"/>
  <c r="D15" i="2" s="1"/>
  <c r="C14" i="2"/>
  <c r="D14" i="2" s="1"/>
  <c r="C13" i="2"/>
  <c r="D13" i="2" s="1"/>
  <c r="E13" i="2" s="1"/>
  <c r="C12" i="2"/>
  <c r="C11" i="2"/>
  <c r="D11" i="2" s="1"/>
  <c r="C10" i="2"/>
  <c r="D10" i="2" s="1"/>
  <c r="C9" i="2"/>
  <c r="D9" i="2" s="1"/>
  <c r="E9" i="2" s="1"/>
  <c r="C8" i="2"/>
  <c r="C7" i="2"/>
  <c r="D7" i="2" s="1"/>
  <c r="C6" i="2"/>
  <c r="D6" i="2" s="1"/>
  <c r="D12" i="2" l="1"/>
  <c r="E12" i="2" s="1"/>
  <c r="D32" i="2"/>
  <c r="E32" i="2" s="1"/>
  <c r="D48" i="2"/>
  <c r="E48" i="2" s="1"/>
  <c r="D18" i="2"/>
  <c r="E18" i="2" s="1"/>
  <c r="E44" i="2"/>
  <c r="E28" i="2"/>
  <c r="E10" i="2"/>
  <c r="D20" i="2"/>
  <c r="E20" i="2" s="1"/>
  <c r="E26" i="2"/>
  <c r="D40" i="2"/>
  <c r="E40" i="2" s="1"/>
  <c r="E46" i="2"/>
  <c r="E6" i="2"/>
  <c r="D8" i="2"/>
  <c r="E8" i="2" s="1"/>
  <c r="E14" i="2"/>
  <c r="D16" i="2"/>
  <c r="E16" i="2" s="1"/>
  <c r="E22" i="2"/>
  <c r="D24" i="2"/>
  <c r="E24" i="2" s="1"/>
  <c r="D36" i="2"/>
  <c r="E36" i="2" s="1"/>
  <c r="E7" i="2"/>
  <c r="E11" i="2"/>
  <c r="E15" i="2"/>
  <c r="E19" i="2"/>
  <c r="E23" i="2"/>
  <c r="E27" i="2"/>
  <c r="E31" i="2"/>
  <c r="E35" i="2"/>
  <c r="E39" i="2"/>
  <c r="E43" i="2"/>
  <c r="E47" i="2"/>
</calcChain>
</file>

<file path=xl/sharedStrings.xml><?xml version="1.0" encoding="utf-8"?>
<sst xmlns="http://schemas.openxmlformats.org/spreadsheetml/2006/main" count="1164" uniqueCount="274">
  <si>
    <t>Lista de Precio Ortomax 2017</t>
  </si>
  <si>
    <t>DESCRIPCION</t>
  </si>
  <si>
    <t>P.V.P</t>
  </si>
  <si>
    <t>IVA</t>
  </si>
  <si>
    <t>P.V+IVA</t>
  </si>
  <si>
    <t>CEMENTO OSEO SIMPLE</t>
  </si>
  <si>
    <t>PLACA BLOQUEADA EN T 3,5 MM RECTA Y OBLICUA DE ACERO 3*3 ; 3*4 ; 3*5</t>
  </si>
  <si>
    <t>PLACA BLOQUEADA ACROMIOCLAVICULAR Ó DE GANCHO 3,5 MM ACERO QUIRUGICO</t>
  </si>
  <si>
    <t>CLAVOS DE RUSH</t>
  </si>
  <si>
    <t>TORNILLO ESPONJOSO 4.0 *10; 12; 14; 16; 18; 19; 20; 22; 24; 26; 28; 30; 35; 40; 45; 50  MM ACERO</t>
  </si>
  <si>
    <t>TORNILLO CORTICAL 3.5 * 10; 12; 14; 16; 18; 20; 22; 24; 26; 28; 30; 32; 34; 36; 38; 40; 42; 44; 46; 48; 50 MM ACERO</t>
  </si>
  <si>
    <t>TORNILLO CORTICAL 4.5 * 10; 12; 14; 16; 18; 20; 22; 24; 26; 28; 30; 32; 34; 36; 38; 40; 42; 44; 46; 48; 50; 52; 54; 56; 58; 60 MM ACERO</t>
  </si>
  <si>
    <t>TORNILLOS DE BLOQUEO 5.0 *14; 16; 18; 20; 22; 24; 26; 28; 30; 32; 34; 36; 38; 40; 42; 44; 46; 48; 50; 55; 60; 65; 70; 75; 80; 85; 90 MM ACERO</t>
  </si>
  <si>
    <t>TORNILLOS DE BLOQUEO 3.5 *12; 14; 16; 18; 20; 22; 24; 26; 28; 30; 32; 34; 36; 38; 40; 42; 44; 46; 48; 50 MM ACERO</t>
  </si>
  <si>
    <t>TORNILLO CANULADO 3.5 * 20; 25; 30; 35; 40; 45; 50 MM ACERO</t>
  </si>
  <si>
    <t>TORNILLO CANULADO 4.0 * 20; 25; 30; 35; 40; 45; 50 MM ACERO</t>
  </si>
  <si>
    <t>TORNILLO MALEOLAR * 25; 30; 35; 40; 45; 50; 55; 60; 65; 70 MM ACERO</t>
  </si>
  <si>
    <t>ARANDELAS 3.5 MM ACERO</t>
  </si>
  <si>
    <t>ARANDELAS 4.5 MM ACERO</t>
  </si>
  <si>
    <t>FIJADOR EXTERNO TIPO COLLES (MUÑECA)</t>
  </si>
  <si>
    <t>FIJADOR EXTERNO TIPO BRAZO</t>
  </si>
  <si>
    <t>FIJADOR EXTERNO TIPO ANTEBRAZO</t>
  </si>
  <si>
    <t>FIJADOR EXTERNO TIPO FEMUR</t>
  </si>
  <si>
    <t>FIJADOR EXTERNO TIPO TIBIA</t>
  </si>
  <si>
    <t>FIJADOR EXTERNO PARA ALARGAMIENTO DE CARBONO</t>
  </si>
  <si>
    <t>ROTULAS SENCILLAS</t>
  </si>
  <si>
    <t>ROTULAS TUBO A TUBO</t>
  </si>
  <si>
    <t>BARRAS DE CARBONO</t>
  </si>
  <si>
    <t>ROTULA TRANSVERSAL METAFISIARIA</t>
  </si>
  <si>
    <t>ROTULA DE COMPRESION Y DISTRACCION</t>
  </si>
  <si>
    <t>CLAVO DE SHANZ 4.0 * 160 - 180 MM</t>
  </si>
  <si>
    <t>CLAVO DE SHANZ 5.0 * 160 - 180 MM</t>
  </si>
  <si>
    <t>CLAVO DE SHANZ 6.0 * 160 - 180 MM</t>
  </si>
  <si>
    <t>PLACA ESPECIAL ANTOMICA SENCILLA PARA CLAVICULA EN (S) ACERO</t>
  </si>
  <si>
    <t>PLACA ESPECIAL ANATOMICA PARA MESETA TIBIAL PALO GOLF 4,5 MM ACERO SENCILLA</t>
  </si>
  <si>
    <t>PLACA ESPECIAL ANATOMICA SENCILLA PARA OLECRANON 3,5 MM ACERO</t>
  </si>
  <si>
    <t>CLAVO ELASTICO / FLEXIBLE (TEN) DE : 1.5 ; 2.0 ; 2.5 ; 3.0; 3.5; 4.0 ; 4.5 MM</t>
  </si>
  <si>
    <t>CLAVO PFN (PARA FEMUR) EN TITANIO</t>
  </si>
  <si>
    <t>HOJA HELICOIDAL PARA PFN EN TITANIO</t>
  </si>
  <si>
    <t>TORNILLO DE BLOQUEO PFN TITANIO</t>
  </si>
  <si>
    <t>TAP PFN TITANIO 5; 10; 15 MM</t>
  </si>
  <si>
    <t>PLACA BLOQUEADA DHS EN TITANIO VARIAS MEDIDAS</t>
  </si>
  <si>
    <t>PLACA BLOQUEDADA DCS EN TITANIO VARIAS MEDIDAS</t>
  </si>
  <si>
    <t>TORNILLO CANULADO 4,0 MM TITANIO</t>
  </si>
  <si>
    <t>TORNILLO CANULADO 7,3 MM TITANIO</t>
  </si>
  <si>
    <t>MINITORNILLOS CORTICALES 2,0 MAXILO TITANIO</t>
  </si>
  <si>
    <t>MINITORNILLOS CORTICALES 1,5 MAXILO TITANIO</t>
  </si>
  <si>
    <t>MALLA CRANEAL</t>
  </si>
  <si>
    <t>MALLA MALAR</t>
  </si>
  <si>
    <t>MALLA DE PISO ORBITA</t>
  </si>
  <si>
    <t>MINITORNILLOS IMF</t>
  </si>
  <si>
    <t>ALAMBRE DE 0,4 MM</t>
  </si>
  <si>
    <t>FERULA DE ERICH</t>
  </si>
  <si>
    <t>BROCAS DE MAXILO</t>
  </si>
  <si>
    <t>HOJA DE SIERRA</t>
  </si>
  <si>
    <t>SUSTITUTOS OSEOS LIOFILIZADO</t>
  </si>
  <si>
    <t>INJERTO OSEO CADAVERICO LIOFILIZADO DE 30 CC</t>
  </si>
  <si>
    <t>INJERTO OSEO CADAVERICO LIOFILIZADO DE 15 CC</t>
  </si>
  <si>
    <t>INJERTO OSEO CADAVERICO LIOFILIZADO DE 01 CC</t>
  </si>
  <si>
    <r>
      <t xml:space="preserve">Precios Finales TODOS LOS ARTÍCULOS - Artículos que pagan IVA
</t>
    </r>
    <r>
      <rPr>
        <sz val="8"/>
        <rFont val="Arial"/>
        <family val="2"/>
      </rPr>
      <t>Obtenido el 25/10/2013 09:41:01</t>
    </r>
  </si>
  <si>
    <t>GRUPO HOSPITALARIO KENNEDY</t>
  </si>
  <si>
    <t>#</t>
  </si>
  <si>
    <t xml:space="preserve">PLACA 1/3 DE TUBO </t>
  </si>
  <si>
    <t>PLACA BLOQUEADA FEMUR DISTAL (CONDILO FEMORAL)  DER/IZQ. 5,0/4,5 MM TODAS LAS MEDIDAS ACERO</t>
  </si>
  <si>
    <t>PLACA BLOQUEADA DCP ANGOSTA 5,0/4,5 MM TODAS LAS MEDIDAS ACERO</t>
  </si>
  <si>
    <t>PLACA BLOQUEADA DCP ANCHA 5,0/4,5 MM TODAS LAS MEDIDAS ACERO</t>
  </si>
  <si>
    <t>PLACA BLOQUEADA DHS EN ACERO 5,0/4,5 MM TODAS LAS MEDIDAS ACERO</t>
  </si>
  <si>
    <t>PLACA BLOQUEADA DCS EN ACERO 5,0/4,5 MM TODAS LAS MEDIDAS ACERO</t>
  </si>
  <si>
    <t>PLACA BLOQUEADA EN T TIBIA PROXIMAL 5,0/4,5 MM TODAS LAS MEDIDAS ACERO</t>
  </si>
  <si>
    <t>PIN DE KIRSCHNNER TODOS LOS DIAMETROS</t>
  </si>
  <si>
    <t>PIN DE STEIMAN TODOS LOS DIAMETROS</t>
  </si>
  <si>
    <t>CLAVO DE SHANZ TODOS LOS DIAMETROS</t>
  </si>
  <si>
    <t>CLAVO INTRAMEDULAR FEMORAL ANTEROGRADO 9, 10, 11 MM *34; *36 ; *38 ; *40 ; *42 ACERO INCLUYE TAPON</t>
  </si>
  <si>
    <t>CLAVO INTRAMEDULAR TIBIA 8, 9,10 *28 ; 8*30 ; 8*32 ; 8*34  ACERO INCLUYE TAPON</t>
  </si>
  <si>
    <t>CLAVO INTRAMEDULAR RETROGRADO DE FEMUR 9,10, 11 MM *18 ; *20; *22; *24; *26; *28 ; *30 ACERO INCLUYE TAPON</t>
  </si>
  <si>
    <t>CLAVO INTRAMEDULAR MULTIBLOQUEO HUMERO 7; 7.5; 8 MM *18, *20 ; *22 ; *24 ;*26; *28 ;*30 ACERO INCLUYE TAPON</t>
  </si>
  <si>
    <t>TORNILLO ESPONJOSO 6.5 ROSCA CORTA Ò LARGA * 25 ; 30; 35; 40; 45; 50; 55; 60; 65; 70; 75; 80; 85; 90; 95; 100; 105 MM ACERO</t>
  </si>
  <si>
    <t>TORNILLO DESLIZANTE DHS/DCS * 50; 60; 65; 70; 75; 80; 85; 90; 95; 100; 105; 110 MM ACERO INCLUYE TORNILLOS DE SEGURIDAD</t>
  </si>
  <si>
    <t>TORNILLOS DE BLOQUEO UNICORTICALES PARA CLAVO INTRAMEDULARES VARIAS MEDIDAS ACERO</t>
  </si>
  <si>
    <t>TORNILLO DE BLOQUEO 2.7 *12; 14; 16; 18; 20; 22; 24; 26; 28; 30; 32; 34; 36 MM ACERO</t>
  </si>
  <si>
    <t>TORNILLO CANULADO 6.5-7,0 MM * 50; 55; 60; 65; 70; 75; 80; 85; 90; 95; 100 MM ACERO</t>
  </si>
  <si>
    <t>ALAMBRE DE CERCLAJE 0.60; 1.0; 1.5; 2.0 MM * METRO QUIRURGICO</t>
  </si>
  <si>
    <t>FIJADOR EXTERNO PELVIS TIPO AO</t>
  </si>
  <si>
    <t>PLACA BLOQUEADA PALO DE GOLF - PROXIMAL LATERAL DE TIBIA ACERO DERECHA/IZQUIERDA 5,0/4,5 MM TODAS LAS MEDIDAS</t>
  </si>
  <si>
    <t>PLACA BLOQUEADA DCP 3,5 MM TODAS LAS MEDIDAS ACERO</t>
  </si>
  <si>
    <t>PLACA BLOQUEADA EN L- TIBIA PROXIMAL 5,0/4,5 MM TODAS LAS MEDIDAS ACERO</t>
  </si>
  <si>
    <t>PLACA BLOQUEADA HUMERO DISTAL LATERAL Y MEDIAL COMBINADA 2,7/3,5 MM TODAS LAS MEDIDAS</t>
  </si>
  <si>
    <t>PLACA BLOQUEADA  HUMERO PROXIMAL PHYLOS ACERO TODAS LAS MEDIDAS</t>
  </si>
  <si>
    <t>PLACA BLOQUEADA PARA CLAVICULA EN (S) 3,5 MM ACERO TODAS LAS MEDIDAS</t>
  </si>
  <si>
    <t>PLACA BLOQUEADA TIBIA DISTAL MEDIAL CON Ò SIN LENGÜETA DE ACERO QUIRURGICO</t>
  </si>
  <si>
    <t>PLACA BLOQUEADA DE CALCANEO 3,5 MM DER/IZQ ACERO TODAS LAS MEDIDAS</t>
  </si>
  <si>
    <t>TORNILLOS DE BLOQUEO UNICORTICALES PARA CLAVOS INTRAMEDULARES TITANIO TODAS LAS MEDIDAS</t>
  </si>
  <si>
    <t>CLAVO INTRAMEDULAR FEMORAL ANTEROGRADO 9, 10, 11 MM *34; *36 ; *38 ; *40 ; *42 TITANIO INCLUYE TAPON</t>
  </si>
  <si>
    <t>PIN DE KIRSCHNNER ROSCADO TODOS LOS DIAMETROS TITANIO</t>
  </si>
  <si>
    <t>CLAVO INTRAMEDULAR RETROGRADO DE FEMUR 9,10, 11 MM *18 ; *20; *22; *24; *26; *28 ; *30 TITANIO INCLUYE TAPON</t>
  </si>
  <si>
    <t>CLAVO INTRAMEDULAR MULTIBLOQUEO HUMERO 7; 7.5; 8 MM *18, *20 ; *22 ; *24 ;*26; *28 ;*30 TITANIO INCLUYE TAPON</t>
  </si>
  <si>
    <t>CLAVO INTRAMEDULAR TIBIA SENCILLO 8, 9, 10* 26 ; 8*28 ; 8*30 ; 8*32 ; 8*34  TITANIO</t>
  </si>
  <si>
    <t>CLAVO INTRAMEDULAR NAVIGATOR PARA TIBIA MULTIBLOQUEO INCLUYE TAPON</t>
  </si>
  <si>
    <t>PLACA 1/3 DE TUBO SENCILLA TITANIO</t>
  </si>
  <si>
    <t>PLACA 1/3 DE TUBO BLOQUEADA TITANIO</t>
  </si>
  <si>
    <t>PLACA ANATOMICA LCP-HUMERO DISTAL COMBINADA 2,7/ 3,5 MM BLOQUEADA DE TITANIO</t>
  </si>
  <si>
    <t>PLACA ANATOMICA DE PERONE 3,5 MM BLOQUEADA TITANIO</t>
  </si>
  <si>
    <t>PLACA PATELAR-ROTULA LARGE - SMALL COMPRESIVA TITANIO</t>
  </si>
  <si>
    <t>PLACA ANATOMICA DE CLAVICULA EN (S) DERECHA E IZQUIERDA BLOQUEADA TITANIO</t>
  </si>
  <si>
    <t>PLACA ANATOMICA LCP ANTERODISTAL PARA TIBIA 5,0/4,5 MM BLOQUEADA DE TITANIO</t>
  </si>
  <si>
    <t>PLACA BLOQUEADA DCP  TITANIO</t>
  </si>
  <si>
    <t>PLACA DCP SENCILLA TITANIO</t>
  </si>
  <si>
    <t>PLACA BLOQUEADA EN T 3.5 RECTA  TITANIO</t>
  </si>
  <si>
    <t>PLACA BLOQUEADA EN T 3.5 OBLICUA DERECHA/ IZQUIERDA TITANIO</t>
  </si>
  <si>
    <t>PLACA BLOQUEADA ACROMIOCLAVICULAR ò GANCHO CLAVICULAR DERECHA /IZQUIERDA TITANIO</t>
  </si>
  <si>
    <t>PLACA ANATOMICA PHYLOS- HUMERO PROXIMAL BLOQUEADA DE TITANIO</t>
  </si>
  <si>
    <t>PLACA ANATOMICA TIBIA DISTAL CON ò SIN LENGÜETA BLOQUEADA DE TITANIO</t>
  </si>
  <si>
    <t>PLACA ANATOMICA PALO DE GOLF  TIBIA PROXIMAL LATERAL PALO DE GOLF BLOQUEADA DE TITANIO</t>
  </si>
  <si>
    <t>PLACA BLOQUEADA EN L 5,0/4,5 DERECHA/IZQUIERDA TITANIO</t>
  </si>
  <si>
    <t>PLACA BLOQUEADA EN T 5,0/4,5 DERECHA/IZQUIERDA TITANIO</t>
  </si>
  <si>
    <t>PLACA BLOQUEADA DCP ANCHA 5,/4,5 MM TITANIO</t>
  </si>
  <si>
    <t>PLACA BLOQUEADA DCP ANGOSTA 5,0/4,5 MM TITANIO</t>
  </si>
  <si>
    <t>PLACA BLOQUEADA PARA FEMUR DISTAL-CONDILO FEMORAL TITANIO TIPO LISS</t>
  </si>
  <si>
    <t>PLACA BLOQUEADA GANCHO OLECRANON (HOOK) TITANIO</t>
  </si>
  <si>
    <t>PLACA BLOQUEADA DE CALCANEO 3,5 MM DER/IZQ  TODAS LAS MEDIDAS TITANIO</t>
  </si>
  <si>
    <t>PLACA BLOQUEADA DE RECONSTRUCCION 3,5 MM RECTA/CURVA TODAS LAS MEDIDAS TITANIO</t>
  </si>
  <si>
    <t>PLACA BLOQUEADA DE RECONSTRUCCION 3,5 MM RECTA/CURVA TODAS LAS MEDIDAS ACERO</t>
  </si>
  <si>
    <t>PLACA BLOQUEADA RADIO DISTAL COMBINADA 2.4/2.7 MM EN TITANIO</t>
  </si>
  <si>
    <t>PLACA BLOQUEADA RADIO DISTAL VOLAR ANGULO VARIABLE 2.4 MM EN TITANIO</t>
  </si>
  <si>
    <t>PLACA BLOQUEADA RADIO DISTAL DORSAL 2.4 MM TITANIO RN T/L DERECHA-IZQUIERDA</t>
  </si>
  <si>
    <t>TORNILLOS DE BLOQUEO 2.4 - 2.7 MM VARIAS MEDIDAS TITANIO</t>
  </si>
  <si>
    <t>TORNILLO CORTICAL 3.0 MM VARIAS MEDIDAS TITANIO</t>
  </si>
  <si>
    <t>TORNILLOS DE BLOQUEO 3.5 MM TITANIO</t>
  </si>
  <si>
    <t>TORNILLOS CORTICALES 3.5 MM TITANIO</t>
  </si>
  <si>
    <t>TORNILLO ESPONJOSO 4.0 MM TITANIO</t>
  </si>
  <si>
    <t>TORNILLOS CORTICALES 4.5 MM TITANIO</t>
  </si>
  <si>
    <t>TORNILLO ESPONJOSO 6.5 ROSCA 16 ò ROSCA TITANIO</t>
  </si>
  <si>
    <t>TORNILLO DESLIZANTE DHS/DCS  TITANIO</t>
  </si>
  <si>
    <t>INJERTO OSEO CADAVERICO LIOFILIZADO DE 05 CC</t>
  </si>
  <si>
    <t>Placa de titanio 4 orificios  c/pte. peq.</t>
  </si>
  <si>
    <t>Placa de titanio 4 orificios regular</t>
  </si>
  <si>
    <t>Placa de titanio 4 c/pte grande</t>
  </si>
  <si>
    <t>Placa de titanio6 orificios regular</t>
  </si>
  <si>
    <t>Placa de titanio 6 orificios c/ pte</t>
  </si>
  <si>
    <t>Placa de titanio 8 orificios regular</t>
  </si>
  <si>
    <t>Placa de titanio16 orificios regular</t>
  </si>
  <si>
    <t>Placa de titanio forma L derecha, regular</t>
  </si>
  <si>
    <t>Placa de titanio forma L derecha, c/pte.med.</t>
  </si>
  <si>
    <t>Placa de titanio forma L izquierda, c/pte.med</t>
  </si>
  <si>
    <t>Placa de titanio forma L derecha, c/pte.</t>
  </si>
  <si>
    <t>Placa de titanio forma L izquierda, c/pte.</t>
  </si>
  <si>
    <t>Placa de titanio forma T, regular</t>
  </si>
  <si>
    <t>Placa de titanio forma T, c/pte.</t>
  </si>
  <si>
    <t>Placa de titanio forma Y, regular</t>
  </si>
  <si>
    <t>Placa de titanio forma  Y, c/pte</t>
  </si>
  <si>
    <t>Placa de titanio forma doble Y, regular</t>
  </si>
  <si>
    <t>Placa de titanio forma doble Y, c/pte.</t>
  </si>
  <si>
    <t>Placa de titanio forma Z izquierda regular</t>
  </si>
  <si>
    <t>Placa de titanio forma Z derecha regular</t>
  </si>
  <si>
    <t>Placa de titanio 10 orificios regular</t>
  </si>
  <si>
    <t>Placa de titanio 12 orificios regular</t>
  </si>
  <si>
    <t>Miniplaca de titanio 4 orificios regular</t>
  </si>
  <si>
    <t>Miniplaca de titanio 4 orificios c/pte. peq.</t>
  </si>
  <si>
    <t>Miniplaca de titanio 4 orificios c/pte.larg</t>
  </si>
  <si>
    <t>Miniplaca de titanio 6 orificios regular</t>
  </si>
  <si>
    <t>Miniplaca detitanio 8 orificios regular</t>
  </si>
  <si>
    <t>Miniplaca de titanio 16 orificios regular</t>
  </si>
  <si>
    <t xml:space="preserve">Miniplaca de titanio forma L der.c/pte 8mm </t>
  </si>
  <si>
    <t xml:space="preserve">Miniplaca de titanio forma L izq. c/pte 8mm </t>
  </si>
  <si>
    <t>Miniplaca  de titanio  forma T regular</t>
  </si>
  <si>
    <t>Miniplaca de titanio forma  T c/pte</t>
  </si>
  <si>
    <t>Miniplaca de titanio forma doble T, regular</t>
  </si>
  <si>
    <t>Miniplaca de titanio forma Y regular</t>
  </si>
  <si>
    <t>Miniplaca de titanio forma Y c/pte</t>
  </si>
  <si>
    <t>Miniplaca de titanio forma doble Y, regular</t>
  </si>
  <si>
    <t>Miniplaca de titanio forma doble Y, c/pte</t>
  </si>
  <si>
    <t>Miniplaca de titanio forma doble Y, reg.7 orif.</t>
  </si>
  <si>
    <t>Miniplaca de titanio 8 orificios orbital</t>
  </si>
  <si>
    <t xml:space="preserve">Miniplaca de titanio 10 orificios </t>
  </si>
  <si>
    <t xml:space="preserve">Miniplaca de titanio 12 orificios </t>
  </si>
  <si>
    <t>LINEA MAXILO FACIAL 2.0 MM</t>
  </si>
  <si>
    <t>LINEA MAXILO FACIAL 1.5 MM</t>
  </si>
  <si>
    <t>INJERTO OSEO CADAVERICO LIOFILIZADO DE 20 CC</t>
  </si>
  <si>
    <t>TORNILLO CANULADO 3.5 MM TITANIO</t>
  </si>
  <si>
    <t>EQUIPO DE RETIRO (PLACAS,TORNILLOS,CLAVOS)</t>
  </si>
  <si>
    <t xml:space="preserve">RMO </t>
  </si>
  <si>
    <t>INJERTO OSEO CADAVERICO LIOFILIZADO DE 10 CC</t>
  </si>
  <si>
    <t>TORNILLOS DE BLOQUEO 4.0/5.0 MM TITANIO</t>
  </si>
  <si>
    <t>ARANDELA DE 7 MM 3.5 TITANIO</t>
  </si>
  <si>
    <t>ARANDELA DE 13 MM 4.5 TITANIO</t>
  </si>
  <si>
    <t xml:space="preserve">NOMBRE SISTEMA </t>
  </si>
  <si>
    <t xml:space="preserve">PLACA ANATÓMICA AV CLAVÍCULA  DERECHA E IZQUIERDA </t>
  </si>
  <si>
    <t xml:space="preserve">PLACA ESPECIAL ANATOMICA DE PERONE DISTAL 3,5 MM DERECHA/IZQUIERDA SENCILLA </t>
  </si>
  <si>
    <t>PLACA DHS 4,5 MM SENCILLA</t>
  </si>
  <si>
    <t>PLACA DCS 4,5 MM SENCILLA</t>
  </si>
  <si>
    <t xml:space="preserve">TORNILLO BLOQ. NAVIGATOR TITANIO 4.0-5.0MM </t>
  </si>
  <si>
    <t>SISTEMA DE MANO Y PIE</t>
  </si>
  <si>
    <t>MINIPLACA MANO&amp;PIE 2.0 CONTINUA X12 BLOQ. TIT.</t>
  </si>
  <si>
    <t>MINITORNILLO BLOQ. 1.5X6,8,10,12,14,16,18,20 MM TIT. M&amp;P</t>
  </si>
  <si>
    <t>MINITORNILLO BLOQ. 2.0X6,8,10,12,14,16,18,20 MM TIT. M&amp;P</t>
  </si>
  <si>
    <t>MINITORNILLO BLOQ. 2.4X8,10,12,14,16,18,20,24,26,28,30 MM TIT. M&amp;P</t>
  </si>
  <si>
    <t>MINITORNILLO BLOQ. 2.7X6,8,10,12,14,16,18,20,24,26,28,30,35,40,45,50 MM TIT. M&amp;P</t>
  </si>
  <si>
    <t>MINIPLACA BLOQ. 1.5 EN H TITA</t>
  </si>
  <si>
    <t>MINIPLACA BLOQ. 1.5 EN RECTA  X 6,8 ORF TIT</t>
  </si>
  <si>
    <t>MINIPLACA BLOQ. 1.5MM CONDILAR 2+5 TIT</t>
  </si>
  <si>
    <t>MINIPLACA BLOQ. EN Y 3+7 TIT</t>
  </si>
  <si>
    <t>MINIPLACA BLOQ. EN T 4+7 TIT</t>
  </si>
  <si>
    <t xml:space="preserve">MINIPLACA BLOQ. ANCHA 4,6 ORIF TIT </t>
  </si>
  <si>
    <t xml:space="preserve">MINIPLACA BLOQ. ANCHA 4,5,6,7,8,10ORIF TIT </t>
  </si>
  <si>
    <t>SAC PIECE FOAM DRESSING 7.5*10*3CM</t>
  </si>
  <si>
    <t>SAC PIECE FOAM DRESSING 26*16*3CM</t>
  </si>
  <si>
    <t>SAC PIECE FOAM DRESSING 12*8*3CM</t>
  </si>
  <si>
    <t>SAC PIECE FOAM DRESSING 15*10*3CM</t>
  </si>
  <si>
    <t>SAC PIECE FOAM DRESSING 16*12*3CM</t>
  </si>
  <si>
    <t>PLACA DCP 3.5 SENCILLA</t>
  </si>
  <si>
    <t>PLACA EN T 3.5 RECTA SENCILLA</t>
  </si>
  <si>
    <t>PLACA EN T 3.5 OBLICUA DERECHA/ IZQUIERDA SENCILLA</t>
  </si>
  <si>
    <t>PLACA RECONSTRUCCION 3.5 RECTA SENCILLA</t>
  </si>
  <si>
    <t>PLACA RECONSTRUCCION 3.5 CURVA SENCILLA</t>
  </si>
  <si>
    <t>PLACA DE CALCANEO 3,5 MM DER/IZQ ACERO SENCILLA TODAS LAS MEDIDAS</t>
  </si>
  <si>
    <t xml:space="preserve">PLACA ESPECIAL HUMERO DISTAL LATERAL SENCILLA  DERECHA /IZQUIERDA </t>
  </si>
  <si>
    <t xml:space="preserve">PLACA ESPECIAL HUMERO DISTAL ANATOMICA SENCILLA  EN (Y) 3,5-40ª DERECHA /IZQUIERDA </t>
  </si>
  <si>
    <t>PLACA DCP ANGOSTA 4.5 MM SENCILLA</t>
  </si>
  <si>
    <t>PLACA DCP ANCHA 4.5 MM SENCILLA</t>
  </si>
  <si>
    <t>PLACA EN L DE SOSTEN DERECHA/ IZQUIERDA 4,5 MM SENCILLA</t>
  </si>
  <si>
    <t>PLACA EN T 4,5 MM SENCILLA</t>
  </si>
  <si>
    <t>PLACA 4,5 TIBIA DISTAL TREBOLAR 4,5 MM SENCILLA</t>
  </si>
  <si>
    <t>TAPON DE CLAVO ESTÁNDAR CLAVO TENS</t>
  </si>
  <si>
    <t>PLACA ANATOMICA PALO DE GOLF ANGULO VARIABLE  TIBIA PROXIMAL LATERAL PALO DE GOLF BLOQUEADA DE TITANIO</t>
  </si>
  <si>
    <t>PLACA BLOQUEADA PARA  TIBIA PRXIMAL PALO DE GOLF  TITANIO TIPO LISS</t>
  </si>
  <si>
    <t xml:space="preserve">PLACA BLOQ. MULTIAXIAL AV PHYLOS TITANIO </t>
  </si>
  <si>
    <t>PLACA MULTIAXIAL PATELLAR TITANIO S,M,L</t>
  </si>
  <si>
    <t>MALLA MULTIAXIAL PATELLAR TITANIO S,M,L</t>
  </si>
  <si>
    <t>PLACA ANATOMICA TIBIA DISTAL CON ò SIN LENGÜETA BLOQUEADA DE TITANIO AV.</t>
  </si>
  <si>
    <t>TORNILLOS HERBER ACUTEC TITANIO 2.5,3.5,4.0</t>
  </si>
  <si>
    <t>TORNILLO CORTICALES 1.5 TIT.#6,8,10,12,14,16,18,20</t>
  </si>
  <si>
    <t>TORNILLO CORTICALES 2.0 TIT.#6,8,10,12,14,16,18,20,22,26,28,30</t>
  </si>
  <si>
    <t>TORNILLO CORTICALES 2.4 TIT.#8,10,12,14,16,18,20,22,26,28,30</t>
  </si>
  <si>
    <t>TORNILLO CORTICALES 2.7 TIT.#6,8,10,12,14,16,18,20,22,26,28,30</t>
  </si>
  <si>
    <t>MINIPLACA BLOQ. 2.0 EN H TIT</t>
  </si>
  <si>
    <t>MINIPLACA BLOQ. 2.0 EN T TIT</t>
  </si>
  <si>
    <t>MINIPLACA BLOQ. 2.0 CONDILAR TIT</t>
  </si>
  <si>
    <t>MINIPLACA BLOQ. 2.4 EN X TIT</t>
  </si>
  <si>
    <t>MINIPLACA BLOQ. 2.4 EN T ANCHA TIT</t>
  </si>
  <si>
    <t>MINIPLACA BLOQ. 2.4 CONDILAR TIT</t>
  </si>
  <si>
    <t>PLACA BLOQUEADA DE OLECRANON 3,5 MM DER/IZQ ACERO TODAS LAS MEDIDAS</t>
  </si>
  <si>
    <t>PLACA BLOQUEADA DE ARTRODESIS DE MUÑECA 2.4/2.7/3.5MM</t>
  </si>
  <si>
    <t>PRÓTESIS TOTAL DE CADERA CEMENTADA DINAMOND POLIETILENO</t>
  </si>
  <si>
    <t>PRÓTESIS TOTAL DE CADERA NO  CEMENTADA OPTIMA CO CR</t>
  </si>
  <si>
    <t xml:space="preserve">PRÓTESIS TOTAL DE CADERA BIPOLAR </t>
  </si>
  <si>
    <t>PROTESIS PARCIAL DE THOMPSON, TODAS LAS MEDIDAS PARES E IMPARES</t>
  </si>
  <si>
    <t>CEMENTO OSEO CON ANTIBIOTICO (GENTAMICINA)</t>
  </si>
  <si>
    <t>DESCRIPCIÓN</t>
  </si>
  <si>
    <t>LÍNEA TORNILLOS TITANIO</t>
  </si>
  <si>
    <t>LÍNEA PLACAS TITANIO</t>
  </si>
  <si>
    <t>LÍNEA CLAVOS TITANIO</t>
  </si>
  <si>
    <t>LÍNEA TITANIO</t>
  </si>
  <si>
    <t>LÍNEA FIJADORES</t>
  </si>
  <si>
    <t>LÍNEA TORNILLOS ACERO</t>
  </si>
  <si>
    <t>LÍNEA CLAVOS ACERO</t>
  </si>
  <si>
    <t>LÍNEA ACERO BLOQUEADO - ANATOMICO</t>
  </si>
  <si>
    <t>LÍNEA ACERO SENCILLO - ANATOMICO</t>
  </si>
  <si>
    <t>LÍNEA PRÓTESIS</t>
  </si>
  <si>
    <t xml:space="preserve">SISTEMA DE PRESIÓN NEGATIVA SAC </t>
  </si>
  <si>
    <t>TORNILLO CANULADO 6.5 MM TITANIO</t>
  </si>
  <si>
    <t>PLACA 1/3 DE TUBO BLOQUEADA</t>
  </si>
  <si>
    <t>SOLCA</t>
  </si>
  <si>
    <t>CLAVO PFN (PARA FEMUR) EN ACERO</t>
  </si>
  <si>
    <t>HOJA HELICOIDAL PARA PFN EN ACERO</t>
  </si>
  <si>
    <t>TORNILLO DE BLOQUEO PFN ACERO</t>
  </si>
  <si>
    <t>Lista de Precio Ortomax 2021</t>
  </si>
  <si>
    <t>CLAVO INTRAMEDULAR NAVIGATOR PARA TIBIA MULTIBLOQUEO INCLUYE TAPON ACERO</t>
  </si>
  <si>
    <t xml:space="preserve">TORNILLO BLOQ. NAVIGATOR ACERO 4.0-5.0MM </t>
  </si>
  <si>
    <t>Lista de Precios Ortomacx Inquiort  2021</t>
  </si>
  <si>
    <t>INTERHOSPITAL</t>
  </si>
  <si>
    <t>NORMAL</t>
  </si>
  <si>
    <t>CLÍNICA PANAMERICANA</t>
  </si>
  <si>
    <t xml:space="preserve">GRUPO HOSPITALARIO KENNEDY </t>
  </si>
  <si>
    <t>TORNILLO CORTICAL 2,4/2,7 MM VARIAS MEDIDAS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</si>
</sst>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[$$-300A]\ * #,##0.00_ ;_-[$$-300A]\ * \-#,##0.00\ ;_-[$$-300A]\ * &quot;-&quot;??_ ;_-@_ "/>
    <numFmt numFmtId="167" formatCode="_ [$$-300A]* #,##0.00_ ;_ [$$-300A]* \-#,##0.00_ ;_ [$$-300A]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00FF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4" fillId="2" borderId="1" xfId="3" applyFont="1" applyFill="1" applyBorder="1" applyAlignment="1" applyProtection="1">
      <alignment horizontal="center" vertical="top" readingOrder="1"/>
      <protection locked="0"/>
    </xf>
    <xf numFmtId="0" fontId="4" fillId="2" borderId="1" xfId="3" applyFont="1" applyFill="1" applyBorder="1" applyAlignment="1" applyProtection="1">
      <alignment horizontal="center" vertical="top" wrapText="1" readingOrder="1"/>
      <protection locked="0"/>
    </xf>
    <xf numFmtId="0" fontId="2" fillId="0" borderId="1" xfId="3" applyFont="1" applyFill="1" applyBorder="1" applyAlignment="1" applyProtection="1">
      <alignment vertical="top" wrapText="1" readingOrder="1"/>
      <protection locked="0"/>
    </xf>
    <xf numFmtId="166" fontId="2" fillId="0" borderId="0" xfId="3" applyNumberFormat="1" applyFont="1" applyAlignment="1">
      <alignment horizontal="center" vertical="center"/>
    </xf>
    <xf numFmtId="166" fontId="4" fillId="2" borderId="1" xfId="3" applyNumberFormat="1" applyFont="1" applyFill="1" applyBorder="1" applyAlignment="1" applyProtection="1">
      <alignment horizontal="center" vertical="center"/>
      <protection locked="0"/>
    </xf>
    <xf numFmtId="166" fontId="2" fillId="0" borderId="1" xfId="3" applyNumberFormat="1" applyFont="1" applyBorder="1" applyAlignment="1" applyProtection="1">
      <alignment horizontal="center" vertical="center"/>
      <protection locked="0"/>
    </xf>
    <xf numFmtId="166" fontId="2" fillId="0" borderId="1" xfId="3" applyNumberFormat="1" applyFont="1" applyFill="1" applyBorder="1" applyAlignment="1" applyProtection="1">
      <alignment horizontal="center" vertical="center"/>
      <protection locked="0"/>
    </xf>
    <xf numFmtId="166" fontId="6" fillId="0" borderId="0" xfId="0" applyNumberFormat="1" applyFont="1" applyAlignment="1">
      <alignment horizontal="center"/>
    </xf>
    <xf numFmtId="0" fontId="2" fillId="0" borderId="1" xfId="3" applyFont="1" applyFill="1" applyBorder="1" applyAlignment="1" applyProtection="1">
      <alignment horizontal="center" vertical="top" readingOrder="1"/>
      <protection locked="0"/>
    </xf>
    <xf numFmtId="166" fontId="2" fillId="5" borderId="1" xfId="3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/>
    <xf numFmtId="166" fontId="2" fillId="0" borderId="1" xfId="1" applyNumberFormat="1" applyFont="1" applyFill="1" applyBorder="1" applyAlignment="1" applyProtection="1">
      <alignment horizontal="center" vertical="top" readingOrder="1"/>
      <protection locked="0"/>
    </xf>
    <xf numFmtId="0" fontId="2" fillId="0" borderId="1" xfId="0" applyFont="1" applyFill="1" applyBorder="1" applyAlignment="1" applyProtection="1">
      <alignment horizontal="left"/>
      <protection hidden="1"/>
    </xf>
    <xf numFmtId="16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left" wrapText="1"/>
      <protection hidden="1"/>
    </xf>
    <xf numFmtId="0" fontId="2" fillId="0" borderId="1" xfId="0" applyFont="1" applyFill="1" applyBorder="1"/>
    <xf numFmtId="166" fontId="2" fillId="0" borderId="1" xfId="2" applyNumberFormat="1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Alignment="1"/>
    <xf numFmtId="0" fontId="10" fillId="0" borderId="1" xfId="3" applyFont="1" applyFill="1" applyBorder="1" applyAlignment="1" applyProtection="1">
      <alignment horizontal="center" vertical="top" wrapText="1" readingOrder="1"/>
      <protection locked="0"/>
    </xf>
    <xf numFmtId="166" fontId="10" fillId="0" borderId="1" xfId="3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>
      <alignment horizontal="center"/>
    </xf>
    <xf numFmtId="0" fontId="9" fillId="0" borderId="1" xfId="3" applyFont="1" applyFill="1" applyBorder="1" applyAlignment="1" applyProtection="1">
      <alignment horizontal="center" vertical="top" readingOrder="1"/>
      <protection locked="0"/>
    </xf>
    <xf numFmtId="0" fontId="9" fillId="0" borderId="1" xfId="3" applyFont="1" applyFill="1" applyBorder="1" applyAlignment="1" applyProtection="1">
      <alignment vertical="top" wrapText="1" readingOrder="1"/>
      <protection locked="0"/>
    </xf>
    <xf numFmtId="166" fontId="9" fillId="0" borderId="1" xfId="3" applyNumberFormat="1" applyFont="1" applyFill="1" applyBorder="1" applyAlignment="1" applyProtection="1">
      <alignment horizontal="center" vertical="center"/>
      <protection locked="0"/>
    </xf>
    <xf numFmtId="0" fontId="9" fillId="0" borderId="2" xfId="3" applyFont="1" applyFill="1" applyBorder="1" applyAlignment="1" applyProtection="1">
      <alignment horizontal="center" vertical="top" readingOrder="1"/>
      <protection locked="0"/>
    </xf>
    <xf numFmtId="0" fontId="9" fillId="0" borderId="2" xfId="0" applyFont="1" applyFill="1" applyBorder="1" applyAlignment="1">
      <alignment wrapText="1"/>
    </xf>
    <xf numFmtId="166" fontId="9" fillId="0" borderId="2" xfId="3" applyNumberFormat="1" applyFont="1" applyFill="1" applyBorder="1" applyAlignment="1" applyProtection="1">
      <alignment horizontal="center" vertical="center"/>
      <protection locked="0"/>
    </xf>
    <xf numFmtId="0" fontId="9" fillId="0" borderId="2" xfId="3" applyFont="1" applyFill="1" applyBorder="1" applyAlignment="1" applyProtection="1">
      <alignment vertical="top" wrapText="1" readingOrder="1"/>
      <protection locked="0"/>
    </xf>
    <xf numFmtId="166" fontId="9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166" fontId="9" fillId="0" borderId="0" xfId="0" applyNumberFormat="1" applyFont="1" applyFill="1" applyAlignment="1">
      <alignment horizontal="center"/>
    </xf>
    <xf numFmtId="0" fontId="9" fillId="0" borderId="1" xfId="3" applyFont="1" applyFill="1" applyBorder="1" applyAlignment="1" applyProtection="1">
      <alignment horizontal="center" vertical="center" readingOrder="1"/>
      <protection locked="0"/>
    </xf>
    <xf numFmtId="0" fontId="9" fillId="0" borderId="1" xfId="3" applyFont="1" applyFill="1" applyBorder="1" applyAlignment="1" applyProtection="1">
      <alignment horizontal="left" vertical="center" wrapText="1" readingOrder="1"/>
      <protection locked="0"/>
    </xf>
    <xf numFmtId="166" fontId="9" fillId="0" borderId="1" xfId="3" applyNumberFormat="1" applyFont="1" applyFill="1" applyBorder="1" applyAlignment="1" applyProtection="1">
      <alignment horizontal="left" vertical="center" readingOrder="1"/>
      <protection locked="0"/>
    </xf>
    <xf numFmtId="0" fontId="9" fillId="0" borderId="0" xfId="0" applyFont="1" applyFill="1" applyAlignment="1">
      <alignment horizontal="left" vertical="center" readingOrder="1"/>
    </xf>
    <xf numFmtId="0" fontId="9" fillId="8" borderId="1" xfId="3" applyFont="1" applyFill="1" applyBorder="1" applyAlignment="1" applyProtection="1">
      <alignment vertical="top" wrapText="1" readingOrder="1"/>
      <protection locked="0"/>
    </xf>
    <xf numFmtId="166" fontId="9" fillId="8" borderId="1" xfId="3" applyNumberFormat="1" applyFont="1" applyFill="1" applyBorder="1" applyAlignment="1" applyProtection="1">
      <alignment horizontal="center" vertical="center"/>
      <protection locked="0"/>
    </xf>
    <xf numFmtId="0" fontId="10" fillId="0" borderId="1" xfId="3" applyFont="1" applyFill="1" applyBorder="1" applyAlignment="1" applyProtection="1">
      <alignment horizontal="center" vertical="top" readingOrder="1"/>
      <protection locked="0"/>
    </xf>
    <xf numFmtId="166" fontId="9" fillId="0" borderId="4" xfId="3" applyNumberFormat="1" applyFont="1" applyFill="1" applyBorder="1" applyAlignment="1" applyProtection="1">
      <alignment horizontal="center" vertical="center"/>
      <protection locked="0"/>
    </xf>
    <xf numFmtId="166" fontId="9" fillId="0" borderId="4" xfId="3" applyNumberFormat="1" applyFont="1" applyFill="1" applyBorder="1" applyAlignment="1" applyProtection="1">
      <alignment horizontal="left" vertical="center" readingOrder="1"/>
      <protection locked="0"/>
    </xf>
    <xf numFmtId="9" fontId="9" fillId="0" borderId="0" xfId="4" applyFont="1" applyFill="1" applyAlignment="1"/>
    <xf numFmtId="0" fontId="9" fillId="9" borderId="0" xfId="0" applyFont="1" applyFill="1" applyAlignment="1"/>
    <xf numFmtId="0" fontId="9" fillId="9" borderId="0" xfId="0" applyFont="1" applyFill="1" applyAlignment="1">
      <alignment horizontal="center"/>
    </xf>
    <xf numFmtId="167" fontId="9" fillId="9" borderId="2" xfId="0" applyNumberFormat="1" applyFont="1" applyFill="1" applyBorder="1" applyAlignment="1"/>
    <xf numFmtId="166" fontId="9" fillId="9" borderId="1" xfId="3" applyNumberFormat="1" applyFont="1" applyFill="1" applyBorder="1" applyAlignment="1" applyProtection="1">
      <alignment horizontal="center" vertical="center"/>
      <protection locked="0"/>
    </xf>
    <xf numFmtId="0" fontId="10" fillId="9" borderId="0" xfId="0" applyFont="1" applyFill="1" applyAlignment="1"/>
    <xf numFmtId="167" fontId="9" fillId="8" borderId="2" xfId="0" applyNumberFormat="1" applyFont="1" applyFill="1" applyBorder="1" applyAlignment="1"/>
    <xf numFmtId="0" fontId="10" fillId="0" borderId="2" xfId="3" applyFont="1" applyFill="1" applyBorder="1" applyAlignment="1" applyProtection="1">
      <alignment horizontal="center" vertical="top" readingOrder="1"/>
      <protection locked="0"/>
    </xf>
    <xf numFmtId="0" fontId="10" fillId="0" borderId="2" xfId="3" applyFont="1" applyFill="1" applyBorder="1" applyAlignment="1" applyProtection="1">
      <alignment horizontal="center" vertical="top" wrapText="1" readingOrder="1"/>
      <protection locked="0"/>
    </xf>
    <xf numFmtId="166" fontId="10" fillId="0" borderId="2" xfId="3" applyNumberFormat="1" applyFont="1" applyFill="1" applyBorder="1" applyAlignment="1" applyProtection="1">
      <alignment horizontal="center" vertical="center"/>
      <protection locked="0"/>
    </xf>
    <xf numFmtId="166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3" applyFont="1" applyFill="1" applyBorder="1" applyAlignment="1" applyProtection="1">
      <alignment horizontal="left" vertical="center" wrapText="1" readingOrder="1"/>
      <protection locked="0"/>
    </xf>
    <xf numFmtId="0" fontId="10" fillId="0" borderId="1" xfId="3" applyFont="1" applyFill="1" applyBorder="1" applyAlignment="1" applyProtection="1">
      <alignment horizontal="center" vertical="top" readingOrder="1"/>
      <protection locked="0"/>
    </xf>
    <xf numFmtId="0" fontId="10" fillId="0" borderId="2" xfId="3" applyFont="1" applyFill="1" applyBorder="1" applyAlignment="1" applyProtection="1">
      <alignment horizontal="center" vertical="top" readingOrder="1"/>
      <protection locked="0"/>
    </xf>
    <xf numFmtId="0" fontId="10" fillId="0" borderId="1" xfId="3" applyFont="1" applyFill="1" applyBorder="1" applyAlignment="1" applyProtection="1">
      <alignment horizontal="center" vertical="top" readingOrder="1"/>
      <protection locked="0"/>
    </xf>
    <xf numFmtId="0" fontId="10" fillId="0" borderId="2" xfId="3" applyFont="1" applyFill="1" applyBorder="1" applyAlignment="1" applyProtection="1">
      <alignment horizontal="center" vertical="top" readingOrder="1"/>
      <protection locked="0"/>
    </xf>
    <xf numFmtId="0" fontId="9" fillId="9" borderId="2" xfId="3" applyFont="1" applyFill="1" applyBorder="1" applyAlignment="1" applyProtection="1">
      <alignment horizontal="center" vertical="top" readingOrder="1"/>
      <protection locked="0"/>
    </xf>
    <xf numFmtId="0" fontId="9" fillId="9" borderId="2" xfId="3" applyFont="1" applyFill="1" applyBorder="1" applyAlignment="1" applyProtection="1">
      <alignment vertical="top" wrapText="1" readingOrder="1"/>
      <protection locked="0"/>
    </xf>
    <xf numFmtId="166" fontId="9" fillId="9" borderId="2" xfId="0" applyNumberFormat="1" applyFont="1" applyFill="1" applyBorder="1" applyAlignment="1">
      <alignment horizontal="center" vertical="center"/>
    </xf>
    <xf numFmtId="166" fontId="9" fillId="9" borderId="2" xfId="3" applyNumberFormat="1" applyFont="1" applyFill="1" applyBorder="1" applyAlignment="1" applyProtection="1">
      <alignment horizontal="center" vertical="center"/>
      <protection locked="0"/>
    </xf>
    <xf numFmtId="0" fontId="10" fillId="7" borderId="1" xfId="3" applyFont="1" applyFill="1" applyBorder="1" applyAlignment="1" applyProtection="1">
      <alignment horizontal="center" vertical="top" readingOrder="1"/>
      <protection locked="0"/>
    </xf>
    <xf numFmtId="0" fontId="11" fillId="0" borderId="7" xfId="3" applyFont="1" applyFill="1" applyBorder="1" applyAlignment="1">
      <alignment horizontal="center"/>
    </xf>
    <xf numFmtId="0" fontId="10" fillId="7" borderId="1" xfId="3" applyFont="1" applyFill="1" applyBorder="1" applyAlignment="1">
      <alignment horizontal="center" vertical="center"/>
    </xf>
    <xf numFmtId="0" fontId="10" fillId="7" borderId="4" xfId="3" applyFont="1" applyFill="1" applyBorder="1" applyAlignment="1">
      <alignment horizontal="center" vertical="center"/>
    </xf>
    <xf numFmtId="0" fontId="10" fillId="0" borderId="1" xfId="3" applyFont="1" applyFill="1" applyBorder="1" applyAlignment="1" applyProtection="1">
      <alignment horizontal="center" vertical="top" readingOrder="1"/>
      <protection locked="0"/>
    </xf>
    <xf numFmtId="0" fontId="10" fillId="7" borderId="4" xfId="3" applyFont="1" applyFill="1" applyBorder="1" applyAlignment="1" applyProtection="1">
      <alignment horizontal="center" vertical="top" readingOrder="1"/>
      <protection locked="0"/>
    </xf>
    <xf numFmtId="0" fontId="10" fillId="7" borderId="5" xfId="3" applyFont="1" applyFill="1" applyBorder="1" applyAlignment="1" applyProtection="1">
      <alignment horizontal="center" vertical="top" readingOrder="1"/>
      <protection locked="0"/>
    </xf>
    <xf numFmtId="0" fontId="10" fillId="7" borderId="6" xfId="3" applyFont="1" applyFill="1" applyBorder="1" applyAlignment="1" applyProtection="1">
      <alignment horizontal="center" vertical="top" readingOrder="1"/>
      <protection locked="0"/>
    </xf>
    <xf numFmtId="0" fontId="10" fillId="7" borderId="3" xfId="3" applyFont="1" applyFill="1" applyBorder="1" applyAlignment="1" applyProtection="1">
      <alignment horizontal="center" vertical="top" readingOrder="1"/>
      <protection locked="0"/>
    </xf>
    <xf numFmtId="0" fontId="10" fillId="7" borderId="8" xfId="3" applyFont="1" applyFill="1" applyBorder="1" applyAlignment="1" applyProtection="1">
      <alignment horizontal="center" vertical="top" readingOrder="1"/>
      <protection locked="0"/>
    </xf>
    <xf numFmtId="0" fontId="10" fillId="7" borderId="0" xfId="3" applyFont="1" applyFill="1" applyBorder="1" applyAlignment="1" applyProtection="1">
      <alignment horizontal="center" vertical="top" readingOrder="1"/>
      <protection locked="0"/>
    </xf>
    <xf numFmtId="0" fontId="10" fillId="7" borderId="9" xfId="3" applyFont="1" applyFill="1" applyBorder="1" applyAlignment="1" applyProtection="1">
      <alignment horizontal="center" vertical="top" readingOrder="1"/>
      <protection locked="0"/>
    </xf>
    <xf numFmtId="0" fontId="8" fillId="3" borderId="1" xfId="3" applyFont="1" applyFill="1" applyBorder="1" applyAlignment="1" applyProtection="1">
      <alignment horizontal="center" vertical="top" readingOrder="1"/>
      <protection locked="0"/>
    </xf>
    <xf numFmtId="0" fontId="5" fillId="0" borderId="0" xfId="3" applyFont="1" applyAlignment="1" applyProtection="1">
      <alignment vertical="top" wrapText="1" readingOrder="1"/>
      <protection locked="0"/>
    </xf>
    <xf numFmtId="0" fontId="3" fillId="0" borderId="0" xfId="3" applyFont="1" applyAlignment="1"/>
    <xf numFmtId="0" fontId="7" fillId="0" borderId="0" xfId="3" applyFont="1" applyBorder="1" applyAlignment="1"/>
    <xf numFmtId="0" fontId="7" fillId="4" borderId="1" xfId="3" applyFont="1" applyFill="1" applyBorder="1" applyAlignment="1">
      <alignment horizontal="center" vertical="center"/>
    </xf>
    <xf numFmtId="0" fontId="10" fillId="7" borderId="2" xfId="3" applyFont="1" applyFill="1" applyBorder="1" applyAlignment="1" applyProtection="1">
      <alignment horizontal="center" vertical="top" readingOrder="1"/>
      <protection locked="0"/>
    </xf>
    <xf numFmtId="0" fontId="10" fillId="7" borderId="10" xfId="3" applyFont="1" applyFill="1" applyBorder="1" applyAlignment="1">
      <alignment horizontal="center" vertical="center"/>
    </xf>
    <xf numFmtId="0" fontId="10" fillId="7" borderId="0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/>
    </xf>
    <xf numFmtId="0" fontId="10" fillId="0" borderId="2" xfId="3" applyFont="1" applyFill="1" applyBorder="1" applyAlignment="1" applyProtection="1">
      <alignment horizontal="center" vertical="top" readingOrder="1"/>
      <protection locked="0"/>
    </xf>
    <xf numFmtId="0" fontId="11" fillId="0" borderId="0" xfId="3" applyFont="1" applyFill="1" applyBorder="1" applyAlignment="1">
      <alignment horizontal="center"/>
    </xf>
    <xf numFmtId="0" fontId="10" fillId="7" borderId="11" xfId="3" applyFont="1" applyFill="1" applyBorder="1" applyAlignment="1" applyProtection="1">
      <alignment horizontal="center" vertical="top" readingOrder="1"/>
      <protection locked="0"/>
    </xf>
    <xf numFmtId="0" fontId="10" fillId="0" borderId="0" xfId="3" applyFont="1" applyFill="1" applyBorder="1" applyAlignment="1">
      <alignment horizontal="center" vertical="center"/>
    </xf>
  </cellXfs>
  <cellStyles count="5">
    <cellStyle name="Millares" xfId="1" builtinId="3"/>
    <cellStyle name="Moneda" xfId="2" builtinId="4"/>
    <cellStyle name="Normal" xfId="0" builtinId="0"/>
    <cellStyle name="Normal 3" xfId="3" xr:uid="{00000000-0005-0000-0000-000003000000}"/>
    <cellStyle name="Porcentaje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1710447</xdr:colOff>
      <xdr:row>0</xdr:row>
      <xdr:rowOff>0</xdr:rowOff>
    </xdr:from>
    <xdr:to>
      <xdr:col>2</xdr:col>
      <xdr:colOff>478275</xdr:colOff>
      <xdr:row>8</xdr:row>
      <xdr:rowOff>122534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0592F4-34F2-40F4-9E14-778526FC71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9373" r="1709" b="26495"/>
        <a:stretch/>
      </xdr:blipFill>
      <xdr:spPr>
        <a:xfrm>
          <a:off x="2059021" y="0"/>
          <a:ext cx="2975041" cy="1638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1483470</xdr:colOff>
      <xdr:row>0</xdr:row>
      <xdr:rowOff>0</xdr:rowOff>
    </xdr:from>
    <xdr:to>
      <xdr:col>2</xdr:col>
      <xdr:colOff>251298</xdr:colOff>
      <xdr:row>8</xdr:row>
      <xdr:rowOff>65790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8411C5-A5B5-42C7-87A3-2466DD0705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9373" r="1709" b="26495"/>
        <a:stretch/>
      </xdr:blipFill>
      <xdr:spPr>
        <a:xfrm>
          <a:off x="1833990" y="0"/>
          <a:ext cx="2974068" cy="1620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1483470</xdr:colOff>
      <xdr:row>0</xdr:row>
      <xdr:rowOff>0</xdr:rowOff>
    </xdr:from>
    <xdr:to>
      <xdr:col>2</xdr:col>
      <xdr:colOff>251298</xdr:colOff>
      <xdr:row>8</xdr:row>
      <xdr:rowOff>65790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1A955E-FD1C-492E-B8BC-34F01ABE89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9373" r="1709" b="26495"/>
        <a:stretch/>
      </xdr:blipFill>
      <xdr:spPr>
        <a:xfrm>
          <a:off x="1833990" y="0"/>
          <a:ext cx="2974068" cy="1620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BDA5-4446-457D-A211-22EAC7A58E4D}">
  <sheetPr codeName="Hoja7">
    <pageSetUpPr fitToPage="1"/>
  </sheetPr>
  <dimension ref="A2:H222"/>
  <sheetViews>
    <sheetView zoomScale="94" zoomScaleNormal="94" workbookViewId="0">
      <selection activeCell="B19" sqref="B19"/>
    </sheetView>
  </sheetViews>
  <sheetFormatPr baseColWidth="10" defaultColWidth="11.42578125" defaultRowHeight="12.75" x14ac:dyDescent="0.2"/>
  <cols>
    <col min="1" max="1" width="5.140625" style="25" customWidth="1"/>
    <col min="2" max="2" width="61.28515625" style="34" customWidth="1"/>
    <col min="3" max="3" width="10.28515625" style="35" hidden="1" customWidth="1"/>
    <col min="4" max="4" width="8.85546875" style="35" hidden="1" customWidth="1"/>
    <col min="5" max="5" width="10.28515625" style="35" hidden="1" customWidth="1"/>
    <col min="6" max="6" width="8.85546875" style="22" hidden="1" customWidth="1"/>
    <col min="7" max="7" width="11.42578125" style="46"/>
    <col min="8" max="16384" width="11.42578125" style="22"/>
  </cols>
  <sheetData>
    <row r="2" spans="1:7" x14ac:dyDescent="0.2">
      <c r="G2" s="50" t="s">
        <v>261</v>
      </c>
    </row>
    <row r="4" spans="1:7" ht="26.25" x14ac:dyDescent="0.4">
      <c r="A4" s="67" t="s">
        <v>265</v>
      </c>
      <c r="B4" s="67"/>
      <c r="C4" s="67"/>
      <c r="D4" s="67"/>
      <c r="E4" s="67"/>
    </row>
    <row r="5" spans="1:7" ht="26.25" customHeight="1" x14ac:dyDescent="0.2">
      <c r="A5" s="68" t="s">
        <v>60</v>
      </c>
      <c r="B5" s="68"/>
      <c r="C5" s="68"/>
      <c r="D5" s="68"/>
      <c r="E5" s="69"/>
    </row>
    <row r="6" spans="1:7" s="25" customFormat="1" x14ac:dyDescent="0.2">
      <c r="A6" s="42" t="s">
        <v>61</v>
      </c>
      <c r="B6" s="23" t="s">
        <v>247</v>
      </c>
      <c r="C6" s="24" t="s">
        <v>2</v>
      </c>
      <c r="D6" s="24" t="s">
        <v>3</v>
      </c>
      <c r="E6" s="24" t="s">
        <v>4</v>
      </c>
      <c r="G6" s="47"/>
    </row>
    <row r="7" spans="1:7" s="25" customFormat="1" x14ac:dyDescent="0.2">
      <c r="A7" s="70" t="s">
        <v>257</v>
      </c>
      <c r="B7" s="70"/>
      <c r="C7" s="70"/>
      <c r="D7" s="70"/>
      <c r="E7" s="70"/>
      <c r="G7" s="47"/>
    </row>
    <row r="8" spans="1:7" x14ac:dyDescent="0.2">
      <c r="A8" s="26">
        <v>1</v>
      </c>
      <c r="B8" s="27" t="s">
        <v>242</v>
      </c>
      <c r="C8" s="28">
        <v>1200</v>
      </c>
      <c r="D8" s="28">
        <f t="shared" ref="D8:D10" si="0">+C8*12%</f>
        <v>144</v>
      </c>
      <c r="E8" s="43">
        <f t="shared" ref="E8:E10" si="1">C8+D8</f>
        <v>1344</v>
      </c>
      <c r="F8" s="31">
        <f>+C8*20%</f>
        <v>240</v>
      </c>
      <c r="G8" s="48">
        <f>+C8-F8</f>
        <v>960</v>
      </c>
    </row>
    <row r="9" spans="1:7" x14ac:dyDescent="0.2">
      <c r="A9" s="26">
        <v>2</v>
      </c>
      <c r="B9" s="27" t="s">
        <v>243</v>
      </c>
      <c r="C9" s="28">
        <v>1800</v>
      </c>
      <c r="D9" s="28">
        <f t="shared" si="0"/>
        <v>216</v>
      </c>
      <c r="E9" s="43">
        <f t="shared" si="1"/>
        <v>2016</v>
      </c>
      <c r="F9" s="31">
        <f t="shared" ref="F9:F13" si="2">+C9*20%</f>
        <v>360</v>
      </c>
      <c r="G9" s="48">
        <f t="shared" ref="G9:G11" si="3">+C9-F9</f>
        <v>1440</v>
      </c>
    </row>
    <row r="10" spans="1:7" x14ac:dyDescent="0.2">
      <c r="A10" s="26">
        <v>3</v>
      </c>
      <c r="B10" s="27" t="s">
        <v>244</v>
      </c>
      <c r="C10" s="28">
        <v>2000</v>
      </c>
      <c r="D10" s="28">
        <f t="shared" si="0"/>
        <v>240</v>
      </c>
      <c r="E10" s="43">
        <f t="shared" si="1"/>
        <v>2240</v>
      </c>
      <c r="F10" s="31">
        <f t="shared" si="2"/>
        <v>400</v>
      </c>
      <c r="G10" s="48">
        <f t="shared" si="3"/>
        <v>1600</v>
      </c>
    </row>
    <row r="11" spans="1:7" x14ac:dyDescent="0.2">
      <c r="A11" s="26">
        <v>4</v>
      </c>
      <c r="B11" s="27" t="s">
        <v>245</v>
      </c>
      <c r="C11" s="28">
        <v>280</v>
      </c>
      <c r="D11" s="28">
        <f>+C11*12%</f>
        <v>33.6</v>
      </c>
      <c r="E11" s="43">
        <f>C11+D11</f>
        <v>313.60000000000002</v>
      </c>
      <c r="F11" s="31">
        <f t="shared" si="2"/>
        <v>56</v>
      </c>
      <c r="G11" s="48">
        <f t="shared" si="3"/>
        <v>224</v>
      </c>
    </row>
    <row r="12" spans="1:7" x14ac:dyDescent="0.2">
      <c r="A12" s="26">
        <v>5</v>
      </c>
      <c r="B12" s="27" t="s">
        <v>246</v>
      </c>
      <c r="C12" s="28">
        <v>120</v>
      </c>
      <c r="D12" s="28">
        <f t="shared" ref="D12:D75" si="4">+C12*12%</f>
        <v>14.399999999999999</v>
      </c>
      <c r="E12" s="43">
        <f t="shared" ref="E12:E75" si="5">C12+D12</f>
        <v>134.4</v>
      </c>
      <c r="F12" s="31">
        <f t="shared" si="2"/>
        <v>24</v>
      </c>
      <c r="G12" s="51">
        <v>120</v>
      </c>
    </row>
    <row r="13" spans="1:7" x14ac:dyDescent="0.2">
      <c r="A13" s="26">
        <v>6</v>
      </c>
      <c r="B13" s="27" t="s">
        <v>5</v>
      </c>
      <c r="C13" s="28">
        <v>113</v>
      </c>
      <c r="D13" s="28">
        <f t="shared" si="4"/>
        <v>13.559999999999999</v>
      </c>
      <c r="E13" s="43">
        <f t="shared" si="5"/>
        <v>126.56</v>
      </c>
      <c r="F13" s="31">
        <f t="shared" si="2"/>
        <v>22.6</v>
      </c>
      <c r="G13" s="48">
        <f>+C13-F13</f>
        <v>90.4</v>
      </c>
    </row>
    <row r="14" spans="1:7" x14ac:dyDescent="0.2">
      <c r="A14" s="71" t="s">
        <v>256</v>
      </c>
      <c r="B14" s="72"/>
      <c r="C14" s="72"/>
      <c r="D14" s="72"/>
      <c r="E14" s="73"/>
    </row>
    <row r="15" spans="1:7" x14ac:dyDescent="0.2">
      <c r="A15" s="42" t="s">
        <v>61</v>
      </c>
      <c r="B15" s="23" t="s">
        <v>247</v>
      </c>
      <c r="C15" s="24" t="s">
        <v>2</v>
      </c>
      <c r="D15" s="24" t="s">
        <v>3</v>
      </c>
      <c r="E15" s="24" t="s">
        <v>4</v>
      </c>
    </row>
    <row r="16" spans="1:7" x14ac:dyDescent="0.2">
      <c r="A16" s="26">
        <v>7</v>
      </c>
      <c r="B16" s="27" t="s">
        <v>62</v>
      </c>
      <c r="C16" s="28">
        <v>120</v>
      </c>
      <c r="D16" s="28">
        <f t="shared" ref="D16:D28" si="6">+C16*12%</f>
        <v>14.399999999999999</v>
      </c>
      <c r="E16" s="43">
        <f t="shared" ref="E16:E28" si="7">C16+D16</f>
        <v>134.4</v>
      </c>
      <c r="F16" s="31">
        <f t="shared" ref="F16:F36" si="8">+C16*20%</f>
        <v>24</v>
      </c>
      <c r="G16" s="48">
        <f t="shared" ref="G16:G36" si="9">+C16-F16</f>
        <v>96</v>
      </c>
    </row>
    <row r="17" spans="1:7" x14ac:dyDescent="0.2">
      <c r="A17" s="26"/>
      <c r="B17" s="27" t="s">
        <v>260</v>
      </c>
      <c r="C17" s="28">
        <v>250</v>
      </c>
      <c r="D17" s="28">
        <f t="shared" si="6"/>
        <v>30</v>
      </c>
      <c r="E17" s="43">
        <f t="shared" si="7"/>
        <v>280</v>
      </c>
      <c r="F17" s="31">
        <f t="shared" si="8"/>
        <v>50</v>
      </c>
      <c r="G17" s="48">
        <f t="shared" si="9"/>
        <v>200</v>
      </c>
    </row>
    <row r="18" spans="1:7" x14ac:dyDescent="0.2">
      <c r="A18" s="26">
        <v>8</v>
      </c>
      <c r="B18" s="27" t="s">
        <v>209</v>
      </c>
      <c r="C18" s="28">
        <v>120</v>
      </c>
      <c r="D18" s="28">
        <f t="shared" si="6"/>
        <v>14.399999999999999</v>
      </c>
      <c r="E18" s="43">
        <f t="shared" si="7"/>
        <v>134.4</v>
      </c>
      <c r="F18" s="31">
        <f t="shared" si="8"/>
        <v>24</v>
      </c>
      <c r="G18" s="48">
        <f t="shared" si="9"/>
        <v>96</v>
      </c>
    </row>
    <row r="19" spans="1:7" x14ac:dyDescent="0.2">
      <c r="A19" s="26">
        <v>9</v>
      </c>
      <c r="B19" s="27" t="s">
        <v>210</v>
      </c>
      <c r="C19" s="28">
        <v>120</v>
      </c>
      <c r="D19" s="28">
        <f t="shared" si="6"/>
        <v>14.399999999999999</v>
      </c>
      <c r="E19" s="43">
        <f t="shared" si="7"/>
        <v>134.4</v>
      </c>
      <c r="F19" s="31">
        <f t="shared" si="8"/>
        <v>24</v>
      </c>
      <c r="G19" s="48">
        <f t="shared" si="9"/>
        <v>96</v>
      </c>
    </row>
    <row r="20" spans="1:7" x14ac:dyDescent="0.2">
      <c r="A20" s="26">
        <v>10</v>
      </c>
      <c r="B20" s="27" t="s">
        <v>211</v>
      </c>
      <c r="C20" s="28">
        <v>120</v>
      </c>
      <c r="D20" s="28">
        <f t="shared" si="6"/>
        <v>14.399999999999999</v>
      </c>
      <c r="E20" s="43">
        <f t="shared" si="7"/>
        <v>134.4</v>
      </c>
      <c r="F20" s="31">
        <f t="shared" si="8"/>
        <v>24</v>
      </c>
      <c r="G20" s="48">
        <f t="shared" si="9"/>
        <v>96</v>
      </c>
    </row>
    <row r="21" spans="1:7" x14ac:dyDescent="0.2">
      <c r="A21" s="26">
        <v>11</v>
      </c>
      <c r="B21" s="27" t="s">
        <v>212</v>
      </c>
      <c r="C21" s="28">
        <v>200</v>
      </c>
      <c r="D21" s="28">
        <f t="shared" si="6"/>
        <v>24</v>
      </c>
      <c r="E21" s="43">
        <f t="shared" si="7"/>
        <v>224</v>
      </c>
      <c r="F21" s="31">
        <f t="shared" si="8"/>
        <v>40</v>
      </c>
      <c r="G21" s="48">
        <f t="shared" si="9"/>
        <v>160</v>
      </c>
    </row>
    <row r="22" spans="1:7" x14ac:dyDescent="0.2">
      <c r="A22" s="26">
        <v>12</v>
      </c>
      <c r="B22" s="27" t="s">
        <v>213</v>
      </c>
      <c r="C22" s="28">
        <v>200</v>
      </c>
      <c r="D22" s="28">
        <f t="shared" si="6"/>
        <v>24</v>
      </c>
      <c r="E22" s="43">
        <f t="shared" si="7"/>
        <v>224</v>
      </c>
      <c r="F22" s="31">
        <f t="shared" si="8"/>
        <v>40</v>
      </c>
      <c r="G22" s="48">
        <f t="shared" si="9"/>
        <v>160</v>
      </c>
    </row>
    <row r="23" spans="1:7" x14ac:dyDescent="0.2">
      <c r="A23" s="26">
        <v>13</v>
      </c>
      <c r="B23" s="27" t="s">
        <v>214</v>
      </c>
      <c r="C23" s="28">
        <v>300</v>
      </c>
      <c r="D23" s="28">
        <f t="shared" si="6"/>
        <v>36</v>
      </c>
      <c r="E23" s="43">
        <f t="shared" si="7"/>
        <v>336</v>
      </c>
      <c r="F23" s="31">
        <f t="shared" si="8"/>
        <v>60</v>
      </c>
      <c r="G23" s="48">
        <f t="shared" si="9"/>
        <v>240</v>
      </c>
    </row>
    <row r="24" spans="1:7" ht="25.5" x14ac:dyDescent="0.2">
      <c r="A24" s="26">
        <v>14</v>
      </c>
      <c r="B24" s="27" t="s">
        <v>216</v>
      </c>
      <c r="C24" s="28">
        <v>250</v>
      </c>
      <c r="D24" s="28">
        <f t="shared" si="6"/>
        <v>30</v>
      </c>
      <c r="E24" s="43">
        <f t="shared" si="7"/>
        <v>280</v>
      </c>
      <c r="F24" s="31">
        <f t="shared" si="8"/>
        <v>50</v>
      </c>
      <c r="G24" s="48">
        <f t="shared" si="9"/>
        <v>200</v>
      </c>
    </row>
    <row r="25" spans="1:7" ht="21.75" customHeight="1" x14ac:dyDescent="0.2">
      <c r="A25" s="26">
        <v>15</v>
      </c>
      <c r="B25" s="27" t="s">
        <v>215</v>
      </c>
      <c r="C25" s="28">
        <v>250</v>
      </c>
      <c r="D25" s="28">
        <f t="shared" si="6"/>
        <v>30</v>
      </c>
      <c r="E25" s="43">
        <f t="shared" si="7"/>
        <v>280</v>
      </c>
      <c r="F25" s="31">
        <f t="shared" si="8"/>
        <v>50</v>
      </c>
      <c r="G25" s="48">
        <f t="shared" si="9"/>
        <v>200</v>
      </c>
    </row>
    <row r="26" spans="1:7" ht="25.5" x14ac:dyDescent="0.2">
      <c r="A26" s="26">
        <v>16</v>
      </c>
      <c r="B26" s="27" t="s">
        <v>187</v>
      </c>
      <c r="C26" s="28">
        <v>200</v>
      </c>
      <c r="D26" s="28">
        <f t="shared" si="6"/>
        <v>24</v>
      </c>
      <c r="E26" s="43">
        <f t="shared" si="7"/>
        <v>224</v>
      </c>
      <c r="F26" s="31">
        <f t="shared" si="8"/>
        <v>40</v>
      </c>
      <c r="G26" s="48">
        <f t="shared" si="9"/>
        <v>160</v>
      </c>
    </row>
    <row r="27" spans="1:7" x14ac:dyDescent="0.2">
      <c r="A27" s="26">
        <v>17</v>
      </c>
      <c r="B27" s="27" t="s">
        <v>33</v>
      </c>
      <c r="C27" s="28">
        <v>300</v>
      </c>
      <c r="D27" s="28">
        <f t="shared" si="6"/>
        <v>36</v>
      </c>
      <c r="E27" s="43">
        <f t="shared" si="7"/>
        <v>336</v>
      </c>
      <c r="F27" s="31">
        <f t="shared" si="8"/>
        <v>60</v>
      </c>
      <c r="G27" s="48">
        <f t="shared" si="9"/>
        <v>240</v>
      </c>
    </row>
    <row r="28" spans="1:7" x14ac:dyDescent="0.2">
      <c r="A28" s="26">
        <v>18</v>
      </c>
      <c r="B28" s="27" t="s">
        <v>35</v>
      </c>
      <c r="C28" s="28">
        <v>300</v>
      </c>
      <c r="D28" s="28">
        <f t="shared" si="6"/>
        <v>36</v>
      </c>
      <c r="E28" s="43">
        <f t="shared" si="7"/>
        <v>336</v>
      </c>
      <c r="F28" s="31">
        <f t="shared" si="8"/>
        <v>60</v>
      </c>
      <c r="G28" s="48">
        <f t="shared" si="9"/>
        <v>240</v>
      </c>
    </row>
    <row r="29" spans="1:7" x14ac:dyDescent="0.2">
      <c r="A29" s="26">
        <v>19</v>
      </c>
      <c r="B29" s="27" t="s">
        <v>217</v>
      </c>
      <c r="C29" s="28">
        <v>260</v>
      </c>
      <c r="D29" s="28">
        <f t="shared" si="4"/>
        <v>31.2</v>
      </c>
      <c r="E29" s="43">
        <f t="shared" si="5"/>
        <v>291.2</v>
      </c>
      <c r="F29" s="31">
        <f t="shared" si="8"/>
        <v>52</v>
      </c>
      <c r="G29" s="48">
        <f t="shared" si="9"/>
        <v>208</v>
      </c>
    </row>
    <row r="30" spans="1:7" x14ac:dyDescent="0.2">
      <c r="A30" s="26">
        <v>20</v>
      </c>
      <c r="B30" s="27" t="s">
        <v>218</v>
      </c>
      <c r="C30" s="28">
        <v>260</v>
      </c>
      <c r="D30" s="28">
        <f t="shared" si="4"/>
        <v>31.2</v>
      </c>
      <c r="E30" s="43">
        <f t="shared" si="5"/>
        <v>291.2</v>
      </c>
      <c r="F30" s="31">
        <f t="shared" si="8"/>
        <v>52</v>
      </c>
      <c r="G30" s="48">
        <f t="shared" si="9"/>
        <v>208</v>
      </c>
    </row>
    <row r="31" spans="1:7" x14ac:dyDescent="0.2">
      <c r="A31" s="26">
        <v>21</v>
      </c>
      <c r="B31" s="27" t="s">
        <v>188</v>
      </c>
      <c r="C31" s="28">
        <v>180</v>
      </c>
      <c r="D31" s="28">
        <f t="shared" si="4"/>
        <v>21.599999999999998</v>
      </c>
      <c r="E31" s="43">
        <f t="shared" si="5"/>
        <v>201.6</v>
      </c>
      <c r="F31" s="31">
        <f t="shared" si="8"/>
        <v>36</v>
      </c>
      <c r="G31" s="48">
        <f t="shared" si="9"/>
        <v>144</v>
      </c>
    </row>
    <row r="32" spans="1:7" x14ac:dyDescent="0.2">
      <c r="A32" s="26">
        <v>22</v>
      </c>
      <c r="B32" s="27" t="s">
        <v>189</v>
      </c>
      <c r="C32" s="28">
        <v>300</v>
      </c>
      <c r="D32" s="28">
        <f t="shared" si="4"/>
        <v>36</v>
      </c>
      <c r="E32" s="43">
        <f t="shared" si="5"/>
        <v>336</v>
      </c>
      <c r="F32" s="31">
        <f t="shared" si="8"/>
        <v>60</v>
      </c>
      <c r="G32" s="48">
        <f t="shared" si="9"/>
        <v>240</v>
      </c>
    </row>
    <row r="33" spans="1:7" x14ac:dyDescent="0.2">
      <c r="A33" s="26">
        <v>23</v>
      </c>
      <c r="B33" s="27" t="s">
        <v>219</v>
      </c>
      <c r="C33" s="28">
        <v>230</v>
      </c>
      <c r="D33" s="28">
        <f t="shared" si="4"/>
        <v>27.599999999999998</v>
      </c>
      <c r="E33" s="43">
        <f t="shared" si="5"/>
        <v>257.60000000000002</v>
      </c>
      <c r="F33" s="31">
        <f t="shared" si="8"/>
        <v>46</v>
      </c>
      <c r="G33" s="48">
        <f t="shared" si="9"/>
        <v>184</v>
      </c>
    </row>
    <row r="34" spans="1:7" x14ac:dyDescent="0.2">
      <c r="A34" s="26">
        <v>24</v>
      </c>
      <c r="B34" s="27" t="s">
        <v>220</v>
      </c>
      <c r="C34" s="28">
        <v>230</v>
      </c>
      <c r="D34" s="28">
        <f t="shared" si="4"/>
        <v>27.599999999999998</v>
      </c>
      <c r="E34" s="43">
        <f t="shared" si="5"/>
        <v>257.60000000000002</v>
      </c>
      <c r="F34" s="31">
        <f t="shared" si="8"/>
        <v>46</v>
      </c>
      <c r="G34" s="48">
        <f t="shared" si="9"/>
        <v>184</v>
      </c>
    </row>
    <row r="35" spans="1:7" x14ac:dyDescent="0.2">
      <c r="A35" s="26">
        <v>25</v>
      </c>
      <c r="B35" s="27" t="s">
        <v>221</v>
      </c>
      <c r="C35" s="28">
        <v>250</v>
      </c>
      <c r="D35" s="28">
        <f t="shared" si="4"/>
        <v>30</v>
      </c>
      <c r="E35" s="43">
        <f t="shared" si="5"/>
        <v>280</v>
      </c>
      <c r="F35" s="31">
        <f t="shared" si="8"/>
        <v>50</v>
      </c>
      <c r="G35" s="48">
        <f t="shared" si="9"/>
        <v>200</v>
      </c>
    </row>
    <row r="36" spans="1:7" ht="25.5" x14ac:dyDescent="0.2">
      <c r="A36" s="26">
        <v>26</v>
      </c>
      <c r="B36" s="27" t="s">
        <v>34</v>
      </c>
      <c r="C36" s="28">
        <v>390</v>
      </c>
      <c r="D36" s="28">
        <f t="shared" si="4"/>
        <v>46.8</v>
      </c>
      <c r="E36" s="43">
        <f t="shared" si="5"/>
        <v>436.8</v>
      </c>
      <c r="F36" s="31">
        <f t="shared" si="8"/>
        <v>78</v>
      </c>
      <c r="G36" s="48">
        <f t="shared" si="9"/>
        <v>312</v>
      </c>
    </row>
    <row r="37" spans="1:7" x14ac:dyDescent="0.2">
      <c r="A37" s="66" t="s">
        <v>255</v>
      </c>
      <c r="B37" s="66"/>
      <c r="C37" s="66"/>
      <c r="D37" s="66"/>
      <c r="E37" s="66"/>
    </row>
    <row r="38" spans="1:7" x14ac:dyDescent="0.2">
      <c r="A38" s="42" t="s">
        <v>61</v>
      </c>
      <c r="B38" s="23" t="s">
        <v>247</v>
      </c>
      <c r="C38" s="24" t="s">
        <v>2</v>
      </c>
      <c r="D38" s="24" t="s">
        <v>3</v>
      </c>
      <c r="E38" s="24" t="s">
        <v>4</v>
      </c>
    </row>
    <row r="39" spans="1:7" x14ac:dyDescent="0.2">
      <c r="A39" s="26">
        <v>27</v>
      </c>
      <c r="B39" s="27" t="s">
        <v>65</v>
      </c>
      <c r="C39" s="28">
        <v>400</v>
      </c>
      <c r="D39" s="28">
        <f t="shared" si="4"/>
        <v>48</v>
      </c>
      <c r="E39" s="43">
        <f t="shared" si="5"/>
        <v>448</v>
      </c>
      <c r="F39" s="31">
        <f t="shared" ref="F39:F57" si="10">+C39*20%</f>
        <v>80</v>
      </c>
      <c r="G39" s="48">
        <f t="shared" ref="G39:G57" si="11">+C39-F39</f>
        <v>320</v>
      </c>
    </row>
    <row r="40" spans="1:7" x14ac:dyDescent="0.2">
      <c r="A40" s="26">
        <v>28</v>
      </c>
      <c r="B40" s="27" t="s">
        <v>64</v>
      </c>
      <c r="C40" s="28">
        <v>400</v>
      </c>
      <c r="D40" s="28">
        <f t="shared" si="4"/>
        <v>48</v>
      </c>
      <c r="E40" s="43">
        <f t="shared" si="5"/>
        <v>448</v>
      </c>
      <c r="F40" s="31">
        <f t="shared" si="10"/>
        <v>80</v>
      </c>
      <c r="G40" s="48">
        <f t="shared" si="11"/>
        <v>320</v>
      </c>
    </row>
    <row r="41" spans="1:7" ht="25.5" x14ac:dyDescent="0.2">
      <c r="A41" s="26">
        <v>29</v>
      </c>
      <c r="B41" s="27" t="s">
        <v>63</v>
      </c>
      <c r="C41" s="28">
        <v>500</v>
      </c>
      <c r="D41" s="28">
        <f t="shared" si="4"/>
        <v>60</v>
      </c>
      <c r="E41" s="43">
        <f t="shared" si="5"/>
        <v>560</v>
      </c>
      <c r="F41" s="31">
        <f t="shared" si="10"/>
        <v>100</v>
      </c>
      <c r="G41" s="48">
        <f t="shared" si="11"/>
        <v>400</v>
      </c>
    </row>
    <row r="42" spans="1:7" x14ac:dyDescent="0.2">
      <c r="A42" s="26">
        <v>30</v>
      </c>
      <c r="B42" s="27" t="s">
        <v>66</v>
      </c>
      <c r="C42" s="28">
        <v>250</v>
      </c>
      <c r="D42" s="28">
        <f t="shared" si="4"/>
        <v>30</v>
      </c>
      <c r="E42" s="43">
        <f t="shared" si="5"/>
        <v>280</v>
      </c>
      <c r="F42" s="31">
        <f t="shared" si="10"/>
        <v>50</v>
      </c>
      <c r="G42" s="48">
        <f t="shared" si="11"/>
        <v>200</v>
      </c>
    </row>
    <row r="43" spans="1:7" x14ac:dyDescent="0.2">
      <c r="A43" s="26">
        <v>31</v>
      </c>
      <c r="B43" s="27" t="s">
        <v>67</v>
      </c>
      <c r="C43" s="28">
        <v>250</v>
      </c>
      <c r="D43" s="28">
        <f t="shared" si="4"/>
        <v>30</v>
      </c>
      <c r="E43" s="43">
        <f t="shared" si="5"/>
        <v>280</v>
      </c>
      <c r="F43" s="31">
        <f t="shared" si="10"/>
        <v>50</v>
      </c>
      <c r="G43" s="48">
        <f t="shared" si="11"/>
        <v>200</v>
      </c>
    </row>
    <row r="44" spans="1:7" ht="25.5" x14ac:dyDescent="0.2">
      <c r="A44" s="26">
        <v>32</v>
      </c>
      <c r="B44" s="27" t="s">
        <v>83</v>
      </c>
      <c r="C44" s="28">
        <v>400</v>
      </c>
      <c r="D44" s="28">
        <f t="shared" si="4"/>
        <v>48</v>
      </c>
      <c r="E44" s="43">
        <f t="shared" si="5"/>
        <v>448</v>
      </c>
      <c r="F44" s="31">
        <f t="shared" si="10"/>
        <v>80</v>
      </c>
      <c r="G44" s="48">
        <f t="shared" si="11"/>
        <v>320</v>
      </c>
    </row>
    <row r="45" spans="1:7" ht="25.5" x14ac:dyDescent="0.2">
      <c r="A45" s="26">
        <v>33</v>
      </c>
      <c r="B45" s="27" t="s">
        <v>85</v>
      </c>
      <c r="C45" s="28">
        <v>400</v>
      </c>
      <c r="D45" s="28">
        <f t="shared" si="4"/>
        <v>48</v>
      </c>
      <c r="E45" s="43">
        <f t="shared" si="5"/>
        <v>448</v>
      </c>
      <c r="F45" s="31">
        <f t="shared" si="10"/>
        <v>80</v>
      </c>
      <c r="G45" s="48">
        <f t="shared" si="11"/>
        <v>320</v>
      </c>
    </row>
    <row r="46" spans="1:7" ht="25.5" x14ac:dyDescent="0.2">
      <c r="A46" s="26">
        <v>34</v>
      </c>
      <c r="B46" s="27" t="s">
        <v>68</v>
      </c>
      <c r="C46" s="28">
        <v>400</v>
      </c>
      <c r="D46" s="28">
        <f t="shared" si="4"/>
        <v>48</v>
      </c>
      <c r="E46" s="43">
        <f t="shared" si="5"/>
        <v>448</v>
      </c>
      <c r="F46" s="31">
        <f t="shared" si="10"/>
        <v>80</v>
      </c>
      <c r="G46" s="48">
        <f t="shared" si="11"/>
        <v>320</v>
      </c>
    </row>
    <row r="47" spans="1:7" ht="25.5" x14ac:dyDescent="0.2">
      <c r="A47" s="26">
        <v>35</v>
      </c>
      <c r="B47" s="27" t="s">
        <v>89</v>
      </c>
      <c r="C47" s="28">
        <v>400</v>
      </c>
      <c r="D47" s="28">
        <f t="shared" si="4"/>
        <v>48</v>
      </c>
      <c r="E47" s="43">
        <f t="shared" si="5"/>
        <v>448</v>
      </c>
      <c r="F47" s="31">
        <f t="shared" si="10"/>
        <v>80</v>
      </c>
      <c r="G47" s="48">
        <f t="shared" si="11"/>
        <v>320</v>
      </c>
    </row>
    <row r="48" spans="1:7" ht="25.5" x14ac:dyDescent="0.2">
      <c r="A48" s="26">
        <v>36</v>
      </c>
      <c r="B48" s="27" t="s">
        <v>88</v>
      </c>
      <c r="C48" s="28">
        <v>300</v>
      </c>
      <c r="D48" s="28">
        <f t="shared" si="4"/>
        <v>36</v>
      </c>
      <c r="E48" s="43">
        <f t="shared" si="5"/>
        <v>336</v>
      </c>
      <c r="F48" s="31">
        <f t="shared" si="10"/>
        <v>60</v>
      </c>
      <c r="G48" s="48">
        <f t="shared" si="11"/>
        <v>240</v>
      </c>
    </row>
    <row r="49" spans="1:8" x14ac:dyDescent="0.2">
      <c r="A49" s="26">
        <v>37</v>
      </c>
      <c r="B49" s="27" t="s">
        <v>84</v>
      </c>
      <c r="C49" s="28">
        <v>300</v>
      </c>
      <c r="D49" s="28">
        <f t="shared" si="4"/>
        <v>36</v>
      </c>
      <c r="E49" s="43">
        <f t="shared" si="5"/>
        <v>336</v>
      </c>
      <c r="F49" s="31">
        <f t="shared" si="10"/>
        <v>60</v>
      </c>
      <c r="G49" s="48">
        <f t="shared" si="11"/>
        <v>240</v>
      </c>
    </row>
    <row r="50" spans="1:8" x14ac:dyDescent="0.2">
      <c r="A50" s="26">
        <v>38</v>
      </c>
      <c r="B50" s="27" t="s">
        <v>6</v>
      </c>
      <c r="C50" s="28">
        <v>300</v>
      </c>
      <c r="D50" s="28">
        <f t="shared" si="4"/>
        <v>36</v>
      </c>
      <c r="E50" s="43">
        <f t="shared" si="5"/>
        <v>336</v>
      </c>
      <c r="F50" s="31">
        <f t="shared" si="10"/>
        <v>60</v>
      </c>
      <c r="G50" s="48">
        <f t="shared" si="11"/>
        <v>240</v>
      </c>
    </row>
    <row r="51" spans="1:8" ht="25.5" x14ac:dyDescent="0.2">
      <c r="A51" s="26">
        <v>39</v>
      </c>
      <c r="B51" s="27" t="s">
        <v>121</v>
      </c>
      <c r="C51" s="28">
        <v>300</v>
      </c>
      <c r="D51" s="28">
        <f t="shared" si="4"/>
        <v>36</v>
      </c>
      <c r="E51" s="43">
        <f t="shared" si="5"/>
        <v>336</v>
      </c>
      <c r="F51" s="31">
        <f t="shared" si="10"/>
        <v>60</v>
      </c>
      <c r="G51" s="48">
        <f t="shared" si="11"/>
        <v>240</v>
      </c>
    </row>
    <row r="52" spans="1:8" ht="25.5" x14ac:dyDescent="0.2">
      <c r="A52" s="26">
        <v>40</v>
      </c>
      <c r="B52" s="27" t="s">
        <v>90</v>
      </c>
      <c r="C52" s="28">
        <v>400</v>
      </c>
      <c r="D52" s="28">
        <f t="shared" si="4"/>
        <v>48</v>
      </c>
      <c r="E52" s="43">
        <f t="shared" si="5"/>
        <v>448</v>
      </c>
      <c r="F52" s="31">
        <f t="shared" si="10"/>
        <v>80</v>
      </c>
      <c r="G52" s="48">
        <f t="shared" si="11"/>
        <v>320</v>
      </c>
    </row>
    <row r="53" spans="1:8" ht="25.5" x14ac:dyDescent="0.2">
      <c r="A53" s="26">
        <v>41</v>
      </c>
      <c r="B53" s="27" t="s">
        <v>240</v>
      </c>
      <c r="C53" s="28">
        <v>400</v>
      </c>
      <c r="D53" s="28">
        <f t="shared" si="4"/>
        <v>48</v>
      </c>
      <c r="E53" s="43">
        <f t="shared" si="5"/>
        <v>448</v>
      </c>
      <c r="F53" s="31">
        <f t="shared" si="10"/>
        <v>80</v>
      </c>
      <c r="G53" s="48">
        <f t="shared" si="11"/>
        <v>320</v>
      </c>
    </row>
    <row r="54" spans="1:8" x14ac:dyDescent="0.2">
      <c r="A54" s="26">
        <v>42</v>
      </c>
      <c r="B54" s="27" t="s">
        <v>241</v>
      </c>
      <c r="C54" s="28">
        <v>400</v>
      </c>
      <c r="D54" s="28">
        <f t="shared" si="4"/>
        <v>48</v>
      </c>
      <c r="E54" s="43">
        <f t="shared" si="5"/>
        <v>448</v>
      </c>
      <c r="F54" s="31">
        <f t="shared" si="10"/>
        <v>80</v>
      </c>
      <c r="G54" s="48">
        <f t="shared" si="11"/>
        <v>320</v>
      </c>
    </row>
    <row r="55" spans="1:8" ht="25.5" x14ac:dyDescent="0.2">
      <c r="A55" s="26">
        <v>43</v>
      </c>
      <c r="B55" s="27" t="s">
        <v>7</v>
      </c>
      <c r="C55" s="28">
        <v>400</v>
      </c>
      <c r="D55" s="28">
        <f t="shared" si="4"/>
        <v>48</v>
      </c>
      <c r="E55" s="43">
        <f t="shared" si="5"/>
        <v>448</v>
      </c>
      <c r="F55" s="31">
        <f t="shared" si="10"/>
        <v>80</v>
      </c>
      <c r="G55" s="48">
        <f t="shared" si="11"/>
        <v>320</v>
      </c>
    </row>
    <row r="56" spans="1:8" ht="25.5" x14ac:dyDescent="0.2">
      <c r="A56" s="26">
        <v>44</v>
      </c>
      <c r="B56" s="27" t="s">
        <v>86</v>
      </c>
      <c r="C56" s="28">
        <v>300</v>
      </c>
      <c r="D56" s="28">
        <f t="shared" si="4"/>
        <v>36</v>
      </c>
      <c r="E56" s="43">
        <f t="shared" si="5"/>
        <v>336</v>
      </c>
      <c r="F56" s="31">
        <f t="shared" si="10"/>
        <v>60</v>
      </c>
      <c r="G56" s="48">
        <f t="shared" si="11"/>
        <v>240</v>
      </c>
    </row>
    <row r="57" spans="1:8" x14ac:dyDescent="0.2">
      <c r="A57" s="26">
        <v>45</v>
      </c>
      <c r="B57" s="27" t="s">
        <v>87</v>
      </c>
      <c r="C57" s="28">
        <v>300</v>
      </c>
      <c r="D57" s="28">
        <f t="shared" si="4"/>
        <v>36</v>
      </c>
      <c r="E57" s="43">
        <f t="shared" si="5"/>
        <v>336</v>
      </c>
      <c r="F57" s="31">
        <f t="shared" si="10"/>
        <v>60</v>
      </c>
      <c r="G57" s="48">
        <f t="shared" si="11"/>
        <v>240</v>
      </c>
    </row>
    <row r="58" spans="1:8" x14ac:dyDescent="0.2">
      <c r="A58" s="66" t="s">
        <v>254</v>
      </c>
      <c r="B58" s="66"/>
      <c r="C58" s="66"/>
      <c r="D58" s="66"/>
      <c r="E58" s="66"/>
    </row>
    <row r="59" spans="1:8" x14ac:dyDescent="0.2">
      <c r="A59" s="42" t="s">
        <v>61</v>
      </c>
      <c r="B59" s="23" t="s">
        <v>247</v>
      </c>
      <c r="C59" s="24" t="s">
        <v>2</v>
      </c>
      <c r="D59" s="24" t="s">
        <v>3</v>
      </c>
      <c r="E59" s="24" t="s">
        <v>4</v>
      </c>
    </row>
    <row r="60" spans="1:8" x14ac:dyDescent="0.2">
      <c r="A60" s="26">
        <v>46</v>
      </c>
      <c r="B60" s="27" t="s">
        <v>8</v>
      </c>
      <c r="C60" s="28">
        <v>90</v>
      </c>
      <c r="D60" s="28">
        <f t="shared" si="4"/>
        <v>10.799999999999999</v>
      </c>
      <c r="E60" s="43">
        <f t="shared" si="5"/>
        <v>100.8</v>
      </c>
      <c r="F60" s="31">
        <f t="shared" ref="F60:F67" si="12">+C60*20%</f>
        <v>18</v>
      </c>
      <c r="G60" s="48">
        <f t="shared" ref="G60:G67" si="13">+C60-F60</f>
        <v>72</v>
      </c>
    </row>
    <row r="61" spans="1:8" x14ac:dyDescent="0.2">
      <c r="A61" s="26">
        <v>47</v>
      </c>
      <c r="B61" s="27" t="s">
        <v>69</v>
      </c>
      <c r="C61" s="28">
        <v>12</v>
      </c>
      <c r="D61" s="28">
        <f t="shared" si="4"/>
        <v>1.44</v>
      </c>
      <c r="E61" s="43">
        <f t="shared" si="5"/>
        <v>13.44</v>
      </c>
      <c r="F61" s="31">
        <f t="shared" si="12"/>
        <v>2.4000000000000004</v>
      </c>
      <c r="G61" s="48">
        <f t="shared" si="13"/>
        <v>9.6</v>
      </c>
    </row>
    <row r="62" spans="1:8" x14ac:dyDescent="0.2">
      <c r="A62" s="26">
        <v>48</v>
      </c>
      <c r="B62" s="27" t="s">
        <v>70</v>
      </c>
      <c r="C62" s="28">
        <v>30</v>
      </c>
      <c r="D62" s="28">
        <f t="shared" si="4"/>
        <v>3.5999999999999996</v>
      </c>
      <c r="E62" s="43">
        <f t="shared" si="5"/>
        <v>33.6</v>
      </c>
      <c r="F62" s="31">
        <f t="shared" si="12"/>
        <v>6</v>
      </c>
      <c r="G62" s="48">
        <f t="shared" si="13"/>
        <v>24</v>
      </c>
    </row>
    <row r="63" spans="1:8" x14ac:dyDescent="0.2">
      <c r="A63" s="26">
        <v>49</v>
      </c>
      <c r="B63" s="27" t="s">
        <v>71</v>
      </c>
      <c r="C63" s="28">
        <v>30</v>
      </c>
      <c r="D63" s="28">
        <f t="shared" si="4"/>
        <v>3.5999999999999996</v>
      </c>
      <c r="E63" s="43">
        <f t="shared" si="5"/>
        <v>33.6</v>
      </c>
      <c r="F63" s="31">
        <f t="shared" si="12"/>
        <v>6</v>
      </c>
      <c r="G63" s="48">
        <f t="shared" si="13"/>
        <v>24</v>
      </c>
    </row>
    <row r="64" spans="1:8" ht="25.5" x14ac:dyDescent="0.2">
      <c r="A64" s="26">
        <v>50</v>
      </c>
      <c r="B64" s="27" t="s">
        <v>72</v>
      </c>
      <c r="C64" s="28">
        <v>500</v>
      </c>
      <c r="D64" s="28">
        <f t="shared" si="4"/>
        <v>60</v>
      </c>
      <c r="E64" s="43">
        <f t="shared" si="5"/>
        <v>560</v>
      </c>
      <c r="F64" s="31">
        <f t="shared" si="12"/>
        <v>100</v>
      </c>
      <c r="G64" s="48">
        <f t="shared" si="13"/>
        <v>400</v>
      </c>
      <c r="H64" s="22" t="s">
        <v>270</v>
      </c>
    </row>
    <row r="65" spans="1:7" ht="25.5" x14ac:dyDescent="0.2">
      <c r="A65" s="26">
        <v>51</v>
      </c>
      <c r="B65" s="27" t="s">
        <v>74</v>
      </c>
      <c r="C65" s="28">
        <v>750</v>
      </c>
      <c r="D65" s="28">
        <f t="shared" si="4"/>
        <v>90</v>
      </c>
      <c r="E65" s="43">
        <f t="shared" si="5"/>
        <v>840</v>
      </c>
      <c r="F65" s="31">
        <f t="shared" si="12"/>
        <v>150</v>
      </c>
      <c r="G65" s="48">
        <f t="shared" si="13"/>
        <v>600</v>
      </c>
    </row>
    <row r="66" spans="1:7" ht="25.5" x14ac:dyDescent="0.2">
      <c r="A66" s="26">
        <v>52</v>
      </c>
      <c r="B66" s="27" t="s">
        <v>73</v>
      </c>
      <c r="C66" s="28">
        <v>500</v>
      </c>
      <c r="D66" s="28">
        <f t="shared" si="4"/>
        <v>60</v>
      </c>
      <c r="E66" s="43">
        <f t="shared" si="5"/>
        <v>560</v>
      </c>
      <c r="F66" s="31">
        <f t="shared" si="12"/>
        <v>100</v>
      </c>
      <c r="G66" s="48">
        <f t="shared" si="13"/>
        <v>400</v>
      </c>
    </row>
    <row r="67" spans="1:7" ht="25.5" x14ac:dyDescent="0.2">
      <c r="A67" s="26">
        <v>53</v>
      </c>
      <c r="B67" s="27" t="s">
        <v>75</v>
      </c>
      <c r="C67" s="28">
        <v>600</v>
      </c>
      <c r="D67" s="28">
        <f t="shared" si="4"/>
        <v>72</v>
      </c>
      <c r="E67" s="43">
        <f t="shared" si="5"/>
        <v>672</v>
      </c>
      <c r="F67" s="31">
        <f t="shared" si="12"/>
        <v>120</v>
      </c>
      <c r="G67" s="48">
        <f t="shared" si="13"/>
        <v>480</v>
      </c>
    </row>
    <row r="68" spans="1:7" x14ac:dyDescent="0.2">
      <c r="A68" s="66" t="s">
        <v>253</v>
      </c>
      <c r="B68" s="66"/>
      <c r="C68" s="66"/>
      <c r="D68" s="66"/>
      <c r="E68" s="66"/>
    </row>
    <row r="69" spans="1:7" x14ac:dyDescent="0.2">
      <c r="A69" s="42" t="s">
        <v>61</v>
      </c>
      <c r="B69" s="23" t="s">
        <v>247</v>
      </c>
      <c r="C69" s="24" t="s">
        <v>2</v>
      </c>
      <c r="D69" s="24" t="s">
        <v>3</v>
      </c>
      <c r="E69" s="24" t="s">
        <v>4</v>
      </c>
    </row>
    <row r="70" spans="1:7" ht="25.5" x14ac:dyDescent="0.2">
      <c r="A70" s="26">
        <v>54</v>
      </c>
      <c r="B70" s="27" t="s">
        <v>10</v>
      </c>
      <c r="C70" s="28">
        <v>12.4</v>
      </c>
      <c r="D70" s="28">
        <f t="shared" ref="D70" si="14">+C70*12%</f>
        <v>1.488</v>
      </c>
      <c r="E70" s="43">
        <f t="shared" ref="E70" si="15">C70+D70</f>
        <v>13.888</v>
      </c>
      <c r="F70" s="31">
        <f t="shared" ref="F70:F85" si="16">+C70*20%</f>
        <v>2.4800000000000004</v>
      </c>
      <c r="G70" s="48">
        <f t="shared" ref="G70:G85" si="17">+C70-F70</f>
        <v>9.92</v>
      </c>
    </row>
    <row r="71" spans="1:7" ht="25.5" x14ac:dyDescent="0.2">
      <c r="A71" s="26">
        <v>55</v>
      </c>
      <c r="B71" s="27" t="s">
        <v>9</v>
      </c>
      <c r="C71" s="28">
        <v>25</v>
      </c>
      <c r="D71" s="28">
        <f t="shared" si="4"/>
        <v>3</v>
      </c>
      <c r="E71" s="43">
        <f t="shared" si="5"/>
        <v>28</v>
      </c>
      <c r="F71" s="31">
        <f t="shared" si="16"/>
        <v>5</v>
      </c>
      <c r="G71" s="48">
        <f t="shared" si="17"/>
        <v>20</v>
      </c>
    </row>
    <row r="72" spans="1:7" ht="25.5" x14ac:dyDescent="0.2">
      <c r="A72" s="26">
        <v>56</v>
      </c>
      <c r="B72" s="27" t="s">
        <v>11</v>
      </c>
      <c r="C72" s="28">
        <v>15</v>
      </c>
      <c r="D72" s="28">
        <f t="shared" si="4"/>
        <v>1.7999999999999998</v>
      </c>
      <c r="E72" s="43">
        <f t="shared" si="5"/>
        <v>16.8</v>
      </c>
      <c r="F72" s="31">
        <f t="shared" si="16"/>
        <v>3</v>
      </c>
      <c r="G72" s="48">
        <f t="shared" si="17"/>
        <v>12</v>
      </c>
    </row>
    <row r="73" spans="1:7" ht="25.5" x14ac:dyDescent="0.2">
      <c r="A73" s="26">
        <v>57</v>
      </c>
      <c r="B73" s="27" t="s">
        <v>76</v>
      </c>
      <c r="C73" s="28">
        <v>32</v>
      </c>
      <c r="D73" s="28">
        <f t="shared" si="4"/>
        <v>3.84</v>
      </c>
      <c r="E73" s="43">
        <f t="shared" si="5"/>
        <v>35.840000000000003</v>
      </c>
      <c r="F73" s="31">
        <f t="shared" si="16"/>
        <v>6.4</v>
      </c>
      <c r="G73" s="48">
        <f t="shared" si="17"/>
        <v>25.6</v>
      </c>
    </row>
    <row r="74" spans="1:7" ht="25.5" x14ac:dyDescent="0.2">
      <c r="A74" s="26">
        <v>58</v>
      </c>
      <c r="B74" s="27" t="s">
        <v>79</v>
      </c>
      <c r="C74" s="28">
        <v>30</v>
      </c>
      <c r="D74" s="28">
        <f t="shared" si="4"/>
        <v>3.5999999999999996</v>
      </c>
      <c r="E74" s="43">
        <f t="shared" si="5"/>
        <v>33.6</v>
      </c>
      <c r="F74" s="31">
        <f t="shared" si="16"/>
        <v>6</v>
      </c>
      <c r="G74" s="48">
        <f t="shared" si="17"/>
        <v>24</v>
      </c>
    </row>
    <row r="75" spans="1:7" ht="25.5" x14ac:dyDescent="0.2">
      <c r="A75" s="26">
        <v>59</v>
      </c>
      <c r="B75" s="27" t="s">
        <v>13</v>
      </c>
      <c r="C75" s="28">
        <v>30</v>
      </c>
      <c r="D75" s="28">
        <f t="shared" si="4"/>
        <v>3.5999999999999996</v>
      </c>
      <c r="E75" s="43">
        <f t="shared" si="5"/>
        <v>33.6</v>
      </c>
      <c r="F75" s="31">
        <f t="shared" si="16"/>
        <v>6</v>
      </c>
      <c r="G75" s="48">
        <f t="shared" si="17"/>
        <v>24</v>
      </c>
    </row>
    <row r="76" spans="1:7" ht="25.5" x14ac:dyDescent="0.2">
      <c r="A76" s="26">
        <v>60</v>
      </c>
      <c r="B76" s="27" t="s">
        <v>12</v>
      </c>
      <c r="C76" s="28">
        <v>35</v>
      </c>
      <c r="D76" s="28">
        <f t="shared" ref="D76:D102" si="18">+C76*12%</f>
        <v>4.2</v>
      </c>
      <c r="E76" s="43">
        <f t="shared" ref="E76:E102" si="19">C76+D76</f>
        <v>39.200000000000003</v>
      </c>
      <c r="F76" s="31">
        <f t="shared" si="16"/>
        <v>7</v>
      </c>
      <c r="G76" s="48">
        <f t="shared" si="17"/>
        <v>28</v>
      </c>
    </row>
    <row r="77" spans="1:7" ht="24" customHeight="1" x14ac:dyDescent="0.2">
      <c r="A77" s="26">
        <v>61</v>
      </c>
      <c r="B77" s="27" t="s">
        <v>78</v>
      </c>
      <c r="C77" s="28">
        <v>40</v>
      </c>
      <c r="D77" s="28">
        <f t="shared" si="18"/>
        <v>4.8</v>
      </c>
      <c r="E77" s="43">
        <f t="shared" si="19"/>
        <v>44.8</v>
      </c>
      <c r="F77" s="31">
        <f t="shared" si="16"/>
        <v>8</v>
      </c>
      <c r="G77" s="48">
        <f t="shared" si="17"/>
        <v>32</v>
      </c>
    </row>
    <row r="78" spans="1:7" x14ac:dyDescent="0.2">
      <c r="A78" s="26">
        <v>62</v>
      </c>
      <c r="B78" s="27" t="s">
        <v>14</v>
      </c>
      <c r="C78" s="28">
        <v>140</v>
      </c>
      <c r="D78" s="28">
        <f t="shared" si="18"/>
        <v>16.8</v>
      </c>
      <c r="E78" s="43">
        <f t="shared" si="19"/>
        <v>156.80000000000001</v>
      </c>
      <c r="F78" s="31">
        <f t="shared" si="16"/>
        <v>28</v>
      </c>
      <c r="G78" s="48">
        <f t="shared" si="17"/>
        <v>112</v>
      </c>
    </row>
    <row r="79" spans="1:7" x14ac:dyDescent="0.2">
      <c r="A79" s="26">
        <v>63</v>
      </c>
      <c r="B79" s="27" t="s">
        <v>15</v>
      </c>
      <c r="C79" s="28">
        <v>140</v>
      </c>
      <c r="D79" s="28">
        <f t="shared" si="18"/>
        <v>16.8</v>
      </c>
      <c r="E79" s="43">
        <f t="shared" si="19"/>
        <v>156.80000000000001</v>
      </c>
      <c r="F79" s="31">
        <f t="shared" si="16"/>
        <v>28</v>
      </c>
      <c r="G79" s="48">
        <f t="shared" si="17"/>
        <v>112</v>
      </c>
    </row>
    <row r="80" spans="1:7" ht="25.5" x14ac:dyDescent="0.2">
      <c r="A80" s="26">
        <v>64</v>
      </c>
      <c r="B80" s="27" t="s">
        <v>80</v>
      </c>
      <c r="C80" s="28">
        <v>180</v>
      </c>
      <c r="D80" s="28">
        <f t="shared" si="18"/>
        <v>21.599999999999998</v>
      </c>
      <c r="E80" s="43">
        <f t="shared" si="19"/>
        <v>201.6</v>
      </c>
      <c r="F80" s="31">
        <f t="shared" si="16"/>
        <v>36</v>
      </c>
      <c r="G80" s="48">
        <f t="shared" si="17"/>
        <v>144</v>
      </c>
    </row>
    <row r="81" spans="1:7" x14ac:dyDescent="0.2">
      <c r="A81" s="26">
        <v>65</v>
      </c>
      <c r="B81" s="27" t="s">
        <v>16</v>
      </c>
      <c r="C81" s="28">
        <v>60</v>
      </c>
      <c r="D81" s="28">
        <f t="shared" si="18"/>
        <v>7.1999999999999993</v>
      </c>
      <c r="E81" s="43">
        <f t="shared" si="19"/>
        <v>67.2</v>
      </c>
      <c r="F81" s="31">
        <f t="shared" si="16"/>
        <v>12</v>
      </c>
      <c r="G81" s="48">
        <f t="shared" si="17"/>
        <v>48</v>
      </c>
    </row>
    <row r="82" spans="1:7" ht="25.5" x14ac:dyDescent="0.2">
      <c r="A82" s="26">
        <v>66</v>
      </c>
      <c r="B82" s="27" t="s">
        <v>77</v>
      </c>
      <c r="C82" s="28">
        <v>90</v>
      </c>
      <c r="D82" s="28">
        <f t="shared" si="18"/>
        <v>10.799999999999999</v>
      </c>
      <c r="E82" s="43">
        <f t="shared" si="19"/>
        <v>100.8</v>
      </c>
      <c r="F82" s="31">
        <f t="shared" si="16"/>
        <v>18</v>
      </c>
      <c r="G82" s="48">
        <f t="shared" si="17"/>
        <v>72</v>
      </c>
    </row>
    <row r="83" spans="1:7" x14ac:dyDescent="0.2">
      <c r="A83" s="26">
        <v>67</v>
      </c>
      <c r="B83" s="27" t="s">
        <v>81</v>
      </c>
      <c r="C83" s="28">
        <v>40</v>
      </c>
      <c r="D83" s="28">
        <f t="shared" si="18"/>
        <v>4.8</v>
      </c>
      <c r="E83" s="43">
        <f t="shared" si="19"/>
        <v>44.8</v>
      </c>
      <c r="F83" s="31">
        <f t="shared" si="16"/>
        <v>8</v>
      </c>
      <c r="G83" s="48">
        <f t="shared" si="17"/>
        <v>32</v>
      </c>
    </row>
    <row r="84" spans="1:7" x14ac:dyDescent="0.2">
      <c r="A84" s="26">
        <v>68</v>
      </c>
      <c r="B84" s="27" t="s">
        <v>17</v>
      </c>
      <c r="C84" s="28">
        <v>30</v>
      </c>
      <c r="D84" s="28">
        <f t="shared" si="18"/>
        <v>3.5999999999999996</v>
      </c>
      <c r="E84" s="43">
        <f t="shared" si="19"/>
        <v>33.6</v>
      </c>
      <c r="F84" s="31">
        <f t="shared" si="16"/>
        <v>6</v>
      </c>
      <c r="G84" s="48">
        <f t="shared" si="17"/>
        <v>24</v>
      </c>
    </row>
    <row r="85" spans="1:7" x14ac:dyDescent="0.2">
      <c r="A85" s="26">
        <v>69</v>
      </c>
      <c r="B85" s="27" t="s">
        <v>18</v>
      </c>
      <c r="C85" s="28">
        <v>30</v>
      </c>
      <c r="D85" s="28">
        <f t="shared" si="18"/>
        <v>3.5999999999999996</v>
      </c>
      <c r="E85" s="43">
        <f t="shared" si="19"/>
        <v>33.6</v>
      </c>
      <c r="F85" s="31">
        <f t="shared" si="16"/>
        <v>6</v>
      </c>
      <c r="G85" s="48">
        <f t="shared" si="17"/>
        <v>24</v>
      </c>
    </row>
    <row r="86" spans="1:7" x14ac:dyDescent="0.2">
      <c r="A86" s="71" t="s">
        <v>252</v>
      </c>
      <c r="B86" s="72"/>
      <c r="C86" s="72"/>
      <c r="D86" s="72"/>
      <c r="E86" s="73"/>
    </row>
    <row r="87" spans="1:7" x14ac:dyDescent="0.2">
      <c r="A87" s="42" t="s">
        <v>61</v>
      </c>
      <c r="B87" s="23" t="s">
        <v>247</v>
      </c>
      <c r="C87" s="24" t="s">
        <v>2</v>
      </c>
      <c r="D87" s="24" t="s">
        <v>3</v>
      </c>
      <c r="E87" s="24" t="s">
        <v>4</v>
      </c>
    </row>
    <row r="88" spans="1:7" x14ac:dyDescent="0.2">
      <c r="A88" s="26">
        <v>70</v>
      </c>
      <c r="B88" s="27" t="s">
        <v>19</v>
      </c>
      <c r="C88" s="28">
        <v>500</v>
      </c>
      <c r="D88" s="28">
        <f t="shared" si="18"/>
        <v>60</v>
      </c>
      <c r="E88" s="43">
        <f t="shared" si="19"/>
        <v>560</v>
      </c>
      <c r="F88" s="31">
        <f t="shared" ref="F88:F102" si="20">+C88*20%</f>
        <v>100</v>
      </c>
      <c r="G88" s="48">
        <f t="shared" ref="G88:G102" si="21">+C88-F88</f>
        <v>400</v>
      </c>
    </row>
    <row r="89" spans="1:7" x14ac:dyDescent="0.2">
      <c r="A89" s="26">
        <v>71</v>
      </c>
      <c r="B89" s="27" t="s">
        <v>20</v>
      </c>
      <c r="C89" s="28">
        <v>500</v>
      </c>
      <c r="D89" s="28">
        <f t="shared" si="18"/>
        <v>60</v>
      </c>
      <c r="E89" s="43">
        <f t="shared" si="19"/>
        <v>560</v>
      </c>
      <c r="F89" s="31">
        <f t="shared" si="20"/>
        <v>100</v>
      </c>
      <c r="G89" s="48">
        <f t="shared" si="21"/>
        <v>400</v>
      </c>
    </row>
    <row r="90" spans="1:7" x14ac:dyDescent="0.2">
      <c r="A90" s="26">
        <v>72</v>
      </c>
      <c r="B90" s="27" t="s">
        <v>21</v>
      </c>
      <c r="C90" s="28">
        <v>500</v>
      </c>
      <c r="D90" s="28">
        <f t="shared" si="18"/>
        <v>60</v>
      </c>
      <c r="E90" s="43">
        <f t="shared" si="19"/>
        <v>560</v>
      </c>
      <c r="F90" s="31">
        <f t="shared" si="20"/>
        <v>100</v>
      </c>
      <c r="G90" s="48">
        <f t="shared" si="21"/>
        <v>400</v>
      </c>
    </row>
    <row r="91" spans="1:7" x14ac:dyDescent="0.2">
      <c r="A91" s="26">
        <v>73</v>
      </c>
      <c r="B91" s="27" t="s">
        <v>22</v>
      </c>
      <c r="C91" s="28">
        <v>500</v>
      </c>
      <c r="D91" s="28">
        <f t="shared" si="18"/>
        <v>60</v>
      </c>
      <c r="E91" s="43">
        <f t="shared" si="19"/>
        <v>560</v>
      </c>
      <c r="F91" s="31">
        <f t="shared" si="20"/>
        <v>100</v>
      </c>
      <c r="G91" s="48">
        <f t="shared" si="21"/>
        <v>400</v>
      </c>
    </row>
    <row r="92" spans="1:7" x14ac:dyDescent="0.2">
      <c r="A92" s="26">
        <v>74</v>
      </c>
      <c r="B92" s="27" t="s">
        <v>23</v>
      </c>
      <c r="C92" s="28">
        <v>500</v>
      </c>
      <c r="D92" s="28">
        <f t="shared" si="18"/>
        <v>60</v>
      </c>
      <c r="E92" s="43">
        <f t="shared" si="19"/>
        <v>560</v>
      </c>
      <c r="F92" s="31">
        <f t="shared" si="20"/>
        <v>100</v>
      </c>
      <c r="G92" s="48">
        <f t="shared" si="21"/>
        <v>400</v>
      </c>
    </row>
    <row r="93" spans="1:7" x14ac:dyDescent="0.2">
      <c r="A93" s="26">
        <v>75</v>
      </c>
      <c r="B93" s="27" t="s">
        <v>24</v>
      </c>
      <c r="C93" s="28">
        <v>2000</v>
      </c>
      <c r="D93" s="28">
        <f t="shared" si="18"/>
        <v>240</v>
      </c>
      <c r="E93" s="43">
        <f t="shared" si="19"/>
        <v>2240</v>
      </c>
      <c r="F93" s="31">
        <f t="shared" si="20"/>
        <v>400</v>
      </c>
      <c r="G93" s="48">
        <f t="shared" si="21"/>
        <v>1600</v>
      </c>
    </row>
    <row r="94" spans="1:7" x14ac:dyDescent="0.2">
      <c r="A94" s="26">
        <v>76</v>
      </c>
      <c r="B94" s="27" t="s">
        <v>82</v>
      </c>
      <c r="C94" s="28">
        <v>2000</v>
      </c>
      <c r="D94" s="28">
        <f t="shared" si="18"/>
        <v>240</v>
      </c>
      <c r="E94" s="43">
        <f t="shared" si="19"/>
        <v>2240</v>
      </c>
      <c r="F94" s="31">
        <f t="shared" si="20"/>
        <v>400</v>
      </c>
      <c r="G94" s="48">
        <f t="shared" si="21"/>
        <v>1600</v>
      </c>
    </row>
    <row r="95" spans="1:7" x14ac:dyDescent="0.2">
      <c r="A95" s="26">
        <v>77</v>
      </c>
      <c r="B95" s="27" t="s">
        <v>25</v>
      </c>
      <c r="C95" s="28">
        <v>80</v>
      </c>
      <c r="D95" s="28">
        <f t="shared" si="18"/>
        <v>9.6</v>
      </c>
      <c r="E95" s="43">
        <f t="shared" si="19"/>
        <v>89.6</v>
      </c>
      <c r="F95" s="31">
        <f t="shared" si="20"/>
        <v>16</v>
      </c>
      <c r="G95" s="48">
        <f t="shared" si="21"/>
        <v>64</v>
      </c>
    </row>
    <row r="96" spans="1:7" x14ac:dyDescent="0.2">
      <c r="A96" s="26">
        <v>78</v>
      </c>
      <c r="B96" s="27" t="s">
        <v>26</v>
      </c>
      <c r="C96" s="28">
        <v>100</v>
      </c>
      <c r="D96" s="28">
        <f t="shared" si="18"/>
        <v>12</v>
      </c>
      <c r="E96" s="43">
        <f t="shared" si="19"/>
        <v>112</v>
      </c>
      <c r="F96" s="31">
        <f t="shared" si="20"/>
        <v>20</v>
      </c>
      <c r="G96" s="48">
        <f t="shared" si="21"/>
        <v>80</v>
      </c>
    </row>
    <row r="97" spans="1:7" x14ac:dyDescent="0.2">
      <c r="A97" s="26">
        <v>79</v>
      </c>
      <c r="B97" s="27" t="s">
        <v>27</v>
      </c>
      <c r="C97" s="28">
        <v>120</v>
      </c>
      <c r="D97" s="28">
        <f t="shared" si="18"/>
        <v>14.399999999999999</v>
      </c>
      <c r="E97" s="43">
        <f t="shared" si="19"/>
        <v>134.4</v>
      </c>
      <c r="F97" s="31">
        <f t="shared" si="20"/>
        <v>24</v>
      </c>
      <c r="G97" s="48">
        <f t="shared" si="21"/>
        <v>96</v>
      </c>
    </row>
    <row r="98" spans="1:7" x14ac:dyDescent="0.2">
      <c r="A98" s="26">
        <v>80</v>
      </c>
      <c r="B98" s="27" t="s">
        <v>28</v>
      </c>
      <c r="C98" s="28">
        <v>150</v>
      </c>
      <c r="D98" s="28">
        <f t="shared" si="18"/>
        <v>18</v>
      </c>
      <c r="E98" s="43">
        <f t="shared" si="19"/>
        <v>168</v>
      </c>
      <c r="F98" s="31">
        <f t="shared" si="20"/>
        <v>30</v>
      </c>
      <c r="G98" s="48">
        <f t="shared" si="21"/>
        <v>120</v>
      </c>
    </row>
    <row r="99" spans="1:7" x14ac:dyDescent="0.2">
      <c r="A99" s="26">
        <v>81</v>
      </c>
      <c r="B99" s="27" t="s">
        <v>29</v>
      </c>
      <c r="C99" s="28">
        <v>180</v>
      </c>
      <c r="D99" s="28">
        <f t="shared" si="18"/>
        <v>21.599999999999998</v>
      </c>
      <c r="E99" s="43">
        <f t="shared" si="19"/>
        <v>201.6</v>
      </c>
      <c r="F99" s="31">
        <f t="shared" si="20"/>
        <v>36</v>
      </c>
      <c r="G99" s="48">
        <f t="shared" si="21"/>
        <v>144</v>
      </c>
    </row>
    <row r="100" spans="1:7" x14ac:dyDescent="0.2">
      <c r="A100" s="26">
        <v>82</v>
      </c>
      <c r="B100" s="27" t="s">
        <v>30</v>
      </c>
      <c r="C100" s="28">
        <v>30</v>
      </c>
      <c r="D100" s="28">
        <f t="shared" si="18"/>
        <v>3.5999999999999996</v>
      </c>
      <c r="E100" s="43">
        <f t="shared" si="19"/>
        <v>33.6</v>
      </c>
      <c r="F100" s="31">
        <f t="shared" si="20"/>
        <v>6</v>
      </c>
      <c r="G100" s="48">
        <f t="shared" si="21"/>
        <v>24</v>
      </c>
    </row>
    <row r="101" spans="1:7" x14ac:dyDescent="0.2">
      <c r="A101" s="26">
        <v>83</v>
      </c>
      <c r="B101" s="27" t="s">
        <v>31</v>
      </c>
      <c r="C101" s="28">
        <v>30</v>
      </c>
      <c r="D101" s="28">
        <f t="shared" si="18"/>
        <v>3.5999999999999996</v>
      </c>
      <c r="E101" s="43">
        <f t="shared" si="19"/>
        <v>33.6</v>
      </c>
      <c r="F101" s="31">
        <f t="shared" si="20"/>
        <v>6</v>
      </c>
      <c r="G101" s="48">
        <f t="shared" si="21"/>
        <v>24</v>
      </c>
    </row>
    <row r="102" spans="1:7" x14ac:dyDescent="0.2">
      <c r="A102" s="26">
        <v>84</v>
      </c>
      <c r="B102" s="27" t="s">
        <v>32</v>
      </c>
      <c r="C102" s="28">
        <v>30</v>
      </c>
      <c r="D102" s="28">
        <f t="shared" si="18"/>
        <v>3.5999999999999996</v>
      </c>
      <c r="E102" s="43">
        <f t="shared" si="19"/>
        <v>33.6</v>
      </c>
      <c r="F102" s="31">
        <f t="shared" si="20"/>
        <v>6</v>
      </c>
      <c r="G102" s="48">
        <f t="shared" si="21"/>
        <v>24</v>
      </c>
    </row>
    <row r="103" spans="1:7" x14ac:dyDescent="0.2">
      <c r="A103" s="66" t="s">
        <v>251</v>
      </c>
      <c r="B103" s="66"/>
      <c r="C103" s="66"/>
      <c r="D103" s="66"/>
      <c r="E103" s="66"/>
    </row>
    <row r="104" spans="1:7" x14ac:dyDescent="0.2">
      <c r="A104" s="71" t="s">
        <v>250</v>
      </c>
      <c r="B104" s="72"/>
      <c r="C104" s="72"/>
      <c r="D104" s="72"/>
      <c r="E104" s="73"/>
    </row>
    <row r="105" spans="1:7" x14ac:dyDescent="0.2">
      <c r="A105" s="42" t="s">
        <v>61</v>
      </c>
      <c r="B105" s="23" t="s">
        <v>247</v>
      </c>
      <c r="C105" s="24" t="s">
        <v>2</v>
      </c>
      <c r="D105" s="24" t="s">
        <v>3</v>
      </c>
      <c r="E105" s="24" t="s">
        <v>4</v>
      </c>
    </row>
    <row r="106" spans="1:7" x14ac:dyDescent="0.2">
      <c r="A106" s="26">
        <v>85</v>
      </c>
      <c r="B106" s="27" t="s">
        <v>36</v>
      </c>
      <c r="C106" s="28">
        <v>150</v>
      </c>
      <c r="D106" s="28">
        <f t="shared" ref="D106:D174" si="22">+C106*12%</f>
        <v>18</v>
      </c>
      <c r="E106" s="43">
        <f t="shared" ref="E106:E174" si="23">C106+D106</f>
        <v>168</v>
      </c>
      <c r="F106" s="31">
        <f t="shared" ref="F106:F118" si="24">+C106*20%</f>
        <v>30</v>
      </c>
      <c r="G106" s="48">
        <f t="shared" ref="G106:G118" si="25">+C106-F106</f>
        <v>120</v>
      </c>
    </row>
    <row r="107" spans="1:7" x14ac:dyDescent="0.2">
      <c r="A107" s="26">
        <v>86</v>
      </c>
      <c r="B107" s="27" t="s">
        <v>222</v>
      </c>
      <c r="C107" s="28">
        <v>50</v>
      </c>
      <c r="D107" s="28">
        <f t="shared" si="22"/>
        <v>6</v>
      </c>
      <c r="E107" s="43">
        <f t="shared" si="23"/>
        <v>56</v>
      </c>
      <c r="F107" s="31">
        <f t="shared" si="24"/>
        <v>10</v>
      </c>
      <c r="G107" s="48">
        <f t="shared" si="25"/>
        <v>40</v>
      </c>
    </row>
    <row r="108" spans="1:7" x14ac:dyDescent="0.2">
      <c r="A108" s="26">
        <v>87</v>
      </c>
      <c r="B108" s="27" t="s">
        <v>93</v>
      </c>
      <c r="C108" s="28">
        <v>60</v>
      </c>
      <c r="D108" s="28">
        <f t="shared" si="22"/>
        <v>7.1999999999999993</v>
      </c>
      <c r="E108" s="43">
        <f t="shared" si="23"/>
        <v>67.2</v>
      </c>
      <c r="F108" s="31">
        <f t="shared" si="24"/>
        <v>12</v>
      </c>
      <c r="G108" s="48">
        <f t="shared" si="25"/>
        <v>48</v>
      </c>
    </row>
    <row r="109" spans="1:7" ht="25.5" x14ac:dyDescent="0.2">
      <c r="A109" s="26">
        <v>88</v>
      </c>
      <c r="B109" s="27" t="s">
        <v>92</v>
      </c>
      <c r="C109" s="28">
        <v>700</v>
      </c>
      <c r="D109" s="28">
        <f t="shared" si="22"/>
        <v>84</v>
      </c>
      <c r="E109" s="43">
        <f t="shared" si="23"/>
        <v>784</v>
      </c>
      <c r="F109" s="31">
        <f t="shared" si="24"/>
        <v>140</v>
      </c>
      <c r="G109" s="48">
        <f t="shared" si="25"/>
        <v>560</v>
      </c>
    </row>
    <row r="110" spans="1:7" ht="25.5" x14ac:dyDescent="0.2">
      <c r="A110" s="26">
        <v>89</v>
      </c>
      <c r="B110" s="27" t="s">
        <v>94</v>
      </c>
      <c r="C110" s="28">
        <v>700</v>
      </c>
      <c r="D110" s="28">
        <f t="shared" si="22"/>
        <v>84</v>
      </c>
      <c r="E110" s="43">
        <f t="shared" si="23"/>
        <v>784</v>
      </c>
      <c r="F110" s="31">
        <f t="shared" si="24"/>
        <v>140</v>
      </c>
      <c r="G110" s="48">
        <f t="shared" si="25"/>
        <v>560</v>
      </c>
    </row>
    <row r="111" spans="1:7" ht="25.5" x14ac:dyDescent="0.2">
      <c r="A111" s="26">
        <v>90</v>
      </c>
      <c r="B111" s="27" t="s">
        <v>95</v>
      </c>
      <c r="C111" s="28">
        <v>700</v>
      </c>
      <c r="D111" s="28">
        <f t="shared" si="22"/>
        <v>84</v>
      </c>
      <c r="E111" s="43">
        <f t="shared" si="23"/>
        <v>784</v>
      </c>
      <c r="F111" s="31">
        <f t="shared" si="24"/>
        <v>140</v>
      </c>
      <c r="G111" s="48">
        <f t="shared" si="25"/>
        <v>560</v>
      </c>
    </row>
    <row r="112" spans="1:7" ht="25.5" x14ac:dyDescent="0.2">
      <c r="A112" s="26">
        <v>91</v>
      </c>
      <c r="B112" s="27" t="s">
        <v>96</v>
      </c>
      <c r="C112" s="28">
        <v>700</v>
      </c>
      <c r="D112" s="28">
        <f t="shared" si="22"/>
        <v>84</v>
      </c>
      <c r="E112" s="43">
        <f t="shared" si="23"/>
        <v>784</v>
      </c>
      <c r="F112" s="31">
        <f t="shared" si="24"/>
        <v>140</v>
      </c>
      <c r="G112" s="48">
        <f t="shared" si="25"/>
        <v>560</v>
      </c>
    </row>
    <row r="113" spans="1:7" ht="25.5" x14ac:dyDescent="0.2">
      <c r="A113" s="26">
        <v>92</v>
      </c>
      <c r="B113" s="27" t="s">
        <v>97</v>
      </c>
      <c r="C113" s="28">
        <v>700</v>
      </c>
      <c r="D113" s="28">
        <f t="shared" si="22"/>
        <v>84</v>
      </c>
      <c r="E113" s="43">
        <f t="shared" si="23"/>
        <v>784</v>
      </c>
      <c r="F113" s="31">
        <f t="shared" si="24"/>
        <v>140</v>
      </c>
      <c r="G113" s="48">
        <f t="shared" si="25"/>
        <v>560</v>
      </c>
    </row>
    <row r="114" spans="1:7" x14ac:dyDescent="0.2">
      <c r="A114" s="26">
        <v>93</v>
      </c>
      <c r="B114" s="27" t="s">
        <v>190</v>
      </c>
      <c r="C114" s="28">
        <v>50</v>
      </c>
      <c r="D114" s="28">
        <f t="shared" si="22"/>
        <v>6</v>
      </c>
      <c r="E114" s="43">
        <f t="shared" si="23"/>
        <v>56</v>
      </c>
      <c r="F114" s="31">
        <f t="shared" si="24"/>
        <v>10</v>
      </c>
      <c r="G114" s="48">
        <f t="shared" si="25"/>
        <v>40</v>
      </c>
    </row>
    <row r="115" spans="1:7" x14ac:dyDescent="0.2">
      <c r="A115" s="26">
        <v>94</v>
      </c>
      <c r="B115" s="27" t="s">
        <v>37</v>
      </c>
      <c r="C115" s="28">
        <v>930</v>
      </c>
      <c r="D115" s="28">
        <f t="shared" si="22"/>
        <v>111.6</v>
      </c>
      <c r="E115" s="43">
        <f t="shared" si="23"/>
        <v>1041.5999999999999</v>
      </c>
      <c r="F115" s="31">
        <f t="shared" si="24"/>
        <v>186</v>
      </c>
      <c r="G115" s="48">
        <f t="shared" si="25"/>
        <v>744</v>
      </c>
    </row>
    <row r="116" spans="1:7" x14ac:dyDescent="0.2">
      <c r="A116" s="26">
        <v>95</v>
      </c>
      <c r="B116" s="27" t="s">
        <v>38</v>
      </c>
      <c r="C116" s="28">
        <v>280</v>
      </c>
      <c r="D116" s="28">
        <f t="shared" si="22"/>
        <v>33.6</v>
      </c>
      <c r="E116" s="43">
        <f t="shared" si="23"/>
        <v>313.60000000000002</v>
      </c>
      <c r="F116" s="31">
        <f t="shared" si="24"/>
        <v>56</v>
      </c>
      <c r="G116" s="48">
        <f t="shared" si="25"/>
        <v>224</v>
      </c>
    </row>
    <row r="117" spans="1:7" x14ac:dyDescent="0.2">
      <c r="A117" s="26">
        <v>96</v>
      </c>
      <c r="B117" s="27" t="s">
        <v>39</v>
      </c>
      <c r="C117" s="28">
        <v>80</v>
      </c>
      <c r="D117" s="28">
        <f t="shared" si="22"/>
        <v>9.6</v>
      </c>
      <c r="E117" s="43">
        <f t="shared" si="23"/>
        <v>89.6</v>
      </c>
      <c r="F117" s="31">
        <f t="shared" si="24"/>
        <v>16</v>
      </c>
      <c r="G117" s="48">
        <f t="shared" si="25"/>
        <v>64</v>
      </c>
    </row>
    <row r="118" spans="1:7" x14ac:dyDescent="0.2">
      <c r="A118" s="26">
        <v>97</v>
      </c>
      <c r="B118" s="27" t="s">
        <v>40</v>
      </c>
      <c r="C118" s="28">
        <v>120</v>
      </c>
      <c r="D118" s="28">
        <f t="shared" si="22"/>
        <v>14.399999999999999</v>
      </c>
      <c r="E118" s="43">
        <f t="shared" si="23"/>
        <v>134.4</v>
      </c>
      <c r="F118" s="31">
        <f t="shared" si="24"/>
        <v>24</v>
      </c>
      <c r="G118" s="48">
        <f t="shared" si="25"/>
        <v>96</v>
      </c>
    </row>
    <row r="119" spans="1:7" x14ac:dyDescent="0.2">
      <c r="A119" s="66" t="s">
        <v>249</v>
      </c>
      <c r="B119" s="66"/>
      <c r="C119" s="66"/>
      <c r="D119" s="66"/>
      <c r="E119" s="66"/>
    </row>
    <row r="120" spans="1:7" x14ac:dyDescent="0.2">
      <c r="A120" s="42" t="s">
        <v>61</v>
      </c>
      <c r="B120" s="23" t="s">
        <v>247</v>
      </c>
      <c r="C120" s="24" t="s">
        <v>2</v>
      </c>
      <c r="D120" s="24" t="s">
        <v>3</v>
      </c>
      <c r="E120" s="24" t="s">
        <v>4</v>
      </c>
    </row>
    <row r="121" spans="1:7" x14ac:dyDescent="0.2">
      <c r="A121" s="26">
        <v>98</v>
      </c>
      <c r="B121" s="27" t="s">
        <v>98</v>
      </c>
      <c r="C121" s="28">
        <v>250</v>
      </c>
      <c r="D121" s="28">
        <f t="shared" si="22"/>
        <v>30</v>
      </c>
      <c r="E121" s="43">
        <f t="shared" si="23"/>
        <v>280</v>
      </c>
      <c r="F121" s="31">
        <f t="shared" ref="F121:F155" si="26">+C121*20%</f>
        <v>50</v>
      </c>
      <c r="G121" s="48">
        <f t="shared" ref="G121:G155" si="27">+C121-F121</f>
        <v>200</v>
      </c>
    </row>
    <row r="122" spans="1:7" x14ac:dyDescent="0.2">
      <c r="A122" s="26">
        <v>99</v>
      </c>
      <c r="B122" s="27" t="s">
        <v>99</v>
      </c>
      <c r="C122" s="28">
        <v>300</v>
      </c>
      <c r="D122" s="28">
        <f t="shared" si="22"/>
        <v>36</v>
      </c>
      <c r="E122" s="43">
        <f t="shared" si="23"/>
        <v>336</v>
      </c>
      <c r="F122" s="31">
        <f t="shared" si="26"/>
        <v>60</v>
      </c>
      <c r="G122" s="48">
        <f t="shared" si="27"/>
        <v>240</v>
      </c>
    </row>
    <row r="123" spans="1:7" x14ac:dyDescent="0.2">
      <c r="A123" s="26">
        <v>100</v>
      </c>
      <c r="B123" s="27" t="s">
        <v>106</v>
      </c>
      <c r="C123" s="28">
        <v>300</v>
      </c>
      <c r="D123" s="28">
        <f t="shared" si="22"/>
        <v>36</v>
      </c>
      <c r="E123" s="43">
        <f t="shared" si="23"/>
        <v>336</v>
      </c>
      <c r="F123" s="31">
        <f t="shared" si="26"/>
        <v>60</v>
      </c>
      <c r="G123" s="48">
        <f t="shared" si="27"/>
        <v>240</v>
      </c>
    </row>
    <row r="124" spans="1:7" x14ac:dyDescent="0.2">
      <c r="A124" s="26">
        <v>101</v>
      </c>
      <c r="B124" s="27" t="s">
        <v>105</v>
      </c>
      <c r="C124" s="28">
        <v>500</v>
      </c>
      <c r="D124" s="28">
        <f t="shared" si="22"/>
        <v>60</v>
      </c>
      <c r="E124" s="43">
        <f t="shared" si="23"/>
        <v>560</v>
      </c>
      <c r="F124" s="31">
        <f t="shared" si="26"/>
        <v>100</v>
      </c>
      <c r="G124" s="48">
        <f t="shared" si="27"/>
        <v>400</v>
      </c>
    </row>
    <row r="125" spans="1:7" x14ac:dyDescent="0.2">
      <c r="A125" s="26">
        <v>102</v>
      </c>
      <c r="B125" s="27" t="s">
        <v>107</v>
      </c>
      <c r="C125" s="28">
        <v>500</v>
      </c>
      <c r="D125" s="28">
        <f t="shared" si="22"/>
        <v>60</v>
      </c>
      <c r="E125" s="43">
        <f t="shared" si="23"/>
        <v>560</v>
      </c>
      <c r="F125" s="31">
        <f t="shared" si="26"/>
        <v>100</v>
      </c>
      <c r="G125" s="48">
        <f t="shared" si="27"/>
        <v>400</v>
      </c>
    </row>
    <row r="126" spans="1:7" x14ac:dyDescent="0.2">
      <c r="A126" s="26">
        <v>103</v>
      </c>
      <c r="B126" s="27" t="s">
        <v>108</v>
      </c>
      <c r="C126" s="28">
        <v>400</v>
      </c>
      <c r="D126" s="28">
        <f t="shared" si="22"/>
        <v>48</v>
      </c>
      <c r="E126" s="43">
        <f t="shared" si="23"/>
        <v>448</v>
      </c>
      <c r="F126" s="31">
        <f t="shared" si="26"/>
        <v>80</v>
      </c>
      <c r="G126" s="48">
        <f t="shared" si="27"/>
        <v>320</v>
      </c>
    </row>
    <row r="127" spans="1:7" x14ac:dyDescent="0.2">
      <c r="A127" s="26">
        <v>104</v>
      </c>
      <c r="B127" s="27" t="s">
        <v>118</v>
      </c>
      <c r="C127" s="28">
        <v>400</v>
      </c>
      <c r="D127" s="28">
        <f t="shared" si="22"/>
        <v>48</v>
      </c>
      <c r="E127" s="43">
        <f t="shared" si="23"/>
        <v>448</v>
      </c>
      <c r="F127" s="31">
        <f t="shared" si="26"/>
        <v>80</v>
      </c>
      <c r="G127" s="48">
        <f t="shared" si="27"/>
        <v>320</v>
      </c>
    </row>
    <row r="128" spans="1:7" ht="25.5" x14ac:dyDescent="0.2">
      <c r="A128" s="26">
        <v>105</v>
      </c>
      <c r="B128" s="27" t="s">
        <v>109</v>
      </c>
      <c r="C128" s="28">
        <v>400</v>
      </c>
      <c r="D128" s="28">
        <f t="shared" si="22"/>
        <v>48</v>
      </c>
      <c r="E128" s="43">
        <f t="shared" si="23"/>
        <v>448</v>
      </c>
      <c r="F128" s="31">
        <f t="shared" si="26"/>
        <v>80</v>
      </c>
      <c r="G128" s="48">
        <f t="shared" si="27"/>
        <v>320</v>
      </c>
    </row>
    <row r="129" spans="1:8" ht="25.5" x14ac:dyDescent="0.2">
      <c r="A129" s="26">
        <v>106</v>
      </c>
      <c r="B129" s="27" t="s">
        <v>103</v>
      </c>
      <c r="C129" s="28">
        <v>400</v>
      </c>
      <c r="D129" s="28">
        <f t="shared" si="22"/>
        <v>48</v>
      </c>
      <c r="E129" s="43">
        <f t="shared" si="23"/>
        <v>448</v>
      </c>
      <c r="F129" s="31">
        <f t="shared" si="26"/>
        <v>80</v>
      </c>
      <c r="G129" s="48">
        <f t="shared" si="27"/>
        <v>320</v>
      </c>
    </row>
    <row r="130" spans="1:8" x14ac:dyDescent="0.2">
      <c r="A130" s="26">
        <v>107</v>
      </c>
      <c r="B130" s="27" t="s">
        <v>186</v>
      </c>
      <c r="C130" s="28">
        <v>700</v>
      </c>
      <c r="D130" s="28">
        <f t="shared" si="22"/>
        <v>84</v>
      </c>
      <c r="E130" s="43">
        <f t="shared" si="23"/>
        <v>784</v>
      </c>
      <c r="F130" s="31">
        <f t="shared" si="26"/>
        <v>140</v>
      </c>
      <c r="G130" s="48">
        <f t="shared" si="27"/>
        <v>560</v>
      </c>
    </row>
    <row r="131" spans="1:8" ht="25.5" x14ac:dyDescent="0.2">
      <c r="A131" s="26">
        <v>108</v>
      </c>
      <c r="B131" s="27" t="s">
        <v>119</v>
      </c>
      <c r="C131" s="28">
        <v>500</v>
      </c>
      <c r="D131" s="28">
        <f t="shared" si="22"/>
        <v>60</v>
      </c>
      <c r="E131" s="43">
        <f t="shared" si="23"/>
        <v>560</v>
      </c>
      <c r="F131" s="31">
        <f t="shared" si="26"/>
        <v>100</v>
      </c>
      <c r="G131" s="48">
        <f t="shared" si="27"/>
        <v>400</v>
      </c>
    </row>
    <row r="132" spans="1:8" x14ac:dyDescent="0.2">
      <c r="A132" s="26">
        <v>109</v>
      </c>
      <c r="B132" s="27" t="s">
        <v>102</v>
      </c>
      <c r="C132" s="28">
        <v>400</v>
      </c>
      <c r="D132" s="28">
        <f t="shared" si="22"/>
        <v>48</v>
      </c>
      <c r="E132" s="43">
        <f t="shared" si="23"/>
        <v>448</v>
      </c>
      <c r="F132" s="31">
        <f t="shared" si="26"/>
        <v>80</v>
      </c>
      <c r="G132" s="48">
        <f t="shared" si="27"/>
        <v>320</v>
      </c>
    </row>
    <row r="133" spans="1:8" x14ac:dyDescent="0.2">
      <c r="A133" s="26">
        <v>110</v>
      </c>
      <c r="B133" s="27" t="s">
        <v>101</v>
      </c>
      <c r="C133" s="28">
        <v>400</v>
      </c>
      <c r="D133" s="28">
        <f t="shared" si="22"/>
        <v>48</v>
      </c>
      <c r="E133" s="43">
        <f t="shared" si="23"/>
        <v>448</v>
      </c>
      <c r="F133" s="31">
        <f t="shared" si="26"/>
        <v>80</v>
      </c>
      <c r="G133" s="48">
        <f t="shared" si="27"/>
        <v>320</v>
      </c>
    </row>
    <row r="134" spans="1:8" ht="25.5" x14ac:dyDescent="0.2">
      <c r="A134" s="26">
        <v>111</v>
      </c>
      <c r="B134" s="27" t="s">
        <v>100</v>
      </c>
      <c r="C134" s="28">
        <v>400</v>
      </c>
      <c r="D134" s="28">
        <f t="shared" si="22"/>
        <v>48</v>
      </c>
      <c r="E134" s="43">
        <f t="shared" si="23"/>
        <v>448</v>
      </c>
      <c r="F134" s="31">
        <f t="shared" si="26"/>
        <v>80</v>
      </c>
      <c r="G134" s="48">
        <f t="shared" si="27"/>
        <v>320</v>
      </c>
    </row>
    <row r="135" spans="1:8" ht="28.9" customHeight="1" x14ac:dyDescent="0.2">
      <c r="A135" s="26">
        <v>112</v>
      </c>
      <c r="B135" s="27" t="s">
        <v>120</v>
      </c>
      <c r="C135" s="28">
        <v>400</v>
      </c>
      <c r="D135" s="28">
        <f t="shared" si="22"/>
        <v>48</v>
      </c>
      <c r="E135" s="43">
        <f t="shared" si="23"/>
        <v>448</v>
      </c>
      <c r="F135" s="31">
        <f t="shared" si="26"/>
        <v>80</v>
      </c>
      <c r="G135" s="48">
        <f t="shared" si="27"/>
        <v>320</v>
      </c>
    </row>
    <row r="136" spans="1:8" x14ac:dyDescent="0.2">
      <c r="A136" s="26">
        <v>113</v>
      </c>
      <c r="B136" s="27" t="s">
        <v>122</v>
      </c>
      <c r="C136" s="28">
        <v>450</v>
      </c>
      <c r="D136" s="28">
        <f t="shared" si="22"/>
        <v>54</v>
      </c>
      <c r="E136" s="43">
        <f t="shared" si="23"/>
        <v>504</v>
      </c>
      <c r="F136" s="31">
        <f t="shared" si="26"/>
        <v>90</v>
      </c>
      <c r="G136" s="48">
        <f t="shared" si="27"/>
        <v>360</v>
      </c>
    </row>
    <row r="137" spans="1:8" ht="25.5" x14ac:dyDescent="0.2">
      <c r="A137" s="26">
        <v>114</v>
      </c>
      <c r="B137" s="27" t="s">
        <v>123</v>
      </c>
      <c r="C137" s="28">
        <v>450</v>
      </c>
      <c r="D137" s="28">
        <f t="shared" si="22"/>
        <v>54</v>
      </c>
      <c r="E137" s="43">
        <f t="shared" si="23"/>
        <v>504</v>
      </c>
      <c r="F137" s="31">
        <f t="shared" si="26"/>
        <v>90</v>
      </c>
      <c r="G137" s="48">
        <f t="shared" si="27"/>
        <v>360</v>
      </c>
    </row>
    <row r="138" spans="1:8" ht="25.5" x14ac:dyDescent="0.2">
      <c r="A138" s="26">
        <v>115</v>
      </c>
      <c r="B138" s="27" t="s">
        <v>124</v>
      </c>
      <c r="C138" s="28">
        <v>450</v>
      </c>
      <c r="D138" s="28">
        <f t="shared" si="22"/>
        <v>54</v>
      </c>
      <c r="E138" s="43">
        <f t="shared" si="23"/>
        <v>504</v>
      </c>
      <c r="F138" s="31">
        <f t="shared" si="26"/>
        <v>90</v>
      </c>
      <c r="G138" s="48">
        <f t="shared" si="27"/>
        <v>360</v>
      </c>
    </row>
    <row r="139" spans="1:8" x14ac:dyDescent="0.2">
      <c r="A139" s="26">
        <v>116</v>
      </c>
      <c r="B139" s="27" t="s">
        <v>110</v>
      </c>
      <c r="C139" s="28">
        <v>450</v>
      </c>
      <c r="D139" s="28">
        <f t="shared" si="22"/>
        <v>54</v>
      </c>
      <c r="E139" s="43">
        <f t="shared" si="23"/>
        <v>504</v>
      </c>
      <c r="F139" s="31">
        <f t="shared" si="26"/>
        <v>90</v>
      </c>
      <c r="G139" s="48">
        <f t="shared" si="27"/>
        <v>360</v>
      </c>
    </row>
    <row r="140" spans="1:8" ht="25.5" x14ac:dyDescent="0.2">
      <c r="A140" s="26">
        <v>117</v>
      </c>
      <c r="B140" s="27" t="s">
        <v>111</v>
      </c>
      <c r="C140" s="28">
        <v>450</v>
      </c>
      <c r="D140" s="28">
        <f t="shared" si="22"/>
        <v>54</v>
      </c>
      <c r="E140" s="43">
        <f t="shared" si="23"/>
        <v>504</v>
      </c>
      <c r="F140" s="31">
        <f t="shared" si="26"/>
        <v>90</v>
      </c>
      <c r="G140" s="48">
        <f t="shared" si="27"/>
        <v>360</v>
      </c>
      <c r="H140" s="45"/>
    </row>
    <row r="141" spans="1:8" ht="25.5" x14ac:dyDescent="0.2">
      <c r="A141" s="26">
        <v>118</v>
      </c>
      <c r="B141" s="27" t="s">
        <v>228</v>
      </c>
      <c r="C141" s="28">
        <v>900</v>
      </c>
      <c r="D141" s="28">
        <f t="shared" si="22"/>
        <v>108</v>
      </c>
      <c r="E141" s="43">
        <f t="shared" si="23"/>
        <v>1008</v>
      </c>
      <c r="F141" s="31">
        <f t="shared" si="26"/>
        <v>180</v>
      </c>
      <c r="G141" s="48">
        <f t="shared" si="27"/>
        <v>720</v>
      </c>
    </row>
    <row r="142" spans="1:8" ht="25.5" x14ac:dyDescent="0.2">
      <c r="A142" s="26">
        <v>119</v>
      </c>
      <c r="B142" s="27" t="s">
        <v>112</v>
      </c>
      <c r="C142" s="28">
        <v>600</v>
      </c>
      <c r="D142" s="28">
        <f t="shared" si="22"/>
        <v>72</v>
      </c>
      <c r="E142" s="43">
        <f t="shared" si="23"/>
        <v>672</v>
      </c>
      <c r="F142" s="31">
        <f t="shared" si="26"/>
        <v>120</v>
      </c>
      <c r="G142" s="48">
        <f t="shared" si="27"/>
        <v>480</v>
      </c>
    </row>
    <row r="143" spans="1:8" ht="25.5" x14ac:dyDescent="0.2">
      <c r="A143" s="26">
        <v>120</v>
      </c>
      <c r="B143" s="27" t="s">
        <v>223</v>
      </c>
      <c r="C143" s="28">
        <v>900</v>
      </c>
      <c r="D143" s="28">
        <f t="shared" si="22"/>
        <v>108</v>
      </c>
      <c r="E143" s="43">
        <f t="shared" si="23"/>
        <v>1008</v>
      </c>
      <c r="F143" s="31">
        <f t="shared" si="26"/>
        <v>180</v>
      </c>
      <c r="G143" s="48">
        <f t="shared" si="27"/>
        <v>720</v>
      </c>
    </row>
    <row r="144" spans="1:8" ht="25.5" x14ac:dyDescent="0.2">
      <c r="A144" s="26">
        <v>121</v>
      </c>
      <c r="B144" s="27" t="s">
        <v>104</v>
      </c>
      <c r="C144" s="28">
        <v>600</v>
      </c>
      <c r="D144" s="28">
        <f t="shared" si="22"/>
        <v>72</v>
      </c>
      <c r="E144" s="43">
        <f t="shared" si="23"/>
        <v>672</v>
      </c>
      <c r="F144" s="31">
        <f t="shared" si="26"/>
        <v>120</v>
      </c>
      <c r="G144" s="48">
        <f t="shared" si="27"/>
        <v>480</v>
      </c>
    </row>
    <row r="145" spans="1:7" x14ac:dyDescent="0.2">
      <c r="A145" s="26">
        <v>122</v>
      </c>
      <c r="B145" s="27" t="s">
        <v>113</v>
      </c>
      <c r="C145" s="28">
        <v>600</v>
      </c>
      <c r="D145" s="28">
        <f t="shared" si="22"/>
        <v>72</v>
      </c>
      <c r="E145" s="43">
        <f t="shared" si="23"/>
        <v>672</v>
      </c>
      <c r="F145" s="31">
        <f t="shared" si="26"/>
        <v>120</v>
      </c>
      <c r="G145" s="48">
        <f t="shared" si="27"/>
        <v>480</v>
      </c>
    </row>
    <row r="146" spans="1:7" x14ac:dyDescent="0.2">
      <c r="A146" s="26">
        <v>123</v>
      </c>
      <c r="B146" s="27" t="s">
        <v>114</v>
      </c>
      <c r="C146" s="28">
        <v>600</v>
      </c>
      <c r="D146" s="28">
        <f t="shared" si="22"/>
        <v>72</v>
      </c>
      <c r="E146" s="43">
        <f t="shared" si="23"/>
        <v>672</v>
      </c>
      <c r="F146" s="31">
        <f t="shared" si="26"/>
        <v>120</v>
      </c>
      <c r="G146" s="48">
        <f t="shared" si="27"/>
        <v>480</v>
      </c>
    </row>
    <row r="147" spans="1:7" x14ac:dyDescent="0.2">
      <c r="A147" s="26">
        <v>124</v>
      </c>
      <c r="B147" s="27" t="s">
        <v>115</v>
      </c>
      <c r="C147" s="28">
        <v>600</v>
      </c>
      <c r="D147" s="28">
        <f t="shared" si="22"/>
        <v>72</v>
      </c>
      <c r="E147" s="43">
        <f t="shared" si="23"/>
        <v>672</v>
      </c>
      <c r="F147" s="31">
        <f t="shared" si="26"/>
        <v>120</v>
      </c>
      <c r="G147" s="48">
        <f t="shared" si="27"/>
        <v>480</v>
      </c>
    </row>
    <row r="148" spans="1:7" x14ac:dyDescent="0.2">
      <c r="A148" s="26">
        <v>125</v>
      </c>
      <c r="B148" s="27" t="s">
        <v>116</v>
      </c>
      <c r="C148" s="28">
        <v>550</v>
      </c>
      <c r="D148" s="28">
        <f t="shared" si="22"/>
        <v>66</v>
      </c>
      <c r="E148" s="43">
        <f t="shared" si="23"/>
        <v>616</v>
      </c>
      <c r="F148" s="31">
        <f t="shared" si="26"/>
        <v>110</v>
      </c>
      <c r="G148" s="48">
        <f t="shared" si="27"/>
        <v>440</v>
      </c>
    </row>
    <row r="149" spans="1:7" ht="25.5" x14ac:dyDescent="0.2">
      <c r="A149" s="26">
        <v>126</v>
      </c>
      <c r="B149" s="27" t="s">
        <v>117</v>
      </c>
      <c r="C149" s="28">
        <v>900</v>
      </c>
      <c r="D149" s="28">
        <f t="shared" si="22"/>
        <v>108</v>
      </c>
      <c r="E149" s="43">
        <f t="shared" si="23"/>
        <v>1008</v>
      </c>
      <c r="F149" s="31">
        <f t="shared" si="26"/>
        <v>180</v>
      </c>
      <c r="G149" s="48">
        <f t="shared" si="27"/>
        <v>720</v>
      </c>
    </row>
    <row r="150" spans="1:7" x14ac:dyDescent="0.2">
      <c r="A150" s="26">
        <v>127</v>
      </c>
      <c r="B150" s="27" t="s">
        <v>224</v>
      </c>
      <c r="C150" s="28">
        <v>900</v>
      </c>
      <c r="D150" s="28">
        <f t="shared" si="22"/>
        <v>108</v>
      </c>
      <c r="E150" s="43">
        <f t="shared" si="23"/>
        <v>1008</v>
      </c>
      <c r="F150" s="31">
        <f t="shared" si="26"/>
        <v>180</v>
      </c>
      <c r="G150" s="48">
        <f t="shared" si="27"/>
        <v>720</v>
      </c>
    </row>
    <row r="151" spans="1:7" x14ac:dyDescent="0.2">
      <c r="A151" s="26">
        <v>128</v>
      </c>
      <c r="B151" s="27" t="s">
        <v>41</v>
      </c>
      <c r="C151" s="28">
        <v>400</v>
      </c>
      <c r="D151" s="28">
        <f t="shared" si="22"/>
        <v>48</v>
      </c>
      <c r="E151" s="43">
        <f t="shared" si="23"/>
        <v>448</v>
      </c>
      <c r="F151" s="31">
        <f t="shared" si="26"/>
        <v>80</v>
      </c>
      <c r="G151" s="48">
        <f t="shared" si="27"/>
        <v>320</v>
      </c>
    </row>
    <row r="152" spans="1:7" x14ac:dyDescent="0.2">
      <c r="A152" s="26">
        <v>129</v>
      </c>
      <c r="B152" s="27" t="s">
        <v>42</v>
      </c>
      <c r="C152" s="28">
        <v>400</v>
      </c>
      <c r="D152" s="28">
        <f t="shared" si="22"/>
        <v>48</v>
      </c>
      <c r="E152" s="43">
        <f t="shared" si="23"/>
        <v>448</v>
      </c>
      <c r="F152" s="31">
        <f t="shared" si="26"/>
        <v>80</v>
      </c>
      <c r="G152" s="48">
        <f t="shared" si="27"/>
        <v>320</v>
      </c>
    </row>
    <row r="153" spans="1:7" x14ac:dyDescent="0.2">
      <c r="A153" s="26">
        <v>130</v>
      </c>
      <c r="B153" s="27" t="s">
        <v>225</v>
      </c>
      <c r="C153" s="28">
        <v>700</v>
      </c>
      <c r="D153" s="28">
        <f t="shared" si="22"/>
        <v>84</v>
      </c>
      <c r="E153" s="43">
        <f t="shared" si="23"/>
        <v>784</v>
      </c>
      <c r="F153" s="31">
        <f t="shared" si="26"/>
        <v>140</v>
      </c>
      <c r="G153" s="48">
        <f t="shared" si="27"/>
        <v>560</v>
      </c>
    </row>
    <row r="154" spans="1:7" x14ac:dyDescent="0.2">
      <c r="A154" s="26">
        <v>131</v>
      </c>
      <c r="B154" s="27" t="s">
        <v>226</v>
      </c>
      <c r="C154" s="28">
        <v>300</v>
      </c>
      <c r="D154" s="28">
        <f>+C154*12%</f>
        <v>36</v>
      </c>
      <c r="E154" s="43">
        <f>C154+D154</f>
        <v>336</v>
      </c>
      <c r="F154" s="31">
        <f t="shared" si="26"/>
        <v>60</v>
      </c>
      <c r="G154" s="48">
        <f t="shared" si="27"/>
        <v>240</v>
      </c>
    </row>
    <row r="155" spans="1:7" x14ac:dyDescent="0.2">
      <c r="A155" s="26">
        <v>132</v>
      </c>
      <c r="B155" s="27" t="s">
        <v>227</v>
      </c>
      <c r="C155" s="28">
        <v>300</v>
      </c>
      <c r="D155" s="28">
        <f>+C155*12%</f>
        <v>36</v>
      </c>
      <c r="E155" s="43">
        <f>C155+D155</f>
        <v>336</v>
      </c>
      <c r="F155" s="31">
        <f t="shared" si="26"/>
        <v>60</v>
      </c>
      <c r="G155" s="48">
        <f t="shared" si="27"/>
        <v>240</v>
      </c>
    </row>
    <row r="156" spans="1:7" x14ac:dyDescent="0.2">
      <c r="A156" s="66" t="s">
        <v>248</v>
      </c>
      <c r="B156" s="66"/>
      <c r="C156" s="66"/>
      <c r="D156" s="66"/>
      <c r="E156" s="66"/>
    </row>
    <row r="157" spans="1:7" x14ac:dyDescent="0.2">
      <c r="A157" s="42" t="s">
        <v>61</v>
      </c>
      <c r="B157" s="23" t="s">
        <v>247</v>
      </c>
      <c r="C157" s="24" t="s">
        <v>2</v>
      </c>
      <c r="D157" s="24" t="s">
        <v>3</v>
      </c>
      <c r="E157" s="24" t="s">
        <v>4</v>
      </c>
    </row>
    <row r="158" spans="1:7" x14ac:dyDescent="0.2">
      <c r="A158" s="26">
        <v>133</v>
      </c>
      <c r="B158" s="27" t="s">
        <v>125</v>
      </c>
      <c r="C158" s="28">
        <v>40</v>
      </c>
      <c r="D158" s="28">
        <f t="shared" si="22"/>
        <v>4.8</v>
      </c>
      <c r="E158" s="43">
        <f t="shared" si="23"/>
        <v>44.8</v>
      </c>
      <c r="F158" s="31">
        <f t="shared" ref="F158:F174" si="28">+C158*20%</f>
        <v>8</v>
      </c>
      <c r="G158" s="48">
        <f t="shared" ref="G158:G174" si="29">+C158-F158</f>
        <v>32</v>
      </c>
    </row>
    <row r="159" spans="1:7" x14ac:dyDescent="0.2">
      <c r="A159" s="26">
        <v>134</v>
      </c>
      <c r="B159" s="27" t="s">
        <v>126</v>
      </c>
      <c r="C159" s="28">
        <v>30</v>
      </c>
      <c r="D159" s="28">
        <f t="shared" si="22"/>
        <v>3.5999999999999996</v>
      </c>
      <c r="E159" s="43">
        <f t="shared" si="23"/>
        <v>33.6</v>
      </c>
      <c r="F159" s="31">
        <f t="shared" si="28"/>
        <v>6</v>
      </c>
      <c r="G159" s="48">
        <f t="shared" si="29"/>
        <v>24</v>
      </c>
    </row>
    <row r="160" spans="1:7" x14ac:dyDescent="0.2">
      <c r="A160" s="26">
        <v>135</v>
      </c>
      <c r="B160" s="27" t="s">
        <v>127</v>
      </c>
      <c r="C160" s="28">
        <v>50</v>
      </c>
      <c r="D160" s="28">
        <f t="shared" si="22"/>
        <v>6</v>
      </c>
      <c r="E160" s="43">
        <f t="shared" si="23"/>
        <v>56</v>
      </c>
      <c r="F160" s="31">
        <f t="shared" si="28"/>
        <v>10</v>
      </c>
      <c r="G160" s="48">
        <f t="shared" si="29"/>
        <v>40</v>
      </c>
    </row>
    <row r="161" spans="1:7" x14ac:dyDescent="0.2">
      <c r="A161" s="26">
        <v>136</v>
      </c>
      <c r="B161" s="40" t="s">
        <v>128</v>
      </c>
      <c r="C161" s="41">
        <v>40</v>
      </c>
      <c r="D161" s="28">
        <f t="shared" si="22"/>
        <v>4.8</v>
      </c>
      <c r="E161" s="43">
        <f t="shared" si="23"/>
        <v>44.8</v>
      </c>
      <c r="F161" s="31">
        <f t="shared" si="28"/>
        <v>8</v>
      </c>
      <c r="G161" s="48">
        <f t="shared" si="29"/>
        <v>32</v>
      </c>
    </row>
    <row r="162" spans="1:7" x14ac:dyDescent="0.2">
      <c r="A162" s="26">
        <v>137</v>
      </c>
      <c r="B162" s="27" t="s">
        <v>129</v>
      </c>
      <c r="C162" s="28">
        <v>40</v>
      </c>
      <c r="D162" s="28">
        <f t="shared" si="22"/>
        <v>4.8</v>
      </c>
      <c r="E162" s="43">
        <f t="shared" si="23"/>
        <v>44.8</v>
      </c>
      <c r="F162" s="31">
        <f t="shared" si="28"/>
        <v>8</v>
      </c>
      <c r="G162" s="48">
        <f t="shared" si="29"/>
        <v>32</v>
      </c>
    </row>
    <row r="163" spans="1:7" x14ac:dyDescent="0.2">
      <c r="A163" s="26">
        <v>138</v>
      </c>
      <c r="B163" s="27" t="s">
        <v>182</v>
      </c>
      <c r="C163" s="28">
        <v>50</v>
      </c>
      <c r="D163" s="28">
        <f t="shared" si="22"/>
        <v>6</v>
      </c>
      <c r="E163" s="43">
        <f t="shared" si="23"/>
        <v>56</v>
      </c>
      <c r="F163" s="31">
        <f t="shared" si="28"/>
        <v>10</v>
      </c>
      <c r="G163" s="48">
        <f t="shared" si="29"/>
        <v>40</v>
      </c>
    </row>
    <row r="164" spans="1:7" x14ac:dyDescent="0.2">
      <c r="A164" s="26">
        <v>139</v>
      </c>
      <c r="B164" s="27" t="s">
        <v>130</v>
      </c>
      <c r="C164" s="49">
        <v>40</v>
      </c>
      <c r="D164" s="28">
        <f t="shared" si="22"/>
        <v>4.8</v>
      </c>
      <c r="E164" s="43">
        <f t="shared" si="23"/>
        <v>44.8</v>
      </c>
      <c r="F164" s="31">
        <f t="shared" si="28"/>
        <v>8</v>
      </c>
      <c r="G164" s="48">
        <f t="shared" si="29"/>
        <v>32</v>
      </c>
    </row>
    <row r="165" spans="1:7" x14ac:dyDescent="0.2">
      <c r="A165" s="26">
        <v>140</v>
      </c>
      <c r="B165" s="27" t="s">
        <v>131</v>
      </c>
      <c r="C165" s="28">
        <v>30</v>
      </c>
      <c r="D165" s="28">
        <f t="shared" si="22"/>
        <v>3.5999999999999996</v>
      </c>
      <c r="E165" s="43">
        <f t="shared" si="23"/>
        <v>33.6</v>
      </c>
      <c r="F165" s="31">
        <f t="shared" si="28"/>
        <v>6</v>
      </c>
      <c r="G165" s="48">
        <f t="shared" si="29"/>
        <v>24</v>
      </c>
    </row>
    <row r="166" spans="1:7" x14ac:dyDescent="0.2">
      <c r="A166" s="26">
        <v>141</v>
      </c>
      <c r="B166" s="27" t="s">
        <v>132</v>
      </c>
      <c r="C166" s="28">
        <v>200</v>
      </c>
      <c r="D166" s="28">
        <f t="shared" si="22"/>
        <v>24</v>
      </c>
      <c r="E166" s="43">
        <f t="shared" si="23"/>
        <v>224</v>
      </c>
      <c r="F166" s="31">
        <f t="shared" si="28"/>
        <v>40</v>
      </c>
      <c r="G166" s="48">
        <f t="shared" si="29"/>
        <v>160</v>
      </c>
    </row>
    <row r="167" spans="1:7" x14ac:dyDescent="0.2">
      <c r="A167" s="26">
        <v>142</v>
      </c>
      <c r="B167" s="27" t="s">
        <v>43</v>
      </c>
      <c r="C167" s="28">
        <v>150</v>
      </c>
      <c r="D167" s="28">
        <f t="shared" si="22"/>
        <v>18</v>
      </c>
      <c r="E167" s="43">
        <f t="shared" si="23"/>
        <v>168</v>
      </c>
      <c r="F167" s="31">
        <f t="shared" si="28"/>
        <v>30</v>
      </c>
      <c r="G167" s="48">
        <f t="shared" si="29"/>
        <v>120</v>
      </c>
    </row>
    <row r="168" spans="1:7" x14ac:dyDescent="0.2">
      <c r="A168" s="26">
        <v>143</v>
      </c>
      <c r="B168" s="27" t="s">
        <v>178</v>
      </c>
      <c r="C168" s="28">
        <v>150</v>
      </c>
      <c r="D168" s="28">
        <f t="shared" si="22"/>
        <v>18</v>
      </c>
      <c r="E168" s="43">
        <f t="shared" si="23"/>
        <v>168</v>
      </c>
      <c r="F168" s="31">
        <f t="shared" si="28"/>
        <v>30</v>
      </c>
      <c r="G168" s="48">
        <f t="shared" si="29"/>
        <v>120</v>
      </c>
    </row>
    <row r="169" spans="1:7" x14ac:dyDescent="0.2">
      <c r="A169" s="26">
        <v>144</v>
      </c>
      <c r="B169" s="27" t="s">
        <v>259</v>
      </c>
      <c r="C169" s="28">
        <v>160</v>
      </c>
      <c r="D169" s="28">
        <f t="shared" si="22"/>
        <v>19.2</v>
      </c>
      <c r="E169" s="43">
        <f t="shared" si="23"/>
        <v>179.2</v>
      </c>
      <c r="F169" s="31">
        <f t="shared" si="28"/>
        <v>32</v>
      </c>
      <c r="G169" s="48">
        <f t="shared" si="29"/>
        <v>128</v>
      </c>
    </row>
    <row r="170" spans="1:7" x14ac:dyDescent="0.2">
      <c r="A170" s="26">
        <v>145</v>
      </c>
      <c r="B170" s="27" t="s">
        <v>44</v>
      </c>
      <c r="C170" s="28">
        <v>188</v>
      </c>
      <c r="D170" s="28">
        <f t="shared" si="22"/>
        <v>22.56</v>
      </c>
      <c r="E170" s="43">
        <f t="shared" si="23"/>
        <v>210.56</v>
      </c>
      <c r="F170" s="31">
        <f t="shared" si="28"/>
        <v>37.6</v>
      </c>
      <c r="G170" s="48">
        <f t="shared" si="29"/>
        <v>150.4</v>
      </c>
    </row>
    <row r="171" spans="1:7" s="39" customFormat="1" ht="25.5" x14ac:dyDescent="0.2">
      <c r="A171" s="36">
        <v>146</v>
      </c>
      <c r="B171" s="37" t="s">
        <v>91</v>
      </c>
      <c r="C171" s="38">
        <v>50</v>
      </c>
      <c r="D171" s="38">
        <f t="shared" si="22"/>
        <v>6</v>
      </c>
      <c r="E171" s="44">
        <f t="shared" si="23"/>
        <v>56</v>
      </c>
      <c r="F171" s="31">
        <f t="shared" si="28"/>
        <v>10</v>
      </c>
      <c r="G171" s="48">
        <f t="shared" si="29"/>
        <v>40</v>
      </c>
    </row>
    <row r="172" spans="1:7" x14ac:dyDescent="0.2">
      <c r="A172" s="26">
        <v>147</v>
      </c>
      <c r="B172" s="27" t="s">
        <v>229</v>
      </c>
      <c r="C172" s="28">
        <v>220</v>
      </c>
      <c r="D172" s="28">
        <f t="shared" si="22"/>
        <v>26.4</v>
      </c>
      <c r="E172" s="43">
        <f t="shared" si="23"/>
        <v>246.4</v>
      </c>
      <c r="F172" s="31">
        <f t="shared" si="28"/>
        <v>44</v>
      </c>
      <c r="G172" s="48">
        <f t="shared" si="29"/>
        <v>176</v>
      </c>
    </row>
    <row r="173" spans="1:7" x14ac:dyDescent="0.2">
      <c r="A173" s="26">
        <v>148</v>
      </c>
      <c r="B173" s="27" t="s">
        <v>183</v>
      </c>
      <c r="C173" s="28">
        <v>40</v>
      </c>
      <c r="D173" s="28">
        <f t="shared" si="22"/>
        <v>4.8</v>
      </c>
      <c r="E173" s="43">
        <f t="shared" si="23"/>
        <v>44.8</v>
      </c>
      <c r="F173" s="31">
        <f t="shared" si="28"/>
        <v>8</v>
      </c>
      <c r="G173" s="48">
        <f t="shared" si="29"/>
        <v>32</v>
      </c>
    </row>
    <row r="174" spans="1:7" x14ac:dyDescent="0.2">
      <c r="A174" s="26">
        <v>149</v>
      </c>
      <c r="B174" s="27" t="s">
        <v>184</v>
      </c>
      <c r="C174" s="28">
        <v>40</v>
      </c>
      <c r="D174" s="28">
        <f t="shared" si="22"/>
        <v>4.8</v>
      </c>
      <c r="E174" s="43">
        <f t="shared" si="23"/>
        <v>44.8</v>
      </c>
      <c r="F174" s="31">
        <f t="shared" si="28"/>
        <v>8</v>
      </c>
      <c r="G174" s="48">
        <f t="shared" si="29"/>
        <v>32</v>
      </c>
    </row>
    <row r="175" spans="1:7" x14ac:dyDescent="0.2">
      <c r="A175" s="66" t="s">
        <v>55</v>
      </c>
      <c r="B175" s="66"/>
      <c r="C175" s="66"/>
      <c r="D175" s="66"/>
      <c r="E175" s="66"/>
    </row>
    <row r="176" spans="1:7" x14ac:dyDescent="0.2">
      <c r="A176" s="42" t="s">
        <v>61</v>
      </c>
      <c r="B176" s="23" t="s">
        <v>247</v>
      </c>
      <c r="C176" s="24" t="s">
        <v>2</v>
      </c>
      <c r="D176" s="24" t="s">
        <v>3</v>
      </c>
      <c r="E176" s="24" t="s">
        <v>4</v>
      </c>
    </row>
    <row r="177" spans="1:7" x14ac:dyDescent="0.2">
      <c r="A177" s="26">
        <v>149</v>
      </c>
      <c r="B177" s="27" t="s">
        <v>56</v>
      </c>
      <c r="C177" s="28">
        <v>1500</v>
      </c>
      <c r="D177" s="28">
        <f t="shared" ref="D177:D182" si="30">+C177*12%</f>
        <v>180</v>
      </c>
      <c r="E177" s="43">
        <f t="shared" ref="E177:E182" si="31">C177+D177</f>
        <v>1680</v>
      </c>
      <c r="F177" s="31">
        <f t="shared" ref="F177:F182" si="32">+C177*20%</f>
        <v>300</v>
      </c>
      <c r="G177" s="48">
        <f t="shared" ref="G177:G182" si="33">+C177-F177</f>
        <v>1200</v>
      </c>
    </row>
    <row r="178" spans="1:7" x14ac:dyDescent="0.2">
      <c r="A178" s="26">
        <v>150</v>
      </c>
      <c r="B178" s="27" t="s">
        <v>177</v>
      </c>
      <c r="C178" s="28">
        <f>(C177+C179)/2</f>
        <v>1250</v>
      </c>
      <c r="D178" s="28">
        <f t="shared" si="30"/>
        <v>150</v>
      </c>
      <c r="E178" s="43">
        <f t="shared" si="31"/>
        <v>1400</v>
      </c>
      <c r="F178" s="31">
        <f t="shared" si="32"/>
        <v>250</v>
      </c>
      <c r="G178" s="48">
        <f t="shared" si="33"/>
        <v>1000</v>
      </c>
    </row>
    <row r="179" spans="1:7" x14ac:dyDescent="0.2">
      <c r="A179" s="26">
        <v>151</v>
      </c>
      <c r="B179" s="27" t="s">
        <v>57</v>
      </c>
      <c r="C179" s="28">
        <v>1000</v>
      </c>
      <c r="D179" s="28">
        <f t="shared" si="30"/>
        <v>120</v>
      </c>
      <c r="E179" s="43">
        <f t="shared" si="31"/>
        <v>1120</v>
      </c>
      <c r="F179" s="31">
        <f t="shared" si="32"/>
        <v>200</v>
      </c>
      <c r="G179" s="48">
        <f t="shared" si="33"/>
        <v>800</v>
      </c>
    </row>
    <row r="180" spans="1:7" x14ac:dyDescent="0.2">
      <c r="A180" s="26">
        <v>152</v>
      </c>
      <c r="B180" s="27" t="s">
        <v>133</v>
      </c>
      <c r="C180" s="28">
        <v>500</v>
      </c>
      <c r="D180" s="28">
        <f t="shared" si="30"/>
        <v>60</v>
      </c>
      <c r="E180" s="43">
        <f t="shared" si="31"/>
        <v>560</v>
      </c>
      <c r="F180" s="31">
        <f t="shared" si="32"/>
        <v>100</v>
      </c>
      <c r="G180" s="48">
        <f t="shared" si="33"/>
        <v>400</v>
      </c>
    </row>
    <row r="181" spans="1:7" x14ac:dyDescent="0.2">
      <c r="A181" s="26">
        <v>153</v>
      </c>
      <c r="B181" s="27" t="s">
        <v>181</v>
      </c>
      <c r="C181" s="28">
        <v>350</v>
      </c>
      <c r="D181" s="28">
        <f t="shared" si="30"/>
        <v>42</v>
      </c>
      <c r="E181" s="43">
        <f t="shared" si="31"/>
        <v>392</v>
      </c>
      <c r="F181" s="31">
        <f t="shared" si="32"/>
        <v>70</v>
      </c>
      <c r="G181" s="48">
        <f t="shared" si="33"/>
        <v>280</v>
      </c>
    </row>
    <row r="182" spans="1:7" x14ac:dyDescent="0.2">
      <c r="A182" s="26">
        <v>154</v>
      </c>
      <c r="B182" s="27" t="s">
        <v>58</v>
      </c>
      <c r="C182" s="28">
        <v>280</v>
      </c>
      <c r="D182" s="28">
        <f t="shared" si="30"/>
        <v>33.6</v>
      </c>
      <c r="E182" s="43">
        <f t="shared" si="31"/>
        <v>313.60000000000002</v>
      </c>
      <c r="F182" s="31">
        <f t="shared" si="32"/>
        <v>56</v>
      </c>
      <c r="G182" s="48">
        <f t="shared" si="33"/>
        <v>224</v>
      </c>
    </row>
    <row r="183" spans="1:7" x14ac:dyDescent="0.2">
      <c r="A183" s="66" t="s">
        <v>180</v>
      </c>
      <c r="B183" s="66"/>
      <c r="C183" s="66"/>
      <c r="D183" s="66"/>
      <c r="E183" s="66"/>
    </row>
    <row r="184" spans="1:7" x14ac:dyDescent="0.2">
      <c r="A184" s="42" t="s">
        <v>61</v>
      </c>
      <c r="B184" s="23" t="s">
        <v>247</v>
      </c>
      <c r="C184" s="24" t="s">
        <v>2</v>
      </c>
      <c r="D184" s="24" t="s">
        <v>3</v>
      </c>
      <c r="E184" s="24" t="s">
        <v>4</v>
      </c>
    </row>
    <row r="185" spans="1:7" x14ac:dyDescent="0.2">
      <c r="A185" s="26">
        <v>155</v>
      </c>
      <c r="B185" s="27" t="s">
        <v>179</v>
      </c>
      <c r="C185" s="28">
        <v>80</v>
      </c>
      <c r="D185" s="28">
        <f t="shared" ref="D185" si="34">+C185*12%</f>
        <v>9.6</v>
      </c>
      <c r="E185" s="43">
        <f t="shared" ref="E185" si="35">C185+D185</f>
        <v>89.6</v>
      </c>
      <c r="F185" s="31">
        <f t="shared" ref="F185" si="36">+C185*20%</f>
        <v>16</v>
      </c>
      <c r="G185" s="48">
        <f t="shared" ref="G185" si="37">+C185-F185</f>
        <v>64</v>
      </c>
    </row>
    <row r="186" spans="1:7" x14ac:dyDescent="0.2">
      <c r="A186" s="74" t="s">
        <v>191</v>
      </c>
      <c r="B186" s="74"/>
      <c r="C186" s="74"/>
      <c r="D186" s="74"/>
      <c r="E186" s="74"/>
    </row>
    <row r="187" spans="1:7" x14ac:dyDescent="0.2">
      <c r="A187" s="42" t="s">
        <v>61</v>
      </c>
      <c r="B187" s="23" t="s">
        <v>247</v>
      </c>
      <c r="C187" s="24" t="s">
        <v>2</v>
      </c>
      <c r="D187" s="24" t="s">
        <v>3</v>
      </c>
      <c r="E187" s="24" t="s">
        <v>4</v>
      </c>
    </row>
    <row r="188" spans="1:7" ht="14.45" customHeight="1" x14ac:dyDescent="0.2">
      <c r="A188" s="29">
        <v>156</v>
      </c>
      <c r="B188" s="30" t="s">
        <v>193</v>
      </c>
      <c r="C188" s="31">
        <v>40</v>
      </c>
      <c r="D188" s="28">
        <f t="shared" ref="D188:D202" si="38">+C188*12%</f>
        <v>4.8</v>
      </c>
      <c r="E188" s="43">
        <f t="shared" ref="E188:E202" si="39">C188+D188</f>
        <v>44.8</v>
      </c>
      <c r="F188" s="31">
        <f t="shared" ref="F188:F215" si="40">+C188*20%</f>
        <v>8</v>
      </c>
      <c r="G188" s="48">
        <f t="shared" ref="G188:G215" si="41">+C188-F188</f>
        <v>32</v>
      </c>
    </row>
    <row r="189" spans="1:7" x14ac:dyDescent="0.2">
      <c r="A189" s="29">
        <v>157</v>
      </c>
      <c r="B189" s="30" t="s">
        <v>194</v>
      </c>
      <c r="C189" s="31">
        <v>40</v>
      </c>
      <c r="D189" s="28">
        <f t="shared" si="38"/>
        <v>4.8</v>
      </c>
      <c r="E189" s="43">
        <f t="shared" si="39"/>
        <v>44.8</v>
      </c>
      <c r="F189" s="31">
        <f t="shared" si="40"/>
        <v>8</v>
      </c>
      <c r="G189" s="48">
        <f t="shared" si="41"/>
        <v>32</v>
      </c>
    </row>
    <row r="190" spans="1:7" x14ac:dyDescent="0.2">
      <c r="A190" s="29">
        <v>158</v>
      </c>
      <c r="B190" s="30" t="s">
        <v>195</v>
      </c>
      <c r="C190" s="31">
        <v>40</v>
      </c>
      <c r="D190" s="28">
        <f t="shared" si="38"/>
        <v>4.8</v>
      </c>
      <c r="E190" s="43">
        <f t="shared" si="39"/>
        <v>44.8</v>
      </c>
      <c r="F190" s="31">
        <f t="shared" si="40"/>
        <v>8</v>
      </c>
      <c r="G190" s="48">
        <f t="shared" si="41"/>
        <v>32</v>
      </c>
    </row>
    <row r="191" spans="1:7" ht="25.5" x14ac:dyDescent="0.2">
      <c r="A191" s="29">
        <v>159</v>
      </c>
      <c r="B191" s="30" t="s">
        <v>196</v>
      </c>
      <c r="C191" s="31">
        <v>40</v>
      </c>
      <c r="D191" s="28">
        <f t="shared" si="38"/>
        <v>4.8</v>
      </c>
      <c r="E191" s="43">
        <f t="shared" si="39"/>
        <v>44.8</v>
      </c>
      <c r="F191" s="31">
        <f t="shared" si="40"/>
        <v>8</v>
      </c>
      <c r="G191" s="48">
        <f t="shared" si="41"/>
        <v>32</v>
      </c>
    </row>
    <row r="192" spans="1:7" x14ac:dyDescent="0.2">
      <c r="A192" s="29">
        <v>160</v>
      </c>
      <c r="B192" s="30" t="s">
        <v>230</v>
      </c>
      <c r="C192" s="31">
        <v>30</v>
      </c>
      <c r="D192" s="28">
        <f t="shared" si="38"/>
        <v>3.5999999999999996</v>
      </c>
      <c r="E192" s="43">
        <f t="shared" si="39"/>
        <v>33.6</v>
      </c>
      <c r="F192" s="31">
        <f t="shared" si="40"/>
        <v>6</v>
      </c>
      <c r="G192" s="48">
        <f t="shared" si="41"/>
        <v>24</v>
      </c>
    </row>
    <row r="193" spans="1:7" x14ac:dyDescent="0.2">
      <c r="A193" s="29">
        <v>161</v>
      </c>
      <c r="B193" s="30" t="s">
        <v>231</v>
      </c>
      <c r="C193" s="31">
        <v>30</v>
      </c>
      <c r="D193" s="28">
        <f t="shared" si="38"/>
        <v>3.5999999999999996</v>
      </c>
      <c r="E193" s="43">
        <f t="shared" si="39"/>
        <v>33.6</v>
      </c>
      <c r="F193" s="31">
        <f t="shared" si="40"/>
        <v>6</v>
      </c>
      <c r="G193" s="48">
        <f t="shared" si="41"/>
        <v>24</v>
      </c>
    </row>
    <row r="194" spans="1:7" x14ac:dyDescent="0.2">
      <c r="A194" s="29">
        <v>162</v>
      </c>
      <c r="B194" s="30" t="s">
        <v>232</v>
      </c>
      <c r="C194" s="31">
        <v>30</v>
      </c>
      <c r="D194" s="28">
        <f t="shared" si="38"/>
        <v>3.5999999999999996</v>
      </c>
      <c r="E194" s="43">
        <f t="shared" si="39"/>
        <v>33.6</v>
      </c>
      <c r="F194" s="31">
        <f t="shared" si="40"/>
        <v>6</v>
      </c>
      <c r="G194" s="48">
        <f t="shared" si="41"/>
        <v>24</v>
      </c>
    </row>
    <row r="195" spans="1:7" x14ac:dyDescent="0.2">
      <c r="A195" s="29">
        <v>163</v>
      </c>
      <c r="B195" s="30" t="s">
        <v>233</v>
      </c>
      <c r="C195" s="31">
        <v>30</v>
      </c>
      <c r="D195" s="28">
        <f t="shared" si="38"/>
        <v>3.5999999999999996</v>
      </c>
      <c r="E195" s="43">
        <f t="shared" si="39"/>
        <v>33.6</v>
      </c>
      <c r="F195" s="31">
        <f t="shared" si="40"/>
        <v>6</v>
      </c>
      <c r="G195" s="48">
        <f t="shared" si="41"/>
        <v>24</v>
      </c>
    </row>
    <row r="196" spans="1:7" x14ac:dyDescent="0.2">
      <c r="A196" s="29">
        <v>164</v>
      </c>
      <c r="B196" s="32" t="s">
        <v>197</v>
      </c>
      <c r="C196" s="31">
        <v>240</v>
      </c>
      <c r="D196" s="28">
        <f t="shared" si="38"/>
        <v>28.799999999999997</v>
      </c>
      <c r="E196" s="43">
        <f t="shared" si="39"/>
        <v>268.8</v>
      </c>
      <c r="F196" s="31">
        <f t="shared" si="40"/>
        <v>48</v>
      </c>
      <c r="G196" s="48">
        <f t="shared" si="41"/>
        <v>192</v>
      </c>
    </row>
    <row r="197" spans="1:7" x14ac:dyDescent="0.2">
      <c r="A197" s="29">
        <v>165</v>
      </c>
      <c r="B197" s="32" t="s">
        <v>198</v>
      </c>
      <c r="C197" s="33">
        <v>240</v>
      </c>
      <c r="D197" s="28">
        <f t="shared" si="38"/>
        <v>28.799999999999997</v>
      </c>
      <c r="E197" s="43">
        <f t="shared" si="39"/>
        <v>268.8</v>
      </c>
      <c r="F197" s="31">
        <f t="shared" si="40"/>
        <v>48</v>
      </c>
      <c r="G197" s="48">
        <f t="shared" si="41"/>
        <v>192</v>
      </c>
    </row>
    <row r="198" spans="1:7" x14ac:dyDescent="0.2">
      <c r="A198" s="29">
        <v>166</v>
      </c>
      <c r="B198" s="30" t="s">
        <v>199</v>
      </c>
      <c r="C198" s="33">
        <v>240</v>
      </c>
      <c r="D198" s="28">
        <f t="shared" si="38"/>
        <v>28.799999999999997</v>
      </c>
      <c r="E198" s="43">
        <f t="shared" si="39"/>
        <v>268.8</v>
      </c>
      <c r="F198" s="31">
        <f t="shared" si="40"/>
        <v>48</v>
      </c>
      <c r="G198" s="48">
        <f t="shared" si="41"/>
        <v>192</v>
      </c>
    </row>
    <row r="199" spans="1:7" x14ac:dyDescent="0.2">
      <c r="A199" s="29">
        <v>167</v>
      </c>
      <c r="B199" s="30" t="s">
        <v>199</v>
      </c>
      <c r="C199" s="33">
        <v>240</v>
      </c>
      <c r="D199" s="28">
        <f t="shared" si="38"/>
        <v>28.799999999999997</v>
      </c>
      <c r="E199" s="43">
        <f t="shared" si="39"/>
        <v>268.8</v>
      </c>
      <c r="F199" s="31">
        <f t="shared" si="40"/>
        <v>48</v>
      </c>
      <c r="G199" s="48">
        <f t="shared" si="41"/>
        <v>192</v>
      </c>
    </row>
    <row r="200" spans="1:7" x14ac:dyDescent="0.2">
      <c r="A200" s="29">
        <v>168</v>
      </c>
      <c r="B200" s="30" t="s">
        <v>200</v>
      </c>
      <c r="C200" s="33">
        <v>240</v>
      </c>
      <c r="D200" s="28">
        <f t="shared" si="38"/>
        <v>28.799999999999997</v>
      </c>
      <c r="E200" s="43">
        <f t="shared" si="39"/>
        <v>268.8</v>
      </c>
      <c r="F200" s="31">
        <f t="shared" si="40"/>
        <v>48</v>
      </c>
      <c r="G200" s="48">
        <f t="shared" si="41"/>
        <v>192</v>
      </c>
    </row>
    <row r="201" spans="1:7" x14ac:dyDescent="0.2">
      <c r="A201" s="29">
        <v>169</v>
      </c>
      <c r="B201" s="30" t="s">
        <v>201</v>
      </c>
      <c r="C201" s="33">
        <v>240</v>
      </c>
      <c r="D201" s="28">
        <f t="shared" si="38"/>
        <v>28.799999999999997</v>
      </c>
      <c r="E201" s="43">
        <f t="shared" si="39"/>
        <v>268.8</v>
      </c>
      <c r="F201" s="31">
        <f t="shared" si="40"/>
        <v>48</v>
      </c>
      <c r="G201" s="48">
        <f t="shared" si="41"/>
        <v>192</v>
      </c>
    </row>
    <row r="202" spans="1:7" x14ac:dyDescent="0.2">
      <c r="A202" s="29">
        <v>170</v>
      </c>
      <c r="B202" s="30" t="s">
        <v>202</v>
      </c>
      <c r="C202" s="33">
        <v>240</v>
      </c>
      <c r="D202" s="28">
        <f t="shared" si="38"/>
        <v>28.799999999999997</v>
      </c>
      <c r="E202" s="43">
        <f t="shared" si="39"/>
        <v>268.8</v>
      </c>
      <c r="F202" s="31">
        <f t="shared" si="40"/>
        <v>48</v>
      </c>
      <c r="G202" s="48">
        <f t="shared" si="41"/>
        <v>192</v>
      </c>
    </row>
    <row r="203" spans="1:7" x14ac:dyDescent="0.2">
      <c r="A203" s="29">
        <v>171</v>
      </c>
      <c r="B203" s="32" t="s">
        <v>192</v>
      </c>
      <c r="C203" s="31">
        <v>180</v>
      </c>
      <c r="D203" s="28">
        <f>+C203*12%</f>
        <v>21.599999999999998</v>
      </c>
      <c r="E203" s="43">
        <f>C203+D203</f>
        <v>201.6</v>
      </c>
      <c r="F203" s="31">
        <f t="shared" si="40"/>
        <v>36</v>
      </c>
      <c r="G203" s="48">
        <f t="shared" si="41"/>
        <v>144</v>
      </c>
    </row>
    <row r="204" spans="1:7" x14ac:dyDescent="0.2">
      <c r="A204" s="29">
        <v>172</v>
      </c>
      <c r="B204" s="32" t="s">
        <v>198</v>
      </c>
      <c r="C204" s="33">
        <v>240</v>
      </c>
      <c r="D204" s="28">
        <f t="shared" ref="D204:D209" si="42">+C204*12%</f>
        <v>28.799999999999997</v>
      </c>
      <c r="E204" s="43">
        <f t="shared" ref="E204:E209" si="43">C204+D204</f>
        <v>268.8</v>
      </c>
      <c r="F204" s="31">
        <f t="shared" si="40"/>
        <v>48</v>
      </c>
      <c r="G204" s="48">
        <f t="shared" si="41"/>
        <v>192</v>
      </c>
    </row>
    <row r="205" spans="1:7" x14ac:dyDescent="0.2">
      <c r="A205" s="29">
        <v>173</v>
      </c>
      <c r="B205" s="30" t="s">
        <v>199</v>
      </c>
      <c r="C205" s="33">
        <v>240</v>
      </c>
      <c r="D205" s="28">
        <f t="shared" si="42"/>
        <v>28.799999999999997</v>
      </c>
      <c r="E205" s="43">
        <f t="shared" si="43"/>
        <v>268.8</v>
      </c>
      <c r="F205" s="31">
        <f t="shared" si="40"/>
        <v>48</v>
      </c>
      <c r="G205" s="48">
        <f t="shared" si="41"/>
        <v>192</v>
      </c>
    </row>
    <row r="206" spans="1:7" x14ac:dyDescent="0.2">
      <c r="A206" s="29">
        <v>174</v>
      </c>
      <c r="B206" s="30" t="s">
        <v>199</v>
      </c>
      <c r="C206" s="33">
        <v>240</v>
      </c>
      <c r="D206" s="28">
        <f t="shared" si="42"/>
        <v>28.799999999999997</v>
      </c>
      <c r="E206" s="43">
        <f t="shared" si="43"/>
        <v>268.8</v>
      </c>
      <c r="F206" s="31">
        <f t="shared" si="40"/>
        <v>48</v>
      </c>
      <c r="G206" s="48">
        <f t="shared" si="41"/>
        <v>192</v>
      </c>
    </row>
    <row r="207" spans="1:7" x14ac:dyDescent="0.2">
      <c r="A207" s="29">
        <v>175</v>
      </c>
      <c r="B207" s="30" t="s">
        <v>200</v>
      </c>
      <c r="C207" s="33">
        <v>240</v>
      </c>
      <c r="D207" s="28">
        <f t="shared" si="42"/>
        <v>28.799999999999997</v>
      </c>
      <c r="E207" s="43">
        <f t="shared" si="43"/>
        <v>268.8</v>
      </c>
      <c r="F207" s="31">
        <f t="shared" si="40"/>
        <v>48</v>
      </c>
      <c r="G207" s="48">
        <f t="shared" si="41"/>
        <v>192</v>
      </c>
    </row>
    <row r="208" spans="1:7" x14ac:dyDescent="0.2">
      <c r="A208" s="29">
        <v>176</v>
      </c>
      <c r="B208" s="30" t="s">
        <v>201</v>
      </c>
      <c r="C208" s="33">
        <v>240</v>
      </c>
      <c r="D208" s="28">
        <f t="shared" si="42"/>
        <v>28.799999999999997</v>
      </c>
      <c r="E208" s="43">
        <f t="shared" si="43"/>
        <v>268.8</v>
      </c>
      <c r="F208" s="31">
        <f t="shared" si="40"/>
        <v>48</v>
      </c>
      <c r="G208" s="48">
        <f t="shared" si="41"/>
        <v>192</v>
      </c>
    </row>
    <row r="209" spans="1:7" x14ac:dyDescent="0.2">
      <c r="A209" s="29">
        <v>177</v>
      </c>
      <c r="B209" s="30" t="s">
        <v>203</v>
      </c>
      <c r="C209" s="33">
        <v>240</v>
      </c>
      <c r="D209" s="28">
        <f t="shared" si="42"/>
        <v>28.799999999999997</v>
      </c>
      <c r="E209" s="43">
        <f t="shared" si="43"/>
        <v>268.8</v>
      </c>
      <c r="F209" s="31">
        <f t="shared" si="40"/>
        <v>48</v>
      </c>
      <c r="G209" s="48">
        <f t="shared" si="41"/>
        <v>192</v>
      </c>
    </row>
    <row r="210" spans="1:7" x14ac:dyDescent="0.2">
      <c r="A210" s="29">
        <v>178</v>
      </c>
      <c r="B210" s="32" t="s">
        <v>234</v>
      </c>
      <c r="C210" s="31">
        <v>240</v>
      </c>
      <c r="D210" s="28">
        <f>+C210*12%</f>
        <v>28.799999999999997</v>
      </c>
      <c r="E210" s="43">
        <f>C210+D210</f>
        <v>268.8</v>
      </c>
      <c r="F210" s="31">
        <f t="shared" si="40"/>
        <v>48</v>
      </c>
      <c r="G210" s="48">
        <f t="shared" si="41"/>
        <v>192</v>
      </c>
    </row>
    <row r="211" spans="1:7" x14ac:dyDescent="0.2">
      <c r="A211" s="29">
        <v>179</v>
      </c>
      <c r="B211" s="32" t="s">
        <v>235</v>
      </c>
      <c r="C211" s="31">
        <v>240</v>
      </c>
      <c r="D211" s="28">
        <f t="shared" ref="D211:D215" si="44">+C211*12%</f>
        <v>28.799999999999997</v>
      </c>
      <c r="E211" s="43">
        <f t="shared" ref="E211:E215" si="45">C211+D211</f>
        <v>268.8</v>
      </c>
      <c r="F211" s="31">
        <f t="shared" si="40"/>
        <v>48</v>
      </c>
      <c r="G211" s="48">
        <f t="shared" si="41"/>
        <v>192</v>
      </c>
    </row>
    <row r="212" spans="1:7" x14ac:dyDescent="0.2">
      <c r="A212" s="29">
        <v>180</v>
      </c>
      <c r="B212" s="32" t="s">
        <v>236</v>
      </c>
      <c r="C212" s="31">
        <v>240</v>
      </c>
      <c r="D212" s="28">
        <f t="shared" si="44"/>
        <v>28.799999999999997</v>
      </c>
      <c r="E212" s="43">
        <f t="shared" si="45"/>
        <v>268.8</v>
      </c>
      <c r="F212" s="31">
        <f t="shared" si="40"/>
        <v>48</v>
      </c>
      <c r="G212" s="48">
        <f t="shared" si="41"/>
        <v>192</v>
      </c>
    </row>
    <row r="213" spans="1:7" x14ac:dyDescent="0.2">
      <c r="A213" s="29">
        <v>181</v>
      </c>
      <c r="B213" s="32" t="s">
        <v>239</v>
      </c>
      <c r="C213" s="31">
        <v>240</v>
      </c>
      <c r="D213" s="28">
        <f t="shared" si="44"/>
        <v>28.799999999999997</v>
      </c>
      <c r="E213" s="43">
        <f t="shared" si="45"/>
        <v>268.8</v>
      </c>
      <c r="F213" s="31">
        <f t="shared" si="40"/>
        <v>48</v>
      </c>
      <c r="G213" s="48">
        <f t="shared" si="41"/>
        <v>192</v>
      </c>
    </row>
    <row r="214" spans="1:7" x14ac:dyDescent="0.2">
      <c r="A214" s="29">
        <v>182</v>
      </c>
      <c r="B214" s="32" t="s">
        <v>237</v>
      </c>
      <c r="C214" s="31">
        <v>240</v>
      </c>
      <c r="D214" s="28">
        <f t="shared" si="44"/>
        <v>28.799999999999997</v>
      </c>
      <c r="E214" s="43">
        <f t="shared" si="45"/>
        <v>268.8</v>
      </c>
      <c r="F214" s="31">
        <f t="shared" si="40"/>
        <v>48</v>
      </c>
      <c r="G214" s="48">
        <f t="shared" si="41"/>
        <v>192</v>
      </c>
    </row>
    <row r="215" spans="1:7" x14ac:dyDescent="0.2">
      <c r="A215" s="29">
        <v>183</v>
      </c>
      <c r="B215" s="32" t="s">
        <v>238</v>
      </c>
      <c r="C215" s="31">
        <v>240</v>
      </c>
      <c r="D215" s="28">
        <f t="shared" si="44"/>
        <v>28.799999999999997</v>
      </c>
      <c r="E215" s="43">
        <f t="shared" si="45"/>
        <v>268.8</v>
      </c>
      <c r="F215" s="31">
        <f t="shared" si="40"/>
        <v>48</v>
      </c>
      <c r="G215" s="48">
        <f t="shared" si="41"/>
        <v>192</v>
      </c>
    </row>
    <row r="216" spans="1:7" x14ac:dyDescent="0.2">
      <c r="A216" s="75" t="s">
        <v>258</v>
      </c>
      <c r="B216" s="76"/>
      <c r="C216" s="76"/>
      <c r="D216" s="76"/>
      <c r="E216" s="77"/>
    </row>
    <row r="217" spans="1:7" x14ac:dyDescent="0.2">
      <c r="A217" s="42" t="s">
        <v>61</v>
      </c>
      <c r="B217" s="23" t="s">
        <v>247</v>
      </c>
      <c r="C217" s="24" t="s">
        <v>2</v>
      </c>
      <c r="D217" s="24" t="s">
        <v>3</v>
      </c>
      <c r="E217" s="24" t="s">
        <v>4</v>
      </c>
    </row>
    <row r="218" spans="1:7" x14ac:dyDescent="0.2">
      <c r="A218" s="29">
        <v>184</v>
      </c>
      <c r="B218" s="30" t="s">
        <v>204</v>
      </c>
      <c r="C218" s="33">
        <v>350</v>
      </c>
      <c r="D218" s="28">
        <f t="shared" ref="D218:D222" si="46">+C218*12%</f>
        <v>42</v>
      </c>
      <c r="E218" s="43">
        <f t="shared" ref="E218:E222" si="47">C218+D218</f>
        <v>392</v>
      </c>
      <c r="F218" s="31">
        <f t="shared" ref="F218:F222" si="48">+C218*20%</f>
        <v>70</v>
      </c>
      <c r="G218" s="48">
        <f t="shared" ref="G218:G222" si="49">+C218-F218</f>
        <v>280</v>
      </c>
    </row>
    <row r="219" spans="1:7" x14ac:dyDescent="0.2">
      <c r="A219" s="29">
        <v>185</v>
      </c>
      <c r="B219" s="30" t="s">
        <v>206</v>
      </c>
      <c r="C219" s="33">
        <v>450</v>
      </c>
      <c r="D219" s="28">
        <f t="shared" si="46"/>
        <v>54</v>
      </c>
      <c r="E219" s="43">
        <f t="shared" si="47"/>
        <v>504</v>
      </c>
      <c r="F219" s="31">
        <f t="shared" si="48"/>
        <v>90</v>
      </c>
      <c r="G219" s="48">
        <f t="shared" si="49"/>
        <v>360</v>
      </c>
    </row>
    <row r="220" spans="1:7" x14ac:dyDescent="0.2">
      <c r="A220" s="29">
        <v>186</v>
      </c>
      <c r="B220" s="30" t="s">
        <v>207</v>
      </c>
      <c r="C220" s="33">
        <v>550</v>
      </c>
      <c r="D220" s="28">
        <f t="shared" si="46"/>
        <v>66</v>
      </c>
      <c r="E220" s="43">
        <f t="shared" si="47"/>
        <v>616</v>
      </c>
      <c r="F220" s="31">
        <f t="shared" si="48"/>
        <v>110</v>
      </c>
      <c r="G220" s="48">
        <f t="shared" si="49"/>
        <v>440</v>
      </c>
    </row>
    <row r="221" spans="1:7" x14ac:dyDescent="0.2">
      <c r="A221" s="29">
        <v>187</v>
      </c>
      <c r="B221" s="30" t="s">
        <v>208</v>
      </c>
      <c r="C221" s="33">
        <v>650</v>
      </c>
      <c r="D221" s="28">
        <f t="shared" si="46"/>
        <v>78</v>
      </c>
      <c r="E221" s="43">
        <f t="shared" si="47"/>
        <v>728</v>
      </c>
      <c r="F221" s="31">
        <f t="shared" si="48"/>
        <v>130</v>
      </c>
      <c r="G221" s="48">
        <f t="shared" si="49"/>
        <v>520</v>
      </c>
    </row>
    <row r="222" spans="1:7" x14ac:dyDescent="0.2">
      <c r="A222" s="29">
        <v>188</v>
      </c>
      <c r="B222" s="30" t="s">
        <v>205</v>
      </c>
      <c r="C222" s="33">
        <v>750</v>
      </c>
      <c r="D222" s="28">
        <f t="shared" si="46"/>
        <v>90</v>
      </c>
      <c r="E222" s="43">
        <f t="shared" si="47"/>
        <v>840</v>
      </c>
      <c r="F222" s="31">
        <f t="shared" si="48"/>
        <v>150</v>
      </c>
      <c r="G222" s="48">
        <f t="shared" si="49"/>
        <v>600</v>
      </c>
    </row>
  </sheetData>
  <mergeCells count="16">
    <mergeCell ref="A175:E175"/>
    <mergeCell ref="A183:E183"/>
    <mergeCell ref="A186:E186"/>
    <mergeCell ref="A216:E216"/>
    <mergeCell ref="A68:E68"/>
    <mergeCell ref="A86:E86"/>
    <mergeCell ref="A103:E103"/>
    <mergeCell ref="A104:E104"/>
    <mergeCell ref="A119:E119"/>
    <mergeCell ref="A156:E156"/>
    <mergeCell ref="A58:E58"/>
    <mergeCell ref="A4:E4"/>
    <mergeCell ref="A5:E5"/>
    <mergeCell ref="A7:E7"/>
    <mergeCell ref="A14:E14"/>
    <mergeCell ref="A37:E37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1" manualBreakCount="1">
    <brk id="102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9"/>
  <dimension ref="A1:F58"/>
  <sheetViews>
    <sheetView workbookViewId="0">
      <pane ySplit="4" topLeftCell="A41" activePane="bottomLeft" state="frozen"/>
      <selection pane="bottomLeft" activeCell="B17" sqref="B17"/>
    </sheetView>
  </sheetViews>
  <sheetFormatPr baseColWidth="10" defaultColWidth="11.42578125" defaultRowHeight="12.75" x14ac:dyDescent="0.2"/>
  <cols>
    <col min="1" max="1" width="5.140625" style="2" customWidth="1"/>
    <col min="2" max="2" width="61.28515625" style="3" customWidth="1"/>
    <col min="3" max="5" width="14.5703125" style="11" customWidth="1"/>
    <col min="6" max="6" width="55" style="1" customWidth="1"/>
    <col min="7" max="16384" width="11.42578125" style="1"/>
  </cols>
  <sheetData>
    <row r="1" spans="1:6" x14ac:dyDescent="0.2">
      <c r="A1" s="79" t="s">
        <v>59</v>
      </c>
      <c r="B1" s="80"/>
      <c r="C1" s="7"/>
      <c r="D1" s="7"/>
      <c r="E1" s="7"/>
    </row>
    <row r="2" spans="1:6" ht="15.75" x14ac:dyDescent="0.25">
      <c r="A2" s="81" t="s">
        <v>0</v>
      </c>
      <c r="B2" s="81"/>
      <c r="C2" s="81"/>
      <c r="D2" s="81"/>
      <c r="E2" s="81"/>
    </row>
    <row r="3" spans="1:6" ht="26.25" customHeight="1" x14ac:dyDescent="0.2">
      <c r="A3" s="82" t="s">
        <v>60</v>
      </c>
      <c r="B3" s="82"/>
      <c r="C3" s="82"/>
      <c r="D3" s="82"/>
      <c r="E3" s="82"/>
    </row>
    <row r="4" spans="1:6" s="2" customFormat="1" x14ac:dyDescent="0.2">
      <c r="A4" s="4" t="s">
        <v>61</v>
      </c>
      <c r="B4" s="5" t="s">
        <v>1</v>
      </c>
      <c r="C4" s="8" t="s">
        <v>2</v>
      </c>
      <c r="D4" s="8" t="s">
        <v>3</v>
      </c>
      <c r="E4" s="8" t="s">
        <v>4</v>
      </c>
      <c r="F4" s="2" t="s">
        <v>185</v>
      </c>
    </row>
    <row r="5" spans="1:6" x14ac:dyDescent="0.2">
      <c r="A5" s="78" t="s">
        <v>175</v>
      </c>
      <c r="B5" s="78"/>
      <c r="C5" s="78"/>
      <c r="D5" s="78"/>
      <c r="E5" s="78"/>
    </row>
    <row r="6" spans="1:6" s="14" customFormat="1" x14ac:dyDescent="0.2">
      <c r="A6" s="12">
        <v>134</v>
      </c>
      <c r="B6" s="16" t="s">
        <v>134</v>
      </c>
      <c r="C6" s="17">
        <f>57.07*1.05*2</f>
        <v>119.84700000000001</v>
      </c>
      <c r="D6" s="13">
        <f t="shared" ref="D6:D29" si="0">+C6*12%</f>
        <v>14.381640000000001</v>
      </c>
      <c r="E6" s="13">
        <f t="shared" ref="E6:E29" si="1">C6+D6</f>
        <v>134.22864000000001</v>
      </c>
    </row>
    <row r="7" spans="1:6" s="14" customFormat="1" x14ac:dyDescent="0.2">
      <c r="A7" s="12">
        <v>135</v>
      </c>
      <c r="B7" s="16" t="s">
        <v>135</v>
      </c>
      <c r="C7" s="17">
        <f>57.07*1.05*2</f>
        <v>119.84700000000001</v>
      </c>
      <c r="D7" s="13">
        <f t="shared" si="0"/>
        <v>14.381640000000001</v>
      </c>
      <c r="E7" s="13">
        <f t="shared" si="1"/>
        <v>134.22864000000001</v>
      </c>
    </row>
    <row r="8" spans="1:6" s="14" customFormat="1" x14ac:dyDescent="0.2">
      <c r="A8" s="12">
        <v>136</v>
      </c>
      <c r="B8" s="16" t="s">
        <v>136</v>
      </c>
      <c r="C8" s="17">
        <f>57.07*1.05*2</f>
        <v>119.84700000000001</v>
      </c>
      <c r="D8" s="13">
        <f t="shared" si="0"/>
        <v>14.381640000000001</v>
      </c>
      <c r="E8" s="13">
        <f t="shared" si="1"/>
        <v>134.22864000000001</v>
      </c>
    </row>
    <row r="9" spans="1:6" s="14" customFormat="1" x14ac:dyDescent="0.2">
      <c r="A9" s="12">
        <v>137</v>
      </c>
      <c r="B9" s="16" t="s">
        <v>137</v>
      </c>
      <c r="C9" s="17">
        <f>60.07*1.05*2</f>
        <v>126.14700000000001</v>
      </c>
      <c r="D9" s="13">
        <f t="shared" si="0"/>
        <v>15.137639999999999</v>
      </c>
      <c r="E9" s="13">
        <f t="shared" si="1"/>
        <v>141.28464</v>
      </c>
    </row>
    <row r="10" spans="1:6" s="14" customFormat="1" x14ac:dyDescent="0.2">
      <c r="A10" s="12">
        <v>138</v>
      </c>
      <c r="B10" s="16" t="s">
        <v>138</v>
      </c>
      <c r="C10" s="17">
        <f>60.07*1.05*2</f>
        <v>126.14700000000001</v>
      </c>
      <c r="D10" s="13">
        <f t="shared" si="0"/>
        <v>15.137639999999999</v>
      </c>
      <c r="E10" s="13">
        <f t="shared" si="1"/>
        <v>141.28464</v>
      </c>
    </row>
    <row r="11" spans="1:6" s="14" customFormat="1" x14ac:dyDescent="0.2">
      <c r="A11" s="12">
        <v>139</v>
      </c>
      <c r="B11" s="16" t="s">
        <v>139</v>
      </c>
      <c r="C11" s="17">
        <f>85.02*1.05*2</f>
        <v>178.542</v>
      </c>
      <c r="D11" s="13">
        <f t="shared" si="0"/>
        <v>21.425039999999999</v>
      </c>
      <c r="E11" s="13">
        <f t="shared" si="1"/>
        <v>199.96704</v>
      </c>
    </row>
    <row r="12" spans="1:6" s="14" customFormat="1" x14ac:dyDescent="0.2">
      <c r="A12" s="12">
        <v>140</v>
      </c>
      <c r="B12" s="16" t="s">
        <v>140</v>
      </c>
      <c r="C12" s="17">
        <f>105.6*1.05*2</f>
        <v>221.76</v>
      </c>
      <c r="D12" s="13">
        <f t="shared" si="0"/>
        <v>26.611199999999997</v>
      </c>
      <c r="E12" s="13">
        <f t="shared" si="1"/>
        <v>248.37119999999999</v>
      </c>
    </row>
    <row r="13" spans="1:6" s="14" customFormat="1" x14ac:dyDescent="0.2">
      <c r="A13" s="12">
        <v>141</v>
      </c>
      <c r="B13" s="18" t="s">
        <v>141</v>
      </c>
      <c r="C13" s="17">
        <f>88.91*1.05*2</f>
        <v>186.71100000000001</v>
      </c>
      <c r="D13" s="13">
        <f t="shared" si="0"/>
        <v>22.40532</v>
      </c>
      <c r="E13" s="13">
        <f t="shared" si="1"/>
        <v>209.11632</v>
      </c>
    </row>
    <row r="14" spans="1:6" s="14" customFormat="1" x14ac:dyDescent="0.2">
      <c r="A14" s="12">
        <v>142</v>
      </c>
      <c r="B14" s="18" t="s">
        <v>141</v>
      </c>
      <c r="C14" s="17">
        <f>88.91*1.05*2</f>
        <v>186.71100000000001</v>
      </c>
      <c r="D14" s="13">
        <f t="shared" si="0"/>
        <v>22.40532</v>
      </c>
      <c r="E14" s="13">
        <f t="shared" si="1"/>
        <v>209.11632</v>
      </c>
    </row>
    <row r="15" spans="1:6" s="14" customFormat="1" x14ac:dyDescent="0.2">
      <c r="A15" s="12">
        <v>143</v>
      </c>
      <c r="B15" s="18" t="s">
        <v>142</v>
      </c>
      <c r="C15" s="17">
        <f>105.49*2</f>
        <v>210.98</v>
      </c>
      <c r="D15" s="13">
        <f t="shared" si="0"/>
        <v>25.317599999999999</v>
      </c>
      <c r="E15" s="13">
        <f t="shared" si="1"/>
        <v>236.29759999999999</v>
      </c>
    </row>
    <row r="16" spans="1:6" s="14" customFormat="1" x14ac:dyDescent="0.2">
      <c r="A16" s="12">
        <v>144</v>
      </c>
      <c r="B16" s="18" t="s">
        <v>143</v>
      </c>
      <c r="C16" s="17">
        <f>105.49*2</f>
        <v>210.98</v>
      </c>
      <c r="D16" s="13">
        <f t="shared" si="0"/>
        <v>25.317599999999999</v>
      </c>
      <c r="E16" s="13">
        <f t="shared" si="1"/>
        <v>236.29759999999999</v>
      </c>
    </row>
    <row r="17" spans="1:5" s="14" customFormat="1" x14ac:dyDescent="0.2">
      <c r="A17" s="12">
        <v>145</v>
      </c>
      <c r="B17" s="18" t="s">
        <v>144</v>
      </c>
      <c r="C17" s="17">
        <f>92.85*1.05*2</f>
        <v>194.98499999999999</v>
      </c>
      <c r="D17" s="13">
        <f t="shared" si="0"/>
        <v>23.398199999999996</v>
      </c>
      <c r="E17" s="13">
        <f t="shared" si="1"/>
        <v>218.38319999999999</v>
      </c>
    </row>
    <row r="18" spans="1:5" s="14" customFormat="1" x14ac:dyDescent="0.2">
      <c r="A18" s="12">
        <v>146</v>
      </c>
      <c r="B18" s="18" t="s">
        <v>145</v>
      </c>
      <c r="C18" s="17">
        <f>92.85*1.05*2</f>
        <v>194.98499999999999</v>
      </c>
      <c r="D18" s="13">
        <f t="shared" si="0"/>
        <v>23.398199999999996</v>
      </c>
      <c r="E18" s="13">
        <f t="shared" si="1"/>
        <v>218.38319999999999</v>
      </c>
    </row>
    <row r="19" spans="1:5" s="14" customFormat="1" x14ac:dyDescent="0.2">
      <c r="A19" s="12">
        <v>147</v>
      </c>
      <c r="B19" s="18" t="s">
        <v>146</v>
      </c>
      <c r="C19" s="17">
        <f>100.5*1.05*2</f>
        <v>211.05</v>
      </c>
      <c r="D19" s="13">
        <f t="shared" si="0"/>
        <v>25.326000000000001</v>
      </c>
      <c r="E19" s="13">
        <f t="shared" si="1"/>
        <v>236.376</v>
      </c>
    </row>
    <row r="20" spans="1:5" s="14" customFormat="1" x14ac:dyDescent="0.2">
      <c r="A20" s="12">
        <v>148</v>
      </c>
      <c r="B20" s="16" t="s">
        <v>147</v>
      </c>
      <c r="C20" s="17">
        <f>100.5*1.05*2</f>
        <v>211.05</v>
      </c>
      <c r="D20" s="13">
        <f t="shared" si="0"/>
        <v>25.326000000000001</v>
      </c>
      <c r="E20" s="13">
        <f t="shared" si="1"/>
        <v>236.376</v>
      </c>
    </row>
    <row r="21" spans="1:5" s="14" customFormat="1" x14ac:dyDescent="0.2">
      <c r="A21" s="12">
        <v>149</v>
      </c>
      <c r="B21" s="16" t="s">
        <v>148</v>
      </c>
      <c r="C21" s="17">
        <f>100.5*1.05*2</f>
        <v>211.05</v>
      </c>
      <c r="D21" s="13">
        <f t="shared" si="0"/>
        <v>25.326000000000001</v>
      </c>
      <c r="E21" s="13">
        <f t="shared" si="1"/>
        <v>236.376</v>
      </c>
    </row>
    <row r="22" spans="1:5" s="14" customFormat="1" x14ac:dyDescent="0.2">
      <c r="A22" s="12">
        <v>150</v>
      </c>
      <c r="B22" s="16" t="s">
        <v>149</v>
      </c>
      <c r="C22" s="17">
        <f>100.5*1.05*2</f>
        <v>211.05</v>
      </c>
      <c r="D22" s="13">
        <f t="shared" si="0"/>
        <v>25.326000000000001</v>
      </c>
      <c r="E22" s="13">
        <f t="shared" si="1"/>
        <v>236.376</v>
      </c>
    </row>
    <row r="23" spans="1:5" s="14" customFormat="1" x14ac:dyDescent="0.2">
      <c r="A23" s="12">
        <v>151</v>
      </c>
      <c r="B23" s="16" t="s">
        <v>150</v>
      </c>
      <c r="C23" s="17">
        <f>128.3*1.05*2</f>
        <v>269.43000000000006</v>
      </c>
      <c r="D23" s="13">
        <f t="shared" si="0"/>
        <v>32.331600000000009</v>
      </c>
      <c r="E23" s="13">
        <f t="shared" si="1"/>
        <v>301.76160000000004</v>
      </c>
    </row>
    <row r="24" spans="1:5" s="14" customFormat="1" x14ac:dyDescent="0.2">
      <c r="A24" s="12">
        <v>152</v>
      </c>
      <c r="B24" s="16" t="s">
        <v>151</v>
      </c>
      <c r="C24" s="17">
        <f>128.3*1.05*2</f>
        <v>269.43000000000006</v>
      </c>
      <c r="D24" s="13">
        <f t="shared" si="0"/>
        <v>32.331600000000009</v>
      </c>
      <c r="E24" s="13">
        <f t="shared" si="1"/>
        <v>301.76160000000004</v>
      </c>
    </row>
    <row r="25" spans="1:5" s="14" customFormat="1" x14ac:dyDescent="0.2">
      <c r="A25" s="12">
        <v>153</v>
      </c>
      <c r="B25" s="19" t="s">
        <v>152</v>
      </c>
      <c r="C25" s="17">
        <f>64.45*1.05*2</f>
        <v>135.345</v>
      </c>
      <c r="D25" s="13">
        <f t="shared" si="0"/>
        <v>16.241399999999999</v>
      </c>
      <c r="E25" s="13">
        <f t="shared" si="1"/>
        <v>151.5864</v>
      </c>
    </row>
    <row r="26" spans="1:5" s="14" customFormat="1" x14ac:dyDescent="0.2">
      <c r="A26" s="12">
        <v>154</v>
      </c>
      <c r="B26" s="19" t="s">
        <v>153</v>
      </c>
      <c r="C26" s="17">
        <f>64.45*1.05*2</f>
        <v>135.345</v>
      </c>
      <c r="D26" s="13">
        <f t="shared" si="0"/>
        <v>16.241399999999999</v>
      </c>
      <c r="E26" s="13">
        <f t="shared" si="1"/>
        <v>151.5864</v>
      </c>
    </row>
    <row r="27" spans="1:5" s="14" customFormat="1" x14ac:dyDescent="0.2">
      <c r="A27" s="12">
        <v>155</v>
      </c>
      <c r="B27" s="19" t="s">
        <v>154</v>
      </c>
      <c r="C27" s="17">
        <f>96.6*2</f>
        <v>193.2</v>
      </c>
      <c r="D27" s="13">
        <f t="shared" si="0"/>
        <v>23.183999999999997</v>
      </c>
      <c r="E27" s="13">
        <f t="shared" si="1"/>
        <v>216.38399999999999</v>
      </c>
    </row>
    <row r="28" spans="1:5" s="14" customFormat="1" x14ac:dyDescent="0.2">
      <c r="A28" s="12">
        <v>156</v>
      </c>
      <c r="B28" s="19" t="s">
        <v>155</v>
      </c>
      <c r="C28" s="17">
        <f>108.72*2</f>
        <v>217.44</v>
      </c>
      <c r="D28" s="13">
        <f t="shared" si="0"/>
        <v>26.0928</v>
      </c>
      <c r="E28" s="13">
        <f t="shared" si="1"/>
        <v>243.53280000000001</v>
      </c>
    </row>
    <row r="29" spans="1:5" x14ac:dyDescent="0.2">
      <c r="A29" s="12">
        <v>157</v>
      </c>
      <c r="B29" s="6" t="s">
        <v>45</v>
      </c>
      <c r="C29" s="10">
        <v>30</v>
      </c>
      <c r="D29" s="13">
        <f t="shared" si="0"/>
        <v>3.5999999999999996</v>
      </c>
      <c r="E29" s="13">
        <f t="shared" si="1"/>
        <v>33.6</v>
      </c>
    </row>
    <row r="30" spans="1:5" s="14" customFormat="1" x14ac:dyDescent="0.2">
      <c r="A30" s="78" t="s">
        <v>176</v>
      </c>
      <c r="B30" s="78"/>
      <c r="C30" s="78"/>
      <c r="D30" s="78"/>
      <c r="E30" s="78"/>
    </row>
    <row r="31" spans="1:5" s="14" customFormat="1" x14ac:dyDescent="0.2">
      <c r="A31" s="12">
        <v>158</v>
      </c>
      <c r="B31" s="16" t="s">
        <v>156</v>
      </c>
      <c r="C31" s="20">
        <f>71.48*2</f>
        <v>142.96</v>
      </c>
      <c r="D31" s="15">
        <f>+C31*12%</f>
        <v>17.155200000000001</v>
      </c>
      <c r="E31" s="15">
        <f>+C31+D31</f>
        <v>160.11520000000002</v>
      </c>
    </row>
    <row r="32" spans="1:5" s="14" customFormat="1" x14ac:dyDescent="0.2">
      <c r="A32" s="12">
        <v>159</v>
      </c>
      <c r="B32" s="16" t="s">
        <v>157</v>
      </c>
      <c r="C32" s="20">
        <f>71.48*2</f>
        <v>142.96</v>
      </c>
      <c r="D32" s="15">
        <f t="shared" ref="D32:D49" si="2">+C32*12%</f>
        <v>17.155200000000001</v>
      </c>
      <c r="E32" s="15">
        <f t="shared" ref="E32:E49" si="3">+C32+D32</f>
        <v>160.11520000000002</v>
      </c>
    </row>
    <row r="33" spans="1:5" s="14" customFormat="1" x14ac:dyDescent="0.2">
      <c r="A33" s="12">
        <v>160</v>
      </c>
      <c r="B33" s="16" t="s">
        <v>158</v>
      </c>
      <c r="C33" s="20">
        <f>71.48*2</f>
        <v>142.96</v>
      </c>
      <c r="D33" s="15">
        <f t="shared" si="2"/>
        <v>17.155200000000001</v>
      </c>
      <c r="E33" s="15">
        <f t="shared" si="3"/>
        <v>160.11520000000002</v>
      </c>
    </row>
    <row r="34" spans="1:5" s="14" customFormat="1" x14ac:dyDescent="0.2">
      <c r="A34" s="12">
        <v>161</v>
      </c>
      <c r="B34" s="16" t="s">
        <v>159</v>
      </c>
      <c r="C34" s="20">
        <f>75.22*2</f>
        <v>150.44</v>
      </c>
      <c r="D34" s="15">
        <f>+C34*12%</f>
        <v>18.052799999999998</v>
      </c>
      <c r="E34" s="15">
        <f t="shared" si="3"/>
        <v>168.49279999999999</v>
      </c>
    </row>
    <row r="35" spans="1:5" s="14" customFormat="1" x14ac:dyDescent="0.2">
      <c r="A35" s="12">
        <v>162</v>
      </c>
      <c r="B35" s="16" t="s">
        <v>160</v>
      </c>
      <c r="C35" s="20">
        <f>96.88*2</f>
        <v>193.76</v>
      </c>
      <c r="D35" s="15">
        <f t="shared" si="2"/>
        <v>23.251199999999997</v>
      </c>
      <c r="E35" s="15">
        <f t="shared" si="3"/>
        <v>217.01119999999997</v>
      </c>
    </row>
    <row r="36" spans="1:5" s="14" customFormat="1" x14ac:dyDescent="0.2">
      <c r="A36" s="12">
        <v>163</v>
      </c>
      <c r="B36" s="16" t="s">
        <v>161</v>
      </c>
      <c r="C36" s="20">
        <f>144.51*2</f>
        <v>289.02</v>
      </c>
      <c r="D36" s="15">
        <f t="shared" si="2"/>
        <v>34.682399999999994</v>
      </c>
      <c r="E36" s="15">
        <f t="shared" si="3"/>
        <v>323.70239999999995</v>
      </c>
    </row>
    <row r="37" spans="1:5" s="14" customFormat="1" x14ac:dyDescent="0.2">
      <c r="A37" s="12">
        <v>164</v>
      </c>
      <c r="B37" s="16" t="s">
        <v>162</v>
      </c>
      <c r="C37" s="20">
        <f>105.18*2</f>
        <v>210.36</v>
      </c>
      <c r="D37" s="15">
        <f t="shared" si="2"/>
        <v>25.243200000000002</v>
      </c>
      <c r="E37" s="15">
        <f t="shared" si="3"/>
        <v>235.60320000000002</v>
      </c>
    </row>
    <row r="38" spans="1:5" s="14" customFormat="1" x14ac:dyDescent="0.2">
      <c r="A38" s="12">
        <v>165</v>
      </c>
      <c r="B38" s="16" t="s">
        <v>163</v>
      </c>
      <c r="C38" s="20">
        <f>105.18*2</f>
        <v>210.36</v>
      </c>
      <c r="D38" s="15">
        <f t="shared" si="2"/>
        <v>25.243200000000002</v>
      </c>
      <c r="E38" s="15">
        <f t="shared" si="3"/>
        <v>235.60320000000002</v>
      </c>
    </row>
    <row r="39" spans="1:5" s="14" customFormat="1" x14ac:dyDescent="0.2">
      <c r="A39" s="12">
        <v>166</v>
      </c>
      <c r="B39" s="16" t="s">
        <v>164</v>
      </c>
      <c r="C39" s="20">
        <f>126.89*2</f>
        <v>253.78</v>
      </c>
      <c r="D39" s="15">
        <f t="shared" si="2"/>
        <v>30.453599999999998</v>
      </c>
      <c r="E39" s="15">
        <f t="shared" si="3"/>
        <v>284.23360000000002</v>
      </c>
    </row>
    <row r="40" spans="1:5" s="14" customFormat="1" x14ac:dyDescent="0.2">
      <c r="A40" s="12">
        <v>167</v>
      </c>
      <c r="B40" s="16" t="s">
        <v>165</v>
      </c>
      <c r="C40" s="20">
        <f>126.89*2</f>
        <v>253.78</v>
      </c>
      <c r="D40" s="15">
        <f t="shared" si="2"/>
        <v>30.453599999999998</v>
      </c>
      <c r="E40" s="15">
        <f t="shared" si="3"/>
        <v>284.23360000000002</v>
      </c>
    </row>
    <row r="41" spans="1:5" s="14" customFormat="1" x14ac:dyDescent="0.2">
      <c r="A41" s="12">
        <v>168</v>
      </c>
      <c r="B41" s="16" t="s">
        <v>166</v>
      </c>
      <c r="C41" s="20">
        <f>130.12*2</f>
        <v>260.24</v>
      </c>
      <c r="D41" s="15">
        <f t="shared" si="2"/>
        <v>31.2288</v>
      </c>
      <c r="E41" s="15">
        <f t="shared" si="3"/>
        <v>291.46879999999999</v>
      </c>
    </row>
    <row r="42" spans="1:5" s="14" customFormat="1" x14ac:dyDescent="0.2">
      <c r="A42" s="12">
        <v>169</v>
      </c>
      <c r="B42" s="16" t="s">
        <v>167</v>
      </c>
      <c r="C42" s="20">
        <f>126.89*2</f>
        <v>253.78</v>
      </c>
      <c r="D42" s="15">
        <f t="shared" si="2"/>
        <v>30.453599999999998</v>
      </c>
      <c r="E42" s="15">
        <f t="shared" si="3"/>
        <v>284.23360000000002</v>
      </c>
    </row>
    <row r="43" spans="1:5" s="14" customFormat="1" x14ac:dyDescent="0.2">
      <c r="A43" s="12">
        <v>170</v>
      </c>
      <c r="B43" s="16" t="s">
        <v>168</v>
      </c>
      <c r="C43" s="20">
        <f>126.89*2</f>
        <v>253.78</v>
      </c>
      <c r="D43" s="15">
        <f t="shared" si="2"/>
        <v>30.453599999999998</v>
      </c>
      <c r="E43" s="15">
        <f t="shared" si="3"/>
        <v>284.23360000000002</v>
      </c>
    </row>
    <row r="44" spans="1:5" s="14" customFormat="1" x14ac:dyDescent="0.2">
      <c r="A44" s="12">
        <v>171</v>
      </c>
      <c r="B44" s="16" t="s">
        <v>169</v>
      </c>
      <c r="C44" s="20">
        <f>134.43*2</f>
        <v>268.86</v>
      </c>
      <c r="D44" s="15">
        <f t="shared" si="2"/>
        <v>32.263199999999998</v>
      </c>
      <c r="E44" s="15">
        <f t="shared" si="3"/>
        <v>301.1232</v>
      </c>
    </row>
    <row r="45" spans="1:5" s="14" customFormat="1" x14ac:dyDescent="0.2">
      <c r="A45" s="12">
        <v>172</v>
      </c>
      <c r="B45" s="16" t="s">
        <v>170</v>
      </c>
      <c r="C45" s="20">
        <f>139.79*2</f>
        <v>279.58</v>
      </c>
      <c r="D45" s="15">
        <f t="shared" si="2"/>
        <v>33.549599999999998</v>
      </c>
      <c r="E45" s="15">
        <f t="shared" si="3"/>
        <v>313.12959999999998</v>
      </c>
    </row>
    <row r="46" spans="1:5" s="14" customFormat="1" x14ac:dyDescent="0.2">
      <c r="A46" s="12">
        <v>173</v>
      </c>
      <c r="B46" s="16" t="s">
        <v>171</v>
      </c>
      <c r="C46" s="20">
        <f>149.68*2</f>
        <v>299.36</v>
      </c>
      <c r="D46" s="15">
        <f t="shared" si="2"/>
        <v>35.923200000000001</v>
      </c>
      <c r="E46" s="15">
        <f t="shared" si="3"/>
        <v>335.28320000000002</v>
      </c>
    </row>
    <row r="47" spans="1:5" s="14" customFormat="1" x14ac:dyDescent="0.2">
      <c r="A47" s="12">
        <v>174</v>
      </c>
      <c r="B47" s="21" t="s">
        <v>172</v>
      </c>
      <c r="C47" s="20">
        <f>120.9*1.05</f>
        <v>126.94500000000001</v>
      </c>
      <c r="D47" s="15">
        <f t="shared" si="2"/>
        <v>15.2334</v>
      </c>
      <c r="E47" s="15">
        <f t="shared" si="3"/>
        <v>142.17840000000001</v>
      </c>
    </row>
    <row r="48" spans="1:5" s="14" customFormat="1" x14ac:dyDescent="0.2">
      <c r="A48" s="12">
        <v>175</v>
      </c>
      <c r="B48" s="21" t="s">
        <v>173</v>
      </c>
      <c r="C48" s="20">
        <f>105.7*2</f>
        <v>211.4</v>
      </c>
      <c r="D48" s="15">
        <f t="shared" si="2"/>
        <v>25.367999999999999</v>
      </c>
      <c r="E48" s="15">
        <f t="shared" si="3"/>
        <v>236.768</v>
      </c>
    </row>
    <row r="49" spans="1:5" s="14" customFormat="1" x14ac:dyDescent="0.2">
      <c r="A49" s="12">
        <v>176</v>
      </c>
      <c r="B49" s="21" t="s">
        <v>174</v>
      </c>
      <c r="C49" s="20">
        <f>126.84*2</f>
        <v>253.68</v>
      </c>
      <c r="D49" s="15">
        <f t="shared" si="2"/>
        <v>30.441600000000001</v>
      </c>
      <c r="E49" s="15">
        <f t="shared" si="3"/>
        <v>284.1216</v>
      </c>
    </row>
    <row r="50" spans="1:5" x14ac:dyDescent="0.2">
      <c r="A50" s="12">
        <v>177</v>
      </c>
      <c r="B50" s="6" t="s">
        <v>46</v>
      </c>
      <c r="C50" s="10">
        <v>30</v>
      </c>
      <c r="D50" s="9">
        <f>+C50*12%</f>
        <v>3.5999999999999996</v>
      </c>
      <c r="E50" s="9">
        <f t="shared" ref="E50:E58" si="4">C50+D50</f>
        <v>33.6</v>
      </c>
    </row>
    <row r="51" spans="1:5" x14ac:dyDescent="0.2">
      <c r="A51" s="12">
        <v>178</v>
      </c>
      <c r="B51" s="6" t="s">
        <v>47</v>
      </c>
      <c r="C51" s="10">
        <v>600</v>
      </c>
      <c r="D51" s="9">
        <f t="shared" ref="D51:D58" si="5">+C51*12%</f>
        <v>72</v>
      </c>
      <c r="E51" s="9">
        <f t="shared" si="4"/>
        <v>672</v>
      </c>
    </row>
    <row r="52" spans="1:5" x14ac:dyDescent="0.2">
      <c r="A52" s="12">
        <v>179</v>
      </c>
      <c r="B52" s="6" t="s">
        <v>48</v>
      </c>
      <c r="C52" s="10">
        <v>600</v>
      </c>
      <c r="D52" s="9">
        <f t="shared" si="5"/>
        <v>72</v>
      </c>
      <c r="E52" s="9">
        <f t="shared" si="4"/>
        <v>672</v>
      </c>
    </row>
    <row r="53" spans="1:5" x14ac:dyDescent="0.2">
      <c r="A53" s="12">
        <v>180</v>
      </c>
      <c r="B53" s="6" t="s">
        <v>49</v>
      </c>
      <c r="C53" s="10">
        <v>600</v>
      </c>
      <c r="D53" s="9">
        <f t="shared" si="5"/>
        <v>72</v>
      </c>
      <c r="E53" s="9">
        <f t="shared" si="4"/>
        <v>672</v>
      </c>
    </row>
    <row r="54" spans="1:5" x14ac:dyDescent="0.2">
      <c r="A54" s="12">
        <v>181</v>
      </c>
      <c r="B54" s="6" t="s">
        <v>50</v>
      </c>
      <c r="C54" s="10">
        <v>100</v>
      </c>
      <c r="D54" s="9">
        <f t="shared" si="5"/>
        <v>12</v>
      </c>
      <c r="E54" s="9">
        <f t="shared" si="4"/>
        <v>112</v>
      </c>
    </row>
    <row r="55" spans="1:5" x14ac:dyDescent="0.2">
      <c r="A55" s="12">
        <v>182</v>
      </c>
      <c r="B55" s="6" t="s">
        <v>51</v>
      </c>
      <c r="C55" s="10">
        <v>40</v>
      </c>
      <c r="D55" s="9">
        <f t="shared" si="5"/>
        <v>4.8</v>
      </c>
      <c r="E55" s="9">
        <f t="shared" si="4"/>
        <v>44.8</v>
      </c>
    </row>
    <row r="56" spans="1:5" x14ac:dyDescent="0.2">
      <c r="A56" s="12">
        <v>183</v>
      </c>
      <c r="B56" s="6" t="s">
        <v>52</v>
      </c>
      <c r="C56" s="10">
        <v>120</v>
      </c>
      <c r="D56" s="9">
        <f t="shared" si="5"/>
        <v>14.399999999999999</v>
      </c>
      <c r="E56" s="9">
        <f t="shared" si="4"/>
        <v>134.4</v>
      </c>
    </row>
    <row r="57" spans="1:5" x14ac:dyDescent="0.2">
      <c r="A57" s="12">
        <v>184</v>
      </c>
      <c r="B57" s="6" t="s">
        <v>53</v>
      </c>
      <c r="C57" s="10">
        <v>150</v>
      </c>
      <c r="D57" s="9">
        <f t="shared" si="5"/>
        <v>18</v>
      </c>
      <c r="E57" s="9">
        <f t="shared" si="4"/>
        <v>168</v>
      </c>
    </row>
    <row r="58" spans="1:5" x14ac:dyDescent="0.2">
      <c r="A58" s="12">
        <v>185</v>
      </c>
      <c r="B58" s="6" t="s">
        <v>54</v>
      </c>
      <c r="C58" s="10">
        <v>80</v>
      </c>
      <c r="D58" s="9">
        <f t="shared" si="5"/>
        <v>9.6</v>
      </c>
      <c r="E58" s="9">
        <f t="shared" si="4"/>
        <v>89.6</v>
      </c>
    </row>
  </sheetData>
  <mergeCells count="5">
    <mergeCell ref="A5:E5"/>
    <mergeCell ref="A30:E30"/>
    <mergeCell ref="A1:B1"/>
    <mergeCell ref="A2:E2"/>
    <mergeCell ref="A3:E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BDF2-B27C-4BCD-8CA7-3B1570DE79B3}">
  <sheetPr codeName="Hoja13">
    <tabColor rgb="FF00B050"/>
    <pageSetUpPr fitToPage="1"/>
  </sheetPr>
  <dimension ref="A8:G231"/>
  <sheetViews>
    <sheetView zoomScale="94" zoomScaleNormal="94" workbookViewId="0">
      <selection activeCell="J181" sqref="J181"/>
    </sheetView>
  </sheetViews>
  <sheetFormatPr baseColWidth="10" defaultColWidth="11.42578125" defaultRowHeight="12.75" x14ac:dyDescent="0.2"/>
  <cols>
    <col min="1" max="1" width="5.140625" style="25" customWidth="1"/>
    <col min="2" max="2" width="61.28515625" style="34" customWidth="1"/>
    <col min="3" max="3" width="13" style="22" customWidth="1"/>
    <col min="4" max="4" width="8.85546875" style="22" bestFit="1" customWidth="1"/>
    <col min="5" max="5" width="10.28515625" style="22" bestFit="1" customWidth="1"/>
    <col min="6" max="16384" width="11.42578125" style="22"/>
  </cols>
  <sheetData>
    <row r="8" spans="1:5" ht="21" x14ac:dyDescent="0.35">
      <c r="A8" s="86" t="s">
        <v>268</v>
      </c>
      <c r="B8" s="86"/>
      <c r="C8" s="86"/>
      <c r="D8" s="86"/>
      <c r="E8" s="86"/>
    </row>
    <row r="9" spans="1:5" ht="26.25" customHeight="1" x14ac:dyDescent="0.2">
      <c r="A9" s="84" t="s">
        <v>269</v>
      </c>
      <c r="B9" s="85"/>
      <c r="C9" s="85"/>
      <c r="D9" s="85"/>
      <c r="E9" s="85"/>
    </row>
    <row r="10" spans="1:5" s="25" customFormat="1" x14ac:dyDescent="0.2">
      <c r="A10" s="52" t="s">
        <v>61</v>
      </c>
      <c r="B10" s="53" t="s">
        <v>247</v>
      </c>
      <c r="C10" s="54" t="s">
        <v>2</v>
      </c>
      <c r="D10" s="54" t="s">
        <v>3</v>
      </c>
      <c r="E10" s="54" t="s">
        <v>4</v>
      </c>
    </row>
    <row r="11" spans="1:5" s="25" customFormat="1" x14ac:dyDescent="0.2">
      <c r="A11" s="87" t="s">
        <v>257</v>
      </c>
      <c r="B11" s="87"/>
      <c r="C11" s="56"/>
      <c r="D11" s="56"/>
      <c r="E11" s="56"/>
    </row>
    <row r="12" spans="1:5" x14ac:dyDescent="0.2">
      <c r="A12" s="29">
        <v>1</v>
      </c>
      <c r="B12" s="32" t="s">
        <v>242</v>
      </c>
      <c r="C12" s="55">
        <v>1440</v>
      </c>
      <c r="D12" s="31">
        <v>172.79999999999998</v>
      </c>
      <c r="E12" s="31">
        <v>1612.8</v>
      </c>
    </row>
    <row r="13" spans="1:5" x14ac:dyDescent="0.2">
      <c r="A13" s="29">
        <v>2</v>
      </c>
      <c r="B13" s="32" t="s">
        <v>243</v>
      </c>
      <c r="C13" s="55">
        <v>2160</v>
      </c>
      <c r="D13" s="31">
        <v>259.2</v>
      </c>
      <c r="E13" s="31">
        <v>2419.1999999999998</v>
      </c>
    </row>
    <row r="14" spans="1:5" x14ac:dyDescent="0.2">
      <c r="A14" s="29">
        <v>3</v>
      </c>
      <c r="B14" s="32" t="s">
        <v>244</v>
      </c>
      <c r="C14" s="55">
        <v>2400</v>
      </c>
      <c r="D14" s="31">
        <v>288</v>
      </c>
      <c r="E14" s="31">
        <v>2688</v>
      </c>
    </row>
    <row r="15" spans="1:5" x14ac:dyDescent="0.2">
      <c r="A15" s="29">
        <v>4</v>
      </c>
      <c r="B15" s="32" t="s">
        <v>245</v>
      </c>
      <c r="C15" s="55">
        <v>336</v>
      </c>
      <c r="D15" s="31">
        <v>40.32</v>
      </c>
      <c r="E15" s="31">
        <v>376.32</v>
      </c>
    </row>
    <row r="16" spans="1:5" x14ac:dyDescent="0.2">
      <c r="A16" s="29">
        <v>5</v>
      </c>
      <c r="B16" s="32" t="s">
        <v>246</v>
      </c>
      <c r="C16" s="55">
        <v>144</v>
      </c>
      <c r="D16" s="31">
        <v>17.28</v>
      </c>
      <c r="E16" s="31">
        <v>161.28</v>
      </c>
    </row>
    <row r="17" spans="1:5" x14ac:dyDescent="0.2">
      <c r="A17" s="29">
        <v>6</v>
      </c>
      <c r="B17" s="32" t="s">
        <v>5</v>
      </c>
      <c r="C17" s="55">
        <v>135.6</v>
      </c>
      <c r="D17" s="31">
        <v>16.271999999999998</v>
      </c>
      <c r="E17" s="31">
        <v>151.87199999999999</v>
      </c>
    </row>
    <row r="18" spans="1:5" x14ac:dyDescent="0.2">
      <c r="A18" s="83" t="s">
        <v>256</v>
      </c>
      <c r="B18" s="83"/>
      <c r="C18" s="83"/>
      <c r="D18" s="83"/>
      <c r="E18" s="83"/>
    </row>
    <row r="19" spans="1:5" x14ac:dyDescent="0.2">
      <c r="A19" s="52" t="s">
        <v>61</v>
      </c>
      <c r="B19" s="53" t="s">
        <v>247</v>
      </c>
      <c r="C19" s="54" t="s">
        <v>2</v>
      </c>
      <c r="D19" s="54" t="s">
        <v>3</v>
      </c>
      <c r="E19" s="54" t="s">
        <v>4</v>
      </c>
    </row>
    <row r="20" spans="1:5" x14ac:dyDescent="0.2">
      <c r="A20" s="29">
        <v>7</v>
      </c>
      <c r="B20" s="32" t="s">
        <v>62</v>
      </c>
      <c r="C20" s="55">
        <v>144</v>
      </c>
      <c r="D20" s="31">
        <v>17.28</v>
      </c>
      <c r="E20" s="31">
        <v>161.28</v>
      </c>
    </row>
    <row r="21" spans="1:5" x14ac:dyDescent="0.2">
      <c r="A21" s="29">
        <v>8</v>
      </c>
      <c r="B21" s="32" t="s">
        <v>260</v>
      </c>
      <c r="C21" s="55">
        <v>300</v>
      </c>
      <c r="D21" s="31">
        <v>36</v>
      </c>
      <c r="E21" s="31">
        <v>336</v>
      </c>
    </row>
    <row r="22" spans="1:5" x14ac:dyDescent="0.2">
      <c r="A22" s="29">
        <v>9</v>
      </c>
      <c r="B22" s="32" t="s">
        <v>209</v>
      </c>
      <c r="C22" s="55">
        <v>144</v>
      </c>
      <c r="D22" s="31">
        <v>17.28</v>
      </c>
      <c r="E22" s="31">
        <v>161.28</v>
      </c>
    </row>
    <row r="23" spans="1:5" x14ac:dyDescent="0.2">
      <c r="A23" s="29">
        <v>10</v>
      </c>
      <c r="B23" s="32" t="s">
        <v>210</v>
      </c>
      <c r="C23" s="55">
        <v>144</v>
      </c>
      <c r="D23" s="31">
        <v>17.28</v>
      </c>
      <c r="E23" s="31">
        <v>161.28</v>
      </c>
    </row>
    <row r="24" spans="1:5" x14ac:dyDescent="0.2">
      <c r="A24" s="29">
        <v>11</v>
      </c>
      <c r="B24" s="32" t="s">
        <v>211</v>
      </c>
      <c r="C24" s="55">
        <v>144</v>
      </c>
      <c r="D24" s="31">
        <v>17.28</v>
      </c>
      <c r="E24" s="31">
        <v>161.28</v>
      </c>
    </row>
    <row r="25" spans="1:5" x14ac:dyDescent="0.2">
      <c r="A25" s="29">
        <v>12</v>
      </c>
      <c r="B25" s="32" t="s">
        <v>212</v>
      </c>
      <c r="C25" s="55">
        <v>240</v>
      </c>
      <c r="D25" s="31">
        <v>28.799999999999997</v>
      </c>
      <c r="E25" s="31">
        <v>268.8</v>
      </c>
    </row>
    <row r="26" spans="1:5" x14ac:dyDescent="0.2">
      <c r="A26" s="29">
        <v>13</v>
      </c>
      <c r="B26" s="32" t="s">
        <v>213</v>
      </c>
      <c r="C26" s="55">
        <v>240</v>
      </c>
      <c r="D26" s="31">
        <v>28.799999999999997</v>
      </c>
      <c r="E26" s="31">
        <v>268.8</v>
      </c>
    </row>
    <row r="27" spans="1:5" x14ac:dyDescent="0.2">
      <c r="A27" s="29">
        <v>14</v>
      </c>
      <c r="B27" s="32" t="s">
        <v>214</v>
      </c>
      <c r="C27" s="55">
        <v>360</v>
      </c>
      <c r="D27" s="31">
        <v>43.199999999999996</v>
      </c>
      <c r="E27" s="31">
        <v>403.2</v>
      </c>
    </row>
    <row r="28" spans="1:5" ht="25.5" x14ac:dyDescent="0.2">
      <c r="A28" s="29">
        <v>15</v>
      </c>
      <c r="B28" s="32" t="s">
        <v>216</v>
      </c>
      <c r="C28" s="55">
        <v>300</v>
      </c>
      <c r="D28" s="31">
        <v>36</v>
      </c>
      <c r="E28" s="31">
        <v>336</v>
      </c>
    </row>
    <row r="29" spans="1:5" ht="21.75" customHeight="1" x14ac:dyDescent="0.2">
      <c r="A29" s="29">
        <v>16</v>
      </c>
      <c r="B29" s="32" t="s">
        <v>215</v>
      </c>
      <c r="C29" s="55">
        <v>300</v>
      </c>
      <c r="D29" s="31">
        <v>36</v>
      </c>
      <c r="E29" s="31">
        <v>336</v>
      </c>
    </row>
    <row r="30" spans="1:5" ht="25.5" x14ac:dyDescent="0.2">
      <c r="A30" s="29">
        <v>17</v>
      </c>
      <c r="B30" s="32" t="s">
        <v>187</v>
      </c>
      <c r="C30" s="55">
        <v>240</v>
      </c>
      <c r="D30" s="31">
        <v>28.799999999999997</v>
      </c>
      <c r="E30" s="31">
        <v>268.8</v>
      </c>
    </row>
    <row r="31" spans="1:5" x14ac:dyDescent="0.2">
      <c r="A31" s="29">
        <v>18</v>
      </c>
      <c r="B31" s="32" t="s">
        <v>33</v>
      </c>
      <c r="C31" s="55">
        <v>360</v>
      </c>
      <c r="D31" s="31">
        <v>43.199999999999996</v>
      </c>
      <c r="E31" s="31">
        <v>403.2</v>
      </c>
    </row>
    <row r="32" spans="1:5" x14ac:dyDescent="0.2">
      <c r="A32" s="29">
        <v>19</v>
      </c>
      <c r="B32" s="32" t="s">
        <v>35</v>
      </c>
      <c r="C32" s="55">
        <v>360</v>
      </c>
      <c r="D32" s="31">
        <v>43.199999999999996</v>
      </c>
      <c r="E32" s="31">
        <v>403.2</v>
      </c>
    </row>
    <row r="33" spans="1:5" x14ac:dyDescent="0.2">
      <c r="A33" s="29">
        <v>20</v>
      </c>
      <c r="B33" s="32" t="s">
        <v>217</v>
      </c>
      <c r="C33" s="55">
        <v>312</v>
      </c>
      <c r="D33" s="31">
        <v>37.44</v>
      </c>
      <c r="E33" s="31">
        <v>349.44</v>
      </c>
    </row>
    <row r="34" spans="1:5" x14ac:dyDescent="0.2">
      <c r="A34" s="29">
        <v>21</v>
      </c>
      <c r="B34" s="32" t="s">
        <v>218</v>
      </c>
      <c r="C34" s="55">
        <v>312</v>
      </c>
      <c r="D34" s="31">
        <v>37.44</v>
      </c>
      <c r="E34" s="31">
        <v>349.44</v>
      </c>
    </row>
    <row r="35" spans="1:5" x14ac:dyDescent="0.2">
      <c r="A35" s="29">
        <v>22</v>
      </c>
      <c r="B35" s="32" t="s">
        <v>188</v>
      </c>
      <c r="C35" s="55">
        <v>216</v>
      </c>
      <c r="D35" s="31">
        <v>25.919999999999998</v>
      </c>
      <c r="E35" s="31">
        <v>241.92</v>
      </c>
    </row>
    <row r="36" spans="1:5" x14ac:dyDescent="0.2">
      <c r="A36" s="29">
        <v>23</v>
      </c>
      <c r="B36" s="32" t="s">
        <v>189</v>
      </c>
      <c r="C36" s="55">
        <v>360</v>
      </c>
      <c r="D36" s="31">
        <v>43.199999999999996</v>
      </c>
      <c r="E36" s="31">
        <v>403.2</v>
      </c>
    </row>
    <row r="37" spans="1:5" x14ac:dyDescent="0.2">
      <c r="A37" s="29">
        <v>24</v>
      </c>
      <c r="B37" s="32" t="s">
        <v>219</v>
      </c>
      <c r="C37" s="55">
        <v>276</v>
      </c>
      <c r="D37" s="31">
        <v>33.119999999999997</v>
      </c>
      <c r="E37" s="31">
        <v>309.12</v>
      </c>
    </row>
    <row r="38" spans="1:5" x14ac:dyDescent="0.2">
      <c r="A38" s="29">
        <v>25</v>
      </c>
      <c r="B38" s="32" t="s">
        <v>220</v>
      </c>
      <c r="C38" s="55">
        <v>276</v>
      </c>
      <c r="D38" s="31">
        <v>33.119999999999997</v>
      </c>
      <c r="E38" s="31">
        <v>309.12</v>
      </c>
    </row>
    <row r="39" spans="1:5" x14ac:dyDescent="0.2">
      <c r="A39" s="29">
        <v>26</v>
      </c>
      <c r="B39" s="32" t="s">
        <v>221</v>
      </c>
      <c r="C39" s="55">
        <v>300</v>
      </c>
      <c r="D39" s="31">
        <v>36</v>
      </c>
      <c r="E39" s="31">
        <v>336</v>
      </c>
    </row>
    <row r="40" spans="1:5" ht="25.5" x14ac:dyDescent="0.2">
      <c r="A40" s="29">
        <v>27</v>
      </c>
      <c r="B40" s="32" t="s">
        <v>34</v>
      </c>
      <c r="C40" s="55">
        <v>468</v>
      </c>
      <c r="D40" s="31">
        <v>56.16</v>
      </c>
      <c r="E40" s="31">
        <v>524.16</v>
      </c>
    </row>
    <row r="41" spans="1:5" x14ac:dyDescent="0.2">
      <c r="A41" s="83" t="s">
        <v>255</v>
      </c>
      <c r="B41" s="83"/>
      <c r="C41" s="83"/>
      <c r="D41" s="83"/>
      <c r="E41" s="83"/>
    </row>
    <row r="42" spans="1:5" x14ac:dyDescent="0.2">
      <c r="A42" s="52" t="s">
        <v>61</v>
      </c>
      <c r="B42" s="53" t="s">
        <v>247</v>
      </c>
      <c r="C42" s="54" t="s">
        <v>2</v>
      </c>
      <c r="D42" s="54" t="s">
        <v>3</v>
      </c>
      <c r="E42" s="54" t="s">
        <v>4</v>
      </c>
    </row>
    <row r="43" spans="1:5" x14ac:dyDescent="0.2">
      <c r="A43" s="29">
        <v>28</v>
      </c>
      <c r="B43" s="32" t="s">
        <v>65</v>
      </c>
      <c r="C43" s="55">
        <v>480</v>
      </c>
      <c r="D43" s="31">
        <v>57.599999999999994</v>
      </c>
      <c r="E43" s="31">
        <v>537.6</v>
      </c>
    </row>
    <row r="44" spans="1:5" x14ac:dyDescent="0.2">
      <c r="A44" s="29">
        <v>29</v>
      </c>
      <c r="B44" s="32" t="s">
        <v>64</v>
      </c>
      <c r="C44" s="55">
        <v>480</v>
      </c>
      <c r="D44" s="31">
        <v>57.599999999999994</v>
      </c>
      <c r="E44" s="31">
        <v>537.6</v>
      </c>
    </row>
    <row r="45" spans="1:5" ht="25.5" x14ac:dyDescent="0.2">
      <c r="A45" s="29">
        <v>30</v>
      </c>
      <c r="B45" s="32" t="s">
        <v>63</v>
      </c>
      <c r="C45" s="55">
        <v>600</v>
      </c>
      <c r="D45" s="31">
        <v>72</v>
      </c>
      <c r="E45" s="31">
        <v>672</v>
      </c>
    </row>
    <row r="46" spans="1:5" x14ac:dyDescent="0.2">
      <c r="A46" s="29">
        <v>31</v>
      </c>
      <c r="B46" s="32" t="s">
        <v>66</v>
      </c>
      <c r="C46" s="55">
        <v>300</v>
      </c>
      <c r="D46" s="31">
        <v>36</v>
      </c>
      <c r="E46" s="31">
        <v>336</v>
      </c>
    </row>
    <row r="47" spans="1:5" x14ac:dyDescent="0.2">
      <c r="A47" s="29">
        <v>32</v>
      </c>
      <c r="B47" s="32" t="s">
        <v>67</v>
      </c>
      <c r="C47" s="55">
        <v>300</v>
      </c>
      <c r="D47" s="31">
        <v>36</v>
      </c>
      <c r="E47" s="31">
        <v>336</v>
      </c>
    </row>
    <row r="48" spans="1:5" ht="25.5" x14ac:dyDescent="0.2">
      <c r="A48" s="29">
        <v>33</v>
      </c>
      <c r="B48" s="32" t="s">
        <v>83</v>
      </c>
      <c r="C48" s="55">
        <v>480</v>
      </c>
      <c r="D48" s="31">
        <v>57.599999999999994</v>
      </c>
      <c r="E48" s="31">
        <v>537.6</v>
      </c>
    </row>
    <row r="49" spans="1:5" ht="25.5" x14ac:dyDescent="0.2">
      <c r="A49" s="29">
        <v>34</v>
      </c>
      <c r="B49" s="32" t="s">
        <v>85</v>
      </c>
      <c r="C49" s="55">
        <v>480</v>
      </c>
      <c r="D49" s="31">
        <v>57.599999999999994</v>
      </c>
      <c r="E49" s="31">
        <v>537.6</v>
      </c>
    </row>
    <row r="50" spans="1:5" ht="25.5" x14ac:dyDescent="0.2">
      <c r="A50" s="29">
        <v>35</v>
      </c>
      <c r="B50" s="32" t="s">
        <v>68</v>
      </c>
      <c r="C50" s="55">
        <v>480</v>
      </c>
      <c r="D50" s="31">
        <v>57.599999999999994</v>
      </c>
      <c r="E50" s="31">
        <v>537.6</v>
      </c>
    </row>
    <row r="51" spans="1:5" ht="25.5" x14ac:dyDescent="0.2">
      <c r="A51" s="29">
        <v>36</v>
      </c>
      <c r="B51" s="32" t="s">
        <v>89</v>
      </c>
      <c r="C51" s="55">
        <v>480</v>
      </c>
      <c r="D51" s="31">
        <v>57.599999999999994</v>
      </c>
      <c r="E51" s="31">
        <v>537.6</v>
      </c>
    </row>
    <row r="52" spans="1:5" ht="25.5" x14ac:dyDescent="0.2">
      <c r="A52" s="29">
        <v>37</v>
      </c>
      <c r="B52" s="32" t="s">
        <v>88</v>
      </c>
      <c r="C52" s="55">
        <v>360</v>
      </c>
      <c r="D52" s="31">
        <v>43.199999999999996</v>
      </c>
      <c r="E52" s="31">
        <v>403.2</v>
      </c>
    </row>
    <row r="53" spans="1:5" x14ac:dyDescent="0.2">
      <c r="A53" s="29">
        <v>38</v>
      </c>
      <c r="B53" s="32" t="s">
        <v>84</v>
      </c>
      <c r="C53" s="55">
        <v>360</v>
      </c>
      <c r="D53" s="31">
        <v>43.199999999999996</v>
      </c>
      <c r="E53" s="31">
        <v>403.2</v>
      </c>
    </row>
    <row r="54" spans="1:5" x14ac:dyDescent="0.2">
      <c r="A54" s="29">
        <v>39</v>
      </c>
      <c r="B54" s="32" t="s">
        <v>6</v>
      </c>
      <c r="C54" s="55">
        <v>360</v>
      </c>
      <c r="D54" s="31">
        <v>43.199999999999996</v>
      </c>
      <c r="E54" s="31">
        <v>403.2</v>
      </c>
    </row>
    <row r="55" spans="1:5" ht="25.5" x14ac:dyDescent="0.2">
      <c r="A55" s="29">
        <v>40</v>
      </c>
      <c r="B55" s="32" t="s">
        <v>121</v>
      </c>
      <c r="C55" s="55">
        <v>360</v>
      </c>
      <c r="D55" s="31">
        <v>43.199999999999996</v>
      </c>
      <c r="E55" s="31">
        <v>403.2</v>
      </c>
    </row>
    <row r="56" spans="1:5" ht="25.5" x14ac:dyDescent="0.2">
      <c r="A56" s="29">
        <v>41</v>
      </c>
      <c r="B56" s="32" t="s">
        <v>90</v>
      </c>
      <c r="C56" s="55">
        <v>480</v>
      </c>
      <c r="D56" s="31">
        <v>57.599999999999994</v>
      </c>
      <c r="E56" s="31">
        <v>537.6</v>
      </c>
    </row>
    <row r="57" spans="1:5" ht="25.5" x14ac:dyDescent="0.2">
      <c r="A57" s="29">
        <v>42</v>
      </c>
      <c r="B57" s="32" t="s">
        <v>240</v>
      </c>
      <c r="C57" s="55">
        <v>480</v>
      </c>
      <c r="D57" s="31">
        <v>57.599999999999994</v>
      </c>
      <c r="E57" s="31">
        <v>537.6</v>
      </c>
    </row>
    <row r="58" spans="1:5" x14ac:dyDescent="0.2">
      <c r="A58" s="29">
        <v>43</v>
      </c>
      <c r="B58" s="32" t="s">
        <v>241</v>
      </c>
      <c r="C58" s="55">
        <v>480</v>
      </c>
      <c r="D58" s="31">
        <v>57.599999999999994</v>
      </c>
      <c r="E58" s="31">
        <v>537.6</v>
      </c>
    </row>
    <row r="59" spans="1:5" ht="25.5" x14ac:dyDescent="0.2">
      <c r="A59" s="29">
        <v>44</v>
      </c>
      <c r="B59" s="32" t="s">
        <v>7</v>
      </c>
      <c r="C59" s="55">
        <v>480</v>
      </c>
      <c r="D59" s="31">
        <v>57.599999999999994</v>
      </c>
      <c r="E59" s="31">
        <v>537.6</v>
      </c>
    </row>
    <row r="60" spans="1:5" ht="25.5" x14ac:dyDescent="0.2">
      <c r="A60" s="29">
        <v>45</v>
      </c>
      <c r="B60" s="32" t="s">
        <v>86</v>
      </c>
      <c r="C60" s="55">
        <v>360</v>
      </c>
      <c r="D60" s="31">
        <v>43.199999999999996</v>
      </c>
      <c r="E60" s="31">
        <v>403.2</v>
      </c>
    </row>
    <row r="61" spans="1:5" x14ac:dyDescent="0.2">
      <c r="A61" s="29">
        <v>46</v>
      </c>
      <c r="B61" s="32" t="s">
        <v>87</v>
      </c>
      <c r="C61" s="55">
        <v>360</v>
      </c>
      <c r="D61" s="31">
        <v>43.199999999999996</v>
      </c>
      <c r="E61" s="31">
        <v>403.2</v>
      </c>
    </row>
    <row r="62" spans="1:5" x14ac:dyDescent="0.2">
      <c r="A62" s="83" t="s">
        <v>254</v>
      </c>
      <c r="B62" s="83"/>
      <c r="C62" s="83"/>
      <c r="D62" s="83"/>
      <c r="E62" s="83"/>
    </row>
    <row r="63" spans="1:5" x14ac:dyDescent="0.2">
      <c r="A63" s="52" t="s">
        <v>61</v>
      </c>
      <c r="B63" s="53" t="s">
        <v>247</v>
      </c>
      <c r="C63" s="54" t="s">
        <v>2</v>
      </c>
      <c r="D63" s="54" t="s">
        <v>3</v>
      </c>
      <c r="E63" s="54" t="s">
        <v>4</v>
      </c>
    </row>
    <row r="64" spans="1:5" x14ac:dyDescent="0.2">
      <c r="A64" s="29">
        <v>47</v>
      </c>
      <c r="B64" s="32" t="s">
        <v>8</v>
      </c>
      <c r="C64" s="55">
        <v>108</v>
      </c>
      <c r="D64" s="31">
        <v>12.959999999999999</v>
      </c>
      <c r="E64" s="31">
        <v>120.96</v>
      </c>
    </row>
    <row r="65" spans="1:5" x14ac:dyDescent="0.2">
      <c r="A65" s="29">
        <v>48</v>
      </c>
      <c r="B65" s="32" t="s">
        <v>69</v>
      </c>
      <c r="C65" s="55">
        <v>14.4</v>
      </c>
      <c r="D65" s="31">
        <v>1.728</v>
      </c>
      <c r="E65" s="31">
        <v>16.128</v>
      </c>
    </row>
    <row r="66" spans="1:5" x14ac:dyDescent="0.2">
      <c r="A66" s="29">
        <v>49</v>
      </c>
      <c r="B66" s="32" t="s">
        <v>70</v>
      </c>
      <c r="C66" s="55">
        <v>36</v>
      </c>
      <c r="D66" s="31">
        <v>4.32</v>
      </c>
      <c r="E66" s="31">
        <v>40.32</v>
      </c>
    </row>
    <row r="67" spans="1:5" x14ac:dyDescent="0.2">
      <c r="A67" s="29">
        <v>50</v>
      </c>
      <c r="B67" s="32" t="s">
        <v>71</v>
      </c>
      <c r="C67" s="55">
        <v>36</v>
      </c>
      <c r="D67" s="31">
        <v>4.32</v>
      </c>
      <c r="E67" s="31">
        <v>40.32</v>
      </c>
    </row>
    <row r="68" spans="1:5" ht="25.5" x14ac:dyDescent="0.2">
      <c r="A68" s="29">
        <v>51</v>
      </c>
      <c r="B68" s="32" t="s">
        <v>72</v>
      </c>
      <c r="C68" s="55">
        <v>600</v>
      </c>
      <c r="D68" s="31">
        <v>72</v>
      </c>
      <c r="E68" s="31">
        <v>672</v>
      </c>
    </row>
    <row r="69" spans="1:5" ht="25.5" x14ac:dyDescent="0.2">
      <c r="A69" s="29">
        <v>52</v>
      </c>
      <c r="B69" s="32" t="s">
        <v>74</v>
      </c>
      <c r="C69" s="55">
        <v>900</v>
      </c>
      <c r="D69" s="31">
        <v>108</v>
      </c>
      <c r="E69" s="31">
        <v>1008</v>
      </c>
    </row>
    <row r="70" spans="1:5" ht="25.5" x14ac:dyDescent="0.2">
      <c r="A70" s="29">
        <v>53</v>
      </c>
      <c r="B70" s="32" t="s">
        <v>73</v>
      </c>
      <c r="C70" s="55">
        <v>600</v>
      </c>
      <c r="D70" s="31">
        <v>72</v>
      </c>
      <c r="E70" s="31">
        <v>672</v>
      </c>
    </row>
    <row r="71" spans="1:5" ht="25.5" x14ac:dyDescent="0.2">
      <c r="A71" s="29">
        <v>54</v>
      </c>
      <c r="B71" s="32" t="s">
        <v>75</v>
      </c>
      <c r="C71" s="55">
        <v>720</v>
      </c>
      <c r="D71" s="31">
        <v>86.399999999999991</v>
      </c>
      <c r="E71" s="31">
        <v>806.4</v>
      </c>
    </row>
    <row r="72" spans="1:5" x14ac:dyDescent="0.2">
      <c r="A72" s="29">
        <v>55</v>
      </c>
      <c r="B72" s="32" t="s">
        <v>262</v>
      </c>
      <c r="C72" s="31">
        <v>500</v>
      </c>
      <c r="D72" s="31">
        <v>60</v>
      </c>
      <c r="E72" s="31">
        <v>560</v>
      </c>
    </row>
    <row r="73" spans="1:5" x14ac:dyDescent="0.2">
      <c r="A73" s="29">
        <v>56</v>
      </c>
      <c r="B73" s="32" t="s">
        <v>263</v>
      </c>
      <c r="C73" s="31">
        <v>140</v>
      </c>
      <c r="D73" s="31">
        <v>16.8</v>
      </c>
      <c r="E73" s="31">
        <v>156.80000000000001</v>
      </c>
    </row>
    <row r="74" spans="1:5" x14ac:dyDescent="0.2">
      <c r="A74" s="29">
        <v>57</v>
      </c>
      <c r="B74" s="32" t="s">
        <v>264</v>
      </c>
      <c r="C74" s="31">
        <v>60</v>
      </c>
      <c r="D74" s="31">
        <v>7.1999999999999993</v>
      </c>
      <c r="E74" s="31">
        <v>67.2</v>
      </c>
    </row>
    <row r="75" spans="1:5" ht="25.5" x14ac:dyDescent="0.2">
      <c r="A75" s="29">
        <v>58</v>
      </c>
      <c r="B75" s="32" t="s">
        <v>266</v>
      </c>
      <c r="C75" s="31">
        <v>564</v>
      </c>
      <c r="D75" s="31">
        <v>67.679999999999993</v>
      </c>
      <c r="E75" s="31">
        <v>631.67999999999995</v>
      </c>
    </row>
    <row r="76" spans="1:5" x14ac:dyDescent="0.2">
      <c r="A76" s="29">
        <v>59</v>
      </c>
      <c r="B76" s="32" t="s">
        <v>267</v>
      </c>
      <c r="C76" s="31">
        <v>36</v>
      </c>
      <c r="D76" s="31">
        <v>4.32</v>
      </c>
      <c r="E76" s="31">
        <v>40.32</v>
      </c>
    </row>
    <row r="77" spans="1:5" x14ac:dyDescent="0.2">
      <c r="A77" s="83" t="s">
        <v>253</v>
      </c>
      <c r="B77" s="83"/>
      <c r="C77" s="83"/>
      <c r="D77" s="83"/>
      <c r="E77" s="83"/>
    </row>
    <row r="78" spans="1:5" x14ac:dyDescent="0.2">
      <c r="A78" s="52" t="s">
        <v>61</v>
      </c>
      <c r="B78" s="53" t="s">
        <v>247</v>
      </c>
      <c r="C78" s="54" t="s">
        <v>2</v>
      </c>
      <c r="D78" s="54" t="s">
        <v>3</v>
      </c>
      <c r="E78" s="54" t="s">
        <v>4</v>
      </c>
    </row>
    <row r="79" spans="1:5" ht="25.5" x14ac:dyDescent="0.2">
      <c r="A79" s="29">
        <v>60</v>
      </c>
      <c r="B79" s="32" t="s">
        <v>10</v>
      </c>
      <c r="C79" s="55">
        <v>14.88</v>
      </c>
      <c r="D79" s="31">
        <v>1.7856000000000001</v>
      </c>
      <c r="E79" s="31">
        <v>16.665600000000001</v>
      </c>
    </row>
    <row r="80" spans="1:5" ht="25.5" x14ac:dyDescent="0.2">
      <c r="A80" s="29">
        <v>61</v>
      </c>
      <c r="B80" s="32" t="s">
        <v>9</v>
      </c>
      <c r="C80" s="55">
        <v>30</v>
      </c>
      <c r="D80" s="31">
        <v>3.5999999999999996</v>
      </c>
      <c r="E80" s="31">
        <v>33.6</v>
      </c>
    </row>
    <row r="81" spans="1:5" ht="25.5" x14ac:dyDescent="0.2">
      <c r="A81" s="29">
        <v>62</v>
      </c>
      <c r="B81" s="32" t="s">
        <v>11</v>
      </c>
      <c r="C81" s="55">
        <v>18</v>
      </c>
      <c r="D81" s="31">
        <v>2.16</v>
      </c>
      <c r="E81" s="31">
        <v>20.16</v>
      </c>
    </row>
    <row r="82" spans="1:5" ht="25.5" x14ac:dyDescent="0.2">
      <c r="A82" s="29">
        <v>63</v>
      </c>
      <c r="B82" s="32" t="s">
        <v>76</v>
      </c>
      <c r="C82" s="55">
        <v>38.4</v>
      </c>
      <c r="D82" s="31">
        <v>4.6079999999999997</v>
      </c>
      <c r="E82" s="31">
        <v>43.007999999999996</v>
      </c>
    </row>
    <row r="83" spans="1:5" ht="25.5" x14ac:dyDescent="0.2">
      <c r="A83" s="29">
        <v>64</v>
      </c>
      <c r="B83" s="32" t="s">
        <v>79</v>
      </c>
      <c r="C83" s="55">
        <v>36</v>
      </c>
      <c r="D83" s="31">
        <v>4.32</v>
      </c>
      <c r="E83" s="31">
        <v>40.32</v>
      </c>
    </row>
    <row r="84" spans="1:5" ht="25.5" x14ac:dyDescent="0.2">
      <c r="A84" s="29">
        <v>65</v>
      </c>
      <c r="B84" s="32" t="s">
        <v>13</v>
      </c>
      <c r="C84" s="55">
        <v>36</v>
      </c>
      <c r="D84" s="31">
        <v>4.32</v>
      </c>
      <c r="E84" s="31">
        <v>40.32</v>
      </c>
    </row>
    <row r="85" spans="1:5" ht="25.5" x14ac:dyDescent="0.2">
      <c r="A85" s="29">
        <v>66</v>
      </c>
      <c r="B85" s="32" t="s">
        <v>12</v>
      </c>
      <c r="C85" s="55">
        <v>42</v>
      </c>
      <c r="D85" s="31">
        <v>5.04</v>
      </c>
      <c r="E85" s="31">
        <v>47.04</v>
      </c>
    </row>
    <row r="86" spans="1:5" ht="24" customHeight="1" x14ac:dyDescent="0.2">
      <c r="A86" s="29">
        <v>67</v>
      </c>
      <c r="B86" s="32" t="s">
        <v>78</v>
      </c>
      <c r="C86" s="55">
        <v>48</v>
      </c>
      <c r="D86" s="31">
        <v>5.76</v>
      </c>
      <c r="E86" s="31">
        <v>53.76</v>
      </c>
    </row>
    <row r="87" spans="1:5" x14ac:dyDescent="0.2">
      <c r="A87" s="29">
        <v>68</v>
      </c>
      <c r="B87" s="32" t="s">
        <v>14</v>
      </c>
      <c r="C87" s="55">
        <v>168</v>
      </c>
      <c r="D87" s="31">
        <v>20.16</v>
      </c>
      <c r="E87" s="31">
        <v>188.16</v>
      </c>
    </row>
    <row r="88" spans="1:5" x14ac:dyDescent="0.2">
      <c r="A88" s="29">
        <v>69</v>
      </c>
      <c r="B88" s="32" t="s">
        <v>15</v>
      </c>
      <c r="C88" s="55">
        <v>168</v>
      </c>
      <c r="D88" s="31">
        <v>20.16</v>
      </c>
      <c r="E88" s="31">
        <v>188.16</v>
      </c>
    </row>
    <row r="89" spans="1:5" ht="25.5" x14ac:dyDescent="0.2">
      <c r="A89" s="29">
        <v>70</v>
      </c>
      <c r="B89" s="32" t="s">
        <v>80</v>
      </c>
      <c r="C89" s="55">
        <v>216</v>
      </c>
      <c r="D89" s="31">
        <v>25.919999999999998</v>
      </c>
      <c r="E89" s="31">
        <v>241.92</v>
      </c>
    </row>
    <row r="90" spans="1:5" x14ac:dyDescent="0.2">
      <c r="A90" s="29">
        <v>71</v>
      </c>
      <c r="B90" s="32" t="s">
        <v>16</v>
      </c>
      <c r="C90" s="55">
        <v>72</v>
      </c>
      <c r="D90" s="31">
        <v>8.64</v>
      </c>
      <c r="E90" s="31">
        <v>80.64</v>
      </c>
    </row>
    <row r="91" spans="1:5" ht="25.5" x14ac:dyDescent="0.2">
      <c r="A91" s="29">
        <v>72</v>
      </c>
      <c r="B91" s="32" t="s">
        <v>77</v>
      </c>
      <c r="C91" s="55">
        <v>108</v>
      </c>
      <c r="D91" s="31">
        <v>12.959999999999999</v>
      </c>
      <c r="E91" s="31">
        <v>120.96</v>
      </c>
    </row>
    <row r="92" spans="1:5" x14ac:dyDescent="0.2">
      <c r="A92" s="29">
        <v>73</v>
      </c>
      <c r="B92" s="32" t="s">
        <v>81</v>
      </c>
      <c r="C92" s="55">
        <v>48</v>
      </c>
      <c r="D92" s="31">
        <v>5.76</v>
      </c>
      <c r="E92" s="31">
        <v>53.76</v>
      </c>
    </row>
    <row r="93" spans="1:5" x14ac:dyDescent="0.2">
      <c r="A93" s="29">
        <v>74</v>
      </c>
      <c r="B93" s="32" t="s">
        <v>17</v>
      </c>
      <c r="C93" s="55">
        <v>36</v>
      </c>
      <c r="D93" s="31">
        <v>4.32</v>
      </c>
      <c r="E93" s="31">
        <v>40.32</v>
      </c>
    </row>
    <row r="94" spans="1:5" x14ac:dyDescent="0.2">
      <c r="A94" s="29">
        <v>75</v>
      </c>
      <c r="B94" s="32" t="s">
        <v>18</v>
      </c>
      <c r="C94" s="55">
        <v>36</v>
      </c>
      <c r="D94" s="31">
        <v>4.32</v>
      </c>
      <c r="E94" s="31">
        <v>40.32</v>
      </c>
    </row>
    <row r="95" spans="1:5" x14ac:dyDescent="0.2">
      <c r="A95" s="83" t="s">
        <v>252</v>
      </c>
      <c r="B95" s="83"/>
      <c r="C95" s="83"/>
      <c r="D95" s="83"/>
      <c r="E95" s="83"/>
    </row>
    <row r="96" spans="1:5" x14ac:dyDescent="0.2">
      <c r="A96" s="52" t="s">
        <v>61</v>
      </c>
      <c r="B96" s="53" t="s">
        <v>247</v>
      </c>
      <c r="C96" s="54" t="s">
        <v>2</v>
      </c>
      <c r="D96" s="54" t="s">
        <v>3</v>
      </c>
      <c r="E96" s="54" t="s">
        <v>4</v>
      </c>
    </row>
    <row r="97" spans="1:5" x14ac:dyDescent="0.2">
      <c r="A97" s="29">
        <v>76</v>
      </c>
      <c r="B97" s="32" t="s">
        <v>19</v>
      </c>
      <c r="C97" s="55">
        <v>600</v>
      </c>
      <c r="D97" s="31">
        <v>72</v>
      </c>
      <c r="E97" s="31">
        <v>672</v>
      </c>
    </row>
    <row r="98" spans="1:5" x14ac:dyDescent="0.2">
      <c r="A98" s="29">
        <v>77</v>
      </c>
      <c r="B98" s="32" t="s">
        <v>20</v>
      </c>
      <c r="C98" s="55">
        <v>600</v>
      </c>
      <c r="D98" s="31">
        <v>72</v>
      </c>
      <c r="E98" s="31">
        <v>672</v>
      </c>
    </row>
    <row r="99" spans="1:5" x14ac:dyDescent="0.2">
      <c r="A99" s="29">
        <v>78</v>
      </c>
      <c r="B99" s="32" t="s">
        <v>21</v>
      </c>
      <c r="C99" s="55">
        <v>600</v>
      </c>
      <c r="D99" s="31">
        <v>72</v>
      </c>
      <c r="E99" s="31">
        <v>672</v>
      </c>
    </row>
    <row r="100" spans="1:5" x14ac:dyDescent="0.2">
      <c r="A100" s="29">
        <v>79</v>
      </c>
      <c r="B100" s="32" t="s">
        <v>22</v>
      </c>
      <c r="C100" s="55">
        <v>600</v>
      </c>
      <c r="D100" s="31">
        <v>72</v>
      </c>
      <c r="E100" s="31">
        <v>672</v>
      </c>
    </row>
    <row r="101" spans="1:5" x14ac:dyDescent="0.2">
      <c r="A101" s="29">
        <v>80</v>
      </c>
      <c r="B101" s="32" t="s">
        <v>23</v>
      </c>
      <c r="C101" s="55">
        <v>600</v>
      </c>
      <c r="D101" s="31">
        <v>72</v>
      </c>
      <c r="E101" s="31">
        <v>672</v>
      </c>
    </row>
    <row r="102" spans="1:5" x14ac:dyDescent="0.2">
      <c r="A102" s="29">
        <v>81</v>
      </c>
      <c r="B102" s="32" t="s">
        <v>24</v>
      </c>
      <c r="C102" s="55">
        <v>2400</v>
      </c>
      <c r="D102" s="31">
        <v>288</v>
      </c>
      <c r="E102" s="31">
        <v>2688</v>
      </c>
    </row>
    <row r="103" spans="1:5" x14ac:dyDescent="0.2">
      <c r="A103" s="29">
        <v>82</v>
      </c>
      <c r="B103" s="32" t="s">
        <v>82</v>
      </c>
      <c r="C103" s="55">
        <v>2400</v>
      </c>
      <c r="D103" s="31">
        <v>288</v>
      </c>
      <c r="E103" s="31">
        <v>2688</v>
      </c>
    </row>
    <row r="104" spans="1:5" x14ac:dyDescent="0.2">
      <c r="A104" s="29">
        <v>83</v>
      </c>
      <c r="B104" s="32" t="s">
        <v>25</v>
      </c>
      <c r="C104" s="55">
        <v>96</v>
      </c>
      <c r="D104" s="31">
        <v>11.52</v>
      </c>
      <c r="E104" s="31">
        <v>107.52</v>
      </c>
    </row>
    <row r="105" spans="1:5" x14ac:dyDescent="0.2">
      <c r="A105" s="29">
        <v>84</v>
      </c>
      <c r="B105" s="32" t="s">
        <v>26</v>
      </c>
      <c r="C105" s="55">
        <v>120</v>
      </c>
      <c r="D105" s="31">
        <v>14.399999999999999</v>
      </c>
      <c r="E105" s="31">
        <v>134.4</v>
      </c>
    </row>
    <row r="106" spans="1:5" x14ac:dyDescent="0.2">
      <c r="A106" s="29">
        <v>85</v>
      </c>
      <c r="B106" s="32" t="s">
        <v>27</v>
      </c>
      <c r="C106" s="55">
        <v>144</v>
      </c>
      <c r="D106" s="31">
        <v>17.28</v>
      </c>
      <c r="E106" s="31">
        <v>161.28</v>
      </c>
    </row>
    <row r="107" spans="1:5" x14ac:dyDescent="0.2">
      <c r="A107" s="29">
        <v>86</v>
      </c>
      <c r="B107" s="32" t="s">
        <v>28</v>
      </c>
      <c r="C107" s="55">
        <v>180</v>
      </c>
      <c r="D107" s="31">
        <v>21.599999999999998</v>
      </c>
      <c r="E107" s="31">
        <v>201.6</v>
      </c>
    </row>
    <row r="108" spans="1:5" x14ac:dyDescent="0.2">
      <c r="A108" s="29">
        <v>87</v>
      </c>
      <c r="B108" s="32" t="s">
        <v>29</v>
      </c>
      <c r="C108" s="55">
        <v>216</v>
      </c>
      <c r="D108" s="31">
        <v>25.919999999999998</v>
      </c>
      <c r="E108" s="31">
        <v>241.92</v>
      </c>
    </row>
    <row r="109" spans="1:5" x14ac:dyDescent="0.2">
      <c r="A109" s="29">
        <v>88</v>
      </c>
      <c r="B109" s="32" t="s">
        <v>30</v>
      </c>
      <c r="C109" s="55">
        <v>36</v>
      </c>
      <c r="D109" s="31">
        <v>4.32</v>
      </c>
      <c r="E109" s="31">
        <v>40.32</v>
      </c>
    </row>
    <row r="110" spans="1:5" x14ac:dyDescent="0.2">
      <c r="A110" s="29">
        <v>89</v>
      </c>
      <c r="B110" s="32" t="s">
        <v>31</v>
      </c>
      <c r="C110" s="55">
        <v>36</v>
      </c>
      <c r="D110" s="31">
        <v>4.32</v>
      </c>
      <c r="E110" s="31">
        <v>40.32</v>
      </c>
    </row>
    <row r="111" spans="1:5" x14ac:dyDescent="0.2">
      <c r="A111" s="29">
        <v>90</v>
      </c>
      <c r="B111" s="32" t="s">
        <v>32</v>
      </c>
      <c r="C111" s="55">
        <v>36</v>
      </c>
      <c r="D111" s="31">
        <v>4.32</v>
      </c>
      <c r="E111" s="31">
        <v>40.32</v>
      </c>
    </row>
    <row r="112" spans="1:5" x14ac:dyDescent="0.2">
      <c r="A112" s="83" t="s">
        <v>251</v>
      </c>
      <c r="B112" s="83"/>
      <c r="C112" s="83"/>
      <c r="D112" s="83"/>
      <c r="E112" s="83"/>
    </row>
    <row r="113" spans="1:5" x14ac:dyDescent="0.2">
      <c r="A113" s="83" t="s">
        <v>250</v>
      </c>
      <c r="B113" s="83"/>
      <c r="C113" s="83"/>
      <c r="D113" s="83"/>
      <c r="E113" s="83"/>
    </row>
    <row r="114" spans="1:5" x14ac:dyDescent="0.2">
      <c r="A114" s="52" t="s">
        <v>61</v>
      </c>
      <c r="B114" s="53" t="s">
        <v>247</v>
      </c>
      <c r="C114" s="54" t="s">
        <v>2</v>
      </c>
      <c r="D114" s="54" t="s">
        <v>3</v>
      </c>
      <c r="E114" s="54" t="s">
        <v>4</v>
      </c>
    </row>
    <row r="115" spans="1:5" x14ac:dyDescent="0.2">
      <c r="A115" s="29">
        <v>91</v>
      </c>
      <c r="B115" s="32" t="s">
        <v>36</v>
      </c>
      <c r="C115" s="55">
        <v>180</v>
      </c>
      <c r="D115" s="31">
        <v>21.599999999999998</v>
      </c>
      <c r="E115" s="31">
        <v>201.6</v>
      </c>
    </row>
    <row r="116" spans="1:5" x14ac:dyDescent="0.2">
      <c r="A116" s="29">
        <v>92</v>
      </c>
      <c r="B116" s="32" t="s">
        <v>222</v>
      </c>
      <c r="C116" s="55">
        <v>60</v>
      </c>
      <c r="D116" s="31">
        <v>7.1999999999999993</v>
      </c>
      <c r="E116" s="31">
        <v>67.2</v>
      </c>
    </row>
    <row r="117" spans="1:5" x14ac:dyDescent="0.2">
      <c r="A117" s="29">
        <v>93</v>
      </c>
      <c r="B117" s="32" t="s">
        <v>93</v>
      </c>
      <c r="C117" s="55">
        <v>72</v>
      </c>
      <c r="D117" s="31">
        <v>8.64</v>
      </c>
      <c r="E117" s="31">
        <v>80.64</v>
      </c>
    </row>
    <row r="118" spans="1:5" s="46" customFormat="1" ht="25.5" x14ac:dyDescent="0.2">
      <c r="A118" s="62">
        <v>94</v>
      </c>
      <c r="B118" s="63" t="s">
        <v>92</v>
      </c>
      <c r="C118" s="64">
        <v>840</v>
      </c>
      <c r="D118" s="65">
        <v>100.8</v>
      </c>
      <c r="E118" s="65">
        <v>940.8</v>
      </c>
    </row>
    <row r="119" spans="1:5" ht="25.5" x14ac:dyDescent="0.2">
      <c r="A119" s="29">
        <v>95</v>
      </c>
      <c r="B119" s="32" t="s">
        <v>94</v>
      </c>
      <c r="C119" s="55">
        <v>840</v>
      </c>
      <c r="D119" s="31">
        <v>100.8</v>
      </c>
      <c r="E119" s="31">
        <v>940.8</v>
      </c>
    </row>
    <row r="120" spans="1:5" ht="25.5" x14ac:dyDescent="0.2">
      <c r="A120" s="29">
        <v>96</v>
      </c>
      <c r="B120" s="32" t="s">
        <v>95</v>
      </c>
      <c r="C120" s="55">
        <v>840</v>
      </c>
      <c r="D120" s="31">
        <v>100.8</v>
      </c>
      <c r="E120" s="31">
        <v>940.8</v>
      </c>
    </row>
    <row r="121" spans="1:5" ht="25.5" x14ac:dyDescent="0.2">
      <c r="A121" s="29">
        <v>97</v>
      </c>
      <c r="B121" s="32" t="s">
        <v>96</v>
      </c>
      <c r="C121" s="55">
        <v>840</v>
      </c>
      <c r="D121" s="31">
        <v>100.8</v>
      </c>
      <c r="E121" s="31">
        <v>940.8</v>
      </c>
    </row>
    <row r="122" spans="1:5" ht="25.5" x14ac:dyDescent="0.2">
      <c r="A122" s="29">
        <v>98</v>
      </c>
      <c r="B122" s="32" t="s">
        <v>97</v>
      </c>
      <c r="C122" s="55">
        <v>840</v>
      </c>
      <c r="D122" s="31">
        <v>100.8</v>
      </c>
      <c r="E122" s="31">
        <v>940.8</v>
      </c>
    </row>
    <row r="123" spans="1:5" x14ac:dyDescent="0.2">
      <c r="A123" s="29">
        <v>99</v>
      </c>
      <c r="B123" s="32" t="s">
        <v>190</v>
      </c>
      <c r="C123" s="55">
        <v>60</v>
      </c>
      <c r="D123" s="31">
        <v>7.1999999999999993</v>
      </c>
      <c r="E123" s="31">
        <v>67.2</v>
      </c>
    </row>
    <row r="124" spans="1:5" x14ac:dyDescent="0.2">
      <c r="A124" s="29">
        <v>100</v>
      </c>
      <c r="B124" s="32" t="s">
        <v>37</v>
      </c>
      <c r="C124" s="55">
        <v>1116</v>
      </c>
      <c r="D124" s="31">
        <v>133.91999999999999</v>
      </c>
      <c r="E124" s="31">
        <v>1249.92</v>
      </c>
    </row>
    <row r="125" spans="1:5" x14ac:dyDescent="0.2">
      <c r="A125" s="29">
        <v>101</v>
      </c>
      <c r="B125" s="32" t="s">
        <v>38</v>
      </c>
      <c r="C125" s="55">
        <v>336</v>
      </c>
      <c r="D125" s="31">
        <v>40.32</v>
      </c>
      <c r="E125" s="31">
        <v>376.32</v>
      </c>
    </row>
    <row r="126" spans="1:5" x14ac:dyDescent="0.2">
      <c r="A126" s="29">
        <v>102</v>
      </c>
      <c r="B126" s="32" t="s">
        <v>39</v>
      </c>
      <c r="C126" s="55">
        <v>96</v>
      </c>
      <c r="D126" s="31">
        <v>11.52</v>
      </c>
      <c r="E126" s="31">
        <v>107.52</v>
      </c>
    </row>
    <row r="127" spans="1:5" x14ac:dyDescent="0.2">
      <c r="A127" s="29">
        <v>103</v>
      </c>
      <c r="B127" s="32" t="s">
        <v>40</v>
      </c>
      <c r="C127" s="55">
        <v>144</v>
      </c>
      <c r="D127" s="31">
        <v>17.28</v>
      </c>
      <c r="E127" s="31">
        <v>161.28</v>
      </c>
    </row>
    <row r="128" spans="1:5" x14ac:dyDescent="0.2">
      <c r="A128" s="83" t="s">
        <v>249</v>
      </c>
      <c r="B128" s="83"/>
      <c r="C128" s="83"/>
      <c r="D128" s="83"/>
      <c r="E128" s="83"/>
    </row>
    <row r="129" spans="1:6" x14ac:dyDescent="0.2">
      <c r="A129" s="52" t="s">
        <v>61</v>
      </c>
      <c r="B129" s="53" t="s">
        <v>247</v>
      </c>
      <c r="C129" s="54" t="s">
        <v>2</v>
      </c>
      <c r="D129" s="54" t="s">
        <v>3</v>
      </c>
      <c r="E129" s="54" t="s">
        <v>4</v>
      </c>
    </row>
    <row r="130" spans="1:6" x14ac:dyDescent="0.2">
      <c r="A130" s="29">
        <v>104</v>
      </c>
      <c r="B130" s="32" t="s">
        <v>98</v>
      </c>
      <c r="C130" s="55">
        <v>300</v>
      </c>
      <c r="D130" s="31">
        <v>36</v>
      </c>
      <c r="E130" s="31">
        <v>336</v>
      </c>
    </row>
    <row r="131" spans="1:6" x14ac:dyDescent="0.2">
      <c r="A131" s="29">
        <v>105</v>
      </c>
      <c r="B131" s="32" t="s">
        <v>99</v>
      </c>
      <c r="C131" s="55">
        <v>360</v>
      </c>
      <c r="D131" s="31">
        <v>43.199999999999996</v>
      </c>
      <c r="E131" s="31">
        <v>403.2</v>
      </c>
    </row>
    <row r="132" spans="1:6" x14ac:dyDescent="0.2">
      <c r="A132" s="29">
        <v>106</v>
      </c>
      <c r="B132" s="32" t="s">
        <v>106</v>
      </c>
      <c r="C132" s="55">
        <v>360</v>
      </c>
      <c r="D132" s="31">
        <v>43.199999999999996</v>
      </c>
      <c r="E132" s="31">
        <v>403.2</v>
      </c>
    </row>
    <row r="133" spans="1:6" x14ac:dyDescent="0.2">
      <c r="A133" s="29">
        <v>107</v>
      </c>
      <c r="B133" s="32" t="s">
        <v>105</v>
      </c>
      <c r="C133" s="55">
        <v>600</v>
      </c>
      <c r="D133" s="31">
        <v>72</v>
      </c>
      <c r="E133" s="31">
        <v>672</v>
      </c>
    </row>
    <row r="134" spans="1:6" x14ac:dyDescent="0.2">
      <c r="A134" s="29">
        <v>108</v>
      </c>
      <c r="B134" s="32" t="s">
        <v>107</v>
      </c>
      <c r="C134" s="55">
        <v>600</v>
      </c>
      <c r="D134" s="31">
        <v>72</v>
      </c>
      <c r="E134" s="31">
        <v>672</v>
      </c>
    </row>
    <row r="135" spans="1:6" x14ac:dyDescent="0.2">
      <c r="A135" s="29">
        <v>109</v>
      </c>
      <c r="B135" s="32" t="s">
        <v>108</v>
      </c>
      <c r="C135" s="55">
        <v>480</v>
      </c>
      <c r="D135" s="31">
        <v>57.599999999999994</v>
      </c>
      <c r="E135" s="31">
        <v>537.6</v>
      </c>
    </row>
    <row r="136" spans="1:6" x14ac:dyDescent="0.2">
      <c r="A136" s="29">
        <v>110</v>
      </c>
      <c r="B136" s="32" t="s">
        <v>118</v>
      </c>
      <c r="C136" s="55">
        <v>480</v>
      </c>
      <c r="D136" s="31">
        <v>57.599999999999994</v>
      </c>
      <c r="E136" s="31">
        <v>537.6</v>
      </c>
    </row>
    <row r="137" spans="1:6" ht="25.5" x14ac:dyDescent="0.2">
      <c r="A137" s="29">
        <v>111</v>
      </c>
      <c r="B137" s="32" t="s">
        <v>109</v>
      </c>
      <c r="C137" s="55">
        <v>480</v>
      </c>
      <c r="D137" s="31">
        <v>57.599999999999994</v>
      </c>
      <c r="E137" s="31">
        <v>537.6</v>
      </c>
    </row>
    <row r="138" spans="1:6" ht="25.5" x14ac:dyDescent="0.2">
      <c r="A138" s="29">
        <v>112</v>
      </c>
      <c r="B138" s="32" t="s">
        <v>103</v>
      </c>
      <c r="C138" s="55">
        <v>480</v>
      </c>
      <c r="D138" s="31">
        <v>57.599999999999994</v>
      </c>
      <c r="E138" s="31">
        <v>537.6</v>
      </c>
    </row>
    <row r="139" spans="1:6" x14ac:dyDescent="0.2">
      <c r="A139" s="29">
        <v>113</v>
      </c>
      <c r="B139" s="32" t="s">
        <v>186</v>
      </c>
      <c r="C139" s="55">
        <v>840</v>
      </c>
      <c r="D139" s="31">
        <v>100.8</v>
      </c>
      <c r="E139" s="31">
        <v>940.8</v>
      </c>
    </row>
    <row r="140" spans="1:6" ht="25.5" x14ac:dyDescent="0.2">
      <c r="A140" s="29">
        <v>114</v>
      </c>
      <c r="B140" s="32" t="s">
        <v>119</v>
      </c>
      <c r="C140" s="55">
        <v>600</v>
      </c>
      <c r="D140" s="31">
        <v>72</v>
      </c>
      <c r="E140" s="31">
        <v>672</v>
      </c>
    </row>
    <row r="141" spans="1:6" x14ac:dyDescent="0.2">
      <c r="A141" s="29">
        <v>115</v>
      </c>
      <c r="B141" s="32" t="s">
        <v>102</v>
      </c>
      <c r="C141" s="55">
        <v>480</v>
      </c>
      <c r="D141" s="31">
        <v>57.599999999999994</v>
      </c>
      <c r="E141" s="31">
        <v>537.6</v>
      </c>
    </row>
    <row r="142" spans="1:6" x14ac:dyDescent="0.2">
      <c r="A142" s="29">
        <v>116</v>
      </c>
      <c r="B142" s="32" t="s">
        <v>101</v>
      </c>
      <c r="C142" s="55">
        <v>480</v>
      </c>
      <c r="D142" s="31">
        <v>57.599999999999994</v>
      </c>
      <c r="E142" s="31">
        <v>537.6</v>
      </c>
    </row>
    <row r="143" spans="1:6" ht="25.5" x14ac:dyDescent="0.2">
      <c r="A143" s="29">
        <v>117</v>
      </c>
      <c r="B143" s="32" t="s">
        <v>100</v>
      </c>
      <c r="C143" s="55">
        <v>480</v>
      </c>
      <c r="D143" s="31">
        <v>57.599999999999994</v>
      </c>
      <c r="E143" s="31">
        <v>537.6</v>
      </c>
      <c r="F143" s="22">
        <f>480+50</f>
        <v>530</v>
      </c>
    </row>
    <row r="144" spans="1:6" ht="28.9" customHeight="1" x14ac:dyDescent="0.2">
      <c r="A144" s="29">
        <v>118</v>
      </c>
      <c r="B144" s="32" t="s">
        <v>120</v>
      </c>
      <c r="C144" s="55">
        <v>480</v>
      </c>
      <c r="D144" s="31">
        <v>57.599999999999994</v>
      </c>
      <c r="E144" s="31">
        <v>537.6</v>
      </c>
    </row>
    <row r="145" spans="1:5" x14ac:dyDescent="0.2">
      <c r="A145" s="29">
        <v>119</v>
      </c>
      <c r="B145" s="32" t="s">
        <v>122</v>
      </c>
      <c r="C145" s="55">
        <v>540</v>
      </c>
      <c r="D145" s="31">
        <v>64.8</v>
      </c>
      <c r="E145" s="31">
        <v>604.79999999999995</v>
      </c>
    </row>
    <row r="146" spans="1:5" ht="25.5" x14ac:dyDescent="0.2">
      <c r="A146" s="29">
        <v>120</v>
      </c>
      <c r="B146" s="32" t="s">
        <v>123</v>
      </c>
      <c r="C146" s="55">
        <v>540</v>
      </c>
      <c r="D146" s="31">
        <v>64.8</v>
      </c>
      <c r="E146" s="31">
        <v>604.79999999999995</v>
      </c>
    </row>
    <row r="147" spans="1:5" ht="25.5" x14ac:dyDescent="0.2">
      <c r="A147" s="29">
        <v>121</v>
      </c>
      <c r="B147" s="32" t="s">
        <v>124</v>
      </c>
      <c r="C147" s="55">
        <v>540</v>
      </c>
      <c r="D147" s="31">
        <v>64.8</v>
      </c>
      <c r="E147" s="31">
        <v>604.79999999999995</v>
      </c>
    </row>
    <row r="148" spans="1:5" x14ac:dyDescent="0.2">
      <c r="A148" s="29">
        <v>122</v>
      </c>
      <c r="B148" s="32" t="s">
        <v>110</v>
      </c>
      <c r="C148" s="55">
        <v>540</v>
      </c>
      <c r="D148" s="31">
        <v>64.8</v>
      </c>
      <c r="E148" s="31">
        <v>604.79999999999995</v>
      </c>
    </row>
    <row r="149" spans="1:5" ht="25.5" x14ac:dyDescent="0.2">
      <c r="A149" s="29">
        <v>123</v>
      </c>
      <c r="B149" s="32" t="s">
        <v>111</v>
      </c>
      <c r="C149" s="55">
        <v>540</v>
      </c>
      <c r="D149" s="31">
        <v>64.8</v>
      </c>
      <c r="E149" s="31">
        <v>604.79999999999995</v>
      </c>
    </row>
    <row r="150" spans="1:5" ht="25.5" x14ac:dyDescent="0.2">
      <c r="A150" s="29">
        <v>124</v>
      </c>
      <c r="B150" s="32" t="s">
        <v>228</v>
      </c>
      <c r="C150" s="55">
        <v>1080</v>
      </c>
      <c r="D150" s="31">
        <v>129.6</v>
      </c>
      <c r="E150" s="31">
        <v>1209.5999999999999</v>
      </c>
    </row>
    <row r="151" spans="1:5" ht="25.5" x14ac:dyDescent="0.2">
      <c r="A151" s="29">
        <v>125</v>
      </c>
      <c r="B151" s="32" t="s">
        <v>112</v>
      </c>
      <c r="C151" s="55">
        <v>720</v>
      </c>
      <c r="D151" s="31">
        <v>86.399999999999991</v>
      </c>
      <c r="E151" s="31">
        <v>806.4</v>
      </c>
    </row>
    <row r="152" spans="1:5" ht="25.5" x14ac:dyDescent="0.2">
      <c r="A152" s="29">
        <v>126</v>
      </c>
      <c r="B152" s="32" t="s">
        <v>223</v>
      </c>
      <c r="C152" s="55">
        <v>1080</v>
      </c>
      <c r="D152" s="31">
        <v>129.6</v>
      </c>
      <c r="E152" s="31">
        <v>1209.5999999999999</v>
      </c>
    </row>
    <row r="153" spans="1:5" ht="25.5" x14ac:dyDescent="0.2">
      <c r="A153" s="29">
        <v>127</v>
      </c>
      <c r="B153" s="32" t="s">
        <v>104</v>
      </c>
      <c r="C153" s="55">
        <v>720</v>
      </c>
      <c r="D153" s="31">
        <v>86.399999999999991</v>
      </c>
      <c r="E153" s="31">
        <v>806.4</v>
      </c>
    </row>
    <row r="154" spans="1:5" x14ac:dyDescent="0.2">
      <c r="A154" s="29">
        <v>128</v>
      </c>
      <c r="B154" s="32" t="s">
        <v>113</v>
      </c>
      <c r="C154" s="55">
        <v>720</v>
      </c>
      <c r="D154" s="31">
        <v>86.399999999999991</v>
      </c>
      <c r="E154" s="31">
        <v>806.4</v>
      </c>
    </row>
    <row r="155" spans="1:5" x14ac:dyDescent="0.2">
      <c r="A155" s="29">
        <v>129</v>
      </c>
      <c r="B155" s="32" t="s">
        <v>114</v>
      </c>
      <c r="C155" s="55">
        <v>720</v>
      </c>
      <c r="D155" s="31">
        <v>86.399999999999991</v>
      </c>
      <c r="E155" s="31">
        <v>806.4</v>
      </c>
    </row>
    <row r="156" spans="1:5" x14ac:dyDescent="0.2">
      <c r="A156" s="29">
        <v>130</v>
      </c>
      <c r="B156" s="32" t="s">
        <v>115</v>
      </c>
      <c r="C156" s="55">
        <v>720</v>
      </c>
      <c r="D156" s="31">
        <v>86.399999999999991</v>
      </c>
      <c r="E156" s="31">
        <v>806.4</v>
      </c>
    </row>
    <row r="157" spans="1:5" x14ac:dyDescent="0.2">
      <c r="A157" s="29">
        <v>131</v>
      </c>
      <c r="B157" s="32" t="s">
        <v>116</v>
      </c>
      <c r="C157" s="55">
        <v>660</v>
      </c>
      <c r="D157" s="31">
        <v>79.2</v>
      </c>
      <c r="E157" s="31">
        <v>739.2</v>
      </c>
    </row>
    <row r="158" spans="1:5" ht="25.5" x14ac:dyDescent="0.2">
      <c r="A158" s="29">
        <v>132</v>
      </c>
      <c r="B158" s="32" t="s">
        <v>117</v>
      </c>
      <c r="C158" s="55">
        <v>1080</v>
      </c>
      <c r="D158" s="31">
        <v>129.6</v>
      </c>
      <c r="E158" s="31">
        <v>1209.5999999999999</v>
      </c>
    </row>
    <row r="159" spans="1:5" x14ac:dyDescent="0.2">
      <c r="A159" s="29">
        <v>133</v>
      </c>
      <c r="B159" s="32" t="s">
        <v>224</v>
      </c>
      <c r="C159" s="55">
        <v>1080</v>
      </c>
      <c r="D159" s="31">
        <v>129.6</v>
      </c>
      <c r="E159" s="31">
        <v>1209.5999999999999</v>
      </c>
    </row>
    <row r="160" spans="1:5" x14ac:dyDescent="0.2">
      <c r="A160" s="29">
        <v>134</v>
      </c>
      <c r="B160" s="32" t="s">
        <v>41</v>
      </c>
      <c r="C160" s="55">
        <v>480</v>
      </c>
      <c r="D160" s="31">
        <v>57.599999999999994</v>
      </c>
      <c r="E160" s="31">
        <v>537.6</v>
      </c>
    </row>
    <row r="161" spans="1:7" x14ac:dyDescent="0.2">
      <c r="A161" s="29">
        <v>135</v>
      </c>
      <c r="B161" s="32" t="s">
        <v>42</v>
      </c>
      <c r="C161" s="55">
        <v>480</v>
      </c>
      <c r="D161" s="31">
        <v>57.599999999999994</v>
      </c>
      <c r="E161" s="31">
        <v>537.6</v>
      </c>
    </row>
    <row r="162" spans="1:7" x14ac:dyDescent="0.2">
      <c r="A162" s="29">
        <v>136</v>
      </c>
      <c r="B162" s="32" t="s">
        <v>225</v>
      </c>
      <c r="C162" s="55">
        <v>840</v>
      </c>
      <c r="D162" s="31">
        <v>100.8</v>
      </c>
      <c r="E162" s="31">
        <v>940.8</v>
      </c>
    </row>
    <row r="163" spans="1:7" x14ac:dyDescent="0.2">
      <c r="A163" s="29">
        <v>137</v>
      </c>
      <c r="B163" s="32" t="s">
        <v>226</v>
      </c>
      <c r="C163" s="55">
        <v>360</v>
      </c>
      <c r="D163" s="31">
        <v>43.199999999999996</v>
      </c>
      <c r="E163" s="31">
        <v>403.2</v>
      </c>
    </row>
    <row r="164" spans="1:7" x14ac:dyDescent="0.2">
      <c r="A164" s="29">
        <v>138</v>
      </c>
      <c r="B164" s="32" t="s">
        <v>227</v>
      </c>
      <c r="C164" s="55">
        <v>360</v>
      </c>
      <c r="D164" s="31">
        <v>43.199999999999996</v>
      </c>
      <c r="E164" s="31">
        <v>403.2</v>
      </c>
    </row>
    <row r="165" spans="1:7" x14ac:dyDescent="0.2">
      <c r="A165" s="83" t="s">
        <v>248</v>
      </c>
      <c r="B165" s="83"/>
      <c r="C165" s="83"/>
      <c r="D165" s="83"/>
      <c r="E165" s="83"/>
    </row>
    <row r="166" spans="1:7" x14ac:dyDescent="0.2">
      <c r="A166" s="52" t="s">
        <v>61</v>
      </c>
      <c r="B166" s="53" t="s">
        <v>247</v>
      </c>
      <c r="C166" s="54" t="s">
        <v>2</v>
      </c>
      <c r="D166" s="54" t="s">
        <v>3</v>
      </c>
      <c r="E166" s="54" t="s">
        <v>4</v>
      </c>
    </row>
    <row r="167" spans="1:7" x14ac:dyDescent="0.2">
      <c r="A167" s="29">
        <v>139</v>
      </c>
      <c r="B167" s="32" t="s">
        <v>125</v>
      </c>
      <c r="C167" s="55">
        <v>48</v>
      </c>
      <c r="D167" s="31">
        <v>5.76</v>
      </c>
      <c r="E167" s="31">
        <v>53.76</v>
      </c>
    </row>
    <row r="168" spans="1:7" s="46" customFormat="1" x14ac:dyDescent="0.2">
      <c r="A168" s="29">
        <v>140</v>
      </c>
      <c r="B168" s="32" t="s">
        <v>273</v>
      </c>
      <c r="C168" s="55">
        <v>36</v>
      </c>
      <c r="D168" s="31">
        <v>4.32</v>
      </c>
      <c r="E168" s="31">
        <v>40.32</v>
      </c>
      <c r="F168" s="22"/>
      <c r="G168" s="22"/>
    </row>
    <row r="169" spans="1:7" x14ac:dyDescent="0.2">
      <c r="A169" s="29">
        <v>141</v>
      </c>
      <c r="B169" s="32" t="s">
        <v>127</v>
      </c>
      <c r="C169" s="55">
        <v>60</v>
      </c>
      <c r="D169" s="31">
        <v>7.1999999999999993</v>
      </c>
      <c r="E169" s="31">
        <v>67.2</v>
      </c>
    </row>
    <row r="170" spans="1:7" x14ac:dyDescent="0.2">
      <c r="A170" s="29">
        <v>142</v>
      </c>
      <c r="B170" s="32" t="s">
        <v>128</v>
      </c>
      <c r="C170" s="55">
        <v>48</v>
      </c>
      <c r="D170" s="31">
        <v>5.76</v>
      </c>
      <c r="E170" s="31">
        <v>53.76</v>
      </c>
    </row>
    <row r="171" spans="1:7" x14ac:dyDescent="0.2">
      <c r="A171" s="29">
        <v>143</v>
      </c>
      <c r="B171" s="32" t="s">
        <v>129</v>
      </c>
      <c r="C171" s="55">
        <v>48</v>
      </c>
      <c r="D171" s="31">
        <v>5.76</v>
      </c>
      <c r="E171" s="31">
        <v>53.76</v>
      </c>
    </row>
    <row r="172" spans="1:7" x14ac:dyDescent="0.2">
      <c r="A172" s="29">
        <v>144</v>
      </c>
      <c r="B172" s="32" t="s">
        <v>182</v>
      </c>
      <c r="C172" s="55">
        <v>60</v>
      </c>
      <c r="D172" s="31">
        <v>7.1999999999999993</v>
      </c>
      <c r="E172" s="31">
        <v>67.2</v>
      </c>
    </row>
    <row r="173" spans="1:7" x14ac:dyDescent="0.2">
      <c r="A173" s="29">
        <v>145</v>
      </c>
      <c r="B173" s="32" t="s">
        <v>130</v>
      </c>
      <c r="C173" s="55">
        <v>48</v>
      </c>
      <c r="D173" s="31">
        <v>5.76</v>
      </c>
      <c r="E173" s="31">
        <v>53.76</v>
      </c>
    </row>
    <row r="174" spans="1:7" x14ac:dyDescent="0.2">
      <c r="A174" s="29">
        <v>146</v>
      </c>
      <c r="B174" s="32" t="s">
        <v>131</v>
      </c>
      <c r="C174" s="55">
        <v>36</v>
      </c>
      <c r="D174" s="31">
        <v>4.32</v>
      </c>
      <c r="E174" s="31">
        <v>40.32</v>
      </c>
    </row>
    <row r="175" spans="1:7" x14ac:dyDescent="0.2">
      <c r="A175" s="29">
        <v>147</v>
      </c>
      <c r="B175" s="32" t="s">
        <v>132</v>
      </c>
      <c r="C175" s="55">
        <v>240</v>
      </c>
      <c r="D175" s="31">
        <v>28.799999999999997</v>
      </c>
      <c r="E175" s="31">
        <v>268.8</v>
      </c>
    </row>
    <row r="176" spans="1:7" x14ac:dyDescent="0.2">
      <c r="A176" s="29">
        <v>148</v>
      </c>
      <c r="B176" s="32" t="s">
        <v>43</v>
      </c>
      <c r="C176" s="55">
        <v>180</v>
      </c>
      <c r="D176" s="31">
        <v>21.599999999999998</v>
      </c>
      <c r="E176" s="31">
        <v>201.6</v>
      </c>
    </row>
    <row r="177" spans="1:5" x14ac:dyDescent="0.2">
      <c r="A177" s="29">
        <v>149</v>
      </c>
      <c r="B177" s="32" t="s">
        <v>178</v>
      </c>
      <c r="C177" s="55">
        <v>180</v>
      </c>
      <c r="D177" s="31">
        <v>21.599999999999998</v>
      </c>
      <c r="E177" s="31">
        <v>201.6</v>
      </c>
    </row>
    <row r="178" spans="1:5" x14ac:dyDescent="0.2">
      <c r="A178" s="29">
        <v>150</v>
      </c>
      <c r="B178" s="32" t="s">
        <v>259</v>
      </c>
      <c r="C178" s="55">
        <v>192</v>
      </c>
      <c r="D178" s="31">
        <v>23.04</v>
      </c>
      <c r="E178" s="31">
        <v>215.04</v>
      </c>
    </row>
    <row r="179" spans="1:5" x14ac:dyDescent="0.2">
      <c r="A179" s="29">
        <v>151</v>
      </c>
      <c r="B179" s="32" t="s">
        <v>44</v>
      </c>
      <c r="C179" s="55">
        <v>225.6</v>
      </c>
      <c r="D179" s="31">
        <v>27.071999999999999</v>
      </c>
      <c r="E179" s="31">
        <v>252.672</v>
      </c>
    </row>
    <row r="180" spans="1:5" s="39" customFormat="1" ht="25.5" x14ac:dyDescent="0.25">
      <c r="A180" s="29">
        <v>152</v>
      </c>
      <c r="B180" s="57" t="s">
        <v>91</v>
      </c>
      <c r="C180" s="55">
        <v>60</v>
      </c>
      <c r="D180" s="31">
        <v>7.1999999999999993</v>
      </c>
      <c r="E180" s="31">
        <v>67.2</v>
      </c>
    </row>
    <row r="181" spans="1:5" x14ac:dyDescent="0.2">
      <c r="A181" s="29">
        <v>153</v>
      </c>
      <c r="B181" s="32" t="s">
        <v>229</v>
      </c>
      <c r="C181" s="55">
        <v>264</v>
      </c>
      <c r="D181" s="31">
        <v>31.68</v>
      </c>
      <c r="E181" s="31">
        <v>295.68</v>
      </c>
    </row>
    <row r="182" spans="1:5" x14ac:dyDescent="0.2">
      <c r="A182" s="29">
        <v>154</v>
      </c>
      <c r="B182" s="32" t="s">
        <v>183</v>
      </c>
      <c r="C182" s="55">
        <v>48</v>
      </c>
      <c r="D182" s="31">
        <v>5.76</v>
      </c>
      <c r="E182" s="31">
        <v>53.76</v>
      </c>
    </row>
    <row r="183" spans="1:5" x14ac:dyDescent="0.2">
      <c r="A183" s="29">
        <v>155</v>
      </c>
      <c r="B183" s="32" t="s">
        <v>184</v>
      </c>
      <c r="C183" s="55">
        <v>48</v>
      </c>
      <c r="D183" s="31">
        <v>5.76</v>
      </c>
      <c r="E183" s="31">
        <v>53.76</v>
      </c>
    </row>
    <row r="184" spans="1:5" x14ac:dyDescent="0.2">
      <c r="A184" s="83" t="s">
        <v>55</v>
      </c>
      <c r="B184" s="83"/>
      <c r="C184" s="83"/>
      <c r="D184" s="83"/>
      <c r="E184" s="83"/>
    </row>
    <row r="185" spans="1:5" x14ac:dyDescent="0.2">
      <c r="A185" s="52" t="s">
        <v>61</v>
      </c>
      <c r="B185" s="53" t="s">
        <v>247</v>
      </c>
      <c r="C185" s="54" t="s">
        <v>2</v>
      </c>
      <c r="D185" s="54" t="s">
        <v>3</v>
      </c>
      <c r="E185" s="54" t="s">
        <v>4</v>
      </c>
    </row>
    <row r="186" spans="1:5" x14ac:dyDescent="0.2">
      <c r="A186" s="29">
        <v>156</v>
      </c>
      <c r="B186" s="32" t="s">
        <v>56</v>
      </c>
      <c r="C186" s="55">
        <v>1800</v>
      </c>
      <c r="D186" s="31">
        <v>216</v>
      </c>
      <c r="E186" s="31">
        <v>2016</v>
      </c>
    </row>
    <row r="187" spans="1:5" x14ac:dyDescent="0.2">
      <c r="A187" s="29">
        <v>157</v>
      </c>
      <c r="B187" s="32" t="s">
        <v>177</v>
      </c>
      <c r="C187" s="55">
        <v>1500</v>
      </c>
      <c r="D187" s="31">
        <v>180</v>
      </c>
      <c r="E187" s="31">
        <v>1680</v>
      </c>
    </row>
    <row r="188" spans="1:5" x14ac:dyDescent="0.2">
      <c r="A188" s="29">
        <v>158</v>
      </c>
      <c r="B188" s="32" t="s">
        <v>57</v>
      </c>
      <c r="C188" s="55">
        <v>1200</v>
      </c>
      <c r="D188" s="31">
        <v>144</v>
      </c>
      <c r="E188" s="31">
        <v>1344</v>
      </c>
    </row>
    <row r="189" spans="1:5" x14ac:dyDescent="0.2">
      <c r="A189" s="29">
        <v>159</v>
      </c>
      <c r="B189" s="32" t="s">
        <v>133</v>
      </c>
      <c r="C189" s="55">
        <v>600</v>
      </c>
      <c r="D189" s="31">
        <v>72</v>
      </c>
      <c r="E189" s="31">
        <v>672</v>
      </c>
    </row>
    <row r="190" spans="1:5" x14ac:dyDescent="0.2">
      <c r="A190" s="29">
        <v>160</v>
      </c>
      <c r="B190" s="32" t="s">
        <v>181</v>
      </c>
      <c r="C190" s="55">
        <v>420</v>
      </c>
      <c r="D190" s="31">
        <v>50.4</v>
      </c>
      <c r="E190" s="31">
        <v>470.4</v>
      </c>
    </row>
    <row r="191" spans="1:5" x14ac:dyDescent="0.2">
      <c r="A191" s="29">
        <v>161</v>
      </c>
      <c r="B191" s="32" t="s">
        <v>58</v>
      </c>
      <c r="C191" s="55">
        <v>336</v>
      </c>
      <c r="D191" s="31">
        <v>40.32</v>
      </c>
      <c r="E191" s="31">
        <v>376.32</v>
      </c>
    </row>
    <row r="192" spans="1:5" x14ac:dyDescent="0.2">
      <c r="A192" s="83" t="s">
        <v>180</v>
      </c>
      <c r="B192" s="83"/>
      <c r="C192" s="83"/>
      <c r="D192" s="83"/>
      <c r="E192" s="83"/>
    </row>
    <row r="193" spans="1:5" x14ac:dyDescent="0.2">
      <c r="A193" s="52" t="s">
        <v>61</v>
      </c>
      <c r="B193" s="53" t="s">
        <v>247</v>
      </c>
      <c r="C193" s="54" t="s">
        <v>2</v>
      </c>
      <c r="D193" s="54" t="s">
        <v>3</v>
      </c>
      <c r="E193" s="54" t="s">
        <v>4</v>
      </c>
    </row>
    <row r="194" spans="1:5" x14ac:dyDescent="0.2">
      <c r="A194" s="29">
        <v>162</v>
      </c>
      <c r="B194" s="32" t="s">
        <v>179</v>
      </c>
      <c r="C194" s="55">
        <v>96</v>
      </c>
      <c r="D194" s="31">
        <v>11.52</v>
      </c>
      <c r="E194" s="31">
        <v>107.52</v>
      </c>
    </row>
    <row r="195" spans="1:5" x14ac:dyDescent="0.2">
      <c r="A195" s="83" t="s">
        <v>191</v>
      </c>
      <c r="B195" s="83"/>
      <c r="C195" s="83"/>
      <c r="D195" s="83"/>
      <c r="E195" s="83"/>
    </row>
    <row r="196" spans="1:5" x14ac:dyDescent="0.2">
      <c r="A196" s="52" t="s">
        <v>61</v>
      </c>
      <c r="B196" s="53" t="s">
        <v>247</v>
      </c>
      <c r="C196" s="54" t="s">
        <v>2</v>
      </c>
      <c r="D196" s="54" t="s">
        <v>3</v>
      </c>
      <c r="E196" s="54" t="s">
        <v>4</v>
      </c>
    </row>
    <row r="197" spans="1:5" ht="14.45" customHeight="1" x14ac:dyDescent="0.2">
      <c r="A197" s="29">
        <v>163</v>
      </c>
      <c r="B197" s="30" t="s">
        <v>193</v>
      </c>
      <c r="C197" s="55">
        <v>48</v>
      </c>
      <c r="D197" s="31">
        <v>5.76</v>
      </c>
      <c r="E197" s="31">
        <v>53.76</v>
      </c>
    </row>
    <row r="198" spans="1:5" x14ac:dyDescent="0.2">
      <c r="A198" s="29">
        <v>164</v>
      </c>
      <c r="B198" s="30" t="s">
        <v>194</v>
      </c>
      <c r="C198" s="55">
        <v>48</v>
      </c>
      <c r="D198" s="31">
        <v>5.76</v>
      </c>
      <c r="E198" s="31">
        <v>53.76</v>
      </c>
    </row>
    <row r="199" spans="1:5" x14ac:dyDescent="0.2">
      <c r="A199" s="29">
        <v>165</v>
      </c>
      <c r="B199" s="30" t="s">
        <v>195</v>
      </c>
      <c r="C199" s="55">
        <v>48</v>
      </c>
      <c r="D199" s="31">
        <v>5.76</v>
      </c>
      <c r="E199" s="31">
        <v>53.76</v>
      </c>
    </row>
    <row r="200" spans="1:5" ht="25.5" x14ac:dyDescent="0.2">
      <c r="A200" s="29">
        <v>166</v>
      </c>
      <c r="B200" s="30" t="s">
        <v>196</v>
      </c>
      <c r="C200" s="55">
        <v>48</v>
      </c>
      <c r="D200" s="31">
        <v>5.76</v>
      </c>
      <c r="E200" s="31">
        <v>53.76</v>
      </c>
    </row>
    <row r="201" spans="1:5" x14ac:dyDescent="0.2">
      <c r="A201" s="29">
        <v>167</v>
      </c>
      <c r="B201" s="30" t="s">
        <v>230</v>
      </c>
      <c r="C201" s="55">
        <v>36</v>
      </c>
      <c r="D201" s="31">
        <v>4.32</v>
      </c>
      <c r="E201" s="31">
        <v>40.32</v>
      </c>
    </row>
    <row r="202" spans="1:5" x14ac:dyDescent="0.2">
      <c r="A202" s="29">
        <v>168</v>
      </c>
      <c r="B202" s="30" t="s">
        <v>231</v>
      </c>
      <c r="C202" s="55">
        <v>36</v>
      </c>
      <c r="D202" s="31">
        <v>4.32</v>
      </c>
      <c r="E202" s="31">
        <v>40.32</v>
      </c>
    </row>
    <row r="203" spans="1:5" x14ac:dyDescent="0.2">
      <c r="A203" s="29">
        <v>169</v>
      </c>
      <c r="B203" s="30" t="s">
        <v>232</v>
      </c>
      <c r="C203" s="55">
        <v>36</v>
      </c>
      <c r="D203" s="31">
        <v>4.32</v>
      </c>
      <c r="E203" s="31">
        <v>40.32</v>
      </c>
    </row>
    <row r="204" spans="1:5" x14ac:dyDescent="0.2">
      <c r="A204" s="29">
        <v>170</v>
      </c>
      <c r="B204" s="30" t="s">
        <v>233</v>
      </c>
      <c r="C204" s="55">
        <v>36</v>
      </c>
      <c r="D204" s="31">
        <v>4.32</v>
      </c>
      <c r="E204" s="31">
        <v>40.32</v>
      </c>
    </row>
    <row r="205" spans="1:5" x14ac:dyDescent="0.2">
      <c r="A205" s="29">
        <v>171</v>
      </c>
      <c r="B205" s="32" t="s">
        <v>197</v>
      </c>
      <c r="C205" s="55">
        <v>288</v>
      </c>
      <c r="D205" s="31">
        <v>34.56</v>
      </c>
      <c r="E205" s="31">
        <v>322.56</v>
      </c>
    </row>
    <row r="206" spans="1:5" x14ac:dyDescent="0.2">
      <c r="A206" s="29">
        <v>172</v>
      </c>
      <c r="B206" s="32" t="s">
        <v>198</v>
      </c>
      <c r="C206" s="55">
        <v>288</v>
      </c>
      <c r="D206" s="31">
        <v>34.56</v>
      </c>
      <c r="E206" s="31">
        <v>322.56</v>
      </c>
    </row>
    <row r="207" spans="1:5" x14ac:dyDescent="0.2">
      <c r="A207" s="29">
        <v>173</v>
      </c>
      <c r="B207" s="30" t="s">
        <v>199</v>
      </c>
      <c r="C207" s="55">
        <v>288</v>
      </c>
      <c r="D207" s="31">
        <v>34.56</v>
      </c>
      <c r="E207" s="31">
        <v>322.56</v>
      </c>
    </row>
    <row r="208" spans="1:5" x14ac:dyDescent="0.2">
      <c r="A208" s="29">
        <v>174</v>
      </c>
      <c r="B208" s="30" t="s">
        <v>199</v>
      </c>
      <c r="C208" s="55">
        <v>288</v>
      </c>
      <c r="D208" s="31">
        <v>34.56</v>
      </c>
      <c r="E208" s="31">
        <v>322.56</v>
      </c>
    </row>
    <row r="209" spans="1:5" x14ac:dyDescent="0.2">
      <c r="A209" s="29">
        <v>175</v>
      </c>
      <c r="B209" s="30" t="s">
        <v>200</v>
      </c>
      <c r="C209" s="55">
        <v>288</v>
      </c>
      <c r="D209" s="31">
        <v>34.56</v>
      </c>
      <c r="E209" s="31">
        <v>322.56</v>
      </c>
    </row>
    <row r="210" spans="1:5" x14ac:dyDescent="0.2">
      <c r="A210" s="29">
        <v>176</v>
      </c>
      <c r="B210" s="30" t="s">
        <v>201</v>
      </c>
      <c r="C210" s="55">
        <v>288</v>
      </c>
      <c r="D210" s="31">
        <v>34.56</v>
      </c>
      <c r="E210" s="31">
        <v>322.56</v>
      </c>
    </row>
    <row r="211" spans="1:5" x14ac:dyDescent="0.2">
      <c r="A211" s="29">
        <v>177</v>
      </c>
      <c r="B211" s="30" t="s">
        <v>202</v>
      </c>
      <c r="C211" s="55">
        <v>288</v>
      </c>
      <c r="D211" s="31">
        <v>34.56</v>
      </c>
      <c r="E211" s="31">
        <v>322.56</v>
      </c>
    </row>
    <row r="212" spans="1:5" x14ac:dyDescent="0.2">
      <c r="A212" s="29">
        <v>178</v>
      </c>
      <c r="B212" s="32" t="s">
        <v>192</v>
      </c>
      <c r="C212" s="55">
        <v>216</v>
      </c>
      <c r="D212" s="31">
        <v>25.919999999999998</v>
      </c>
      <c r="E212" s="31">
        <v>241.92</v>
      </c>
    </row>
    <row r="213" spans="1:5" x14ac:dyDescent="0.2">
      <c r="A213" s="29">
        <v>179</v>
      </c>
      <c r="B213" s="32" t="s">
        <v>198</v>
      </c>
      <c r="C213" s="55">
        <v>288</v>
      </c>
      <c r="D213" s="31">
        <v>34.56</v>
      </c>
      <c r="E213" s="31">
        <v>322.56</v>
      </c>
    </row>
    <row r="214" spans="1:5" x14ac:dyDescent="0.2">
      <c r="A214" s="29">
        <v>180</v>
      </c>
      <c r="B214" s="30" t="s">
        <v>199</v>
      </c>
      <c r="C214" s="55">
        <v>288</v>
      </c>
      <c r="D214" s="31">
        <v>34.56</v>
      </c>
      <c r="E214" s="31">
        <v>322.56</v>
      </c>
    </row>
    <row r="215" spans="1:5" x14ac:dyDescent="0.2">
      <c r="A215" s="29">
        <v>181</v>
      </c>
      <c r="B215" s="30" t="s">
        <v>199</v>
      </c>
      <c r="C215" s="55">
        <v>288</v>
      </c>
      <c r="D215" s="31">
        <v>34.56</v>
      </c>
      <c r="E215" s="31">
        <v>322.56</v>
      </c>
    </row>
    <row r="216" spans="1:5" x14ac:dyDescent="0.2">
      <c r="A216" s="29">
        <v>182</v>
      </c>
      <c r="B216" s="30" t="s">
        <v>200</v>
      </c>
      <c r="C216" s="55">
        <v>288</v>
      </c>
      <c r="D216" s="31">
        <v>34.56</v>
      </c>
      <c r="E216" s="31">
        <v>322.56</v>
      </c>
    </row>
    <row r="217" spans="1:5" x14ac:dyDescent="0.2">
      <c r="A217" s="29">
        <v>183</v>
      </c>
      <c r="B217" s="30" t="s">
        <v>201</v>
      </c>
      <c r="C217" s="55">
        <v>288</v>
      </c>
      <c r="D217" s="31">
        <v>34.56</v>
      </c>
      <c r="E217" s="31">
        <v>322.56</v>
      </c>
    </row>
    <row r="218" spans="1:5" x14ac:dyDescent="0.2">
      <c r="A218" s="29">
        <v>184</v>
      </c>
      <c r="B218" s="30" t="s">
        <v>203</v>
      </c>
      <c r="C218" s="55">
        <v>288</v>
      </c>
      <c r="D218" s="31">
        <v>34.56</v>
      </c>
      <c r="E218" s="31">
        <v>322.56</v>
      </c>
    </row>
    <row r="219" spans="1:5" x14ac:dyDescent="0.2">
      <c r="A219" s="29">
        <v>185</v>
      </c>
      <c r="B219" s="32" t="s">
        <v>234</v>
      </c>
      <c r="C219" s="55">
        <v>288</v>
      </c>
      <c r="D219" s="31">
        <v>34.56</v>
      </c>
      <c r="E219" s="31">
        <v>322.56</v>
      </c>
    </row>
    <row r="220" spans="1:5" x14ac:dyDescent="0.2">
      <c r="A220" s="29">
        <v>186</v>
      </c>
      <c r="B220" s="32" t="s">
        <v>235</v>
      </c>
      <c r="C220" s="55">
        <v>288</v>
      </c>
      <c r="D220" s="31">
        <v>34.56</v>
      </c>
      <c r="E220" s="31">
        <v>322.56</v>
      </c>
    </row>
    <row r="221" spans="1:5" x14ac:dyDescent="0.2">
      <c r="A221" s="29">
        <v>187</v>
      </c>
      <c r="B221" s="32" t="s">
        <v>236</v>
      </c>
      <c r="C221" s="55">
        <v>288</v>
      </c>
      <c r="D221" s="31">
        <v>34.56</v>
      </c>
      <c r="E221" s="31">
        <v>322.56</v>
      </c>
    </row>
    <row r="222" spans="1:5" x14ac:dyDescent="0.2">
      <c r="A222" s="29">
        <v>188</v>
      </c>
      <c r="B222" s="32" t="s">
        <v>239</v>
      </c>
      <c r="C222" s="55">
        <v>288</v>
      </c>
      <c r="D222" s="31">
        <v>34.56</v>
      </c>
      <c r="E222" s="31">
        <v>322.56</v>
      </c>
    </row>
    <row r="223" spans="1:5" x14ac:dyDescent="0.2">
      <c r="A223" s="29">
        <v>189</v>
      </c>
      <c r="B223" s="32" t="s">
        <v>237</v>
      </c>
      <c r="C223" s="55">
        <v>288</v>
      </c>
      <c r="D223" s="31">
        <v>34.56</v>
      </c>
      <c r="E223" s="31">
        <v>322.56</v>
      </c>
    </row>
    <row r="224" spans="1:5" x14ac:dyDescent="0.2">
      <c r="A224" s="29">
        <v>190</v>
      </c>
      <c r="B224" s="32" t="s">
        <v>238</v>
      </c>
      <c r="C224" s="55">
        <v>288</v>
      </c>
      <c r="D224" s="31">
        <v>34.56</v>
      </c>
      <c r="E224" s="31">
        <v>322.56</v>
      </c>
    </row>
    <row r="225" spans="1:5" x14ac:dyDescent="0.2">
      <c r="A225" s="83" t="s">
        <v>258</v>
      </c>
      <c r="B225" s="83"/>
      <c r="C225" s="83"/>
      <c r="D225" s="83"/>
      <c r="E225" s="83"/>
    </row>
    <row r="226" spans="1:5" x14ac:dyDescent="0.2">
      <c r="A226" s="52" t="s">
        <v>61</v>
      </c>
      <c r="B226" s="53" t="s">
        <v>247</v>
      </c>
      <c r="C226" s="54" t="s">
        <v>2</v>
      </c>
      <c r="D226" s="54" t="s">
        <v>3</v>
      </c>
      <c r="E226" s="54" t="s">
        <v>4</v>
      </c>
    </row>
    <row r="227" spans="1:5" x14ac:dyDescent="0.2">
      <c r="A227" s="29">
        <v>191</v>
      </c>
      <c r="B227" s="30" t="s">
        <v>204</v>
      </c>
      <c r="C227" s="55">
        <v>420</v>
      </c>
      <c r="D227" s="31">
        <v>50.4</v>
      </c>
      <c r="E227" s="31">
        <v>470.4</v>
      </c>
    </row>
    <row r="228" spans="1:5" x14ac:dyDescent="0.2">
      <c r="A228" s="29">
        <v>192</v>
      </c>
      <c r="B228" s="30" t="s">
        <v>206</v>
      </c>
      <c r="C228" s="55">
        <v>540</v>
      </c>
      <c r="D228" s="31">
        <v>64.8</v>
      </c>
      <c r="E228" s="31">
        <v>604.79999999999995</v>
      </c>
    </row>
    <row r="229" spans="1:5" x14ac:dyDescent="0.2">
      <c r="A229" s="29">
        <v>193</v>
      </c>
      <c r="B229" s="30" t="s">
        <v>207</v>
      </c>
      <c r="C229" s="55">
        <v>660</v>
      </c>
      <c r="D229" s="31">
        <v>79.2</v>
      </c>
      <c r="E229" s="31">
        <v>739.2</v>
      </c>
    </row>
    <row r="230" spans="1:5" x14ac:dyDescent="0.2">
      <c r="A230" s="29">
        <v>194</v>
      </c>
      <c r="B230" s="30" t="s">
        <v>208</v>
      </c>
      <c r="C230" s="55">
        <v>780</v>
      </c>
      <c r="D230" s="31">
        <v>93.6</v>
      </c>
      <c r="E230" s="31">
        <v>873.6</v>
      </c>
    </row>
    <row r="231" spans="1:5" x14ac:dyDescent="0.2">
      <c r="A231" s="29">
        <v>195</v>
      </c>
      <c r="B231" s="30" t="s">
        <v>205</v>
      </c>
      <c r="C231" s="55">
        <v>900</v>
      </c>
      <c r="D231" s="31">
        <v>108</v>
      </c>
      <c r="E231" s="31">
        <v>1008</v>
      </c>
    </row>
  </sheetData>
  <mergeCells count="16">
    <mergeCell ref="A165:E165"/>
    <mergeCell ref="A184:E184"/>
    <mergeCell ref="A192:E192"/>
    <mergeCell ref="A195:E195"/>
    <mergeCell ref="A225:E225"/>
    <mergeCell ref="A9:E9"/>
    <mergeCell ref="A8:E8"/>
    <mergeCell ref="A18:E18"/>
    <mergeCell ref="A41:E41"/>
    <mergeCell ref="A62:E62"/>
    <mergeCell ref="A11:B11"/>
    <mergeCell ref="A77:E77"/>
    <mergeCell ref="A95:E95"/>
    <mergeCell ref="A112:E112"/>
    <mergeCell ref="A113:E113"/>
    <mergeCell ref="A128:E128"/>
  </mergeCells>
  <pageMargins left="0.70866141732283472" right="0.70866141732283472" top="0.74803149606299213" bottom="0.74803149606299213" header="0.31496062992125984" footer="0.31496062992125984"/>
  <pageSetup paperSize="9" scale="90" fitToHeight="5" orientation="portrait" r:id="rId1"/>
  <rowBreaks count="1" manualBreakCount="1">
    <brk id="111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0127-BF31-4D8E-8EA6-45D3D4C2494E}">
  <sheetPr>
    <tabColor rgb="FF00B0F0"/>
    <pageSetUpPr fitToPage="1"/>
  </sheetPr>
  <dimension ref="A8:E231"/>
  <sheetViews>
    <sheetView tabSelected="1" zoomScale="94" zoomScaleNormal="94" workbookViewId="0">
      <selection activeCell="A18" sqref="A18:E18"/>
    </sheetView>
  </sheetViews>
  <sheetFormatPr baseColWidth="10" defaultColWidth="11.42578125" defaultRowHeight="12.75" x14ac:dyDescent="0.2"/>
  <cols>
    <col min="1" max="1" width="5.140625" style="25" customWidth="1"/>
    <col min="2" max="2" width="61.28515625" style="34" customWidth="1"/>
    <col min="3" max="3" width="13.7109375" style="35" customWidth="1"/>
    <col min="4" max="4" width="8.85546875" style="35" bestFit="1" customWidth="1"/>
    <col min="5" max="5" width="10.28515625" style="35" bestFit="1" customWidth="1"/>
    <col min="6" max="16384" width="11.42578125" style="22"/>
  </cols>
  <sheetData>
    <row r="8" spans="1:5" ht="26.25" x14ac:dyDescent="0.4">
      <c r="A8" s="88" t="s">
        <v>268</v>
      </c>
      <c r="B8" s="88"/>
      <c r="C8" s="88"/>
      <c r="D8" s="88"/>
      <c r="E8" s="88"/>
    </row>
    <row r="9" spans="1:5" ht="26.25" customHeight="1" x14ac:dyDescent="0.2">
      <c r="A9" s="85" t="s">
        <v>271</v>
      </c>
      <c r="B9" s="85"/>
      <c r="C9" s="85"/>
      <c r="D9" s="85"/>
      <c r="E9" s="85"/>
    </row>
    <row r="10" spans="1:5" s="25" customFormat="1" x14ac:dyDescent="0.2">
      <c r="A10" s="59" t="s">
        <v>61</v>
      </c>
      <c r="B10" s="53" t="s">
        <v>247</v>
      </c>
      <c r="C10" s="54" t="s">
        <v>2</v>
      </c>
      <c r="D10" s="54" t="s">
        <v>3</v>
      </c>
      <c r="E10" s="54" t="s">
        <v>4</v>
      </c>
    </row>
    <row r="11" spans="1:5" s="25" customFormat="1" x14ac:dyDescent="0.2">
      <c r="A11" s="89" t="s">
        <v>257</v>
      </c>
      <c r="B11" s="89"/>
      <c r="C11" s="89"/>
      <c r="D11" s="89"/>
      <c r="E11" s="89"/>
    </row>
    <row r="12" spans="1:5" x14ac:dyDescent="0.2">
      <c r="A12" s="26">
        <v>1</v>
      </c>
      <c r="B12" s="27" t="s">
        <v>242</v>
      </c>
      <c r="C12" s="28">
        <v>1200</v>
      </c>
      <c r="D12" s="28">
        <f t="shared" ref="D12:D14" si="0">+C12*12%</f>
        <v>144</v>
      </c>
      <c r="E12" s="43">
        <f t="shared" ref="E12:E14" si="1">C12+D12</f>
        <v>1344</v>
      </c>
    </row>
    <row r="13" spans="1:5" x14ac:dyDescent="0.2">
      <c r="A13" s="26">
        <v>2</v>
      </c>
      <c r="B13" s="27" t="s">
        <v>243</v>
      </c>
      <c r="C13" s="28">
        <v>1800</v>
      </c>
      <c r="D13" s="28">
        <f t="shared" si="0"/>
        <v>216</v>
      </c>
      <c r="E13" s="43">
        <f t="shared" si="1"/>
        <v>2016</v>
      </c>
    </row>
    <row r="14" spans="1:5" x14ac:dyDescent="0.2">
      <c r="A14" s="26">
        <v>3</v>
      </c>
      <c r="B14" s="27" t="s">
        <v>244</v>
      </c>
      <c r="C14" s="28">
        <v>2000</v>
      </c>
      <c r="D14" s="28">
        <f t="shared" si="0"/>
        <v>240</v>
      </c>
      <c r="E14" s="43">
        <f t="shared" si="1"/>
        <v>2240</v>
      </c>
    </row>
    <row r="15" spans="1:5" x14ac:dyDescent="0.2">
      <c r="A15" s="26">
        <v>4</v>
      </c>
      <c r="B15" s="27" t="s">
        <v>245</v>
      </c>
      <c r="C15" s="28">
        <v>280</v>
      </c>
      <c r="D15" s="28">
        <f>+C15*12%</f>
        <v>33.6</v>
      </c>
      <c r="E15" s="43">
        <f>C15+D15</f>
        <v>313.60000000000002</v>
      </c>
    </row>
    <row r="16" spans="1:5" x14ac:dyDescent="0.2">
      <c r="A16" s="26">
        <v>5</v>
      </c>
      <c r="B16" s="27" t="s">
        <v>246</v>
      </c>
      <c r="C16" s="28">
        <v>120</v>
      </c>
      <c r="D16" s="28">
        <f t="shared" ref="D16:D84" si="2">+C16*12%</f>
        <v>14.399999999999999</v>
      </c>
      <c r="E16" s="43">
        <f t="shared" ref="E16:E84" si="3">C16+D16</f>
        <v>134.4</v>
      </c>
    </row>
    <row r="17" spans="1:5" x14ac:dyDescent="0.2">
      <c r="A17" s="26">
        <v>6</v>
      </c>
      <c r="B17" s="27" t="s">
        <v>5</v>
      </c>
      <c r="C17" s="28">
        <v>113</v>
      </c>
      <c r="D17" s="28">
        <f t="shared" si="2"/>
        <v>13.559999999999999</v>
      </c>
      <c r="E17" s="43">
        <f t="shared" si="3"/>
        <v>126.56</v>
      </c>
    </row>
    <row r="18" spans="1:5" x14ac:dyDescent="0.2">
      <c r="A18" s="71" t="s">
        <v>256</v>
      </c>
      <c r="B18" s="72"/>
      <c r="C18" s="72"/>
      <c r="D18" s="72"/>
      <c r="E18" s="73"/>
    </row>
    <row r="19" spans="1:5" x14ac:dyDescent="0.2">
      <c r="A19" s="58" t="s">
        <v>61</v>
      </c>
      <c r="B19" s="23" t="s">
        <v>247</v>
      </c>
      <c r="C19" s="24" t="s">
        <v>2</v>
      </c>
      <c r="D19" s="24" t="s">
        <v>3</v>
      </c>
      <c r="E19" s="24" t="s">
        <v>4</v>
      </c>
    </row>
    <row r="20" spans="1:5" x14ac:dyDescent="0.2">
      <c r="A20" s="26">
        <v>7</v>
      </c>
      <c r="B20" s="27" t="s">
        <v>62</v>
      </c>
      <c r="C20" s="28">
        <v>120</v>
      </c>
      <c r="D20" s="28">
        <f t="shared" ref="D20:D32" si="4">+C20*12%</f>
        <v>14.399999999999999</v>
      </c>
      <c r="E20" s="43">
        <f t="shared" ref="E20:E32" si="5">C20+D20</f>
        <v>134.4</v>
      </c>
    </row>
    <row r="21" spans="1:5" x14ac:dyDescent="0.2">
      <c r="A21" s="26">
        <v>8</v>
      </c>
      <c r="B21" s="27" t="s">
        <v>260</v>
      </c>
      <c r="C21" s="28">
        <v>250</v>
      </c>
      <c r="D21" s="28">
        <f t="shared" si="4"/>
        <v>30</v>
      </c>
      <c r="E21" s="43">
        <f t="shared" si="5"/>
        <v>280</v>
      </c>
    </row>
    <row r="22" spans="1:5" x14ac:dyDescent="0.2">
      <c r="A22" s="26">
        <v>9</v>
      </c>
      <c r="B22" s="27" t="s">
        <v>209</v>
      </c>
      <c r="C22" s="28">
        <v>120</v>
      </c>
      <c r="D22" s="28">
        <f t="shared" si="4"/>
        <v>14.399999999999999</v>
      </c>
      <c r="E22" s="43">
        <f t="shared" si="5"/>
        <v>134.4</v>
      </c>
    </row>
    <row r="23" spans="1:5" x14ac:dyDescent="0.2">
      <c r="A23" s="26">
        <v>10</v>
      </c>
      <c r="B23" s="27" t="s">
        <v>210</v>
      </c>
      <c r="C23" s="28">
        <v>120</v>
      </c>
      <c r="D23" s="28">
        <f t="shared" si="4"/>
        <v>14.399999999999999</v>
      </c>
      <c r="E23" s="43">
        <f t="shared" si="5"/>
        <v>134.4</v>
      </c>
    </row>
    <row r="24" spans="1:5" x14ac:dyDescent="0.2">
      <c r="A24" s="26">
        <v>11</v>
      </c>
      <c r="B24" s="27" t="s">
        <v>211</v>
      </c>
      <c r="C24" s="28">
        <v>120</v>
      </c>
      <c r="D24" s="28">
        <f t="shared" si="4"/>
        <v>14.399999999999999</v>
      </c>
      <c r="E24" s="43">
        <f t="shared" si="5"/>
        <v>134.4</v>
      </c>
    </row>
    <row r="25" spans="1:5" x14ac:dyDescent="0.2">
      <c r="A25" s="26">
        <v>12</v>
      </c>
      <c r="B25" s="27" t="s">
        <v>212</v>
      </c>
      <c r="C25" s="28">
        <v>200</v>
      </c>
      <c r="D25" s="28">
        <f t="shared" si="4"/>
        <v>24</v>
      </c>
      <c r="E25" s="43">
        <f t="shared" si="5"/>
        <v>224</v>
      </c>
    </row>
    <row r="26" spans="1:5" x14ac:dyDescent="0.2">
      <c r="A26" s="26">
        <v>13</v>
      </c>
      <c r="B26" s="27" t="s">
        <v>213</v>
      </c>
      <c r="C26" s="28">
        <v>200</v>
      </c>
      <c r="D26" s="28">
        <f t="shared" si="4"/>
        <v>24</v>
      </c>
      <c r="E26" s="43">
        <f t="shared" si="5"/>
        <v>224</v>
      </c>
    </row>
    <row r="27" spans="1:5" x14ac:dyDescent="0.2">
      <c r="A27" s="26">
        <v>14</v>
      </c>
      <c r="B27" s="27" t="s">
        <v>214</v>
      </c>
      <c r="C27" s="28">
        <v>300</v>
      </c>
      <c r="D27" s="28">
        <f t="shared" si="4"/>
        <v>36</v>
      </c>
      <c r="E27" s="43">
        <f t="shared" si="5"/>
        <v>336</v>
      </c>
    </row>
    <row r="28" spans="1:5" ht="25.5" x14ac:dyDescent="0.2">
      <c r="A28" s="26">
        <v>15</v>
      </c>
      <c r="B28" s="27" t="s">
        <v>216</v>
      </c>
      <c r="C28" s="28">
        <v>250</v>
      </c>
      <c r="D28" s="28">
        <f t="shared" si="4"/>
        <v>30</v>
      </c>
      <c r="E28" s="43">
        <f t="shared" si="5"/>
        <v>280</v>
      </c>
    </row>
    <row r="29" spans="1:5" ht="21.75" customHeight="1" x14ac:dyDescent="0.2">
      <c r="A29" s="26">
        <v>16</v>
      </c>
      <c r="B29" s="27" t="s">
        <v>215</v>
      </c>
      <c r="C29" s="28">
        <v>250</v>
      </c>
      <c r="D29" s="28">
        <f t="shared" si="4"/>
        <v>30</v>
      </c>
      <c r="E29" s="43">
        <f t="shared" si="5"/>
        <v>280</v>
      </c>
    </row>
    <row r="30" spans="1:5" ht="25.5" x14ac:dyDescent="0.2">
      <c r="A30" s="26">
        <v>17</v>
      </c>
      <c r="B30" s="27" t="s">
        <v>187</v>
      </c>
      <c r="C30" s="28">
        <v>200</v>
      </c>
      <c r="D30" s="28">
        <f t="shared" si="4"/>
        <v>24</v>
      </c>
      <c r="E30" s="43">
        <f t="shared" si="5"/>
        <v>224</v>
      </c>
    </row>
    <row r="31" spans="1:5" x14ac:dyDescent="0.2">
      <c r="A31" s="26">
        <v>18</v>
      </c>
      <c r="B31" s="27" t="s">
        <v>33</v>
      </c>
      <c r="C31" s="28">
        <v>300</v>
      </c>
      <c r="D31" s="28">
        <f t="shared" si="4"/>
        <v>36</v>
      </c>
      <c r="E31" s="43">
        <f t="shared" si="5"/>
        <v>336</v>
      </c>
    </row>
    <row r="32" spans="1:5" x14ac:dyDescent="0.2">
      <c r="A32" s="26">
        <v>19</v>
      </c>
      <c r="B32" s="27" t="s">
        <v>35</v>
      </c>
      <c r="C32" s="28">
        <v>300</v>
      </c>
      <c r="D32" s="28">
        <f t="shared" si="4"/>
        <v>36</v>
      </c>
      <c r="E32" s="43">
        <f t="shared" si="5"/>
        <v>336</v>
      </c>
    </row>
    <row r="33" spans="1:5" x14ac:dyDescent="0.2">
      <c r="A33" s="26">
        <v>20</v>
      </c>
      <c r="B33" s="27" t="s">
        <v>217</v>
      </c>
      <c r="C33" s="28">
        <v>260</v>
      </c>
      <c r="D33" s="28">
        <f t="shared" si="2"/>
        <v>31.2</v>
      </c>
      <c r="E33" s="43">
        <f t="shared" si="3"/>
        <v>291.2</v>
      </c>
    </row>
    <row r="34" spans="1:5" x14ac:dyDescent="0.2">
      <c r="A34" s="26">
        <v>21</v>
      </c>
      <c r="B34" s="27" t="s">
        <v>218</v>
      </c>
      <c r="C34" s="28">
        <v>260</v>
      </c>
      <c r="D34" s="28">
        <f t="shared" si="2"/>
        <v>31.2</v>
      </c>
      <c r="E34" s="43">
        <f t="shared" si="3"/>
        <v>291.2</v>
      </c>
    </row>
    <row r="35" spans="1:5" x14ac:dyDescent="0.2">
      <c r="A35" s="26">
        <v>22</v>
      </c>
      <c r="B35" s="27" t="s">
        <v>188</v>
      </c>
      <c r="C35" s="28">
        <v>180</v>
      </c>
      <c r="D35" s="28">
        <f t="shared" si="2"/>
        <v>21.599999999999998</v>
      </c>
      <c r="E35" s="43">
        <f t="shared" si="3"/>
        <v>201.6</v>
      </c>
    </row>
    <row r="36" spans="1:5" x14ac:dyDescent="0.2">
      <c r="A36" s="26">
        <v>23</v>
      </c>
      <c r="B36" s="27" t="s">
        <v>189</v>
      </c>
      <c r="C36" s="28">
        <v>300</v>
      </c>
      <c r="D36" s="28">
        <f t="shared" si="2"/>
        <v>36</v>
      </c>
      <c r="E36" s="43">
        <f t="shared" si="3"/>
        <v>336</v>
      </c>
    </row>
    <row r="37" spans="1:5" x14ac:dyDescent="0.2">
      <c r="A37" s="26">
        <v>24</v>
      </c>
      <c r="B37" s="27" t="s">
        <v>219</v>
      </c>
      <c r="C37" s="28">
        <v>230</v>
      </c>
      <c r="D37" s="28">
        <f t="shared" si="2"/>
        <v>27.599999999999998</v>
      </c>
      <c r="E37" s="43">
        <f t="shared" si="3"/>
        <v>257.60000000000002</v>
      </c>
    </row>
    <row r="38" spans="1:5" x14ac:dyDescent="0.2">
      <c r="A38" s="26">
        <v>25</v>
      </c>
      <c r="B38" s="27" t="s">
        <v>220</v>
      </c>
      <c r="C38" s="28">
        <v>230</v>
      </c>
      <c r="D38" s="28">
        <f t="shared" si="2"/>
        <v>27.599999999999998</v>
      </c>
      <c r="E38" s="43">
        <f t="shared" si="3"/>
        <v>257.60000000000002</v>
      </c>
    </row>
    <row r="39" spans="1:5" x14ac:dyDescent="0.2">
      <c r="A39" s="26">
        <v>26</v>
      </c>
      <c r="B39" s="27" t="s">
        <v>221</v>
      </c>
      <c r="C39" s="28">
        <v>250</v>
      </c>
      <c r="D39" s="28">
        <f t="shared" si="2"/>
        <v>30</v>
      </c>
      <c r="E39" s="43">
        <f t="shared" si="3"/>
        <v>280</v>
      </c>
    </row>
    <row r="40" spans="1:5" ht="25.5" x14ac:dyDescent="0.2">
      <c r="A40" s="26">
        <v>27</v>
      </c>
      <c r="B40" s="27" t="s">
        <v>34</v>
      </c>
      <c r="C40" s="28">
        <v>390</v>
      </c>
      <c r="D40" s="28">
        <f t="shared" si="2"/>
        <v>46.8</v>
      </c>
      <c r="E40" s="43">
        <f t="shared" si="3"/>
        <v>436.8</v>
      </c>
    </row>
    <row r="41" spans="1:5" x14ac:dyDescent="0.2">
      <c r="A41" s="66" t="s">
        <v>255</v>
      </c>
      <c r="B41" s="66"/>
      <c r="C41" s="66"/>
      <c r="D41" s="66"/>
      <c r="E41" s="66"/>
    </row>
    <row r="42" spans="1:5" x14ac:dyDescent="0.2">
      <c r="A42" s="58" t="s">
        <v>61</v>
      </c>
      <c r="B42" s="23" t="s">
        <v>247</v>
      </c>
      <c r="C42" s="24" t="s">
        <v>2</v>
      </c>
      <c r="D42" s="24" t="s">
        <v>3</v>
      </c>
      <c r="E42" s="24" t="s">
        <v>4</v>
      </c>
    </row>
    <row r="43" spans="1:5" x14ac:dyDescent="0.2">
      <c r="A43" s="26">
        <v>28</v>
      </c>
      <c r="B43" s="27" t="s">
        <v>65</v>
      </c>
      <c r="C43" s="28">
        <v>400</v>
      </c>
      <c r="D43" s="28">
        <f t="shared" si="2"/>
        <v>48</v>
      </c>
      <c r="E43" s="43">
        <f t="shared" si="3"/>
        <v>448</v>
      </c>
    </row>
    <row r="44" spans="1:5" x14ac:dyDescent="0.2">
      <c r="A44" s="26">
        <v>29</v>
      </c>
      <c r="B44" s="27" t="s">
        <v>64</v>
      </c>
      <c r="C44" s="28">
        <v>400</v>
      </c>
      <c r="D44" s="28">
        <f t="shared" si="2"/>
        <v>48</v>
      </c>
      <c r="E44" s="43">
        <f t="shared" si="3"/>
        <v>448</v>
      </c>
    </row>
    <row r="45" spans="1:5" ht="25.5" x14ac:dyDescent="0.2">
      <c r="A45" s="26">
        <v>30</v>
      </c>
      <c r="B45" s="27" t="s">
        <v>63</v>
      </c>
      <c r="C45" s="28">
        <v>500</v>
      </c>
      <c r="D45" s="28">
        <f t="shared" si="2"/>
        <v>60</v>
      </c>
      <c r="E45" s="43">
        <f t="shared" si="3"/>
        <v>560</v>
      </c>
    </row>
    <row r="46" spans="1:5" x14ac:dyDescent="0.2">
      <c r="A46" s="26">
        <v>31</v>
      </c>
      <c r="B46" s="27" t="s">
        <v>66</v>
      </c>
      <c r="C46" s="28">
        <v>250</v>
      </c>
      <c r="D46" s="28">
        <f t="shared" si="2"/>
        <v>30</v>
      </c>
      <c r="E46" s="43">
        <f t="shared" si="3"/>
        <v>280</v>
      </c>
    </row>
    <row r="47" spans="1:5" x14ac:dyDescent="0.2">
      <c r="A47" s="26">
        <v>32</v>
      </c>
      <c r="B47" s="27" t="s">
        <v>67</v>
      </c>
      <c r="C47" s="28">
        <v>250</v>
      </c>
      <c r="D47" s="28">
        <f t="shared" si="2"/>
        <v>30</v>
      </c>
      <c r="E47" s="43">
        <f t="shared" si="3"/>
        <v>280</v>
      </c>
    </row>
    <row r="48" spans="1:5" ht="25.5" x14ac:dyDescent="0.2">
      <c r="A48" s="26">
        <v>33</v>
      </c>
      <c r="B48" s="27" t="s">
        <v>83</v>
      </c>
      <c r="C48" s="28">
        <v>400</v>
      </c>
      <c r="D48" s="28">
        <f t="shared" si="2"/>
        <v>48</v>
      </c>
      <c r="E48" s="43">
        <f t="shared" si="3"/>
        <v>448</v>
      </c>
    </row>
    <row r="49" spans="1:5" ht="25.5" x14ac:dyDescent="0.2">
      <c r="A49" s="26">
        <v>34</v>
      </c>
      <c r="B49" s="27" t="s">
        <v>85</v>
      </c>
      <c r="C49" s="28">
        <v>400</v>
      </c>
      <c r="D49" s="28">
        <f t="shared" si="2"/>
        <v>48</v>
      </c>
      <c r="E49" s="43">
        <f t="shared" si="3"/>
        <v>448</v>
      </c>
    </row>
    <row r="50" spans="1:5" ht="25.5" x14ac:dyDescent="0.2">
      <c r="A50" s="26">
        <v>35</v>
      </c>
      <c r="B50" s="27" t="s">
        <v>68</v>
      </c>
      <c r="C50" s="28">
        <v>400</v>
      </c>
      <c r="D50" s="28">
        <f t="shared" si="2"/>
        <v>48</v>
      </c>
      <c r="E50" s="43">
        <f t="shared" si="3"/>
        <v>448</v>
      </c>
    </row>
    <row r="51" spans="1:5" ht="25.5" x14ac:dyDescent="0.2">
      <c r="A51" s="26">
        <v>36</v>
      </c>
      <c r="B51" s="27" t="s">
        <v>89</v>
      </c>
      <c r="C51" s="28">
        <v>400</v>
      </c>
      <c r="D51" s="28">
        <f t="shared" si="2"/>
        <v>48</v>
      </c>
      <c r="E51" s="43">
        <f t="shared" si="3"/>
        <v>448</v>
      </c>
    </row>
    <row r="52" spans="1:5" ht="25.5" x14ac:dyDescent="0.2">
      <c r="A52" s="26">
        <v>37</v>
      </c>
      <c r="B52" s="27" t="s">
        <v>88</v>
      </c>
      <c r="C52" s="28">
        <v>300</v>
      </c>
      <c r="D52" s="28">
        <f t="shared" si="2"/>
        <v>36</v>
      </c>
      <c r="E52" s="43">
        <f t="shared" si="3"/>
        <v>336</v>
      </c>
    </row>
    <row r="53" spans="1:5" x14ac:dyDescent="0.2">
      <c r="A53" s="26">
        <v>38</v>
      </c>
      <c r="B53" s="27" t="s">
        <v>84</v>
      </c>
      <c r="C53" s="28">
        <v>300</v>
      </c>
      <c r="D53" s="28">
        <f t="shared" si="2"/>
        <v>36</v>
      </c>
      <c r="E53" s="43">
        <f t="shared" si="3"/>
        <v>336</v>
      </c>
    </row>
    <row r="54" spans="1:5" x14ac:dyDescent="0.2">
      <c r="A54" s="26">
        <v>39</v>
      </c>
      <c r="B54" s="27" t="s">
        <v>6</v>
      </c>
      <c r="C54" s="28">
        <v>300</v>
      </c>
      <c r="D54" s="28">
        <f t="shared" si="2"/>
        <v>36</v>
      </c>
      <c r="E54" s="43">
        <f t="shared" si="3"/>
        <v>336</v>
      </c>
    </row>
    <row r="55" spans="1:5" ht="25.5" x14ac:dyDescent="0.2">
      <c r="A55" s="26">
        <v>40</v>
      </c>
      <c r="B55" s="27" t="s">
        <v>121</v>
      </c>
      <c r="C55" s="28">
        <v>300</v>
      </c>
      <c r="D55" s="28">
        <f t="shared" si="2"/>
        <v>36</v>
      </c>
      <c r="E55" s="43">
        <f t="shared" si="3"/>
        <v>336</v>
      </c>
    </row>
    <row r="56" spans="1:5" ht="25.5" x14ac:dyDescent="0.2">
      <c r="A56" s="26">
        <v>41</v>
      </c>
      <c r="B56" s="27" t="s">
        <v>90</v>
      </c>
      <c r="C56" s="28">
        <v>400</v>
      </c>
      <c r="D56" s="28">
        <f t="shared" si="2"/>
        <v>48</v>
      </c>
      <c r="E56" s="43">
        <f t="shared" si="3"/>
        <v>448</v>
      </c>
    </row>
    <row r="57" spans="1:5" ht="25.5" x14ac:dyDescent="0.2">
      <c r="A57" s="26">
        <v>42</v>
      </c>
      <c r="B57" s="27" t="s">
        <v>240</v>
      </c>
      <c r="C57" s="28">
        <v>400</v>
      </c>
      <c r="D57" s="28">
        <f t="shared" si="2"/>
        <v>48</v>
      </c>
      <c r="E57" s="43">
        <f t="shared" si="3"/>
        <v>448</v>
      </c>
    </row>
    <row r="58" spans="1:5" x14ac:dyDescent="0.2">
      <c r="A58" s="26">
        <v>43</v>
      </c>
      <c r="B58" s="27" t="s">
        <v>241</v>
      </c>
      <c r="C58" s="28">
        <v>400</v>
      </c>
      <c r="D58" s="28">
        <f t="shared" si="2"/>
        <v>48</v>
      </c>
      <c r="E58" s="43">
        <f t="shared" si="3"/>
        <v>448</v>
      </c>
    </row>
    <row r="59" spans="1:5" ht="25.5" x14ac:dyDescent="0.2">
      <c r="A59" s="26">
        <v>44</v>
      </c>
      <c r="B59" s="27" t="s">
        <v>7</v>
      </c>
      <c r="C59" s="28">
        <v>400</v>
      </c>
      <c r="D59" s="28">
        <f t="shared" si="2"/>
        <v>48</v>
      </c>
      <c r="E59" s="43">
        <f t="shared" si="3"/>
        <v>448</v>
      </c>
    </row>
    <row r="60" spans="1:5" ht="25.5" x14ac:dyDescent="0.2">
      <c r="A60" s="26">
        <v>45</v>
      </c>
      <c r="B60" s="27" t="s">
        <v>86</v>
      </c>
      <c r="C60" s="28">
        <v>300</v>
      </c>
      <c r="D60" s="28">
        <f t="shared" si="2"/>
        <v>36</v>
      </c>
      <c r="E60" s="43">
        <f t="shared" si="3"/>
        <v>336</v>
      </c>
    </row>
    <row r="61" spans="1:5" x14ac:dyDescent="0.2">
      <c r="A61" s="26">
        <v>46</v>
      </c>
      <c r="B61" s="27" t="s">
        <v>87</v>
      </c>
      <c r="C61" s="28">
        <v>300</v>
      </c>
      <c r="D61" s="28">
        <f t="shared" si="2"/>
        <v>36</v>
      </c>
      <c r="E61" s="43">
        <f t="shared" si="3"/>
        <v>336</v>
      </c>
    </row>
    <row r="62" spans="1:5" x14ac:dyDescent="0.2">
      <c r="A62" s="66" t="s">
        <v>254</v>
      </c>
      <c r="B62" s="66"/>
      <c r="C62" s="66"/>
      <c r="D62" s="66"/>
      <c r="E62" s="66"/>
    </row>
    <row r="63" spans="1:5" x14ac:dyDescent="0.2">
      <c r="A63" s="58" t="s">
        <v>61</v>
      </c>
      <c r="B63" s="23" t="s">
        <v>247</v>
      </c>
      <c r="C63" s="24" t="s">
        <v>2</v>
      </c>
      <c r="D63" s="24" t="s">
        <v>3</v>
      </c>
      <c r="E63" s="24" t="s">
        <v>4</v>
      </c>
    </row>
    <row r="64" spans="1:5" x14ac:dyDescent="0.2">
      <c r="A64" s="26">
        <v>47</v>
      </c>
      <c r="B64" s="27" t="s">
        <v>8</v>
      </c>
      <c r="C64" s="28">
        <v>90</v>
      </c>
      <c r="D64" s="28">
        <f t="shared" si="2"/>
        <v>10.799999999999999</v>
      </c>
      <c r="E64" s="43">
        <f t="shared" si="3"/>
        <v>100.8</v>
      </c>
    </row>
    <row r="65" spans="1:5" x14ac:dyDescent="0.2">
      <c r="A65" s="26">
        <v>48</v>
      </c>
      <c r="B65" s="27" t="s">
        <v>69</v>
      </c>
      <c r="C65" s="28">
        <v>12</v>
      </c>
      <c r="D65" s="28">
        <f t="shared" si="2"/>
        <v>1.44</v>
      </c>
      <c r="E65" s="43">
        <f t="shared" si="3"/>
        <v>13.44</v>
      </c>
    </row>
    <row r="66" spans="1:5" x14ac:dyDescent="0.2">
      <c r="A66" s="26">
        <v>49</v>
      </c>
      <c r="B66" s="27" t="s">
        <v>70</v>
      </c>
      <c r="C66" s="28">
        <v>30</v>
      </c>
      <c r="D66" s="28">
        <f t="shared" si="2"/>
        <v>3.5999999999999996</v>
      </c>
      <c r="E66" s="43">
        <f t="shared" si="3"/>
        <v>33.6</v>
      </c>
    </row>
    <row r="67" spans="1:5" x14ac:dyDescent="0.2">
      <c r="A67" s="26">
        <v>50</v>
      </c>
      <c r="B67" s="27" t="s">
        <v>71</v>
      </c>
      <c r="C67" s="28">
        <v>30</v>
      </c>
      <c r="D67" s="28">
        <f t="shared" si="2"/>
        <v>3.5999999999999996</v>
      </c>
      <c r="E67" s="43">
        <f t="shared" si="3"/>
        <v>33.6</v>
      </c>
    </row>
    <row r="68" spans="1:5" ht="25.5" x14ac:dyDescent="0.2">
      <c r="A68" s="26">
        <v>51</v>
      </c>
      <c r="B68" s="27" t="s">
        <v>72</v>
      </c>
      <c r="C68" s="28">
        <v>500</v>
      </c>
      <c r="D68" s="28">
        <f t="shared" si="2"/>
        <v>60</v>
      </c>
      <c r="E68" s="43">
        <f t="shared" si="3"/>
        <v>560</v>
      </c>
    </row>
    <row r="69" spans="1:5" ht="25.5" x14ac:dyDescent="0.2">
      <c r="A69" s="26">
        <v>52</v>
      </c>
      <c r="B69" s="27" t="s">
        <v>74</v>
      </c>
      <c r="C69" s="28">
        <v>750</v>
      </c>
      <c r="D69" s="28">
        <f t="shared" si="2"/>
        <v>90</v>
      </c>
      <c r="E69" s="43">
        <f t="shared" si="3"/>
        <v>840</v>
      </c>
    </row>
    <row r="70" spans="1:5" ht="25.5" x14ac:dyDescent="0.2">
      <c r="A70" s="26">
        <v>53</v>
      </c>
      <c r="B70" s="27" t="s">
        <v>73</v>
      </c>
      <c r="C70" s="28">
        <v>500</v>
      </c>
      <c r="D70" s="28">
        <f t="shared" si="2"/>
        <v>60</v>
      </c>
      <c r="E70" s="43">
        <f t="shared" si="3"/>
        <v>560</v>
      </c>
    </row>
    <row r="71" spans="1:5" ht="25.5" x14ac:dyDescent="0.2">
      <c r="A71" s="26">
        <v>54</v>
      </c>
      <c r="B71" s="27" t="s">
        <v>75</v>
      </c>
      <c r="C71" s="28">
        <v>600</v>
      </c>
      <c r="D71" s="28">
        <f t="shared" si="2"/>
        <v>72</v>
      </c>
      <c r="E71" s="43">
        <f t="shared" si="3"/>
        <v>672</v>
      </c>
    </row>
    <row r="72" spans="1:5" x14ac:dyDescent="0.2">
      <c r="A72" s="26">
        <v>55</v>
      </c>
      <c r="B72" s="27" t="s">
        <v>262</v>
      </c>
      <c r="C72" s="28">
        <v>450</v>
      </c>
      <c r="D72" s="28">
        <f t="shared" si="2"/>
        <v>54</v>
      </c>
      <c r="E72" s="43">
        <f t="shared" si="3"/>
        <v>504</v>
      </c>
    </row>
    <row r="73" spans="1:5" x14ac:dyDescent="0.2">
      <c r="A73" s="26">
        <v>56</v>
      </c>
      <c r="B73" s="27" t="s">
        <v>263</v>
      </c>
      <c r="C73" s="28">
        <v>100</v>
      </c>
      <c r="D73" s="28">
        <f t="shared" si="2"/>
        <v>12</v>
      </c>
      <c r="E73" s="43">
        <f t="shared" si="3"/>
        <v>112</v>
      </c>
    </row>
    <row r="74" spans="1:5" x14ac:dyDescent="0.2">
      <c r="A74" s="26">
        <v>57</v>
      </c>
      <c r="B74" s="27" t="s">
        <v>264</v>
      </c>
      <c r="C74" s="28">
        <v>50</v>
      </c>
      <c r="D74" s="28">
        <f t="shared" si="2"/>
        <v>6</v>
      </c>
      <c r="E74" s="43">
        <f t="shared" si="3"/>
        <v>56</v>
      </c>
    </row>
    <row r="75" spans="1:5" ht="25.5" x14ac:dyDescent="0.2">
      <c r="A75" s="26">
        <v>58</v>
      </c>
      <c r="B75" s="27" t="s">
        <v>266</v>
      </c>
      <c r="C75" s="28">
        <v>470</v>
      </c>
      <c r="D75" s="28">
        <f t="shared" si="2"/>
        <v>56.4</v>
      </c>
      <c r="E75" s="43">
        <f t="shared" si="3"/>
        <v>526.4</v>
      </c>
    </row>
    <row r="76" spans="1:5" x14ac:dyDescent="0.2">
      <c r="A76" s="26">
        <v>59</v>
      </c>
      <c r="B76" s="27" t="s">
        <v>267</v>
      </c>
      <c r="C76" s="28">
        <v>30</v>
      </c>
      <c r="D76" s="28">
        <f t="shared" si="2"/>
        <v>3.5999999999999996</v>
      </c>
      <c r="E76" s="43">
        <f t="shared" si="3"/>
        <v>33.6</v>
      </c>
    </row>
    <row r="77" spans="1:5" x14ac:dyDescent="0.2">
      <c r="A77" s="66" t="s">
        <v>253</v>
      </c>
      <c r="B77" s="66"/>
      <c r="C77" s="66"/>
      <c r="D77" s="66"/>
      <c r="E77" s="66"/>
    </row>
    <row r="78" spans="1:5" x14ac:dyDescent="0.2">
      <c r="A78" s="58" t="s">
        <v>61</v>
      </c>
      <c r="B78" s="23" t="s">
        <v>247</v>
      </c>
      <c r="C78" s="24" t="s">
        <v>2</v>
      </c>
      <c r="D78" s="24" t="s">
        <v>3</v>
      </c>
      <c r="E78" s="24" t="s">
        <v>4</v>
      </c>
    </row>
    <row r="79" spans="1:5" ht="25.5" x14ac:dyDescent="0.2">
      <c r="A79" s="26">
        <v>60</v>
      </c>
      <c r="B79" s="27" t="s">
        <v>10</v>
      </c>
      <c r="C79" s="28">
        <v>12.4</v>
      </c>
      <c r="D79" s="28">
        <f t="shared" ref="D79" si="6">+C79*12%</f>
        <v>1.488</v>
      </c>
      <c r="E79" s="43">
        <f t="shared" ref="E79" si="7">C79+D79</f>
        <v>13.888</v>
      </c>
    </row>
    <row r="80" spans="1:5" ht="25.5" x14ac:dyDescent="0.2">
      <c r="A80" s="26">
        <v>61</v>
      </c>
      <c r="B80" s="27" t="s">
        <v>9</v>
      </c>
      <c r="C80" s="28">
        <v>25</v>
      </c>
      <c r="D80" s="28">
        <f t="shared" si="2"/>
        <v>3</v>
      </c>
      <c r="E80" s="43">
        <f t="shared" si="3"/>
        <v>28</v>
      </c>
    </row>
    <row r="81" spans="1:5" ht="25.5" x14ac:dyDescent="0.2">
      <c r="A81" s="26">
        <v>62</v>
      </c>
      <c r="B81" s="27" t="s">
        <v>11</v>
      </c>
      <c r="C81" s="28">
        <v>15</v>
      </c>
      <c r="D81" s="28">
        <f t="shared" si="2"/>
        <v>1.7999999999999998</v>
      </c>
      <c r="E81" s="43">
        <f t="shared" si="3"/>
        <v>16.8</v>
      </c>
    </row>
    <row r="82" spans="1:5" ht="25.5" x14ac:dyDescent="0.2">
      <c r="A82" s="26">
        <v>63</v>
      </c>
      <c r="B82" s="27" t="s">
        <v>76</v>
      </c>
      <c r="C82" s="28">
        <v>32</v>
      </c>
      <c r="D82" s="28">
        <f t="shared" si="2"/>
        <v>3.84</v>
      </c>
      <c r="E82" s="43">
        <f t="shared" si="3"/>
        <v>35.840000000000003</v>
      </c>
    </row>
    <row r="83" spans="1:5" ht="25.5" x14ac:dyDescent="0.2">
      <c r="A83" s="26">
        <v>64</v>
      </c>
      <c r="B83" s="27" t="s">
        <v>79</v>
      </c>
      <c r="C83" s="28">
        <v>30</v>
      </c>
      <c r="D83" s="28">
        <f t="shared" si="2"/>
        <v>3.5999999999999996</v>
      </c>
      <c r="E83" s="43">
        <f t="shared" si="3"/>
        <v>33.6</v>
      </c>
    </row>
    <row r="84" spans="1:5" ht="25.5" x14ac:dyDescent="0.2">
      <c r="A84" s="26">
        <v>65</v>
      </c>
      <c r="B84" s="27" t="s">
        <v>13</v>
      </c>
      <c r="C84" s="28">
        <v>30</v>
      </c>
      <c r="D84" s="28">
        <f t="shared" si="2"/>
        <v>3.5999999999999996</v>
      </c>
      <c r="E84" s="43">
        <f t="shared" si="3"/>
        <v>33.6</v>
      </c>
    </row>
    <row r="85" spans="1:5" ht="25.5" x14ac:dyDescent="0.2">
      <c r="A85" s="26">
        <v>66</v>
      </c>
      <c r="B85" s="27" t="s">
        <v>12</v>
      </c>
      <c r="C85" s="28">
        <v>35</v>
      </c>
      <c r="D85" s="28">
        <f t="shared" ref="D85:D111" si="8">+C85*12%</f>
        <v>4.2</v>
      </c>
      <c r="E85" s="43">
        <f t="shared" ref="E85:E111" si="9">C85+D85</f>
        <v>39.200000000000003</v>
      </c>
    </row>
    <row r="86" spans="1:5" ht="24" customHeight="1" x14ac:dyDescent="0.2">
      <c r="A86" s="26">
        <v>67</v>
      </c>
      <c r="B86" s="27" t="s">
        <v>78</v>
      </c>
      <c r="C86" s="28">
        <v>40</v>
      </c>
      <c r="D86" s="28">
        <f t="shared" si="8"/>
        <v>4.8</v>
      </c>
      <c r="E86" s="43">
        <f t="shared" si="9"/>
        <v>44.8</v>
      </c>
    </row>
    <row r="87" spans="1:5" x14ac:dyDescent="0.2">
      <c r="A87" s="26">
        <v>68</v>
      </c>
      <c r="B87" s="27" t="s">
        <v>14</v>
      </c>
      <c r="C87" s="28">
        <v>140</v>
      </c>
      <c r="D87" s="28">
        <f t="shared" si="8"/>
        <v>16.8</v>
      </c>
      <c r="E87" s="43">
        <f t="shared" si="9"/>
        <v>156.80000000000001</v>
      </c>
    </row>
    <row r="88" spans="1:5" x14ac:dyDescent="0.2">
      <c r="A88" s="26">
        <v>69</v>
      </c>
      <c r="B88" s="27" t="s">
        <v>15</v>
      </c>
      <c r="C88" s="28">
        <v>140</v>
      </c>
      <c r="D88" s="28">
        <f t="shared" si="8"/>
        <v>16.8</v>
      </c>
      <c r="E88" s="43">
        <f t="shared" si="9"/>
        <v>156.80000000000001</v>
      </c>
    </row>
    <row r="89" spans="1:5" ht="25.5" x14ac:dyDescent="0.2">
      <c r="A89" s="26">
        <v>70</v>
      </c>
      <c r="B89" s="27" t="s">
        <v>80</v>
      </c>
      <c r="C89" s="28">
        <v>180</v>
      </c>
      <c r="D89" s="28">
        <f t="shared" si="8"/>
        <v>21.599999999999998</v>
      </c>
      <c r="E89" s="43">
        <f t="shared" si="9"/>
        <v>201.6</v>
      </c>
    </row>
    <row r="90" spans="1:5" x14ac:dyDescent="0.2">
      <c r="A90" s="26">
        <v>71</v>
      </c>
      <c r="B90" s="27" t="s">
        <v>16</v>
      </c>
      <c r="C90" s="28">
        <v>60</v>
      </c>
      <c r="D90" s="28">
        <f t="shared" si="8"/>
        <v>7.1999999999999993</v>
      </c>
      <c r="E90" s="43">
        <f t="shared" si="9"/>
        <v>67.2</v>
      </c>
    </row>
    <row r="91" spans="1:5" ht="25.5" x14ac:dyDescent="0.2">
      <c r="A91" s="26">
        <v>72</v>
      </c>
      <c r="B91" s="27" t="s">
        <v>77</v>
      </c>
      <c r="C91" s="28">
        <v>90</v>
      </c>
      <c r="D91" s="28">
        <f t="shared" si="8"/>
        <v>10.799999999999999</v>
      </c>
      <c r="E91" s="43">
        <f t="shared" si="9"/>
        <v>100.8</v>
      </c>
    </row>
    <row r="92" spans="1:5" x14ac:dyDescent="0.2">
      <c r="A92" s="26">
        <v>73</v>
      </c>
      <c r="B92" s="27" t="s">
        <v>81</v>
      </c>
      <c r="C92" s="28">
        <v>40</v>
      </c>
      <c r="D92" s="28">
        <f t="shared" si="8"/>
        <v>4.8</v>
      </c>
      <c r="E92" s="43">
        <f t="shared" si="9"/>
        <v>44.8</v>
      </c>
    </row>
    <row r="93" spans="1:5" x14ac:dyDescent="0.2">
      <c r="A93" s="26">
        <v>74</v>
      </c>
      <c r="B93" s="27" t="s">
        <v>17</v>
      </c>
      <c r="C93" s="28">
        <v>30</v>
      </c>
      <c r="D93" s="28">
        <f t="shared" si="8"/>
        <v>3.5999999999999996</v>
      </c>
      <c r="E93" s="43">
        <f t="shared" si="9"/>
        <v>33.6</v>
      </c>
    </row>
    <row r="94" spans="1:5" x14ac:dyDescent="0.2">
      <c r="A94" s="26">
        <v>75</v>
      </c>
      <c r="B94" s="27" t="s">
        <v>18</v>
      </c>
      <c r="C94" s="28">
        <v>30</v>
      </c>
      <c r="D94" s="28">
        <f t="shared" si="8"/>
        <v>3.5999999999999996</v>
      </c>
      <c r="E94" s="43">
        <f t="shared" si="9"/>
        <v>33.6</v>
      </c>
    </row>
    <row r="95" spans="1:5" x14ac:dyDescent="0.2">
      <c r="A95" s="71" t="s">
        <v>252</v>
      </c>
      <c r="B95" s="72"/>
      <c r="C95" s="72"/>
      <c r="D95" s="72"/>
      <c r="E95" s="73"/>
    </row>
    <row r="96" spans="1:5" x14ac:dyDescent="0.2">
      <c r="A96" s="58" t="s">
        <v>61</v>
      </c>
      <c r="B96" s="23" t="s">
        <v>247</v>
      </c>
      <c r="C96" s="24" t="s">
        <v>2</v>
      </c>
      <c r="D96" s="24" t="s">
        <v>3</v>
      </c>
      <c r="E96" s="24" t="s">
        <v>4</v>
      </c>
    </row>
    <row r="97" spans="1:5" x14ac:dyDescent="0.2">
      <c r="A97" s="26">
        <v>76</v>
      </c>
      <c r="B97" s="27" t="s">
        <v>19</v>
      </c>
      <c r="C97" s="28">
        <v>500</v>
      </c>
      <c r="D97" s="28">
        <f t="shared" si="8"/>
        <v>60</v>
      </c>
      <c r="E97" s="43">
        <f t="shared" si="9"/>
        <v>560</v>
      </c>
    </row>
    <row r="98" spans="1:5" x14ac:dyDescent="0.2">
      <c r="A98" s="26">
        <v>77</v>
      </c>
      <c r="B98" s="27" t="s">
        <v>20</v>
      </c>
      <c r="C98" s="28">
        <v>500</v>
      </c>
      <c r="D98" s="28">
        <f t="shared" si="8"/>
        <v>60</v>
      </c>
      <c r="E98" s="43">
        <f t="shared" si="9"/>
        <v>560</v>
      </c>
    </row>
    <row r="99" spans="1:5" x14ac:dyDescent="0.2">
      <c r="A99" s="26">
        <v>78</v>
      </c>
      <c r="B99" s="27" t="s">
        <v>21</v>
      </c>
      <c r="C99" s="28">
        <v>500</v>
      </c>
      <c r="D99" s="28">
        <f t="shared" si="8"/>
        <v>60</v>
      </c>
      <c r="E99" s="43">
        <f t="shared" si="9"/>
        <v>560</v>
      </c>
    </row>
    <row r="100" spans="1:5" x14ac:dyDescent="0.2">
      <c r="A100" s="26">
        <v>79</v>
      </c>
      <c r="B100" s="27" t="s">
        <v>22</v>
      </c>
      <c r="C100" s="28">
        <v>500</v>
      </c>
      <c r="D100" s="28">
        <f t="shared" si="8"/>
        <v>60</v>
      </c>
      <c r="E100" s="43">
        <f t="shared" si="9"/>
        <v>560</v>
      </c>
    </row>
    <row r="101" spans="1:5" x14ac:dyDescent="0.2">
      <c r="A101" s="26">
        <v>80</v>
      </c>
      <c r="B101" s="27" t="s">
        <v>23</v>
      </c>
      <c r="C101" s="28">
        <v>500</v>
      </c>
      <c r="D101" s="28">
        <f t="shared" si="8"/>
        <v>60</v>
      </c>
      <c r="E101" s="43">
        <f t="shared" si="9"/>
        <v>560</v>
      </c>
    </row>
    <row r="102" spans="1:5" x14ac:dyDescent="0.2">
      <c r="A102" s="26">
        <v>81</v>
      </c>
      <c r="B102" s="27" t="s">
        <v>24</v>
      </c>
      <c r="C102" s="28">
        <v>2000</v>
      </c>
      <c r="D102" s="28">
        <f t="shared" si="8"/>
        <v>240</v>
      </c>
      <c r="E102" s="43">
        <f t="shared" si="9"/>
        <v>2240</v>
      </c>
    </row>
    <row r="103" spans="1:5" x14ac:dyDescent="0.2">
      <c r="A103" s="26">
        <v>82</v>
      </c>
      <c r="B103" s="27" t="s">
        <v>82</v>
      </c>
      <c r="C103" s="28">
        <v>2000</v>
      </c>
      <c r="D103" s="28">
        <f t="shared" si="8"/>
        <v>240</v>
      </c>
      <c r="E103" s="43">
        <f t="shared" si="9"/>
        <v>2240</v>
      </c>
    </row>
    <row r="104" spans="1:5" x14ac:dyDescent="0.2">
      <c r="A104" s="26">
        <v>83</v>
      </c>
      <c r="B104" s="27" t="s">
        <v>25</v>
      </c>
      <c r="C104" s="28">
        <v>80</v>
      </c>
      <c r="D104" s="28">
        <f t="shared" si="8"/>
        <v>9.6</v>
      </c>
      <c r="E104" s="43">
        <f t="shared" si="9"/>
        <v>89.6</v>
      </c>
    </row>
    <row r="105" spans="1:5" x14ac:dyDescent="0.2">
      <c r="A105" s="26">
        <v>84</v>
      </c>
      <c r="B105" s="27" t="s">
        <v>26</v>
      </c>
      <c r="C105" s="28">
        <v>100</v>
      </c>
      <c r="D105" s="28">
        <f t="shared" si="8"/>
        <v>12</v>
      </c>
      <c r="E105" s="43">
        <f t="shared" si="9"/>
        <v>112</v>
      </c>
    </row>
    <row r="106" spans="1:5" x14ac:dyDescent="0.2">
      <c r="A106" s="26">
        <v>85</v>
      </c>
      <c r="B106" s="27" t="s">
        <v>27</v>
      </c>
      <c r="C106" s="28">
        <v>120</v>
      </c>
      <c r="D106" s="28">
        <f t="shared" si="8"/>
        <v>14.399999999999999</v>
      </c>
      <c r="E106" s="43">
        <f t="shared" si="9"/>
        <v>134.4</v>
      </c>
    </row>
    <row r="107" spans="1:5" x14ac:dyDescent="0.2">
      <c r="A107" s="26">
        <v>86</v>
      </c>
      <c r="B107" s="27" t="s">
        <v>28</v>
      </c>
      <c r="C107" s="28">
        <v>150</v>
      </c>
      <c r="D107" s="28">
        <f t="shared" si="8"/>
        <v>18</v>
      </c>
      <c r="E107" s="43">
        <f t="shared" si="9"/>
        <v>168</v>
      </c>
    </row>
    <row r="108" spans="1:5" x14ac:dyDescent="0.2">
      <c r="A108" s="26">
        <v>87</v>
      </c>
      <c r="B108" s="27" t="s">
        <v>29</v>
      </c>
      <c r="C108" s="28">
        <v>180</v>
      </c>
      <c r="D108" s="28">
        <f t="shared" si="8"/>
        <v>21.599999999999998</v>
      </c>
      <c r="E108" s="43">
        <f t="shared" si="9"/>
        <v>201.6</v>
      </c>
    </row>
    <row r="109" spans="1:5" x14ac:dyDescent="0.2">
      <c r="A109" s="26">
        <v>88</v>
      </c>
      <c r="B109" s="27" t="s">
        <v>30</v>
      </c>
      <c r="C109" s="28">
        <v>30</v>
      </c>
      <c r="D109" s="28">
        <f t="shared" si="8"/>
        <v>3.5999999999999996</v>
      </c>
      <c r="E109" s="43">
        <f t="shared" si="9"/>
        <v>33.6</v>
      </c>
    </row>
    <row r="110" spans="1:5" x14ac:dyDescent="0.2">
      <c r="A110" s="26">
        <v>89</v>
      </c>
      <c r="B110" s="27" t="s">
        <v>31</v>
      </c>
      <c r="C110" s="28">
        <v>30</v>
      </c>
      <c r="D110" s="28">
        <f t="shared" si="8"/>
        <v>3.5999999999999996</v>
      </c>
      <c r="E110" s="43">
        <f t="shared" si="9"/>
        <v>33.6</v>
      </c>
    </row>
    <row r="111" spans="1:5" x14ac:dyDescent="0.2">
      <c r="A111" s="26">
        <v>90</v>
      </c>
      <c r="B111" s="27" t="s">
        <v>32</v>
      </c>
      <c r="C111" s="28">
        <v>30</v>
      </c>
      <c r="D111" s="28">
        <f t="shared" si="8"/>
        <v>3.5999999999999996</v>
      </c>
      <c r="E111" s="43">
        <f t="shared" si="9"/>
        <v>33.6</v>
      </c>
    </row>
    <row r="112" spans="1:5" x14ac:dyDescent="0.2">
      <c r="A112" s="66" t="s">
        <v>251</v>
      </c>
      <c r="B112" s="66"/>
      <c r="C112" s="66"/>
      <c r="D112" s="66"/>
      <c r="E112" s="66"/>
    </row>
    <row r="113" spans="1:5" x14ac:dyDescent="0.2">
      <c r="A113" s="71" t="s">
        <v>250</v>
      </c>
      <c r="B113" s="72"/>
      <c r="C113" s="72"/>
      <c r="D113" s="72"/>
      <c r="E113" s="73"/>
    </row>
    <row r="114" spans="1:5" x14ac:dyDescent="0.2">
      <c r="A114" s="58" t="s">
        <v>61</v>
      </c>
      <c r="B114" s="23" t="s">
        <v>247</v>
      </c>
      <c r="C114" s="24" t="s">
        <v>2</v>
      </c>
      <c r="D114" s="24" t="s">
        <v>3</v>
      </c>
      <c r="E114" s="24" t="s">
        <v>4</v>
      </c>
    </row>
    <row r="115" spans="1:5" x14ac:dyDescent="0.2">
      <c r="A115" s="26">
        <v>91</v>
      </c>
      <c r="B115" s="27" t="s">
        <v>36</v>
      </c>
      <c r="C115" s="28">
        <v>150</v>
      </c>
      <c r="D115" s="28">
        <f t="shared" ref="D115:D183" si="10">+C115*12%</f>
        <v>18</v>
      </c>
      <c r="E115" s="43">
        <f t="shared" ref="E115:E183" si="11">C115+D115</f>
        <v>168</v>
      </c>
    </row>
    <row r="116" spans="1:5" x14ac:dyDescent="0.2">
      <c r="A116" s="26">
        <v>92</v>
      </c>
      <c r="B116" s="27" t="s">
        <v>222</v>
      </c>
      <c r="C116" s="28">
        <v>50</v>
      </c>
      <c r="D116" s="28">
        <f t="shared" si="10"/>
        <v>6</v>
      </c>
      <c r="E116" s="43">
        <f t="shared" si="11"/>
        <v>56</v>
      </c>
    </row>
    <row r="117" spans="1:5" x14ac:dyDescent="0.2">
      <c r="A117" s="26">
        <v>93</v>
      </c>
      <c r="B117" s="27" t="s">
        <v>93</v>
      </c>
      <c r="C117" s="28">
        <v>60</v>
      </c>
      <c r="D117" s="28">
        <f t="shared" si="10"/>
        <v>7.1999999999999993</v>
      </c>
      <c r="E117" s="43">
        <f t="shared" si="11"/>
        <v>67.2</v>
      </c>
    </row>
    <row r="118" spans="1:5" ht="25.5" x14ac:dyDescent="0.2">
      <c r="A118" s="26">
        <v>94</v>
      </c>
      <c r="B118" s="27" t="s">
        <v>92</v>
      </c>
      <c r="C118" s="28">
        <v>700</v>
      </c>
      <c r="D118" s="28">
        <f t="shared" si="10"/>
        <v>84</v>
      </c>
      <c r="E118" s="43">
        <f t="shared" si="11"/>
        <v>784</v>
      </c>
    </row>
    <row r="119" spans="1:5" ht="25.5" x14ac:dyDescent="0.2">
      <c r="A119" s="26">
        <v>95</v>
      </c>
      <c r="B119" s="27" t="s">
        <v>94</v>
      </c>
      <c r="C119" s="28">
        <v>700</v>
      </c>
      <c r="D119" s="28">
        <f t="shared" si="10"/>
        <v>84</v>
      </c>
      <c r="E119" s="43">
        <f t="shared" si="11"/>
        <v>784</v>
      </c>
    </row>
    <row r="120" spans="1:5" ht="25.5" x14ac:dyDescent="0.2">
      <c r="A120" s="26">
        <v>96</v>
      </c>
      <c r="B120" s="27" t="s">
        <v>95</v>
      </c>
      <c r="C120" s="28">
        <v>700</v>
      </c>
      <c r="D120" s="28">
        <f t="shared" si="10"/>
        <v>84</v>
      </c>
      <c r="E120" s="43">
        <f t="shared" si="11"/>
        <v>784</v>
      </c>
    </row>
    <row r="121" spans="1:5" ht="25.5" x14ac:dyDescent="0.2">
      <c r="A121" s="26">
        <v>97</v>
      </c>
      <c r="B121" s="27" t="s">
        <v>96</v>
      </c>
      <c r="C121" s="28">
        <v>700</v>
      </c>
      <c r="D121" s="28">
        <f t="shared" si="10"/>
        <v>84</v>
      </c>
      <c r="E121" s="43">
        <f t="shared" si="11"/>
        <v>784</v>
      </c>
    </row>
    <row r="122" spans="1:5" ht="25.5" x14ac:dyDescent="0.2">
      <c r="A122" s="26">
        <v>98</v>
      </c>
      <c r="B122" s="27" t="s">
        <v>97</v>
      </c>
      <c r="C122" s="28">
        <v>700</v>
      </c>
      <c r="D122" s="28">
        <f t="shared" si="10"/>
        <v>84</v>
      </c>
      <c r="E122" s="43">
        <f t="shared" si="11"/>
        <v>784</v>
      </c>
    </row>
    <row r="123" spans="1:5" x14ac:dyDescent="0.2">
      <c r="A123" s="26">
        <v>99</v>
      </c>
      <c r="B123" s="27" t="s">
        <v>190</v>
      </c>
      <c r="C123" s="28">
        <v>50</v>
      </c>
      <c r="D123" s="28">
        <f t="shared" si="10"/>
        <v>6</v>
      </c>
      <c r="E123" s="43">
        <f t="shared" si="11"/>
        <v>56</v>
      </c>
    </row>
    <row r="124" spans="1:5" x14ac:dyDescent="0.2">
      <c r="A124" s="26">
        <v>100</v>
      </c>
      <c r="B124" s="27" t="s">
        <v>37</v>
      </c>
      <c r="C124" s="28">
        <v>930</v>
      </c>
      <c r="D124" s="28">
        <f t="shared" si="10"/>
        <v>111.6</v>
      </c>
      <c r="E124" s="43">
        <f t="shared" si="11"/>
        <v>1041.5999999999999</v>
      </c>
    </row>
    <row r="125" spans="1:5" x14ac:dyDescent="0.2">
      <c r="A125" s="26">
        <v>101</v>
      </c>
      <c r="B125" s="27" t="s">
        <v>38</v>
      </c>
      <c r="C125" s="28">
        <v>280</v>
      </c>
      <c r="D125" s="28">
        <f t="shared" si="10"/>
        <v>33.6</v>
      </c>
      <c r="E125" s="43">
        <f t="shared" si="11"/>
        <v>313.60000000000002</v>
      </c>
    </row>
    <row r="126" spans="1:5" x14ac:dyDescent="0.2">
      <c r="A126" s="26">
        <v>102</v>
      </c>
      <c r="B126" s="27" t="s">
        <v>39</v>
      </c>
      <c r="C126" s="28">
        <v>80</v>
      </c>
      <c r="D126" s="28">
        <f t="shared" si="10"/>
        <v>9.6</v>
      </c>
      <c r="E126" s="43">
        <f t="shared" si="11"/>
        <v>89.6</v>
      </c>
    </row>
    <row r="127" spans="1:5" x14ac:dyDescent="0.2">
      <c r="A127" s="26">
        <v>103</v>
      </c>
      <c r="B127" s="27" t="s">
        <v>40</v>
      </c>
      <c r="C127" s="28">
        <v>120</v>
      </c>
      <c r="D127" s="28">
        <f t="shared" si="10"/>
        <v>14.399999999999999</v>
      </c>
      <c r="E127" s="43">
        <f t="shared" si="11"/>
        <v>134.4</v>
      </c>
    </row>
    <row r="128" spans="1:5" x14ac:dyDescent="0.2">
      <c r="A128" s="66" t="s">
        <v>249</v>
      </c>
      <c r="B128" s="66"/>
      <c r="C128" s="66"/>
      <c r="D128" s="66"/>
      <c r="E128" s="66"/>
    </row>
    <row r="129" spans="1:5" x14ac:dyDescent="0.2">
      <c r="A129" s="58" t="s">
        <v>61</v>
      </c>
      <c r="B129" s="23" t="s">
        <v>247</v>
      </c>
      <c r="C129" s="24" t="s">
        <v>2</v>
      </c>
      <c r="D129" s="24" t="s">
        <v>3</v>
      </c>
      <c r="E129" s="24" t="s">
        <v>4</v>
      </c>
    </row>
    <row r="130" spans="1:5" x14ac:dyDescent="0.2">
      <c r="A130" s="26">
        <v>104</v>
      </c>
      <c r="B130" s="27" t="s">
        <v>98</v>
      </c>
      <c r="C130" s="28">
        <v>250</v>
      </c>
      <c r="D130" s="28">
        <f t="shared" si="10"/>
        <v>30</v>
      </c>
      <c r="E130" s="43">
        <f t="shared" si="11"/>
        <v>280</v>
      </c>
    </row>
    <row r="131" spans="1:5" x14ac:dyDescent="0.2">
      <c r="A131" s="26">
        <v>105</v>
      </c>
      <c r="B131" s="27" t="s">
        <v>99</v>
      </c>
      <c r="C131" s="28">
        <v>300</v>
      </c>
      <c r="D131" s="28">
        <f t="shared" si="10"/>
        <v>36</v>
      </c>
      <c r="E131" s="43">
        <f t="shared" si="11"/>
        <v>336</v>
      </c>
    </row>
    <row r="132" spans="1:5" x14ac:dyDescent="0.2">
      <c r="A132" s="26">
        <v>106</v>
      </c>
      <c r="B132" s="27" t="s">
        <v>106</v>
      </c>
      <c r="C132" s="28">
        <v>300</v>
      </c>
      <c r="D132" s="28">
        <f t="shared" si="10"/>
        <v>36</v>
      </c>
      <c r="E132" s="43">
        <f t="shared" si="11"/>
        <v>336</v>
      </c>
    </row>
    <row r="133" spans="1:5" x14ac:dyDescent="0.2">
      <c r="A133" s="26">
        <v>107</v>
      </c>
      <c r="B133" s="27" t="s">
        <v>105</v>
      </c>
      <c r="C133" s="28">
        <v>500</v>
      </c>
      <c r="D133" s="28">
        <f t="shared" si="10"/>
        <v>60</v>
      </c>
      <c r="E133" s="43">
        <f t="shared" si="11"/>
        <v>560</v>
      </c>
    </row>
    <row r="134" spans="1:5" x14ac:dyDescent="0.2">
      <c r="A134" s="26">
        <v>108</v>
      </c>
      <c r="B134" s="27" t="s">
        <v>107</v>
      </c>
      <c r="C134" s="28">
        <v>500</v>
      </c>
      <c r="D134" s="28">
        <f t="shared" si="10"/>
        <v>60</v>
      </c>
      <c r="E134" s="43">
        <f t="shared" si="11"/>
        <v>560</v>
      </c>
    </row>
    <row r="135" spans="1:5" x14ac:dyDescent="0.2">
      <c r="A135" s="26">
        <v>109</v>
      </c>
      <c r="B135" s="27" t="s">
        <v>108</v>
      </c>
      <c r="C135" s="28">
        <v>400</v>
      </c>
      <c r="D135" s="28">
        <f t="shared" si="10"/>
        <v>48</v>
      </c>
      <c r="E135" s="43">
        <f t="shared" si="11"/>
        <v>448</v>
      </c>
    </row>
    <row r="136" spans="1:5" x14ac:dyDescent="0.2">
      <c r="A136" s="26">
        <v>110</v>
      </c>
      <c r="B136" s="27" t="s">
        <v>118</v>
      </c>
      <c r="C136" s="28">
        <v>400</v>
      </c>
      <c r="D136" s="28">
        <f t="shared" si="10"/>
        <v>48</v>
      </c>
      <c r="E136" s="43">
        <f t="shared" si="11"/>
        <v>448</v>
      </c>
    </row>
    <row r="137" spans="1:5" ht="25.5" x14ac:dyDescent="0.2">
      <c r="A137" s="26">
        <v>111</v>
      </c>
      <c r="B137" s="27" t="s">
        <v>109</v>
      </c>
      <c r="C137" s="28">
        <v>400</v>
      </c>
      <c r="D137" s="28">
        <f t="shared" si="10"/>
        <v>48</v>
      </c>
      <c r="E137" s="43">
        <f t="shared" si="11"/>
        <v>448</v>
      </c>
    </row>
    <row r="138" spans="1:5" ht="25.5" x14ac:dyDescent="0.2">
      <c r="A138" s="26">
        <v>112</v>
      </c>
      <c r="B138" s="27" t="s">
        <v>103</v>
      </c>
      <c r="C138" s="28">
        <v>400</v>
      </c>
      <c r="D138" s="28">
        <f t="shared" si="10"/>
        <v>48</v>
      </c>
      <c r="E138" s="43">
        <f t="shared" si="11"/>
        <v>448</v>
      </c>
    </row>
    <row r="139" spans="1:5" x14ac:dyDescent="0.2">
      <c r="A139" s="26">
        <v>113</v>
      </c>
      <c r="B139" s="27" t="s">
        <v>186</v>
      </c>
      <c r="C139" s="28">
        <v>700</v>
      </c>
      <c r="D139" s="28">
        <f t="shared" si="10"/>
        <v>84</v>
      </c>
      <c r="E139" s="43">
        <f t="shared" si="11"/>
        <v>784</v>
      </c>
    </row>
    <row r="140" spans="1:5" ht="25.5" x14ac:dyDescent="0.2">
      <c r="A140" s="26">
        <v>114</v>
      </c>
      <c r="B140" s="27" t="s">
        <v>119</v>
      </c>
      <c r="C140" s="28">
        <v>500</v>
      </c>
      <c r="D140" s="28">
        <f t="shared" si="10"/>
        <v>60</v>
      </c>
      <c r="E140" s="43">
        <f t="shared" si="11"/>
        <v>560</v>
      </c>
    </row>
    <row r="141" spans="1:5" x14ac:dyDescent="0.2">
      <c r="A141" s="26">
        <v>115</v>
      </c>
      <c r="B141" s="27" t="s">
        <v>102</v>
      </c>
      <c r="C141" s="28">
        <v>400</v>
      </c>
      <c r="D141" s="28">
        <f t="shared" si="10"/>
        <v>48</v>
      </c>
      <c r="E141" s="43">
        <f t="shared" si="11"/>
        <v>448</v>
      </c>
    </row>
    <row r="142" spans="1:5" x14ac:dyDescent="0.2">
      <c r="A142" s="26">
        <v>116</v>
      </c>
      <c r="B142" s="27" t="s">
        <v>101</v>
      </c>
      <c r="C142" s="28">
        <v>400</v>
      </c>
      <c r="D142" s="28">
        <f t="shared" si="10"/>
        <v>48</v>
      </c>
      <c r="E142" s="43">
        <f t="shared" si="11"/>
        <v>448</v>
      </c>
    </row>
    <row r="143" spans="1:5" ht="25.5" x14ac:dyDescent="0.2">
      <c r="A143" s="26">
        <v>117</v>
      </c>
      <c r="B143" s="27" t="s">
        <v>100</v>
      </c>
      <c r="C143" s="28">
        <v>400</v>
      </c>
      <c r="D143" s="28">
        <f t="shared" si="10"/>
        <v>48</v>
      </c>
      <c r="E143" s="43">
        <f t="shared" si="11"/>
        <v>448</v>
      </c>
    </row>
    <row r="144" spans="1:5" ht="28.9" customHeight="1" x14ac:dyDescent="0.2">
      <c r="A144" s="26">
        <v>118</v>
      </c>
      <c r="B144" s="27" t="s">
        <v>120</v>
      </c>
      <c r="C144" s="28">
        <v>400</v>
      </c>
      <c r="D144" s="28">
        <f t="shared" si="10"/>
        <v>48</v>
      </c>
      <c r="E144" s="43">
        <f t="shared" si="11"/>
        <v>448</v>
      </c>
    </row>
    <row r="145" spans="1:5" x14ac:dyDescent="0.2">
      <c r="A145" s="26">
        <v>119</v>
      </c>
      <c r="B145" s="27" t="s">
        <v>122</v>
      </c>
      <c r="C145" s="28">
        <v>450</v>
      </c>
      <c r="D145" s="28">
        <f t="shared" si="10"/>
        <v>54</v>
      </c>
      <c r="E145" s="43">
        <f t="shared" si="11"/>
        <v>504</v>
      </c>
    </row>
    <row r="146" spans="1:5" ht="25.5" x14ac:dyDescent="0.2">
      <c r="A146" s="26">
        <v>120</v>
      </c>
      <c r="B146" s="27" t="s">
        <v>123</v>
      </c>
      <c r="C146" s="28">
        <v>450</v>
      </c>
      <c r="D146" s="28">
        <f t="shared" si="10"/>
        <v>54</v>
      </c>
      <c r="E146" s="43">
        <f t="shared" si="11"/>
        <v>504</v>
      </c>
    </row>
    <row r="147" spans="1:5" ht="25.5" x14ac:dyDescent="0.2">
      <c r="A147" s="26">
        <v>121</v>
      </c>
      <c r="B147" s="27" t="s">
        <v>124</v>
      </c>
      <c r="C147" s="28">
        <v>450</v>
      </c>
      <c r="D147" s="28">
        <f t="shared" si="10"/>
        <v>54</v>
      </c>
      <c r="E147" s="43">
        <f t="shared" si="11"/>
        <v>504</v>
      </c>
    </row>
    <row r="148" spans="1:5" x14ac:dyDescent="0.2">
      <c r="A148" s="26">
        <v>122</v>
      </c>
      <c r="B148" s="27" t="s">
        <v>110</v>
      </c>
      <c r="C148" s="28">
        <v>450</v>
      </c>
      <c r="D148" s="28">
        <f t="shared" si="10"/>
        <v>54</v>
      </c>
      <c r="E148" s="43">
        <f t="shared" si="11"/>
        <v>504</v>
      </c>
    </row>
    <row r="149" spans="1:5" ht="25.5" x14ac:dyDescent="0.2">
      <c r="A149" s="26">
        <v>123</v>
      </c>
      <c r="B149" s="27" t="s">
        <v>111</v>
      </c>
      <c r="C149" s="28">
        <v>450</v>
      </c>
      <c r="D149" s="28">
        <f t="shared" si="10"/>
        <v>54</v>
      </c>
      <c r="E149" s="43">
        <f t="shared" si="11"/>
        <v>504</v>
      </c>
    </row>
    <row r="150" spans="1:5" ht="25.5" x14ac:dyDescent="0.2">
      <c r="A150" s="26">
        <v>124</v>
      </c>
      <c r="B150" s="27" t="s">
        <v>228</v>
      </c>
      <c r="C150" s="28">
        <v>900</v>
      </c>
      <c r="D150" s="28">
        <f t="shared" si="10"/>
        <v>108</v>
      </c>
      <c r="E150" s="43">
        <f t="shared" si="11"/>
        <v>1008</v>
      </c>
    </row>
    <row r="151" spans="1:5" ht="25.5" x14ac:dyDescent="0.2">
      <c r="A151" s="26">
        <v>125</v>
      </c>
      <c r="B151" s="27" t="s">
        <v>112</v>
      </c>
      <c r="C151" s="28">
        <v>600</v>
      </c>
      <c r="D151" s="28">
        <f t="shared" si="10"/>
        <v>72</v>
      </c>
      <c r="E151" s="43">
        <f t="shared" si="11"/>
        <v>672</v>
      </c>
    </row>
    <row r="152" spans="1:5" ht="25.5" x14ac:dyDescent="0.2">
      <c r="A152" s="26">
        <v>126</v>
      </c>
      <c r="B152" s="27" t="s">
        <v>223</v>
      </c>
      <c r="C152" s="28">
        <v>900</v>
      </c>
      <c r="D152" s="28">
        <f t="shared" si="10"/>
        <v>108</v>
      </c>
      <c r="E152" s="43">
        <f t="shared" si="11"/>
        <v>1008</v>
      </c>
    </row>
    <row r="153" spans="1:5" ht="25.5" x14ac:dyDescent="0.2">
      <c r="A153" s="26">
        <v>127</v>
      </c>
      <c r="B153" s="27" t="s">
        <v>104</v>
      </c>
      <c r="C153" s="28">
        <v>600</v>
      </c>
      <c r="D153" s="28">
        <f t="shared" si="10"/>
        <v>72</v>
      </c>
      <c r="E153" s="43">
        <f t="shared" si="11"/>
        <v>672</v>
      </c>
    </row>
    <row r="154" spans="1:5" x14ac:dyDescent="0.2">
      <c r="A154" s="26">
        <v>128</v>
      </c>
      <c r="B154" s="27" t="s">
        <v>113</v>
      </c>
      <c r="C154" s="28">
        <v>600</v>
      </c>
      <c r="D154" s="28">
        <f t="shared" si="10"/>
        <v>72</v>
      </c>
      <c r="E154" s="43">
        <f t="shared" si="11"/>
        <v>672</v>
      </c>
    </row>
    <row r="155" spans="1:5" x14ac:dyDescent="0.2">
      <c r="A155" s="26">
        <v>129</v>
      </c>
      <c r="B155" s="27" t="s">
        <v>114</v>
      </c>
      <c r="C155" s="28">
        <v>600</v>
      </c>
      <c r="D155" s="28">
        <f t="shared" si="10"/>
        <v>72</v>
      </c>
      <c r="E155" s="43">
        <f t="shared" si="11"/>
        <v>672</v>
      </c>
    </row>
    <row r="156" spans="1:5" x14ac:dyDescent="0.2">
      <c r="A156" s="26">
        <v>130</v>
      </c>
      <c r="B156" s="27" t="s">
        <v>115</v>
      </c>
      <c r="C156" s="28">
        <v>600</v>
      </c>
      <c r="D156" s="28">
        <f t="shared" si="10"/>
        <v>72</v>
      </c>
      <c r="E156" s="43">
        <f t="shared" si="11"/>
        <v>672</v>
      </c>
    </row>
    <row r="157" spans="1:5" x14ac:dyDescent="0.2">
      <c r="A157" s="26">
        <v>131</v>
      </c>
      <c r="B157" s="27" t="s">
        <v>116</v>
      </c>
      <c r="C157" s="28">
        <v>550</v>
      </c>
      <c r="D157" s="28">
        <f t="shared" si="10"/>
        <v>66</v>
      </c>
      <c r="E157" s="43">
        <f t="shared" si="11"/>
        <v>616</v>
      </c>
    </row>
    <row r="158" spans="1:5" ht="25.5" x14ac:dyDescent="0.2">
      <c r="A158" s="26">
        <v>132</v>
      </c>
      <c r="B158" s="27" t="s">
        <v>117</v>
      </c>
      <c r="C158" s="28">
        <v>900</v>
      </c>
      <c r="D158" s="28">
        <f t="shared" si="10"/>
        <v>108</v>
      </c>
      <c r="E158" s="43">
        <f t="shared" si="11"/>
        <v>1008</v>
      </c>
    </row>
    <row r="159" spans="1:5" x14ac:dyDescent="0.2">
      <c r="A159" s="26">
        <v>133</v>
      </c>
      <c r="B159" s="27" t="s">
        <v>224</v>
      </c>
      <c r="C159" s="28">
        <v>900</v>
      </c>
      <c r="D159" s="28">
        <f t="shared" si="10"/>
        <v>108</v>
      </c>
      <c r="E159" s="43">
        <f t="shared" si="11"/>
        <v>1008</v>
      </c>
    </row>
    <row r="160" spans="1:5" x14ac:dyDescent="0.2">
      <c r="A160" s="26">
        <v>134</v>
      </c>
      <c r="B160" s="27" t="s">
        <v>41</v>
      </c>
      <c r="C160" s="28">
        <v>400</v>
      </c>
      <c r="D160" s="28">
        <f t="shared" si="10"/>
        <v>48</v>
      </c>
      <c r="E160" s="43">
        <f t="shared" si="11"/>
        <v>448</v>
      </c>
    </row>
    <row r="161" spans="1:5" x14ac:dyDescent="0.2">
      <c r="A161" s="26">
        <v>135</v>
      </c>
      <c r="B161" s="27" t="s">
        <v>42</v>
      </c>
      <c r="C161" s="28">
        <v>400</v>
      </c>
      <c r="D161" s="28">
        <f t="shared" si="10"/>
        <v>48</v>
      </c>
      <c r="E161" s="43">
        <f t="shared" si="11"/>
        <v>448</v>
      </c>
    </row>
    <row r="162" spans="1:5" x14ac:dyDescent="0.2">
      <c r="A162" s="26">
        <v>136</v>
      </c>
      <c r="B162" s="27" t="s">
        <v>225</v>
      </c>
      <c r="C162" s="28">
        <v>700</v>
      </c>
      <c r="D162" s="28">
        <f t="shared" si="10"/>
        <v>84</v>
      </c>
      <c r="E162" s="43">
        <f t="shared" si="11"/>
        <v>784</v>
      </c>
    </row>
    <row r="163" spans="1:5" x14ac:dyDescent="0.2">
      <c r="A163" s="26">
        <v>137</v>
      </c>
      <c r="B163" s="27" t="s">
        <v>226</v>
      </c>
      <c r="C163" s="28">
        <v>300</v>
      </c>
      <c r="D163" s="28">
        <f>+C163*12%</f>
        <v>36</v>
      </c>
      <c r="E163" s="43">
        <f>C163+D163</f>
        <v>336</v>
      </c>
    </row>
    <row r="164" spans="1:5" x14ac:dyDescent="0.2">
      <c r="A164" s="26">
        <v>138</v>
      </c>
      <c r="B164" s="27" t="s">
        <v>227</v>
      </c>
      <c r="C164" s="28">
        <v>300</v>
      </c>
      <c r="D164" s="28">
        <f>+C164*12%</f>
        <v>36</v>
      </c>
      <c r="E164" s="43">
        <f>C164+D164</f>
        <v>336</v>
      </c>
    </row>
    <row r="165" spans="1:5" x14ac:dyDescent="0.2">
      <c r="A165" s="66" t="s">
        <v>248</v>
      </c>
      <c r="B165" s="66"/>
      <c r="C165" s="66"/>
      <c r="D165" s="66"/>
      <c r="E165" s="66"/>
    </row>
    <row r="166" spans="1:5" x14ac:dyDescent="0.2">
      <c r="A166" s="58" t="s">
        <v>61</v>
      </c>
      <c r="B166" s="23" t="s">
        <v>247</v>
      </c>
      <c r="C166" s="24" t="s">
        <v>2</v>
      </c>
      <c r="D166" s="24" t="s">
        <v>3</v>
      </c>
      <c r="E166" s="24" t="s">
        <v>4</v>
      </c>
    </row>
    <row r="167" spans="1:5" x14ac:dyDescent="0.2">
      <c r="A167" s="26">
        <v>139</v>
      </c>
      <c r="B167" s="27" t="s">
        <v>125</v>
      </c>
      <c r="C167" s="28">
        <v>40</v>
      </c>
      <c r="D167" s="28">
        <f t="shared" si="10"/>
        <v>4.8</v>
      </c>
      <c r="E167" s="43">
        <f t="shared" si="11"/>
        <v>44.8</v>
      </c>
    </row>
    <row r="168" spans="1:5" x14ac:dyDescent="0.2">
      <c r="A168" s="26">
        <v>140</v>
      </c>
      <c r="B168" s="27" t="s">
        <v>126</v>
      </c>
      <c r="C168" s="28">
        <v>30</v>
      </c>
      <c r="D168" s="28">
        <f t="shared" si="10"/>
        <v>3.5999999999999996</v>
      </c>
      <c r="E168" s="43">
        <f t="shared" si="11"/>
        <v>33.6</v>
      </c>
    </row>
    <row r="169" spans="1:5" x14ac:dyDescent="0.2">
      <c r="A169" s="26">
        <v>141</v>
      </c>
      <c r="B169" s="27" t="s">
        <v>127</v>
      </c>
      <c r="C169" s="28">
        <v>50</v>
      </c>
      <c r="D169" s="28">
        <f t="shared" si="10"/>
        <v>6</v>
      </c>
      <c r="E169" s="43">
        <f t="shared" si="11"/>
        <v>56</v>
      </c>
    </row>
    <row r="170" spans="1:5" x14ac:dyDescent="0.2">
      <c r="A170" s="26">
        <v>142</v>
      </c>
      <c r="B170" s="27" t="s">
        <v>128</v>
      </c>
      <c r="C170" s="28">
        <v>40</v>
      </c>
      <c r="D170" s="28">
        <f t="shared" si="10"/>
        <v>4.8</v>
      </c>
      <c r="E170" s="43">
        <f t="shared" si="11"/>
        <v>44.8</v>
      </c>
    </row>
    <row r="171" spans="1:5" x14ac:dyDescent="0.2">
      <c r="A171" s="26">
        <v>143</v>
      </c>
      <c r="B171" s="27" t="s">
        <v>129</v>
      </c>
      <c r="C171" s="28">
        <v>40</v>
      </c>
      <c r="D171" s="28">
        <f t="shared" si="10"/>
        <v>4.8</v>
      </c>
      <c r="E171" s="43">
        <f t="shared" si="11"/>
        <v>44.8</v>
      </c>
    </row>
    <row r="172" spans="1:5" x14ac:dyDescent="0.2">
      <c r="A172" s="26">
        <v>144</v>
      </c>
      <c r="B172" s="27" t="s">
        <v>182</v>
      </c>
      <c r="C172" s="28">
        <v>50</v>
      </c>
      <c r="D172" s="28">
        <f t="shared" si="10"/>
        <v>6</v>
      </c>
      <c r="E172" s="43">
        <f t="shared" si="11"/>
        <v>56</v>
      </c>
    </row>
    <row r="173" spans="1:5" x14ac:dyDescent="0.2">
      <c r="A173" s="26">
        <v>145</v>
      </c>
      <c r="B173" s="27" t="s">
        <v>130</v>
      </c>
      <c r="C173" s="28">
        <v>40</v>
      </c>
      <c r="D173" s="28">
        <f t="shared" si="10"/>
        <v>4.8</v>
      </c>
      <c r="E173" s="43">
        <f t="shared" si="11"/>
        <v>44.8</v>
      </c>
    </row>
    <row r="174" spans="1:5" x14ac:dyDescent="0.2">
      <c r="A174" s="26">
        <v>146</v>
      </c>
      <c r="B174" s="27" t="s">
        <v>131</v>
      </c>
      <c r="C174" s="28">
        <v>30</v>
      </c>
      <c r="D174" s="28">
        <f t="shared" si="10"/>
        <v>3.5999999999999996</v>
      </c>
      <c r="E174" s="43">
        <f t="shared" si="11"/>
        <v>33.6</v>
      </c>
    </row>
    <row r="175" spans="1:5" x14ac:dyDescent="0.2">
      <c r="A175" s="26">
        <v>147</v>
      </c>
      <c r="B175" s="27" t="s">
        <v>132</v>
      </c>
      <c r="C175" s="28">
        <v>200</v>
      </c>
      <c r="D175" s="28">
        <f t="shared" si="10"/>
        <v>24</v>
      </c>
      <c r="E175" s="43">
        <f t="shared" si="11"/>
        <v>224</v>
      </c>
    </row>
    <row r="176" spans="1:5" x14ac:dyDescent="0.2">
      <c r="A176" s="26">
        <v>148</v>
      </c>
      <c r="B176" s="27" t="s">
        <v>43</v>
      </c>
      <c r="C176" s="28">
        <v>150</v>
      </c>
      <c r="D176" s="28">
        <f t="shared" si="10"/>
        <v>18</v>
      </c>
      <c r="E176" s="43">
        <f t="shared" si="11"/>
        <v>168</v>
      </c>
    </row>
    <row r="177" spans="1:5" x14ac:dyDescent="0.2">
      <c r="A177" s="26">
        <v>149</v>
      </c>
      <c r="B177" s="27" t="s">
        <v>178</v>
      </c>
      <c r="C177" s="28">
        <v>150</v>
      </c>
      <c r="D177" s="28">
        <f t="shared" si="10"/>
        <v>18</v>
      </c>
      <c r="E177" s="43">
        <f t="shared" si="11"/>
        <v>168</v>
      </c>
    </row>
    <row r="178" spans="1:5" x14ac:dyDescent="0.2">
      <c r="A178" s="26">
        <v>150</v>
      </c>
      <c r="B178" s="27" t="s">
        <v>179</v>
      </c>
      <c r="C178" s="28">
        <v>160</v>
      </c>
      <c r="D178" s="28">
        <f t="shared" si="10"/>
        <v>19.2</v>
      </c>
      <c r="E178" s="43">
        <f t="shared" si="11"/>
        <v>179.2</v>
      </c>
    </row>
    <row r="179" spans="1:5" x14ac:dyDescent="0.2">
      <c r="A179" s="26">
        <v>151</v>
      </c>
      <c r="B179" s="27" t="s">
        <v>44</v>
      </c>
      <c r="C179" s="28">
        <v>188</v>
      </c>
      <c r="D179" s="28">
        <f t="shared" si="10"/>
        <v>22.56</v>
      </c>
      <c r="E179" s="43">
        <f t="shared" si="11"/>
        <v>210.56</v>
      </c>
    </row>
    <row r="180" spans="1:5" s="39" customFormat="1" ht="25.5" x14ac:dyDescent="0.25">
      <c r="A180" s="26">
        <v>152</v>
      </c>
      <c r="B180" s="37" t="s">
        <v>91</v>
      </c>
      <c r="C180" s="38">
        <v>50</v>
      </c>
      <c r="D180" s="38">
        <f t="shared" si="10"/>
        <v>6</v>
      </c>
      <c r="E180" s="44">
        <f t="shared" si="11"/>
        <v>56</v>
      </c>
    </row>
    <row r="181" spans="1:5" x14ac:dyDescent="0.2">
      <c r="A181" s="26">
        <v>153</v>
      </c>
      <c r="B181" s="27" t="s">
        <v>229</v>
      </c>
      <c r="C181" s="28">
        <v>220</v>
      </c>
      <c r="D181" s="28">
        <f t="shared" si="10"/>
        <v>26.4</v>
      </c>
      <c r="E181" s="43">
        <f t="shared" si="11"/>
        <v>246.4</v>
      </c>
    </row>
    <row r="182" spans="1:5" x14ac:dyDescent="0.2">
      <c r="A182" s="26">
        <v>154</v>
      </c>
      <c r="B182" s="27" t="s">
        <v>183</v>
      </c>
      <c r="C182" s="28">
        <v>40</v>
      </c>
      <c r="D182" s="28">
        <f t="shared" si="10"/>
        <v>4.8</v>
      </c>
      <c r="E182" s="43">
        <f t="shared" si="11"/>
        <v>44.8</v>
      </c>
    </row>
    <row r="183" spans="1:5" x14ac:dyDescent="0.2">
      <c r="A183" s="26">
        <v>155</v>
      </c>
      <c r="B183" s="27" t="s">
        <v>184</v>
      </c>
      <c r="C183" s="28">
        <v>40</v>
      </c>
      <c r="D183" s="28">
        <f t="shared" si="10"/>
        <v>4.8</v>
      </c>
      <c r="E183" s="43">
        <f t="shared" si="11"/>
        <v>44.8</v>
      </c>
    </row>
    <row r="184" spans="1:5" x14ac:dyDescent="0.2">
      <c r="A184" s="66" t="s">
        <v>55</v>
      </c>
      <c r="B184" s="66"/>
      <c r="C184" s="66"/>
      <c r="D184" s="66"/>
      <c r="E184" s="66"/>
    </row>
    <row r="185" spans="1:5" x14ac:dyDescent="0.2">
      <c r="A185" s="58" t="s">
        <v>61</v>
      </c>
      <c r="B185" s="23" t="s">
        <v>247</v>
      </c>
      <c r="C185" s="24" t="s">
        <v>2</v>
      </c>
      <c r="D185" s="24" t="s">
        <v>3</v>
      </c>
      <c r="E185" s="24" t="s">
        <v>4</v>
      </c>
    </row>
    <row r="186" spans="1:5" x14ac:dyDescent="0.2">
      <c r="A186" s="26">
        <v>156</v>
      </c>
      <c r="B186" s="27" t="s">
        <v>56</v>
      </c>
      <c r="C186" s="28">
        <v>1500</v>
      </c>
      <c r="D186" s="28">
        <f t="shared" ref="D186:D191" si="12">+C186*12%</f>
        <v>180</v>
      </c>
      <c r="E186" s="43">
        <f t="shared" ref="E186:E191" si="13">C186+D186</f>
        <v>1680</v>
      </c>
    </row>
    <row r="187" spans="1:5" x14ac:dyDescent="0.2">
      <c r="A187" s="26">
        <v>157</v>
      </c>
      <c r="B187" s="27" t="s">
        <v>177</v>
      </c>
      <c r="C187" s="28">
        <f>(C186+C188)/2</f>
        <v>1250</v>
      </c>
      <c r="D187" s="28">
        <f t="shared" si="12"/>
        <v>150</v>
      </c>
      <c r="E187" s="43">
        <f t="shared" si="13"/>
        <v>1400</v>
      </c>
    </row>
    <row r="188" spans="1:5" x14ac:dyDescent="0.2">
      <c r="A188" s="26">
        <v>158</v>
      </c>
      <c r="B188" s="27" t="s">
        <v>57</v>
      </c>
      <c r="C188" s="28">
        <v>1000</v>
      </c>
      <c r="D188" s="28">
        <f t="shared" si="12"/>
        <v>120</v>
      </c>
      <c r="E188" s="43">
        <f t="shared" si="13"/>
        <v>1120</v>
      </c>
    </row>
    <row r="189" spans="1:5" x14ac:dyDescent="0.2">
      <c r="A189" s="26">
        <v>159</v>
      </c>
      <c r="B189" s="27" t="s">
        <v>133</v>
      </c>
      <c r="C189" s="28">
        <v>500</v>
      </c>
      <c r="D189" s="28">
        <f t="shared" si="12"/>
        <v>60</v>
      </c>
      <c r="E189" s="43">
        <f t="shared" si="13"/>
        <v>560</v>
      </c>
    </row>
    <row r="190" spans="1:5" x14ac:dyDescent="0.2">
      <c r="A190" s="26">
        <v>160</v>
      </c>
      <c r="B190" s="27" t="s">
        <v>181</v>
      </c>
      <c r="C190" s="28">
        <v>350</v>
      </c>
      <c r="D190" s="28">
        <f t="shared" si="12"/>
        <v>42</v>
      </c>
      <c r="E190" s="43">
        <f t="shared" si="13"/>
        <v>392</v>
      </c>
    </row>
    <row r="191" spans="1:5" x14ac:dyDescent="0.2">
      <c r="A191" s="26">
        <v>161</v>
      </c>
      <c r="B191" s="27" t="s">
        <v>58</v>
      </c>
      <c r="C191" s="28">
        <v>280</v>
      </c>
      <c r="D191" s="28">
        <f t="shared" si="12"/>
        <v>33.6</v>
      </c>
      <c r="E191" s="43">
        <f t="shared" si="13"/>
        <v>313.60000000000002</v>
      </c>
    </row>
    <row r="192" spans="1:5" x14ac:dyDescent="0.2">
      <c r="A192" s="66" t="s">
        <v>180</v>
      </c>
      <c r="B192" s="66"/>
      <c r="C192" s="66"/>
      <c r="D192" s="66"/>
      <c r="E192" s="66"/>
    </row>
    <row r="193" spans="1:5" x14ac:dyDescent="0.2">
      <c r="A193" s="58" t="s">
        <v>61</v>
      </c>
      <c r="B193" s="23" t="s">
        <v>247</v>
      </c>
      <c r="C193" s="24" t="s">
        <v>2</v>
      </c>
      <c r="D193" s="24" t="s">
        <v>3</v>
      </c>
      <c r="E193" s="24" t="s">
        <v>4</v>
      </c>
    </row>
    <row r="194" spans="1:5" x14ac:dyDescent="0.2">
      <c r="A194" s="26">
        <v>162</v>
      </c>
      <c r="B194" s="27" t="s">
        <v>179</v>
      </c>
      <c r="C194" s="28">
        <v>80</v>
      </c>
      <c r="D194" s="28">
        <f t="shared" ref="D194" si="14">+C194*12%</f>
        <v>9.6</v>
      </c>
      <c r="E194" s="43">
        <f t="shared" ref="E194" si="15">C194+D194</f>
        <v>89.6</v>
      </c>
    </row>
    <row r="195" spans="1:5" x14ac:dyDescent="0.2">
      <c r="A195" s="74" t="s">
        <v>191</v>
      </c>
      <c r="B195" s="74"/>
      <c r="C195" s="74"/>
      <c r="D195" s="74"/>
      <c r="E195" s="74"/>
    </row>
    <row r="196" spans="1:5" x14ac:dyDescent="0.2">
      <c r="A196" s="58" t="s">
        <v>61</v>
      </c>
      <c r="B196" s="23" t="s">
        <v>247</v>
      </c>
      <c r="C196" s="24" t="s">
        <v>2</v>
      </c>
      <c r="D196" s="24" t="s">
        <v>3</v>
      </c>
      <c r="E196" s="24" t="s">
        <v>4</v>
      </c>
    </row>
    <row r="197" spans="1:5" ht="14.45" customHeight="1" x14ac:dyDescent="0.2">
      <c r="A197" s="29">
        <v>163</v>
      </c>
      <c r="B197" s="30" t="s">
        <v>193</v>
      </c>
      <c r="C197" s="31">
        <v>40</v>
      </c>
      <c r="D197" s="28">
        <f t="shared" ref="D197:D211" si="16">+C197*12%</f>
        <v>4.8</v>
      </c>
      <c r="E197" s="43">
        <f t="shared" ref="E197:E211" si="17">C197+D197</f>
        <v>44.8</v>
      </c>
    </row>
    <row r="198" spans="1:5" x14ac:dyDescent="0.2">
      <c r="A198" s="29">
        <v>164</v>
      </c>
      <c r="B198" s="30" t="s">
        <v>194</v>
      </c>
      <c r="C198" s="31">
        <v>40</v>
      </c>
      <c r="D198" s="28">
        <f t="shared" si="16"/>
        <v>4.8</v>
      </c>
      <c r="E198" s="43">
        <f t="shared" si="17"/>
        <v>44.8</v>
      </c>
    </row>
    <row r="199" spans="1:5" x14ac:dyDescent="0.2">
      <c r="A199" s="29">
        <v>165</v>
      </c>
      <c r="B199" s="30" t="s">
        <v>195</v>
      </c>
      <c r="C199" s="31">
        <v>40</v>
      </c>
      <c r="D199" s="28">
        <f t="shared" si="16"/>
        <v>4.8</v>
      </c>
      <c r="E199" s="43">
        <f t="shared" si="17"/>
        <v>44.8</v>
      </c>
    </row>
    <row r="200" spans="1:5" ht="25.5" x14ac:dyDescent="0.2">
      <c r="A200" s="29">
        <v>166</v>
      </c>
      <c r="B200" s="30" t="s">
        <v>196</v>
      </c>
      <c r="C200" s="31">
        <v>40</v>
      </c>
      <c r="D200" s="28">
        <f t="shared" si="16"/>
        <v>4.8</v>
      </c>
      <c r="E200" s="43">
        <f t="shared" si="17"/>
        <v>44.8</v>
      </c>
    </row>
    <row r="201" spans="1:5" x14ac:dyDescent="0.2">
      <c r="A201" s="29">
        <v>167</v>
      </c>
      <c r="B201" s="30" t="s">
        <v>230</v>
      </c>
      <c r="C201" s="31">
        <v>30</v>
      </c>
      <c r="D201" s="28">
        <f t="shared" si="16"/>
        <v>3.5999999999999996</v>
      </c>
      <c r="E201" s="43">
        <f t="shared" si="17"/>
        <v>33.6</v>
      </c>
    </row>
    <row r="202" spans="1:5" x14ac:dyDescent="0.2">
      <c r="A202" s="29">
        <v>168</v>
      </c>
      <c r="B202" s="30" t="s">
        <v>231</v>
      </c>
      <c r="C202" s="31">
        <v>30</v>
      </c>
      <c r="D202" s="28">
        <f t="shared" si="16"/>
        <v>3.5999999999999996</v>
      </c>
      <c r="E202" s="43">
        <f t="shared" si="17"/>
        <v>33.6</v>
      </c>
    </row>
    <row r="203" spans="1:5" x14ac:dyDescent="0.2">
      <c r="A203" s="29">
        <v>169</v>
      </c>
      <c r="B203" s="30" t="s">
        <v>232</v>
      </c>
      <c r="C203" s="31">
        <v>30</v>
      </c>
      <c r="D203" s="28">
        <f t="shared" si="16"/>
        <v>3.5999999999999996</v>
      </c>
      <c r="E203" s="43">
        <f t="shared" si="17"/>
        <v>33.6</v>
      </c>
    </row>
    <row r="204" spans="1:5" x14ac:dyDescent="0.2">
      <c r="A204" s="29">
        <v>170</v>
      </c>
      <c r="B204" s="30" t="s">
        <v>233</v>
      </c>
      <c r="C204" s="31">
        <v>30</v>
      </c>
      <c r="D204" s="28">
        <f t="shared" si="16"/>
        <v>3.5999999999999996</v>
      </c>
      <c r="E204" s="43">
        <f t="shared" si="17"/>
        <v>33.6</v>
      </c>
    </row>
    <row r="205" spans="1:5" x14ac:dyDescent="0.2">
      <c r="A205" s="29">
        <v>171</v>
      </c>
      <c r="B205" s="32" t="s">
        <v>197</v>
      </c>
      <c r="C205" s="31">
        <v>240</v>
      </c>
      <c r="D205" s="28">
        <f t="shared" si="16"/>
        <v>28.799999999999997</v>
      </c>
      <c r="E205" s="43">
        <f t="shared" si="17"/>
        <v>268.8</v>
      </c>
    </row>
    <row r="206" spans="1:5" x14ac:dyDescent="0.2">
      <c r="A206" s="29">
        <v>172</v>
      </c>
      <c r="B206" s="32" t="s">
        <v>198</v>
      </c>
      <c r="C206" s="33">
        <v>240</v>
      </c>
      <c r="D206" s="28">
        <f t="shared" si="16"/>
        <v>28.799999999999997</v>
      </c>
      <c r="E206" s="43">
        <f t="shared" si="17"/>
        <v>268.8</v>
      </c>
    </row>
    <row r="207" spans="1:5" x14ac:dyDescent="0.2">
      <c r="A207" s="29">
        <v>173</v>
      </c>
      <c r="B207" s="30" t="s">
        <v>199</v>
      </c>
      <c r="C207" s="33">
        <v>240</v>
      </c>
      <c r="D207" s="28">
        <f t="shared" si="16"/>
        <v>28.799999999999997</v>
      </c>
      <c r="E207" s="43">
        <f t="shared" si="17"/>
        <v>268.8</v>
      </c>
    </row>
    <row r="208" spans="1:5" x14ac:dyDescent="0.2">
      <c r="A208" s="29">
        <v>174</v>
      </c>
      <c r="B208" s="30" t="s">
        <v>199</v>
      </c>
      <c r="C208" s="33">
        <v>240</v>
      </c>
      <c r="D208" s="28">
        <f t="shared" si="16"/>
        <v>28.799999999999997</v>
      </c>
      <c r="E208" s="43">
        <f t="shared" si="17"/>
        <v>268.8</v>
      </c>
    </row>
    <row r="209" spans="1:5" x14ac:dyDescent="0.2">
      <c r="A209" s="29">
        <v>175</v>
      </c>
      <c r="B209" s="30" t="s">
        <v>200</v>
      </c>
      <c r="C209" s="33">
        <v>240</v>
      </c>
      <c r="D209" s="28">
        <f t="shared" si="16"/>
        <v>28.799999999999997</v>
      </c>
      <c r="E209" s="43">
        <f t="shared" si="17"/>
        <v>268.8</v>
      </c>
    </row>
    <row r="210" spans="1:5" x14ac:dyDescent="0.2">
      <c r="A210" s="29">
        <v>176</v>
      </c>
      <c r="B210" s="30" t="s">
        <v>201</v>
      </c>
      <c r="C210" s="33">
        <v>240</v>
      </c>
      <c r="D210" s="28">
        <f t="shared" si="16"/>
        <v>28.799999999999997</v>
      </c>
      <c r="E210" s="43">
        <f t="shared" si="17"/>
        <v>268.8</v>
      </c>
    </row>
    <row r="211" spans="1:5" x14ac:dyDescent="0.2">
      <c r="A211" s="29">
        <v>177</v>
      </c>
      <c r="B211" s="30" t="s">
        <v>202</v>
      </c>
      <c r="C211" s="33">
        <v>240</v>
      </c>
      <c r="D211" s="28">
        <f t="shared" si="16"/>
        <v>28.799999999999997</v>
      </c>
      <c r="E211" s="43">
        <f t="shared" si="17"/>
        <v>268.8</v>
      </c>
    </row>
    <row r="212" spans="1:5" x14ac:dyDescent="0.2">
      <c r="A212" s="29">
        <v>178</v>
      </c>
      <c r="B212" s="32" t="s">
        <v>192</v>
      </c>
      <c r="C212" s="31">
        <v>180</v>
      </c>
      <c r="D212" s="28">
        <f>+C212*12%</f>
        <v>21.599999999999998</v>
      </c>
      <c r="E212" s="43">
        <f>C212+D212</f>
        <v>201.6</v>
      </c>
    </row>
    <row r="213" spans="1:5" x14ac:dyDescent="0.2">
      <c r="A213" s="29">
        <v>179</v>
      </c>
      <c r="B213" s="32" t="s">
        <v>198</v>
      </c>
      <c r="C213" s="33">
        <v>240</v>
      </c>
      <c r="D213" s="28">
        <f t="shared" ref="D213:D218" si="18">+C213*12%</f>
        <v>28.799999999999997</v>
      </c>
      <c r="E213" s="43">
        <f t="shared" ref="E213:E218" si="19">C213+D213</f>
        <v>268.8</v>
      </c>
    </row>
    <row r="214" spans="1:5" x14ac:dyDescent="0.2">
      <c r="A214" s="29">
        <v>180</v>
      </c>
      <c r="B214" s="30" t="s">
        <v>199</v>
      </c>
      <c r="C214" s="33">
        <v>240</v>
      </c>
      <c r="D214" s="28">
        <f t="shared" si="18"/>
        <v>28.799999999999997</v>
      </c>
      <c r="E214" s="43">
        <f t="shared" si="19"/>
        <v>268.8</v>
      </c>
    </row>
    <row r="215" spans="1:5" x14ac:dyDescent="0.2">
      <c r="A215" s="29">
        <v>181</v>
      </c>
      <c r="B215" s="30" t="s">
        <v>199</v>
      </c>
      <c r="C215" s="33">
        <v>240</v>
      </c>
      <c r="D215" s="28">
        <f t="shared" si="18"/>
        <v>28.799999999999997</v>
      </c>
      <c r="E215" s="43">
        <f t="shared" si="19"/>
        <v>268.8</v>
      </c>
    </row>
    <row r="216" spans="1:5" x14ac:dyDescent="0.2">
      <c r="A216" s="29">
        <v>182</v>
      </c>
      <c r="B216" s="30" t="s">
        <v>200</v>
      </c>
      <c r="C216" s="33">
        <v>240</v>
      </c>
      <c r="D216" s="28">
        <f t="shared" si="18"/>
        <v>28.799999999999997</v>
      </c>
      <c r="E216" s="43">
        <f t="shared" si="19"/>
        <v>268.8</v>
      </c>
    </row>
    <row r="217" spans="1:5" x14ac:dyDescent="0.2">
      <c r="A217" s="29">
        <v>183</v>
      </c>
      <c r="B217" s="30" t="s">
        <v>201</v>
      </c>
      <c r="C217" s="33">
        <v>240</v>
      </c>
      <c r="D217" s="28">
        <f t="shared" si="18"/>
        <v>28.799999999999997</v>
      </c>
      <c r="E217" s="43">
        <f t="shared" si="19"/>
        <v>268.8</v>
      </c>
    </row>
    <row r="218" spans="1:5" x14ac:dyDescent="0.2">
      <c r="A218" s="29">
        <v>184</v>
      </c>
      <c r="B218" s="30" t="s">
        <v>203</v>
      </c>
      <c r="C218" s="33">
        <v>240</v>
      </c>
      <c r="D218" s="28">
        <f t="shared" si="18"/>
        <v>28.799999999999997</v>
      </c>
      <c r="E218" s="43">
        <f t="shared" si="19"/>
        <v>268.8</v>
      </c>
    </row>
    <row r="219" spans="1:5" x14ac:dyDescent="0.2">
      <c r="A219" s="29">
        <v>185</v>
      </c>
      <c r="B219" s="32" t="s">
        <v>234</v>
      </c>
      <c r="C219" s="31">
        <v>240</v>
      </c>
      <c r="D219" s="28">
        <f>+C219*12%</f>
        <v>28.799999999999997</v>
      </c>
      <c r="E219" s="43">
        <f>C219+D219</f>
        <v>268.8</v>
      </c>
    </row>
    <row r="220" spans="1:5" x14ac:dyDescent="0.2">
      <c r="A220" s="29">
        <v>186</v>
      </c>
      <c r="B220" s="32" t="s">
        <v>235</v>
      </c>
      <c r="C220" s="31">
        <v>240</v>
      </c>
      <c r="D220" s="28">
        <f t="shared" ref="D220:D224" si="20">+C220*12%</f>
        <v>28.799999999999997</v>
      </c>
      <c r="E220" s="43">
        <f t="shared" ref="E220:E224" si="21">C220+D220</f>
        <v>268.8</v>
      </c>
    </row>
    <row r="221" spans="1:5" x14ac:dyDescent="0.2">
      <c r="A221" s="29">
        <v>187</v>
      </c>
      <c r="B221" s="32" t="s">
        <v>236</v>
      </c>
      <c r="C221" s="31">
        <v>240</v>
      </c>
      <c r="D221" s="28">
        <f t="shared" si="20"/>
        <v>28.799999999999997</v>
      </c>
      <c r="E221" s="43">
        <f t="shared" si="21"/>
        <v>268.8</v>
      </c>
    </row>
    <row r="222" spans="1:5" x14ac:dyDescent="0.2">
      <c r="A222" s="29">
        <v>188</v>
      </c>
      <c r="B222" s="32" t="s">
        <v>239</v>
      </c>
      <c r="C222" s="31">
        <v>240</v>
      </c>
      <c r="D222" s="28">
        <f t="shared" si="20"/>
        <v>28.799999999999997</v>
      </c>
      <c r="E222" s="43">
        <f t="shared" si="21"/>
        <v>268.8</v>
      </c>
    </row>
    <row r="223" spans="1:5" x14ac:dyDescent="0.2">
      <c r="A223" s="29">
        <v>189</v>
      </c>
      <c r="B223" s="32" t="s">
        <v>237</v>
      </c>
      <c r="C223" s="31">
        <v>240</v>
      </c>
      <c r="D223" s="28">
        <f t="shared" si="20"/>
        <v>28.799999999999997</v>
      </c>
      <c r="E223" s="43">
        <f t="shared" si="21"/>
        <v>268.8</v>
      </c>
    </row>
    <row r="224" spans="1:5" x14ac:dyDescent="0.2">
      <c r="A224" s="29">
        <v>190</v>
      </c>
      <c r="B224" s="32" t="s">
        <v>238</v>
      </c>
      <c r="C224" s="31">
        <v>240</v>
      </c>
      <c r="D224" s="28">
        <f t="shared" si="20"/>
        <v>28.799999999999997</v>
      </c>
      <c r="E224" s="43">
        <f t="shared" si="21"/>
        <v>268.8</v>
      </c>
    </row>
    <row r="225" spans="1:5" x14ac:dyDescent="0.2">
      <c r="A225" s="75" t="s">
        <v>258</v>
      </c>
      <c r="B225" s="76"/>
      <c r="C225" s="76"/>
      <c r="D225" s="76"/>
      <c r="E225" s="77"/>
    </row>
    <row r="226" spans="1:5" x14ac:dyDescent="0.2">
      <c r="A226" s="58" t="s">
        <v>61</v>
      </c>
      <c r="B226" s="23" t="s">
        <v>247</v>
      </c>
      <c r="C226" s="24" t="s">
        <v>2</v>
      </c>
      <c r="D226" s="24" t="s">
        <v>3</v>
      </c>
      <c r="E226" s="24" t="s">
        <v>4</v>
      </c>
    </row>
    <row r="227" spans="1:5" x14ac:dyDescent="0.2">
      <c r="A227" s="29">
        <v>191</v>
      </c>
      <c r="B227" s="30" t="s">
        <v>204</v>
      </c>
      <c r="C227" s="33">
        <v>350</v>
      </c>
      <c r="D227" s="28">
        <f t="shared" ref="D227:D231" si="22">+C227*12%</f>
        <v>42</v>
      </c>
      <c r="E227" s="43">
        <f t="shared" ref="E227:E231" si="23">C227+D227</f>
        <v>392</v>
      </c>
    </row>
    <row r="228" spans="1:5" x14ac:dyDescent="0.2">
      <c r="A228" s="29">
        <v>192</v>
      </c>
      <c r="B228" s="30" t="s">
        <v>206</v>
      </c>
      <c r="C228" s="33">
        <v>450</v>
      </c>
      <c r="D228" s="28">
        <f t="shared" si="22"/>
        <v>54</v>
      </c>
      <c r="E228" s="43">
        <f t="shared" si="23"/>
        <v>504</v>
      </c>
    </row>
    <row r="229" spans="1:5" x14ac:dyDescent="0.2">
      <c r="A229" s="29">
        <v>193</v>
      </c>
      <c r="B229" s="30" t="s">
        <v>207</v>
      </c>
      <c r="C229" s="33">
        <v>550</v>
      </c>
      <c r="D229" s="28">
        <f t="shared" si="22"/>
        <v>66</v>
      </c>
      <c r="E229" s="43">
        <f t="shared" si="23"/>
        <v>616</v>
      </c>
    </row>
    <row r="230" spans="1:5" x14ac:dyDescent="0.2">
      <c r="A230" s="29">
        <v>194</v>
      </c>
      <c r="B230" s="30" t="s">
        <v>208</v>
      </c>
      <c r="C230" s="33">
        <v>650</v>
      </c>
      <c r="D230" s="28">
        <f t="shared" si="22"/>
        <v>78</v>
      </c>
      <c r="E230" s="43">
        <f t="shared" si="23"/>
        <v>728</v>
      </c>
    </row>
    <row r="231" spans="1:5" x14ac:dyDescent="0.2">
      <c r="A231" s="29">
        <v>195</v>
      </c>
      <c r="B231" s="30" t="s">
        <v>205</v>
      </c>
      <c r="C231" s="33">
        <v>750</v>
      </c>
      <c r="D231" s="28">
        <f t="shared" si="22"/>
        <v>90</v>
      </c>
      <c r="E231" s="43">
        <f t="shared" si="23"/>
        <v>840</v>
      </c>
    </row>
  </sheetData>
  <mergeCells count="16">
    <mergeCell ref="A184:E184"/>
    <mergeCell ref="A192:E192"/>
    <mergeCell ref="A195:E195"/>
    <mergeCell ref="A225:E225"/>
    <mergeCell ref="A77:E77"/>
    <mergeCell ref="A95:E95"/>
    <mergeCell ref="A112:E112"/>
    <mergeCell ref="A113:E113"/>
    <mergeCell ref="A128:E128"/>
    <mergeCell ref="A165:E165"/>
    <mergeCell ref="A62:E62"/>
    <mergeCell ref="A8:E8"/>
    <mergeCell ref="A9:E9"/>
    <mergeCell ref="A11:E11"/>
    <mergeCell ref="A18:E18"/>
    <mergeCell ref="A41:E41"/>
  </mergeCells>
  <pageMargins left="0.70866141732283472" right="0.70866141732283472" top="0.74803149606299213" bottom="0.74803149606299213" header="0.31496062992125984" footer="0.31496062992125984"/>
  <pageSetup paperSize="9" scale="90" fitToHeight="5" orientation="portrait" r:id="rId1"/>
  <rowBreaks count="1" manualBreakCount="1">
    <brk id="111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5C49-0521-47EC-ABCC-2EC6745C40B5}">
  <sheetPr>
    <tabColor rgb="FF00B0F0"/>
    <pageSetUpPr fitToPage="1"/>
  </sheetPr>
  <dimension ref="A8:E231"/>
  <sheetViews>
    <sheetView zoomScale="94" zoomScaleNormal="94" workbookViewId="0">
      <selection activeCell="D224" sqref="D224"/>
    </sheetView>
  </sheetViews>
  <sheetFormatPr baseColWidth="10" defaultColWidth="11.42578125" defaultRowHeight="12.75" x14ac:dyDescent="0.2"/>
  <cols>
    <col min="1" max="1" width="5.140625" style="25" customWidth="1"/>
    <col min="2" max="2" width="61.28515625" style="34" customWidth="1"/>
    <col min="3" max="3" width="14.85546875" style="35" customWidth="1"/>
    <col min="4" max="4" width="8.85546875" style="35" bestFit="1" customWidth="1"/>
    <col min="5" max="5" width="10.28515625" style="35" bestFit="1" customWidth="1"/>
    <col min="6" max="16384" width="11.42578125" style="22"/>
  </cols>
  <sheetData>
    <row r="8" spans="1:5" ht="26.25" x14ac:dyDescent="0.4">
      <c r="A8" s="88" t="s">
        <v>268</v>
      </c>
      <c r="B8" s="88"/>
      <c r="C8" s="88"/>
      <c r="D8" s="88"/>
      <c r="E8" s="88"/>
    </row>
    <row r="9" spans="1:5" ht="26.25" customHeight="1" x14ac:dyDescent="0.2">
      <c r="A9" s="90" t="s">
        <v>272</v>
      </c>
      <c r="B9" s="90"/>
      <c r="C9" s="90"/>
      <c r="D9" s="90"/>
      <c r="E9" s="90"/>
    </row>
    <row r="10" spans="1:5" s="25" customFormat="1" x14ac:dyDescent="0.2">
      <c r="A10" s="61" t="s">
        <v>61</v>
      </c>
      <c r="B10" s="53" t="s">
        <v>247</v>
      </c>
      <c r="C10" s="54" t="s">
        <v>2</v>
      </c>
      <c r="D10" s="54" t="s">
        <v>3</v>
      </c>
      <c r="E10" s="54" t="s">
        <v>4</v>
      </c>
    </row>
    <row r="11" spans="1:5" s="25" customFormat="1" x14ac:dyDescent="0.2">
      <c r="A11" s="89" t="s">
        <v>257</v>
      </c>
      <c r="B11" s="89"/>
      <c r="C11" s="89"/>
      <c r="D11" s="89"/>
      <c r="E11" s="89"/>
    </row>
    <row r="12" spans="1:5" x14ac:dyDescent="0.2">
      <c r="A12" s="26">
        <v>1</v>
      </c>
      <c r="B12" s="27" t="s">
        <v>242</v>
      </c>
      <c r="C12" s="28">
        <v>1200</v>
      </c>
      <c r="D12" s="28">
        <f t="shared" ref="D12:D14" si="0">+C12*12%</f>
        <v>144</v>
      </c>
      <c r="E12" s="43">
        <f t="shared" ref="E12:E14" si="1">C12+D12</f>
        <v>1344</v>
      </c>
    </row>
    <row r="13" spans="1:5" x14ac:dyDescent="0.2">
      <c r="A13" s="26">
        <v>2</v>
      </c>
      <c r="B13" s="27" t="s">
        <v>243</v>
      </c>
      <c r="C13" s="28">
        <v>1800</v>
      </c>
      <c r="D13" s="28">
        <f t="shared" si="0"/>
        <v>216</v>
      </c>
      <c r="E13" s="43">
        <f t="shared" si="1"/>
        <v>2016</v>
      </c>
    </row>
    <row r="14" spans="1:5" x14ac:dyDescent="0.2">
      <c r="A14" s="26">
        <v>3</v>
      </c>
      <c r="B14" s="27" t="s">
        <v>244</v>
      </c>
      <c r="C14" s="28">
        <v>2000</v>
      </c>
      <c r="D14" s="28">
        <f t="shared" si="0"/>
        <v>240</v>
      </c>
      <c r="E14" s="43">
        <f t="shared" si="1"/>
        <v>2240</v>
      </c>
    </row>
    <row r="15" spans="1:5" x14ac:dyDescent="0.2">
      <c r="A15" s="26">
        <v>4</v>
      </c>
      <c r="B15" s="27" t="s">
        <v>245</v>
      </c>
      <c r="C15" s="28">
        <v>280</v>
      </c>
      <c r="D15" s="28">
        <f>+C15*12%</f>
        <v>33.6</v>
      </c>
      <c r="E15" s="43">
        <f>C15+D15</f>
        <v>313.60000000000002</v>
      </c>
    </row>
    <row r="16" spans="1:5" x14ac:dyDescent="0.2">
      <c r="A16" s="26">
        <v>5</v>
      </c>
      <c r="B16" s="27" t="s">
        <v>246</v>
      </c>
      <c r="C16" s="28">
        <v>120</v>
      </c>
      <c r="D16" s="28">
        <f t="shared" ref="D16:D84" si="2">+C16*12%</f>
        <v>14.399999999999999</v>
      </c>
      <c r="E16" s="43">
        <f t="shared" ref="E16:E84" si="3">C16+D16</f>
        <v>134.4</v>
      </c>
    </row>
    <row r="17" spans="1:5" x14ac:dyDescent="0.2">
      <c r="A17" s="26">
        <v>6</v>
      </c>
      <c r="B17" s="27" t="s">
        <v>5</v>
      </c>
      <c r="C17" s="28">
        <v>113</v>
      </c>
      <c r="D17" s="28">
        <f t="shared" si="2"/>
        <v>13.559999999999999</v>
      </c>
      <c r="E17" s="43">
        <f t="shared" si="3"/>
        <v>126.56</v>
      </c>
    </row>
    <row r="18" spans="1:5" x14ac:dyDescent="0.2">
      <c r="A18" s="71" t="s">
        <v>256</v>
      </c>
      <c r="B18" s="72"/>
      <c r="C18" s="72"/>
      <c r="D18" s="72"/>
      <c r="E18" s="73"/>
    </row>
    <row r="19" spans="1:5" x14ac:dyDescent="0.2">
      <c r="A19" s="60" t="s">
        <v>61</v>
      </c>
      <c r="B19" s="23" t="s">
        <v>247</v>
      </c>
      <c r="C19" s="24" t="s">
        <v>2</v>
      </c>
      <c r="D19" s="24" t="s">
        <v>3</v>
      </c>
      <c r="E19" s="24" t="s">
        <v>4</v>
      </c>
    </row>
    <row r="20" spans="1:5" x14ac:dyDescent="0.2">
      <c r="A20" s="26">
        <v>7</v>
      </c>
      <c r="B20" s="27" t="s">
        <v>62</v>
      </c>
      <c r="C20" s="28">
        <v>120</v>
      </c>
      <c r="D20" s="28">
        <f t="shared" ref="D20:D32" si="4">+C20*12%</f>
        <v>14.399999999999999</v>
      </c>
      <c r="E20" s="43">
        <f t="shared" ref="E20:E32" si="5">C20+D20</f>
        <v>134.4</v>
      </c>
    </row>
    <row r="21" spans="1:5" x14ac:dyDescent="0.2">
      <c r="A21" s="26">
        <v>8</v>
      </c>
      <c r="B21" s="27" t="s">
        <v>260</v>
      </c>
      <c r="C21" s="28">
        <v>250</v>
      </c>
      <c r="D21" s="28">
        <f t="shared" si="4"/>
        <v>30</v>
      </c>
      <c r="E21" s="43">
        <f t="shared" si="5"/>
        <v>280</v>
      </c>
    </row>
    <row r="22" spans="1:5" x14ac:dyDescent="0.2">
      <c r="A22" s="26">
        <v>9</v>
      </c>
      <c r="B22" s="27" t="s">
        <v>209</v>
      </c>
      <c r="C22" s="28">
        <v>120</v>
      </c>
      <c r="D22" s="28">
        <f t="shared" si="4"/>
        <v>14.399999999999999</v>
      </c>
      <c r="E22" s="43">
        <f t="shared" si="5"/>
        <v>134.4</v>
      </c>
    </row>
    <row r="23" spans="1:5" x14ac:dyDescent="0.2">
      <c r="A23" s="26">
        <v>10</v>
      </c>
      <c r="B23" s="27" t="s">
        <v>210</v>
      </c>
      <c r="C23" s="28">
        <v>120</v>
      </c>
      <c r="D23" s="28">
        <f t="shared" si="4"/>
        <v>14.399999999999999</v>
      </c>
      <c r="E23" s="43">
        <f t="shared" si="5"/>
        <v>134.4</v>
      </c>
    </row>
    <row r="24" spans="1:5" x14ac:dyDescent="0.2">
      <c r="A24" s="26">
        <v>11</v>
      </c>
      <c r="B24" s="27" t="s">
        <v>211</v>
      </c>
      <c r="C24" s="28">
        <v>120</v>
      </c>
      <c r="D24" s="28">
        <f t="shared" si="4"/>
        <v>14.399999999999999</v>
      </c>
      <c r="E24" s="43">
        <f t="shared" si="5"/>
        <v>134.4</v>
      </c>
    </row>
    <row r="25" spans="1:5" x14ac:dyDescent="0.2">
      <c r="A25" s="26">
        <v>12</v>
      </c>
      <c r="B25" s="27" t="s">
        <v>212</v>
      </c>
      <c r="C25" s="28">
        <v>200</v>
      </c>
      <c r="D25" s="28">
        <f t="shared" si="4"/>
        <v>24</v>
      </c>
      <c r="E25" s="43">
        <f t="shared" si="5"/>
        <v>224</v>
      </c>
    </row>
    <row r="26" spans="1:5" x14ac:dyDescent="0.2">
      <c r="A26" s="26">
        <v>13</v>
      </c>
      <c r="B26" s="27" t="s">
        <v>213</v>
      </c>
      <c r="C26" s="28">
        <v>200</v>
      </c>
      <c r="D26" s="28">
        <f t="shared" si="4"/>
        <v>24</v>
      </c>
      <c r="E26" s="43">
        <f t="shared" si="5"/>
        <v>224</v>
      </c>
    </row>
    <row r="27" spans="1:5" x14ac:dyDescent="0.2">
      <c r="A27" s="26">
        <v>14</v>
      </c>
      <c r="B27" s="27" t="s">
        <v>214</v>
      </c>
      <c r="C27" s="28">
        <v>300</v>
      </c>
      <c r="D27" s="28">
        <f t="shared" si="4"/>
        <v>36</v>
      </c>
      <c r="E27" s="43">
        <f t="shared" si="5"/>
        <v>336</v>
      </c>
    </row>
    <row r="28" spans="1:5" ht="25.5" x14ac:dyDescent="0.2">
      <c r="A28" s="26">
        <v>15</v>
      </c>
      <c r="B28" s="27" t="s">
        <v>216</v>
      </c>
      <c r="C28" s="28">
        <v>250</v>
      </c>
      <c r="D28" s="28">
        <f t="shared" si="4"/>
        <v>30</v>
      </c>
      <c r="E28" s="43">
        <f t="shared" si="5"/>
        <v>280</v>
      </c>
    </row>
    <row r="29" spans="1:5" ht="21.75" customHeight="1" x14ac:dyDescent="0.2">
      <c r="A29" s="26">
        <v>16</v>
      </c>
      <c r="B29" s="27" t="s">
        <v>215</v>
      </c>
      <c r="C29" s="28">
        <v>250</v>
      </c>
      <c r="D29" s="28">
        <f t="shared" si="4"/>
        <v>30</v>
      </c>
      <c r="E29" s="43">
        <f t="shared" si="5"/>
        <v>280</v>
      </c>
    </row>
    <row r="30" spans="1:5" ht="25.5" x14ac:dyDescent="0.2">
      <c r="A30" s="26">
        <v>17</v>
      </c>
      <c r="B30" s="27" t="s">
        <v>187</v>
      </c>
      <c r="C30" s="28">
        <v>200</v>
      </c>
      <c r="D30" s="28">
        <f t="shared" si="4"/>
        <v>24</v>
      </c>
      <c r="E30" s="43">
        <f t="shared" si="5"/>
        <v>224</v>
      </c>
    </row>
    <row r="31" spans="1:5" x14ac:dyDescent="0.2">
      <c r="A31" s="26">
        <v>18</v>
      </c>
      <c r="B31" s="27" t="s">
        <v>33</v>
      </c>
      <c r="C31" s="28">
        <v>300</v>
      </c>
      <c r="D31" s="28">
        <f t="shared" si="4"/>
        <v>36</v>
      </c>
      <c r="E31" s="43">
        <f t="shared" si="5"/>
        <v>336</v>
      </c>
    </row>
    <row r="32" spans="1:5" x14ac:dyDescent="0.2">
      <c r="A32" s="26">
        <v>19</v>
      </c>
      <c r="B32" s="27" t="s">
        <v>35</v>
      </c>
      <c r="C32" s="28">
        <v>300</v>
      </c>
      <c r="D32" s="28">
        <f t="shared" si="4"/>
        <v>36</v>
      </c>
      <c r="E32" s="43">
        <f t="shared" si="5"/>
        <v>336</v>
      </c>
    </row>
    <row r="33" spans="1:5" x14ac:dyDescent="0.2">
      <c r="A33" s="26">
        <v>20</v>
      </c>
      <c r="B33" s="27" t="s">
        <v>217</v>
      </c>
      <c r="C33" s="28">
        <v>260</v>
      </c>
      <c r="D33" s="28">
        <f t="shared" si="2"/>
        <v>31.2</v>
      </c>
      <c r="E33" s="43">
        <f t="shared" si="3"/>
        <v>291.2</v>
      </c>
    </row>
    <row r="34" spans="1:5" x14ac:dyDescent="0.2">
      <c r="A34" s="26">
        <v>21</v>
      </c>
      <c r="B34" s="27" t="s">
        <v>218</v>
      </c>
      <c r="C34" s="28">
        <v>260</v>
      </c>
      <c r="D34" s="28">
        <f t="shared" si="2"/>
        <v>31.2</v>
      </c>
      <c r="E34" s="43">
        <f t="shared" si="3"/>
        <v>291.2</v>
      </c>
    </row>
    <row r="35" spans="1:5" x14ac:dyDescent="0.2">
      <c r="A35" s="26">
        <v>22</v>
      </c>
      <c r="B35" s="27" t="s">
        <v>188</v>
      </c>
      <c r="C35" s="28">
        <v>180</v>
      </c>
      <c r="D35" s="28">
        <f t="shared" si="2"/>
        <v>21.599999999999998</v>
      </c>
      <c r="E35" s="43">
        <f t="shared" si="3"/>
        <v>201.6</v>
      </c>
    </row>
    <row r="36" spans="1:5" x14ac:dyDescent="0.2">
      <c r="A36" s="26">
        <v>23</v>
      </c>
      <c r="B36" s="27" t="s">
        <v>189</v>
      </c>
      <c r="C36" s="28">
        <v>300</v>
      </c>
      <c r="D36" s="28">
        <f t="shared" si="2"/>
        <v>36</v>
      </c>
      <c r="E36" s="43">
        <f t="shared" si="3"/>
        <v>336</v>
      </c>
    </row>
    <row r="37" spans="1:5" x14ac:dyDescent="0.2">
      <c r="A37" s="26">
        <v>24</v>
      </c>
      <c r="B37" s="27" t="s">
        <v>219</v>
      </c>
      <c r="C37" s="28">
        <v>230</v>
      </c>
      <c r="D37" s="28">
        <f t="shared" si="2"/>
        <v>27.599999999999998</v>
      </c>
      <c r="E37" s="43">
        <f t="shared" si="3"/>
        <v>257.60000000000002</v>
      </c>
    </row>
    <row r="38" spans="1:5" x14ac:dyDescent="0.2">
      <c r="A38" s="26">
        <v>25</v>
      </c>
      <c r="B38" s="27" t="s">
        <v>220</v>
      </c>
      <c r="C38" s="28">
        <v>230</v>
      </c>
      <c r="D38" s="28">
        <f t="shared" si="2"/>
        <v>27.599999999999998</v>
      </c>
      <c r="E38" s="43">
        <f t="shared" si="3"/>
        <v>257.60000000000002</v>
      </c>
    </row>
    <row r="39" spans="1:5" x14ac:dyDescent="0.2">
      <c r="A39" s="26">
        <v>26</v>
      </c>
      <c r="B39" s="27" t="s">
        <v>221</v>
      </c>
      <c r="C39" s="28">
        <v>250</v>
      </c>
      <c r="D39" s="28">
        <f t="shared" si="2"/>
        <v>30</v>
      </c>
      <c r="E39" s="43">
        <f t="shared" si="3"/>
        <v>280</v>
      </c>
    </row>
    <row r="40" spans="1:5" ht="25.5" x14ac:dyDescent="0.2">
      <c r="A40" s="26">
        <v>27</v>
      </c>
      <c r="B40" s="27" t="s">
        <v>34</v>
      </c>
      <c r="C40" s="28">
        <v>390</v>
      </c>
      <c r="D40" s="28">
        <f t="shared" si="2"/>
        <v>46.8</v>
      </c>
      <c r="E40" s="43">
        <f t="shared" si="3"/>
        <v>436.8</v>
      </c>
    </row>
    <row r="41" spans="1:5" x14ac:dyDescent="0.2">
      <c r="A41" s="66" t="s">
        <v>255</v>
      </c>
      <c r="B41" s="66"/>
      <c r="C41" s="66"/>
      <c r="D41" s="66"/>
      <c r="E41" s="66"/>
    </row>
    <row r="42" spans="1:5" x14ac:dyDescent="0.2">
      <c r="A42" s="60" t="s">
        <v>61</v>
      </c>
      <c r="B42" s="23" t="s">
        <v>247</v>
      </c>
      <c r="C42" s="24" t="s">
        <v>2</v>
      </c>
      <c r="D42" s="24" t="s">
        <v>3</v>
      </c>
      <c r="E42" s="24" t="s">
        <v>4</v>
      </c>
    </row>
    <row r="43" spans="1:5" x14ac:dyDescent="0.2">
      <c r="A43" s="26">
        <v>28</v>
      </c>
      <c r="B43" s="27" t="s">
        <v>65</v>
      </c>
      <c r="C43" s="28">
        <v>400</v>
      </c>
      <c r="D43" s="28">
        <f t="shared" si="2"/>
        <v>48</v>
      </c>
      <c r="E43" s="43">
        <f t="shared" si="3"/>
        <v>448</v>
      </c>
    </row>
    <row r="44" spans="1:5" x14ac:dyDescent="0.2">
      <c r="A44" s="26">
        <v>29</v>
      </c>
      <c r="B44" s="27" t="s">
        <v>64</v>
      </c>
      <c r="C44" s="28">
        <v>400</v>
      </c>
      <c r="D44" s="28">
        <f t="shared" si="2"/>
        <v>48</v>
      </c>
      <c r="E44" s="43">
        <f t="shared" si="3"/>
        <v>448</v>
      </c>
    </row>
    <row r="45" spans="1:5" s="46" customFormat="1" ht="25.5" x14ac:dyDescent="0.2">
      <c r="A45" s="26">
        <v>30</v>
      </c>
      <c r="B45" s="27" t="s">
        <v>63</v>
      </c>
      <c r="C45" s="28">
        <v>500</v>
      </c>
      <c r="D45" s="28">
        <f t="shared" si="2"/>
        <v>60</v>
      </c>
      <c r="E45" s="43">
        <f t="shared" si="3"/>
        <v>560</v>
      </c>
    </row>
    <row r="46" spans="1:5" x14ac:dyDescent="0.2">
      <c r="A46" s="26">
        <v>31</v>
      </c>
      <c r="B46" s="27" t="s">
        <v>66</v>
      </c>
      <c r="C46" s="28">
        <v>250</v>
      </c>
      <c r="D46" s="28">
        <f t="shared" si="2"/>
        <v>30</v>
      </c>
      <c r="E46" s="43">
        <f t="shared" si="3"/>
        <v>280</v>
      </c>
    </row>
    <row r="47" spans="1:5" x14ac:dyDescent="0.2">
      <c r="A47" s="26">
        <v>32</v>
      </c>
      <c r="B47" s="27" t="s">
        <v>67</v>
      </c>
      <c r="C47" s="28">
        <v>250</v>
      </c>
      <c r="D47" s="28">
        <f t="shared" si="2"/>
        <v>30</v>
      </c>
      <c r="E47" s="43">
        <f t="shared" si="3"/>
        <v>280</v>
      </c>
    </row>
    <row r="48" spans="1:5" s="46" customFormat="1" ht="25.5" x14ac:dyDescent="0.2">
      <c r="A48" s="26">
        <v>33</v>
      </c>
      <c r="B48" s="27" t="s">
        <v>83</v>
      </c>
      <c r="C48" s="28">
        <v>400</v>
      </c>
      <c r="D48" s="28">
        <f t="shared" si="2"/>
        <v>48</v>
      </c>
      <c r="E48" s="43">
        <f t="shared" si="3"/>
        <v>448</v>
      </c>
    </row>
    <row r="49" spans="1:5" ht="25.5" x14ac:dyDescent="0.2">
      <c r="A49" s="26">
        <v>34</v>
      </c>
      <c r="B49" s="27" t="s">
        <v>85</v>
      </c>
      <c r="C49" s="28">
        <v>400</v>
      </c>
      <c r="D49" s="28">
        <f t="shared" si="2"/>
        <v>48</v>
      </c>
      <c r="E49" s="43">
        <f t="shared" si="3"/>
        <v>448</v>
      </c>
    </row>
    <row r="50" spans="1:5" ht="25.5" x14ac:dyDescent="0.2">
      <c r="A50" s="26">
        <v>35</v>
      </c>
      <c r="B50" s="27" t="s">
        <v>68</v>
      </c>
      <c r="C50" s="28">
        <v>400</v>
      </c>
      <c r="D50" s="28">
        <f t="shared" si="2"/>
        <v>48</v>
      </c>
      <c r="E50" s="43">
        <f t="shared" si="3"/>
        <v>448</v>
      </c>
    </row>
    <row r="51" spans="1:5" ht="25.5" x14ac:dyDescent="0.2">
      <c r="A51" s="26">
        <v>36</v>
      </c>
      <c r="B51" s="27" t="s">
        <v>89</v>
      </c>
      <c r="C51" s="28">
        <v>400</v>
      </c>
      <c r="D51" s="28">
        <f t="shared" si="2"/>
        <v>48</v>
      </c>
      <c r="E51" s="43">
        <f t="shared" si="3"/>
        <v>448</v>
      </c>
    </row>
    <row r="52" spans="1:5" ht="25.5" x14ac:dyDescent="0.2">
      <c r="A52" s="26">
        <v>37</v>
      </c>
      <c r="B52" s="27" t="s">
        <v>88</v>
      </c>
      <c r="C52" s="28">
        <v>300</v>
      </c>
      <c r="D52" s="28">
        <f t="shared" si="2"/>
        <v>36</v>
      </c>
      <c r="E52" s="43">
        <f t="shared" si="3"/>
        <v>336</v>
      </c>
    </row>
    <row r="53" spans="1:5" x14ac:dyDescent="0.2">
      <c r="A53" s="26">
        <v>38</v>
      </c>
      <c r="B53" s="27" t="s">
        <v>84</v>
      </c>
      <c r="C53" s="28">
        <v>300</v>
      </c>
      <c r="D53" s="28">
        <f t="shared" si="2"/>
        <v>36</v>
      </c>
      <c r="E53" s="43">
        <f t="shared" si="3"/>
        <v>336</v>
      </c>
    </row>
    <row r="54" spans="1:5" x14ac:dyDescent="0.2">
      <c r="A54" s="26">
        <v>39</v>
      </c>
      <c r="B54" s="27" t="s">
        <v>6</v>
      </c>
      <c r="C54" s="28">
        <v>300</v>
      </c>
      <c r="D54" s="28">
        <f t="shared" si="2"/>
        <v>36</v>
      </c>
      <c r="E54" s="43">
        <f t="shared" si="3"/>
        <v>336</v>
      </c>
    </row>
    <row r="55" spans="1:5" ht="25.5" x14ac:dyDescent="0.2">
      <c r="A55" s="26">
        <v>40</v>
      </c>
      <c r="B55" s="27" t="s">
        <v>121</v>
      </c>
      <c r="C55" s="28">
        <v>300</v>
      </c>
      <c r="D55" s="28">
        <f t="shared" si="2"/>
        <v>36</v>
      </c>
      <c r="E55" s="43">
        <f t="shared" si="3"/>
        <v>336</v>
      </c>
    </row>
    <row r="56" spans="1:5" ht="25.5" x14ac:dyDescent="0.2">
      <c r="A56" s="26">
        <v>41</v>
      </c>
      <c r="B56" s="27" t="s">
        <v>90</v>
      </c>
      <c r="C56" s="28">
        <v>400</v>
      </c>
      <c r="D56" s="28">
        <f t="shared" si="2"/>
        <v>48</v>
      </c>
      <c r="E56" s="43">
        <f t="shared" si="3"/>
        <v>448</v>
      </c>
    </row>
    <row r="57" spans="1:5" ht="25.5" x14ac:dyDescent="0.2">
      <c r="A57" s="26">
        <v>42</v>
      </c>
      <c r="B57" s="27" t="s">
        <v>240</v>
      </c>
      <c r="C57" s="28">
        <v>400</v>
      </c>
      <c r="D57" s="28">
        <f t="shared" si="2"/>
        <v>48</v>
      </c>
      <c r="E57" s="43">
        <f t="shared" si="3"/>
        <v>448</v>
      </c>
    </row>
    <row r="58" spans="1:5" x14ac:dyDescent="0.2">
      <c r="A58" s="26">
        <v>43</v>
      </c>
      <c r="B58" s="27" t="s">
        <v>241</v>
      </c>
      <c r="C58" s="28">
        <v>400</v>
      </c>
      <c r="D58" s="28">
        <f t="shared" si="2"/>
        <v>48</v>
      </c>
      <c r="E58" s="43">
        <f t="shared" si="3"/>
        <v>448</v>
      </c>
    </row>
    <row r="59" spans="1:5" ht="25.5" x14ac:dyDescent="0.2">
      <c r="A59" s="26">
        <v>44</v>
      </c>
      <c r="B59" s="27" t="s">
        <v>7</v>
      </c>
      <c r="C59" s="28">
        <v>400</v>
      </c>
      <c r="D59" s="28">
        <f t="shared" si="2"/>
        <v>48</v>
      </c>
      <c r="E59" s="43">
        <f t="shared" si="3"/>
        <v>448</v>
      </c>
    </row>
    <row r="60" spans="1:5" ht="25.5" x14ac:dyDescent="0.2">
      <c r="A60" s="26">
        <v>45</v>
      </c>
      <c r="B60" s="27" t="s">
        <v>86</v>
      </c>
      <c r="C60" s="28">
        <v>300</v>
      </c>
      <c r="D60" s="28">
        <f t="shared" si="2"/>
        <v>36</v>
      </c>
      <c r="E60" s="43">
        <f t="shared" si="3"/>
        <v>336</v>
      </c>
    </row>
    <row r="61" spans="1:5" x14ac:dyDescent="0.2">
      <c r="A61" s="26">
        <v>46</v>
      </c>
      <c r="B61" s="27" t="s">
        <v>87</v>
      </c>
      <c r="C61" s="28">
        <v>300</v>
      </c>
      <c r="D61" s="28">
        <f t="shared" si="2"/>
        <v>36</v>
      </c>
      <c r="E61" s="43">
        <f t="shared" si="3"/>
        <v>336</v>
      </c>
    </row>
    <row r="62" spans="1:5" x14ac:dyDescent="0.2">
      <c r="A62" s="66" t="s">
        <v>254</v>
      </c>
      <c r="B62" s="66"/>
      <c r="C62" s="66"/>
      <c r="D62" s="66"/>
      <c r="E62" s="66"/>
    </row>
    <row r="63" spans="1:5" x14ac:dyDescent="0.2">
      <c r="A63" s="60" t="s">
        <v>61</v>
      </c>
      <c r="B63" s="23" t="s">
        <v>247</v>
      </c>
      <c r="C63" s="24" t="s">
        <v>2</v>
      </c>
      <c r="D63" s="24" t="s">
        <v>3</v>
      </c>
      <c r="E63" s="24" t="s">
        <v>4</v>
      </c>
    </row>
    <row r="64" spans="1:5" x14ac:dyDescent="0.2">
      <c r="A64" s="26">
        <v>47</v>
      </c>
      <c r="B64" s="27" t="s">
        <v>8</v>
      </c>
      <c r="C64" s="28">
        <v>90</v>
      </c>
      <c r="D64" s="28">
        <f t="shared" si="2"/>
        <v>10.799999999999999</v>
      </c>
      <c r="E64" s="43">
        <f t="shared" si="3"/>
        <v>100.8</v>
      </c>
    </row>
    <row r="65" spans="1:5" x14ac:dyDescent="0.2">
      <c r="A65" s="26">
        <v>48</v>
      </c>
      <c r="B65" s="27" t="s">
        <v>69</v>
      </c>
      <c r="C65" s="28">
        <v>12</v>
      </c>
      <c r="D65" s="28">
        <f t="shared" si="2"/>
        <v>1.44</v>
      </c>
      <c r="E65" s="43">
        <f t="shared" si="3"/>
        <v>13.44</v>
      </c>
    </row>
    <row r="66" spans="1:5" x14ac:dyDescent="0.2">
      <c r="A66" s="26">
        <v>49</v>
      </c>
      <c r="B66" s="27" t="s">
        <v>70</v>
      </c>
      <c r="C66" s="28">
        <v>30</v>
      </c>
      <c r="D66" s="28">
        <f t="shared" si="2"/>
        <v>3.5999999999999996</v>
      </c>
      <c r="E66" s="43">
        <f t="shared" si="3"/>
        <v>33.6</v>
      </c>
    </row>
    <row r="67" spans="1:5" x14ac:dyDescent="0.2">
      <c r="A67" s="26">
        <v>50</v>
      </c>
      <c r="B67" s="27" t="s">
        <v>71</v>
      </c>
      <c r="C67" s="28">
        <v>30</v>
      </c>
      <c r="D67" s="28">
        <f t="shared" si="2"/>
        <v>3.5999999999999996</v>
      </c>
      <c r="E67" s="43">
        <f t="shared" si="3"/>
        <v>33.6</v>
      </c>
    </row>
    <row r="68" spans="1:5" ht="25.5" x14ac:dyDescent="0.2">
      <c r="A68" s="26">
        <v>51</v>
      </c>
      <c r="B68" s="27" t="s">
        <v>72</v>
      </c>
      <c r="C68" s="28">
        <v>500</v>
      </c>
      <c r="D68" s="28">
        <f t="shared" si="2"/>
        <v>60</v>
      </c>
      <c r="E68" s="43">
        <f t="shared" si="3"/>
        <v>560</v>
      </c>
    </row>
    <row r="69" spans="1:5" ht="25.5" x14ac:dyDescent="0.2">
      <c r="A69" s="26">
        <v>52</v>
      </c>
      <c r="B69" s="27" t="s">
        <v>74</v>
      </c>
      <c r="C69" s="28">
        <v>750</v>
      </c>
      <c r="D69" s="28">
        <f t="shared" si="2"/>
        <v>90</v>
      </c>
      <c r="E69" s="43">
        <f t="shared" si="3"/>
        <v>840</v>
      </c>
    </row>
    <row r="70" spans="1:5" ht="25.5" x14ac:dyDescent="0.2">
      <c r="A70" s="26">
        <v>53</v>
      </c>
      <c r="B70" s="27" t="s">
        <v>73</v>
      </c>
      <c r="C70" s="28">
        <v>500</v>
      </c>
      <c r="D70" s="28">
        <f t="shared" si="2"/>
        <v>60</v>
      </c>
      <c r="E70" s="43">
        <f t="shared" si="3"/>
        <v>560</v>
      </c>
    </row>
    <row r="71" spans="1:5" ht="25.5" x14ac:dyDescent="0.2">
      <c r="A71" s="26">
        <v>54</v>
      </c>
      <c r="B71" s="27" t="s">
        <v>75</v>
      </c>
      <c r="C71" s="28">
        <v>600</v>
      </c>
      <c r="D71" s="28">
        <f t="shared" si="2"/>
        <v>72</v>
      </c>
      <c r="E71" s="43">
        <f t="shared" si="3"/>
        <v>672</v>
      </c>
    </row>
    <row r="72" spans="1:5" x14ac:dyDescent="0.2">
      <c r="A72" s="26">
        <v>55</v>
      </c>
      <c r="B72" s="27" t="s">
        <v>262</v>
      </c>
      <c r="C72" s="28">
        <v>450</v>
      </c>
      <c r="D72" s="28">
        <f t="shared" si="2"/>
        <v>54</v>
      </c>
      <c r="E72" s="43">
        <f t="shared" si="3"/>
        <v>504</v>
      </c>
    </row>
    <row r="73" spans="1:5" x14ac:dyDescent="0.2">
      <c r="A73" s="26">
        <v>56</v>
      </c>
      <c r="B73" s="27" t="s">
        <v>263</v>
      </c>
      <c r="C73" s="28">
        <v>100</v>
      </c>
      <c r="D73" s="28">
        <f t="shared" si="2"/>
        <v>12</v>
      </c>
      <c r="E73" s="43">
        <f t="shared" si="3"/>
        <v>112</v>
      </c>
    </row>
    <row r="74" spans="1:5" x14ac:dyDescent="0.2">
      <c r="A74" s="26">
        <v>57</v>
      </c>
      <c r="B74" s="27" t="s">
        <v>264</v>
      </c>
      <c r="C74" s="28">
        <v>50</v>
      </c>
      <c r="D74" s="28">
        <f t="shared" si="2"/>
        <v>6</v>
      </c>
      <c r="E74" s="43">
        <f t="shared" si="3"/>
        <v>56</v>
      </c>
    </row>
    <row r="75" spans="1:5" ht="25.5" x14ac:dyDescent="0.2">
      <c r="A75" s="26">
        <v>58</v>
      </c>
      <c r="B75" s="27" t="s">
        <v>266</v>
      </c>
      <c r="C75" s="28">
        <v>470</v>
      </c>
      <c r="D75" s="28">
        <f t="shared" si="2"/>
        <v>56.4</v>
      </c>
      <c r="E75" s="43">
        <f t="shared" si="3"/>
        <v>526.4</v>
      </c>
    </row>
    <row r="76" spans="1:5" x14ac:dyDescent="0.2">
      <c r="A76" s="26">
        <v>59</v>
      </c>
      <c r="B76" s="27" t="s">
        <v>267</v>
      </c>
      <c r="C76" s="28">
        <v>30</v>
      </c>
      <c r="D76" s="28">
        <f t="shared" si="2"/>
        <v>3.5999999999999996</v>
      </c>
      <c r="E76" s="43">
        <f t="shared" si="3"/>
        <v>33.6</v>
      </c>
    </row>
    <row r="77" spans="1:5" x14ac:dyDescent="0.2">
      <c r="A77" s="66" t="s">
        <v>253</v>
      </c>
      <c r="B77" s="66"/>
      <c r="C77" s="66"/>
      <c r="D77" s="66"/>
      <c r="E77" s="66"/>
    </row>
    <row r="78" spans="1:5" x14ac:dyDescent="0.2">
      <c r="A78" s="60" t="s">
        <v>61</v>
      </c>
      <c r="B78" s="23" t="s">
        <v>247</v>
      </c>
      <c r="C78" s="24" t="s">
        <v>2</v>
      </c>
      <c r="D78" s="24" t="s">
        <v>3</v>
      </c>
      <c r="E78" s="24" t="s">
        <v>4</v>
      </c>
    </row>
    <row r="79" spans="1:5" ht="25.5" x14ac:dyDescent="0.2">
      <c r="A79" s="26">
        <v>60</v>
      </c>
      <c r="B79" s="27" t="s">
        <v>10</v>
      </c>
      <c r="C79" s="28">
        <v>12.4</v>
      </c>
      <c r="D79" s="28">
        <f t="shared" ref="D79" si="6">+C79*12%</f>
        <v>1.488</v>
      </c>
      <c r="E79" s="43">
        <f t="shared" ref="E79" si="7">C79+D79</f>
        <v>13.888</v>
      </c>
    </row>
    <row r="80" spans="1:5" ht="25.5" x14ac:dyDescent="0.2">
      <c r="A80" s="26">
        <v>61</v>
      </c>
      <c r="B80" s="27" t="s">
        <v>9</v>
      </c>
      <c r="C80" s="28">
        <v>25</v>
      </c>
      <c r="D80" s="28">
        <f t="shared" si="2"/>
        <v>3</v>
      </c>
      <c r="E80" s="43">
        <f t="shared" si="3"/>
        <v>28</v>
      </c>
    </row>
    <row r="81" spans="1:5" ht="25.5" x14ac:dyDescent="0.2">
      <c r="A81" s="26">
        <v>62</v>
      </c>
      <c r="B81" s="27" t="s">
        <v>11</v>
      </c>
      <c r="C81" s="28">
        <v>15</v>
      </c>
      <c r="D81" s="28">
        <f t="shared" si="2"/>
        <v>1.7999999999999998</v>
      </c>
      <c r="E81" s="43">
        <f t="shared" si="3"/>
        <v>16.8</v>
      </c>
    </row>
    <row r="82" spans="1:5" ht="25.5" x14ac:dyDescent="0.2">
      <c r="A82" s="26">
        <v>63</v>
      </c>
      <c r="B82" s="27" t="s">
        <v>76</v>
      </c>
      <c r="C82" s="28">
        <v>32</v>
      </c>
      <c r="D82" s="28">
        <f t="shared" si="2"/>
        <v>3.84</v>
      </c>
      <c r="E82" s="43">
        <f t="shared" si="3"/>
        <v>35.840000000000003</v>
      </c>
    </row>
    <row r="83" spans="1:5" ht="25.5" x14ac:dyDescent="0.2">
      <c r="A83" s="26">
        <v>64</v>
      </c>
      <c r="B83" s="27" t="s">
        <v>79</v>
      </c>
      <c r="C83" s="28">
        <v>30</v>
      </c>
      <c r="D83" s="28">
        <f t="shared" si="2"/>
        <v>3.5999999999999996</v>
      </c>
      <c r="E83" s="43">
        <f t="shared" si="3"/>
        <v>33.6</v>
      </c>
    </row>
    <row r="84" spans="1:5" ht="25.5" x14ac:dyDescent="0.2">
      <c r="A84" s="26">
        <v>65</v>
      </c>
      <c r="B84" s="27" t="s">
        <v>13</v>
      </c>
      <c r="C84" s="28">
        <v>30</v>
      </c>
      <c r="D84" s="28">
        <f t="shared" si="2"/>
        <v>3.5999999999999996</v>
      </c>
      <c r="E84" s="43">
        <f t="shared" si="3"/>
        <v>33.6</v>
      </c>
    </row>
    <row r="85" spans="1:5" ht="25.5" x14ac:dyDescent="0.2">
      <c r="A85" s="26">
        <v>66</v>
      </c>
      <c r="B85" s="27" t="s">
        <v>12</v>
      </c>
      <c r="C85" s="28">
        <v>35</v>
      </c>
      <c r="D85" s="28">
        <f t="shared" ref="D85:D111" si="8">+C85*12%</f>
        <v>4.2</v>
      </c>
      <c r="E85" s="43">
        <f t="shared" ref="E85:E111" si="9">C85+D85</f>
        <v>39.200000000000003</v>
      </c>
    </row>
    <row r="86" spans="1:5" ht="24" customHeight="1" x14ac:dyDescent="0.2">
      <c r="A86" s="26">
        <v>67</v>
      </c>
      <c r="B86" s="27" t="s">
        <v>78</v>
      </c>
      <c r="C86" s="28">
        <v>40</v>
      </c>
      <c r="D86" s="28">
        <f t="shared" si="8"/>
        <v>4.8</v>
      </c>
      <c r="E86" s="43">
        <f t="shared" si="9"/>
        <v>44.8</v>
      </c>
    </row>
    <row r="87" spans="1:5" x14ac:dyDescent="0.2">
      <c r="A87" s="26">
        <v>68</v>
      </c>
      <c r="B87" s="27" t="s">
        <v>14</v>
      </c>
      <c r="C87" s="28">
        <v>140</v>
      </c>
      <c r="D87" s="28">
        <f t="shared" si="8"/>
        <v>16.8</v>
      </c>
      <c r="E87" s="43">
        <f t="shared" si="9"/>
        <v>156.80000000000001</v>
      </c>
    </row>
    <row r="88" spans="1:5" x14ac:dyDescent="0.2">
      <c r="A88" s="26">
        <v>69</v>
      </c>
      <c r="B88" s="27" t="s">
        <v>15</v>
      </c>
      <c r="C88" s="28">
        <v>140</v>
      </c>
      <c r="D88" s="28">
        <f t="shared" si="8"/>
        <v>16.8</v>
      </c>
      <c r="E88" s="43">
        <f t="shared" si="9"/>
        <v>156.80000000000001</v>
      </c>
    </row>
    <row r="89" spans="1:5" ht="25.5" x14ac:dyDescent="0.2">
      <c r="A89" s="26">
        <v>70</v>
      </c>
      <c r="B89" s="27" t="s">
        <v>80</v>
      </c>
      <c r="C89" s="28">
        <v>180</v>
      </c>
      <c r="D89" s="28">
        <f t="shared" si="8"/>
        <v>21.599999999999998</v>
      </c>
      <c r="E89" s="43">
        <f t="shared" si="9"/>
        <v>201.6</v>
      </c>
    </row>
    <row r="90" spans="1:5" x14ac:dyDescent="0.2">
      <c r="A90" s="26">
        <v>71</v>
      </c>
      <c r="B90" s="27" t="s">
        <v>16</v>
      </c>
      <c r="C90" s="28">
        <v>60</v>
      </c>
      <c r="D90" s="28">
        <f t="shared" si="8"/>
        <v>7.1999999999999993</v>
      </c>
      <c r="E90" s="43">
        <f t="shared" si="9"/>
        <v>67.2</v>
      </c>
    </row>
    <row r="91" spans="1:5" ht="25.5" x14ac:dyDescent="0.2">
      <c r="A91" s="26">
        <v>72</v>
      </c>
      <c r="B91" s="27" t="s">
        <v>77</v>
      </c>
      <c r="C91" s="28">
        <v>90</v>
      </c>
      <c r="D91" s="28">
        <f t="shared" si="8"/>
        <v>10.799999999999999</v>
      </c>
      <c r="E91" s="43">
        <f t="shared" si="9"/>
        <v>100.8</v>
      </c>
    </row>
    <row r="92" spans="1:5" x14ac:dyDescent="0.2">
      <c r="A92" s="26">
        <v>73</v>
      </c>
      <c r="B92" s="27" t="s">
        <v>81</v>
      </c>
      <c r="C92" s="28">
        <v>40</v>
      </c>
      <c r="D92" s="28">
        <f t="shared" si="8"/>
        <v>4.8</v>
      </c>
      <c r="E92" s="43">
        <f t="shared" si="9"/>
        <v>44.8</v>
      </c>
    </row>
    <row r="93" spans="1:5" x14ac:dyDescent="0.2">
      <c r="A93" s="26">
        <v>74</v>
      </c>
      <c r="B93" s="27" t="s">
        <v>17</v>
      </c>
      <c r="C93" s="28">
        <v>30</v>
      </c>
      <c r="D93" s="28">
        <f t="shared" si="8"/>
        <v>3.5999999999999996</v>
      </c>
      <c r="E93" s="43">
        <f t="shared" si="9"/>
        <v>33.6</v>
      </c>
    </row>
    <row r="94" spans="1:5" x14ac:dyDescent="0.2">
      <c r="A94" s="26">
        <v>75</v>
      </c>
      <c r="B94" s="27" t="s">
        <v>18</v>
      </c>
      <c r="C94" s="28">
        <v>30</v>
      </c>
      <c r="D94" s="28">
        <f t="shared" si="8"/>
        <v>3.5999999999999996</v>
      </c>
      <c r="E94" s="43">
        <f t="shared" si="9"/>
        <v>33.6</v>
      </c>
    </row>
    <row r="95" spans="1:5" x14ac:dyDescent="0.2">
      <c r="A95" s="71" t="s">
        <v>252</v>
      </c>
      <c r="B95" s="72"/>
      <c r="C95" s="72"/>
      <c r="D95" s="72"/>
      <c r="E95" s="73"/>
    </row>
    <row r="96" spans="1:5" x14ac:dyDescent="0.2">
      <c r="A96" s="60" t="s">
        <v>61</v>
      </c>
      <c r="B96" s="23" t="s">
        <v>247</v>
      </c>
      <c r="C96" s="24" t="s">
        <v>2</v>
      </c>
      <c r="D96" s="24" t="s">
        <v>3</v>
      </c>
      <c r="E96" s="24" t="s">
        <v>4</v>
      </c>
    </row>
    <row r="97" spans="1:5" s="46" customFormat="1" x14ac:dyDescent="0.2">
      <c r="A97" s="26">
        <v>76</v>
      </c>
      <c r="B97" s="27" t="s">
        <v>19</v>
      </c>
      <c r="C97" s="28">
        <v>350</v>
      </c>
      <c r="D97" s="28">
        <f t="shared" si="8"/>
        <v>42</v>
      </c>
      <c r="E97" s="43">
        <f t="shared" si="9"/>
        <v>392</v>
      </c>
    </row>
    <row r="98" spans="1:5" x14ac:dyDescent="0.2">
      <c r="A98" s="26">
        <v>77</v>
      </c>
      <c r="B98" s="27" t="s">
        <v>20</v>
      </c>
      <c r="C98" s="28">
        <v>350</v>
      </c>
      <c r="D98" s="28">
        <f t="shared" si="8"/>
        <v>42</v>
      </c>
      <c r="E98" s="43">
        <f t="shared" si="9"/>
        <v>392</v>
      </c>
    </row>
    <row r="99" spans="1:5" x14ac:dyDescent="0.2">
      <c r="A99" s="26">
        <v>78</v>
      </c>
      <c r="B99" s="27" t="s">
        <v>21</v>
      </c>
      <c r="C99" s="28">
        <v>350</v>
      </c>
      <c r="D99" s="28">
        <f t="shared" si="8"/>
        <v>42</v>
      </c>
      <c r="E99" s="43">
        <f t="shared" si="9"/>
        <v>392</v>
      </c>
    </row>
    <row r="100" spans="1:5" x14ac:dyDescent="0.2">
      <c r="A100" s="26">
        <v>79</v>
      </c>
      <c r="B100" s="27" t="s">
        <v>22</v>
      </c>
      <c r="C100" s="28">
        <v>350</v>
      </c>
      <c r="D100" s="28">
        <f t="shared" si="8"/>
        <v>42</v>
      </c>
      <c r="E100" s="43">
        <f t="shared" si="9"/>
        <v>392</v>
      </c>
    </row>
    <row r="101" spans="1:5" x14ac:dyDescent="0.2">
      <c r="A101" s="26">
        <v>80</v>
      </c>
      <c r="B101" s="27" t="s">
        <v>23</v>
      </c>
      <c r="C101" s="28">
        <v>350</v>
      </c>
      <c r="D101" s="28">
        <f t="shared" si="8"/>
        <v>42</v>
      </c>
      <c r="E101" s="43">
        <f t="shared" si="9"/>
        <v>392</v>
      </c>
    </row>
    <row r="102" spans="1:5" x14ac:dyDescent="0.2">
      <c r="A102" s="26">
        <v>81</v>
      </c>
      <c r="B102" s="27" t="s">
        <v>24</v>
      </c>
      <c r="C102" s="28">
        <v>2000</v>
      </c>
      <c r="D102" s="28">
        <f t="shared" si="8"/>
        <v>240</v>
      </c>
      <c r="E102" s="43">
        <f t="shared" si="9"/>
        <v>2240</v>
      </c>
    </row>
    <row r="103" spans="1:5" x14ac:dyDescent="0.2">
      <c r="A103" s="26">
        <v>82</v>
      </c>
      <c r="B103" s="27" t="s">
        <v>82</v>
      </c>
      <c r="C103" s="28">
        <v>2000</v>
      </c>
      <c r="D103" s="28">
        <f t="shared" si="8"/>
        <v>240</v>
      </c>
      <c r="E103" s="43">
        <f t="shared" si="9"/>
        <v>2240</v>
      </c>
    </row>
    <row r="104" spans="1:5" x14ac:dyDescent="0.2">
      <c r="A104" s="26">
        <v>83</v>
      </c>
      <c r="B104" s="27" t="s">
        <v>25</v>
      </c>
      <c r="C104" s="28">
        <v>80</v>
      </c>
      <c r="D104" s="28">
        <f t="shared" si="8"/>
        <v>9.6</v>
      </c>
      <c r="E104" s="43">
        <f t="shared" si="9"/>
        <v>89.6</v>
      </c>
    </row>
    <row r="105" spans="1:5" x14ac:dyDescent="0.2">
      <c r="A105" s="26">
        <v>84</v>
      </c>
      <c r="B105" s="27" t="s">
        <v>26</v>
      </c>
      <c r="C105" s="28">
        <v>100</v>
      </c>
      <c r="D105" s="28">
        <f t="shared" si="8"/>
        <v>12</v>
      </c>
      <c r="E105" s="43">
        <f t="shared" si="9"/>
        <v>112</v>
      </c>
    </row>
    <row r="106" spans="1:5" x14ac:dyDescent="0.2">
      <c r="A106" s="26">
        <v>85</v>
      </c>
      <c r="B106" s="27" t="s">
        <v>27</v>
      </c>
      <c r="C106" s="28">
        <v>120</v>
      </c>
      <c r="D106" s="28">
        <f t="shared" si="8"/>
        <v>14.399999999999999</v>
      </c>
      <c r="E106" s="43">
        <f t="shared" si="9"/>
        <v>134.4</v>
      </c>
    </row>
    <row r="107" spans="1:5" x14ac:dyDescent="0.2">
      <c r="A107" s="26">
        <v>86</v>
      </c>
      <c r="B107" s="27" t="s">
        <v>28</v>
      </c>
      <c r="C107" s="28">
        <v>150</v>
      </c>
      <c r="D107" s="28">
        <f t="shared" si="8"/>
        <v>18</v>
      </c>
      <c r="E107" s="43">
        <f t="shared" si="9"/>
        <v>168</v>
      </c>
    </row>
    <row r="108" spans="1:5" x14ac:dyDescent="0.2">
      <c r="A108" s="26">
        <v>87</v>
      </c>
      <c r="B108" s="27" t="s">
        <v>29</v>
      </c>
      <c r="C108" s="28">
        <v>180</v>
      </c>
      <c r="D108" s="28">
        <f t="shared" si="8"/>
        <v>21.599999999999998</v>
      </c>
      <c r="E108" s="43">
        <f t="shared" si="9"/>
        <v>201.6</v>
      </c>
    </row>
    <row r="109" spans="1:5" x14ac:dyDescent="0.2">
      <c r="A109" s="26">
        <v>88</v>
      </c>
      <c r="B109" s="27" t="s">
        <v>30</v>
      </c>
      <c r="C109" s="28">
        <v>30</v>
      </c>
      <c r="D109" s="28">
        <f t="shared" si="8"/>
        <v>3.5999999999999996</v>
      </c>
      <c r="E109" s="43">
        <f t="shared" si="9"/>
        <v>33.6</v>
      </c>
    </row>
    <row r="110" spans="1:5" x14ac:dyDescent="0.2">
      <c r="A110" s="26">
        <v>89</v>
      </c>
      <c r="B110" s="27" t="s">
        <v>31</v>
      </c>
      <c r="C110" s="28">
        <v>30</v>
      </c>
      <c r="D110" s="28">
        <f t="shared" si="8"/>
        <v>3.5999999999999996</v>
      </c>
      <c r="E110" s="43">
        <f t="shared" si="9"/>
        <v>33.6</v>
      </c>
    </row>
    <row r="111" spans="1:5" x14ac:dyDescent="0.2">
      <c r="A111" s="26">
        <v>90</v>
      </c>
      <c r="B111" s="27" t="s">
        <v>32</v>
      </c>
      <c r="C111" s="28">
        <v>30</v>
      </c>
      <c r="D111" s="28">
        <f t="shared" si="8"/>
        <v>3.5999999999999996</v>
      </c>
      <c r="E111" s="43">
        <f t="shared" si="9"/>
        <v>33.6</v>
      </c>
    </row>
    <row r="112" spans="1:5" x14ac:dyDescent="0.2">
      <c r="A112" s="66" t="s">
        <v>251</v>
      </c>
      <c r="B112" s="66"/>
      <c r="C112" s="66"/>
      <c r="D112" s="66"/>
      <c r="E112" s="66"/>
    </row>
    <row r="113" spans="1:5" x14ac:dyDescent="0.2">
      <c r="A113" s="71" t="s">
        <v>250</v>
      </c>
      <c r="B113" s="72"/>
      <c r="C113" s="72"/>
      <c r="D113" s="72"/>
      <c r="E113" s="73"/>
    </row>
    <row r="114" spans="1:5" x14ac:dyDescent="0.2">
      <c r="A114" s="60" t="s">
        <v>61</v>
      </c>
      <c r="B114" s="23" t="s">
        <v>247</v>
      </c>
      <c r="C114" s="24" t="s">
        <v>2</v>
      </c>
      <c r="D114" s="24" t="s">
        <v>3</v>
      </c>
      <c r="E114" s="24" t="s">
        <v>4</v>
      </c>
    </row>
    <row r="115" spans="1:5" x14ac:dyDescent="0.2">
      <c r="A115" s="26">
        <v>91</v>
      </c>
      <c r="B115" s="27" t="s">
        <v>36</v>
      </c>
      <c r="C115" s="28">
        <v>150</v>
      </c>
      <c r="D115" s="28">
        <f t="shared" ref="D115:D183" si="10">+C115*12%</f>
        <v>18</v>
      </c>
      <c r="E115" s="43">
        <f t="shared" ref="E115:E183" si="11">C115+D115</f>
        <v>168</v>
      </c>
    </row>
    <row r="116" spans="1:5" x14ac:dyDescent="0.2">
      <c r="A116" s="26">
        <v>92</v>
      </c>
      <c r="B116" s="27" t="s">
        <v>222</v>
      </c>
      <c r="C116" s="28">
        <v>50</v>
      </c>
      <c r="D116" s="28">
        <f t="shared" si="10"/>
        <v>6</v>
      </c>
      <c r="E116" s="43">
        <f t="shared" si="11"/>
        <v>56</v>
      </c>
    </row>
    <row r="117" spans="1:5" x14ac:dyDescent="0.2">
      <c r="A117" s="26">
        <v>93</v>
      </c>
      <c r="B117" s="27" t="s">
        <v>93</v>
      </c>
      <c r="C117" s="28">
        <v>60</v>
      </c>
      <c r="D117" s="28">
        <f t="shared" si="10"/>
        <v>7.1999999999999993</v>
      </c>
      <c r="E117" s="43">
        <f t="shared" si="11"/>
        <v>67.2</v>
      </c>
    </row>
    <row r="118" spans="1:5" ht="25.5" x14ac:dyDescent="0.2">
      <c r="A118" s="26">
        <v>94</v>
      </c>
      <c r="B118" s="27" t="s">
        <v>92</v>
      </c>
      <c r="C118" s="28">
        <v>700</v>
      </c>
      <c r="D118" s="28">
        <f t="shared" si="10"/>
        <v>84</v>
      </c>
      <c r="E118" s="43">
        <f t="shared" si="11"/>
        <v>784</v>
      </c>
    </row>
    <row r="119" spans="1:5" ht="25.5" x14ac:dyDescent="0.2">
      <c r="A119" s="26">
        <v>95</v>
      </c>
      <c r="B119" s="27" t="s">
        <v>94</v>
      </c>
      <c r="C119" s="28">
        <v>700</v>
      </c>
      <c r="D119" s="28">
        <f t="shared" si="10"/>
        <v>84</v>
      </c>
      <c r="E119" s="43">
        <f t="shared" si="11"/>
        <v>784</v>
      </c>
    </row>
    <row r="120" spans="1:5" ht="25.5" x14ac:dyDescent="0.2">
      <c r="A120" s="26">
        <v>96</v>
      </c>
      <c r="B120" s="27" t="s">
        <v>95</v>
      </c>
      <c r="C120" s="28">
        <v>700</v>
      </c>
      <c r="D120" s="28">
        <f t="shared" si="10"/>
        <v>84</v>
      </c>
      <c r="E120" s="43">
        <f t="shared" si="11"/>
        <v>784</v>
      </c>
    </row>
    <row r="121" spans="1:5" ht="25.5" x14ac:dyDescent="0.2">
      <c r="A121" s="26">
        <v>97</v>
      </c>
      <c r="B121" s="27" t="s">
        <v>96</v>
      </c>
      <c r="C121" s="28">
        <v>700</v>
      </c>
      <c r="D121" s="28">
        <f t="shared" si="10"/>
        <v>84</v>
      </c>
      <c r="E121" s="43">
        <f t="shared" si="11"/>
        <v>784</v>
      </c>
    </row>
    <row r="122" spans="1:5" ht="25.5" x14ac:dyDescent="0.2">
      <c r="A122" s="26">
        <v>98</v>
      </c>
      <c r="B122" s="27" t="s">
        <v>97</v>
      </c>
      <c r="C122" s="28">
        <v>700</v>
      </c>
      <c r="D122" s="28">
        <f t="shared" si="10"/>
        <v>84</v>
      </c>
      <c r="E122" s="43">
        <f t="shared" si="11"/>
        <v>784</v>
      </c>
    </row>
    <row r="123" spans="1:5" x14ac:dyDescent="0.2">
      <c r="A123" s="26">
        <v>99</v>
      </c>
      <c r="B123" s="27" t="s">
        <v>190</v>
      </c>
      <c r="C123" s="28">
        <v>50</v>
      </c>
      <c r="D123" s="28">
        <f t="shared" si="10"/>
        <v>6</v>
      </c>
      <c r="E123" s="43">
        <f t="shared" si="11"/>
        <v>56</v>
      </c>
    </row>
    <row r="124" spans="1:5" x14ac:dyDescent="0.2">
      <c r="A124" s="26">
        <v>100</v>
      </c>
      <c r="B124" s="27" t="s">
        <v>37</v>
      </c>
      <c r="C124" s="28">
        <v>930</v>
      </c>
      <c r="D124" s="28">
        <f t="shared" si="10"/>
        <v>111.6</v>
      </c>
      <c r="E124" s="43">
        <f t="shared" si="11"/>
        <v>1041.5999999999999</v>
      </c>
    </row>
    <row r="125" spans="1:5" x14ac:dyDescent="0.2">
      <c r="A125" s="26">
        <v>101</v>
      </c>
      <c r="B125" s="27" t="s">
        <v>38</v>
      </c>
      <c r="C125" s="28">
        <v>280</v>
      </c>
      <c r="D125" s="28">
        <f t="shared" si="10"/>
        <v>33.6</v>
      </c>
      <c r="E125" s="43">
        <f t="shared" si="11"/>
        <v>313.60000000000002</v>
      </c>
    </row>
    <row r="126" spans="1:5" x14ac:dyDescent="0.2">
      <c r="A126" s="26">
        <v>102</v>
      </c>
      <c r="B126" s="27" t="s">
        <v>39</v>
      </c>
      <c r="C126" s="28">
        <v>80</v>
      </c>
      <c r="D126" s="28">
        <f t="shared" si="10"/>
        <v>9.6</v>
      </c>
      <c r="E126" s="43">
        <f t="shared" si="11"/>
        <v>89.6</v>
      </c>
    </row>
    <row r="127" spans="1:5" x14ac:dyDescent="0.2">
      <c r="A127" s="26">
        <v>103</v>
      </c>
      <c r="B127" s="27" t="s">
        <v>40</v>
      </c>
      <c r="C127" s="28">
        <v>120</v>
      </c>
      <c r="D127" s="28">
        <f t="shared" si="10"/>
        <v>14.399999999999999</v>
      </c>
      <c r="E127" s="43">
        <f t="shared" si="11"/>
        <v>134.4</v>
      </c>
    </row>
    <row r="128" spans="1:5" x14ac:dyDescent="0.2">
      <c r="A128" s="66" t="s">
        <v>249</v>
      </c>
      <c r="B128" s="66"/>
      <c r="C128" s="66"/>
      <c r="D128" s="66"/>
      <c r="E128" s="66"/>
    </row>
    <row r="129" spans="1:5" x14ac:dyDescent="0.2">
      <c r="A129" s="60" t="s">
        <v>61</v>
      </c>
      <c r="B129" s="23" t="s">
        <v>247</v>
      </c>
      <c r="C129" s="24" t="s">
        <v>2</v>
      </c>
      <c r="D129" s="24" t="s">
        <v>3</v>
      </c>
      <c r="E129" s="24" t="s">
        <v>4</v>
      </c>
    </row>
    <row r="130" spans="1:5" x14ac:dyDescent="0.2">
      <c r="A130" s="26">
        <v>104</v>
      </c>
      <c r="B130" s="27" t="s">
        <v>98</v>
      </c>
      <c r="C130" s="28">
        <v>250</v>
      </c>
      <c r="D130" s="28">
        <f t="shared" si="10"/>
        <v>30</v>
      </c>
      <c r="E130" s="43">
        <f t="shared" si="11"/>
        <v>280</v>
      </c>
    </row>
    <row r="131" spans="1:5" x14ac:dyDescent="0.2">
      <c r="A131" s="26">
        <v>105</v>
      </c>
      <c r="B131" s="27" t="s">
        <v>99</v>
      </c>
      <c r="C131" s="28">
        <v>300</v>
      </c>
      <c r="D131" s="28">
        <f t="shared" si="10"/>
        <v>36</v>
      </c>
      <c r="E131" s="43">
        <f t="shared" si="11"/>
        <v>336</v>
      </c>
    </row>
    <row r="132" spans="1:5" x14ac:dyDescent="0.2">
      <c r="A132" s="26">
        <v>106</v>
      </c>
      <c r="B132" s="27" t="s">
        <v>106</v>
      </c>
      <c r="C132" s="28">
        <v>300</v>
      </c>
      <c r="D132" s="28">
        <f t="shared" si="10"/>
        <v>36</v>
      </c>
      <c r="E132" s="43">
        <f t="shared" si="11"/>
        <v>336</v>
      </c>
    </row>
    <row r="133" spans="1:5" x14ac:dyDescent="0.2">
      <c r="A133" s="26">
        <v>107</v>
      </c>
      <c r="B133" s="27" t="s">
        <v>105</v>
      </c>
      <c r="C133" s="28">
        <v>500</v>
      </c>
      <c r="D133" s="28">
        <f t="shared" si="10"/>
        <v>60</v>
      </c>
      <c r="E133" s="43">
        <f t="shared" si="11"/>
        <v>560</v>
      </c>
    </row>
    <row r="134" spans="1:5" x14ac:dyDescent="0.2">
      <c r="A134" s="26">
        <v>108</v>
      </c>
      <c r="B134" s="27" t="s">
        <v>107</v>
      </c>
      <c r="C134" s="28">
        <v>500</v>
      </c>
      <c r="D134" s="28">
        <f t="shared" si="10"/>
        <v>60</v>
      </c>
      <c r="E134" s="43">
        <f t="shared" si="11"/>
        <v>560</v>
      </c>
    </row>
    <row r="135" spans="1:5" x14ac:dyDescent="0.2">
      <c r="A135" s="26">
        <v>109</v>
      </c>
      <c r="B135" s="27" t="s">
        <v>108</v>
      </c>
      <c r="C135" s="28">
        <v>400</v>
      </c>
      <c r="D135" s="28">
        <f t="shared" si="10"/>
        <v>48</v>
      </c>
      <c r="E135" s="43">
        <f t="shared" si="11"/>
        <v>448</v>
      </c>
    </row>
    <row r="136" spans="1:5" x14ac:dyDescent="0.2">
      <c r="A136" s="26">
        <v>110</v>
      </c>
      <c r="B136" s="27" t="s">
        <v>118</v>
      </c>
      <c r="C136" s="28">
        <v>400</v>
      </c>
      <c r="D136" s="28">
        <f t="shared" si="10"/>
        <v>48</v>
      </c>
      <c r="E136" s="43">
        <f t="shared" si="11"/>
        <v>448</v>
      </c>
    </row>
    <row r="137" spans="1:5" ht="25.5" x14ac:dyDescent="0.2">
      <c r="A137" s="26">
        <v>111</v>
      </c>
      <c r="B137" s="27" t="s">
        <v>109</v>
      </c>
      <c r="C137" s="28">
        <v>400</v>
      </c>
      <c r="D137" s="28">
        <f t="shared" si="10"/>
        <v>48</v>
      </c>
      <c r="E137" s="43">
        <f t="shared" si="11"/>
        <v>448</v>
      </c>
    </row>
    <row r="138" spans="1:5" ht="25.5" x14ac:dyDescent="0.2">
      <c r="A138" s="26">
        <v>112</v>
      </c>
      <c r="B138" s="27" t="s">
        <v>103</v>
      </c>
      <c r="C138" s="28">
        <v>400</v>
      </c>
      <c r="D138" s="28">
        <f t="shared" si="10"/>
        <v>48</v>
      </c>
      <c r="E138" s="43">
        <f t="shared" si="11"/>
        <v>448</v>
      </c>
    </row>
    <row r="139" spans="1:5" x14ac:dyDescent="0.2">
      <c r="A139" s="26">
        <v>113</v>
      </c>
      <c r="B139" s="27" t="s">
        <v>186</v>
      </c>
      <c r="C139" s="28">
        <v>700</v>
      </c>
      <c r="D139" s="28">
        <f t="shared" si="10"/>
        <v>84</v>
      </c>
      <c r="E139" s="43">
        <f t="shared" si="11"/>
        <v>784</v>
      </c>
    </row>
    <row r="140" spans="1:5" ht="25.5" x14ac:dyDescent="0.2">
      <c r="A140" s="26">
        <v>114</v>
      </c>
      <c r="B140" s="27" t="s">
        <v>119</v>
      </c>
      <c r="C140" s="28">
        <v>500</v>
      </c>
      <c r="D140" s="28">
        <f t="shared" si="10"/>
        <v>60</v>
      </c>
      <c r="E140" s="43">
        <f t="shared" si="11"/>
        <v>560</v>
      </c>
    </row>
    <row r="141" spans="1:5" x14ac:dyDescent="0.2">
      <c r="A141" s="26">
        <v>115</v>
      </c>
      <c r="B141" s="27" t="s">
        <v>102</v>
      </c>
      <c r="C141" s="28">
        <v>400</v>
      </c>
      <c r="D141" s="28">
        <f t="shared" si="10"/>
        <v>48</v>
      </c>
      <c r="E141" s="43">
        <f t="shared" si="11"/>
        <v>448</v>
      </c>
    </row>
    <row r="142" spans="1:5" x14ac:dyDescent="0.2">
      <c r="A142" s="26">
        <v>116</v>
      </c>
      <c r="B142" s="27" t="s">
        <v>101</v>
      </c>
      <c r="C142" s="28">
        <v>400</v>
      </c>
      <c r="D142" s="28">
        <f t="shared" si="10"/>
        <v>48</v>
      </c>
      <c r="E142" s="43">
        <f t="shared" si="11"/>
        <v>448</v>
      </c>
    </row>
    <row r="143" spans="1:5" ht="25.5" x14ac:dyDescent="0.2">
      <c r="A143" s="26">
        <v>117</v>
      </c>
      <c r="B143" s="27" t="s">
        <v>100</v>
      </c>
      <c r="C143" s="28">
        <v>400</v>
      </c>
      <c r="D143" s="28">
        <f t="shared" si="10"/>
        <v>48</v>
      </c>
      <c r="E143" s="43">
        <f t="shared" si="11"/>
        <v>448</v>
      </c>
    </row>
    <row r="144" spans="1:5" ht="28.9" customHeight="1" x14ac:dyDescent="0.2">
      <c r="A144" s="26">
        <v>118</v>
      </c>
      <c r="B144" s="27" t="s">
        <v>120</v>
      </c>
      <c r="C144" s="28">
        <v>400</v>
      </c>
      <c r="D144" s="28">
        <f t="shared" si="10"/>
        <v>48</v>
      </c>
      <c r="E144" s="43">
        <f t="shared" si="11"/>
        <v>448</v>
      </c>
    </row>
    <row r="145" spans="1:5" x14ac:dyDescent="0.2">
      <c r="A145" s="26">
        <v>119</v>
      </c>
      <c r="B145" s="27" t="s">
        <v>122</v>
      </c>
      <c r="C145" s="28">
        <v>450</v>
      </c>
      <c r="D145" s="28">
        <f t="shared" si="10"/>
        <v>54</v>
      </c>
      <c r="E145" s="43">
        <f t="shared" si="11"/>
        <v>504</v>
      </c>
    </row>
    <row r="146" spans="1:5" ht="25.5" x14ac:dyDescent="0.2">
      <c r="A146" s="26">
        <v>120</v>
      </c>
      <c r="B146" s="27" t="s">
        <v>123</v>
      </c>
      <c r="C146" s="28">
        <v>450</v>
      </c>
      <c r="D146" s="28">
        <f t="shared" si="10"/>
        <v>54</v>
      </c>
      <c r="E146" s="43">
        <f t="shared" si="11"/>
        <v>504</v>
      </c>
    </row>
    <row r="147" spans="1:5" ht="25.5" x14ac:dyDescent="0.2">
      <c r="A147" s="26">
        <v>121</v>
      </c>
      <c r="B147" s="27" t="s">
        <v>124</v>
      </c>
      <c r="C147" s="28">
        <v>450</v>
      </c>
      <c r="D147" s="28">
        <f t="shared" si="10"/>
        <v>54</v>
      </c>
      <c r="E147" s="43">
        <f t="shared" si="11"/>
        <v>504</v>
      </c>
    </row>
    <row r="148" spans="1:5" x14ac:dyDescent="0.2">
      <c r="A148" s="26">
        <v>122</v>
      </c>
      <c r="B148" s="27" t="s">
        <v>110</v>
      </c>
      <c r="C148" s="28">
        <v>450</v>
      </c>
      <c r="D148" s="28">
        <f t="shared" si="10"/>
        <v>54</v>
      </c>
      <c r="E148" s="43">
        <f t="shared" si="11"/>
        <v>504</v>
      </c>
    </row>
    <row r="149" spans="1:5" ht="25.5" x14ac:dyDescent="0.2">
      <c r="A149" s="26">
        <v>123</v>
      </c>
      <c r="B149" s="27" t="s">
        <v>111</v>
      </c>
      <c r="C149" s="28">
        <v>450</v>
      </c>
      <c r="D149" s="28">
        <f t="shared" si="10"/>
        <v>54</v>
      </c>
      <c r="E149" s="43">
        <f t="shared" si="11"/>
        <v>504</v>
      </c>
    </row>
    <row r="150" spans="1:5" ht="25.5" x14ac:dyDescent="0.2">
      <c r="A150" s="26">
        <v>124</v>
      </c>
      <c r="B150" s="27" t="s">
        <v>228</v>
      </c>
      <c r="C150" s="28">
        <v>900</v>
      </c>
      <c r="D150" s="28">
        <f t="shared" si="10"/>
        <v>108</v>
      </c>
      <c r="E150" s="43">
        <f t="shared" si="11"/>
        <v>1008</v>
      </c>
    </row>
    <row r="151" spans="1:5" ht="25.5" x14ac:dyDescent="0.2">
      <c r="A151" s="26">
        <v>125</v>
      </c>
      <c r="B151" s="27" t="s">
        <v>112</v>
      </c>
      <c r="C151" s="28">
        <v>600</v>
      </c>
      <c r="D151" s="28">
        <f t="shared" si="10"/>
        <v>72</v>
      </c>
      <c r="E151" s="43">
        <f t="shared" si="11"/>
        <v>672</v>
      </c>
    </row>
    <row r="152" spans="1:5" ht="25.5" x14ac:dyDescent="0.2">
      <c r="A152" s="26">
        <v>126</v>
      </c>
      <c r="B152" s="27" t="s">
        <v>223</v>
      </c>
      <c r="C152" s="28">
        <v>900</v>
      </c>
      <c r="D152" s="28">
        <f t="shared" si="10"/>
        <v>108</v>
      </c>
      <c r="E152" s="43">
        <f t="shared" si="11"/>
        <v>1008</v>
      </c>
    </row>
    <row r="153" spans="1:5" ht="25.5" x14ac:dyDescent="0.2">
      <c r="A153" s="26">
        <v>127</v>
      </c>
      <c r="B153" s="27" t="s">
        <v>104</v>
      </c>
      <c r="C153" s="28">
        <v>600</v>
      </c>
      <c r="D153" s="28">
        <f t="shared" si="10"/>
        <v>72</v>
      </c>
      <c r="E153" s="43">
        <f t="shared" si="11"/>
        <v>672</v>
      </c>
    </row>
    <row r="154" spans="1:5" x14ac:dyDescent="0.2">
      <c r="A154" s="26">
        <v>128</v>
      </c>
      <c r="B154" s="27" t="s">
        <v>113</v>
      </c>
      <c r="C154" s="28">
        <v>600</v>
      </c>
      <c r="D154" s="28">
        <f t="shared" si="10"/>
        <v>72</v>
      </c>
      <c r="E154" s="43">
        <f t="shared" si="11"/>
        <v>672</v>
      </c>
    </row>
    <row r="155" spans="1:5" x14ac:dyDescent="0.2">
      <c r="A155" s="26">
        <v>129</v>
      </c>
      <c r="B155" s="27" t="s">
        <v>114</v>
      </c>
      <c r="C155" s="28">
        <v>600</v>
      </c>
      <c r="D155" s="28">
        <f t="shared" si="10"/>
        <v>72</v>
      </c>
      <c r="E155" s="43">
        <f t="shared" si="11"/>
        <v>672</v>
      </c>
    </row>
    <row r="156" spans="1:5" x14ac:dyDescent="0.2">
      <c r="A156" s="26">
        <v>130</v>
      </c>
      <c r="B156" s="27" t="s">
        <v>115</v>
      </c>
      <c r="C156" s="28">
        <v>600</v>
      </c>
      <c r="D156" s="28">
        <f t="shared" si="10"/>
        <v>72</v>
      </c>
      <c r="E156" s="43">
        <f t="shared" si="11"/>
        <v>672</v>
      </c>
    </row>
    <row r="157" spans="1:5" x14ac:dyDescent="0.2">
      <c r="A157" s="26">
        <v>131</v>
      </c>
      <c r="B157" s="27" t="s">
        <v>116</v>
      </c>
      <c r="C157" s="28">
        <v>550</v>
      </c>
      <c r="D157" s="28">
        <f t="shared" si="10"/>
        <v>66</v>
      </c>
      <c r="E157" s="43">
        <f t="shared" si="11"/>
        <v>616</v>
      </c>
    </row>
    <row r="158" spans="1:5" s="46" customFormat="1" ht="25.5" x14ac:dyDescent="0.2">
      <c r="A158" s="26">
        <v>132</v>
      </c>
      <c r="B158" s="27" t="s">
        <v>117</v>
      </c>
      <c r="C158" s="28">
        <v>600</v>
      </c>
      <c r="D158" s="28">
        <f t="shared" si="10"/>
        <v>72</v>
      </c>
      <c r="E158" s="43">
        <f t="shared" si="11"/>
        <v>672</v>
      </c>
    </row>
    <row r="159" spans="1:5" s="46" customFormat="1" x14ac:dyDescent="0.2">
      <c r="A159" s="26">
        <v>133</v>
      </c>
      <c r="B159" s="27" t="s">
        <v>224</v>
      </c>
      <c r="C159" s="28">
        <v>600</v>
      </c>
      <c r="D159" s="28">
        <f t="shared" si="10"/>
        <v>72</v>
      </c>
      <c r="E159" s="43">
        <f t="shared" si="11"/>
        <v>672</v>
      </c>
    </row>
    <row r="160" spans="1:5" x14ac:dyDescent="0.2">
      <c r="A160" s="26">
        <v>134</v>
      </c>
      <c r="B160" s="27" t="s">
        <v>41</v>
      </c>
      <c r="C160" s="28">
        <v>400</v>
      </c>
      <c r="D160" s="28">
        <f t="shared" si="10"/>
        <v>48</v>
      </c>
      <c r="E160" s="43">
        <f t="shared" si="11"/>
        <v>448</v>
      </c>
    </row>
    <row r="161" spans="1:5" x14ac:dyDescent="0.2">
      <c r="A161" s="26">
        <v>135</v>
      </c>
      <c r="B161" s="27" t="s">
        <v>42</v>
      </c>
      <c r="C161" s="28">
        <v>400</v>
      </c>
      <c r="D161" s="28">
        <f t="shared" si="10"/>
        <v>48</v>
      </c>
      <c r="E161" s="43">
        <f t="shared" si="11"/>
        <v>448</v>
      </c>
    </row>
    <row r="162" spans="1:5" x14ac:dyDescent="0.2">
      <c r="A162" s="26">
        <v>136</v>
      </c>
      <c r="B162" s="27" t="s">
        <v>225</v>
      </c>
      <c r="C162" s="28">
        <v>700</v>
      </c>
      <c r="D162" s="28">
        <f t="shared" si="10"/>
        <v>84</v>
      </c>
      <c r="E162" s="43">
        <f t="shared" si="11"/>
        <v>784</v>
      </c>
    </row>
    <row r="163" spans="1:5" x14ac:dyDescent="0.2">
      <c r="A163" s="26">
        <v>137</v>
      </c>
      <c r="B163" s="27" t="s">
        <v>226</v>
      </c>
      <c r="C163" s="28">
        <v>300</v>
      </c>
      <c r="D163" s="28">
        <f>+C163*12%</f>
        <v>36</v>
      </c>
      <c r="E163" s="43">
        <f>C163+D163</f>
        <v>336</v>
      </c>
    </row>
    <row r="164" spans="1:5" x14ac:dyDescent="0.2">
      <c r="A164" s="26">
        <v>138</v>
      </c>
      <c r="B164" s="27" t="s">
        <v>227</v>
      </c>
      <c r="C164" s="28">
        <v>300</v>
      </c>
      <c r="D164" s="28">
        <f>+C164*12%</f>
        <v>36</v>
      </c>
      <c r="E164" s="43">
        <f>C164+D164</f>
        <v>336</v>
      </c>
    </row>
    <row r="165" spans="1:5" x14ac:dyDescent="0.2">
      <c r="A165" s="66" t="s">
        <v>248</v>
      </c>
      <c r="B165" s="66"/>
      <c r="C165" s="66"/>
      <c r="D165" s="66"/>
      <c r="E165" s="66"/>
    </row>
    <row r="166" spans="1:5" x14ac:dyDescent="0.2">
      <c r="A166" s="60" t="s">
        <v>61</v>
      </c>
      <c r="B166" s="23" t="s">
        <v>247</v>
      </c>
      <c r="C166" s="24" t="s">
        <v>2</v>
      </c>
      <c r="D166" s="24" t="s">
        <v>3</v>
      </c>
      <c r="E166" s="24" t="s">
        <v>4</v>
      </c>
    </row>
    <row r="167" spans="1:5" x14ac:dyDescent="0.2">
      <c r="A167" s="26">
        <v>139</v>
      </c>
      <c r="B167" s="27" t="s">
        <v>125</v>
      </c>
      <c r="C167" s="28">
        <v>40</v>
      </c>
      <c r="D167" s="28">
        <f t="shared" si="10"/>
        <v>4.8</v>
      </c>
      <c r="E167" s="43">
        <f t="shared" si="11"/>
        <v>44.8</v>
      </c>
    </row>
    <row r="168" spans="1:5" x14ac:dyDescent="0.2">
      <c r="A168" s="26">
        <v>140</v>
      </c>
      <c r="B168" s="27" t="s">
        <v>126</v>
      </c>
      <c r="C168" s="28">
        <v>30</v>
      </c>
      <c r="D168" s="28">
        <f t="shared" si="10"/>
        <v>3.5999999999999996</v>
      </c>
      <c r="E168" s="43">
        <f t="shared" si="11"/>
        <v>33.6</v>
      </c>
    </row>
    <row r="169" spans="1:5" x14ac:dyDescent="0.2">
      <c r="A169" s="26">
        <v>141</v>
      </c>
      <c r="B169" s="27" t="s">
        <v>127</v>
      </c>
      <c r="C169" s="28">
        <v>50</v>
      </c>
      <c r="D169" s="28">
        <f t="shared" si="10"/>
        <v>6</v>
      </c>
      <c r="E169" s="43">
        <f t="shared" si="11"/>
        <v>56</v>
      </c>
    </row>
    <row r="170" spans="1:5" x14ac:dyDescent="0.2">
      <c r="A170" s="26">
        <v>142</v>
      </c>
      <c r="B170" s="27" t="s">
        <v>128</v>
      </c>
      <c r="C170" s="28">
        <v>40</v>
      </c>
      <c r="D170" s="28">
        <f t="shared" si="10"/>
        <v>4.8</v>
      </c>
      <c r="E170" s="43">
        <f t="shared" si="11"/>
        <v>44.8</v>
      </c>
    </row>
    <row r="171" spans="1:5" x14ac:dyDescent="0.2">
      <c r="A171" s="26">
        <v>143</v>
      </c>
      <c r="B171" s="27" t="s">
        <v>129</v>
      </c>
      <c r="C171" s="28">
        <v>40</v>
      </c>
      <c r="D171" s="28">
        <f t="shared" si="10"/>
        <v>4.8</v>
      </c>
      <c r="E171" s="43">
        <f t="shared" si="11"/>
        <v>44.8</v>
      </c>
    </row>
    <row r="172" spans="1:5" x14ac:dyDescent="0.2">
      <c r="A172" s="26">
        <v>144</v>
      </c>
      <c r="B172" s="27" t="s">
        <v>182</v>
      </c>
      <c r="C172" s="28">
        <v>50</v>
      </c>
      <c r="D172" s="28">
        <f t="shared" si="10"/>
        <v>6</v>
      </c>
      <c r="E172" s="43">
        <f t="shared" si="11"/>
        <v>56</v>
      </c>
    </row>
    <row r="173" spans="1:5" x14ac:dyDescent="0.2">
      <c r="A173" s="26">
        <v>145</v>
      </c>
      <c r="B173" s="27" t="s">
        <v>130</v>
      </c>
      <c r="C173" s="28">
        <v>40</v>
      </c>
      <c r="D173" s="28">
        <f t="shared" si="10"/>
        <v>4.8</v>
      </c>
      <c r="E173" s="43">
        <f t="shared" si="11"/>
        <v>44.8</v>
      </c>
    </row>
    <row r="174" spans="1:5" x14ac:dyDescent="0.2">
      <c r="A174" s="26">
        <v>146</v>
      </c>
      <c r="B174" s="27" t="s">
        <v>131</v>
      </c>
      <c r="C174" s="28">
        <v>30</v>
      </c>
      <c r="D174" s="28">
        <f t="shared" si="10"/>
        <v>3.5999999999999996</v>
      </c>
      <c r="E174" s="43">
        <f t="shared" si="11"/>
        <v>33.6</v>
      </c>
    </row>
    <row r="175" spans="1:5" x14ac:dyDescent="0.2">
      <c r="A175" s="26">
        <v>147</v>
      </c>
      <c r="B175" s="27" t="s">
        <v>132</v>
      </c>
      <c r="C175" s="28">
        <v>200</v>
      </c>
      <c r="D175" s="28">
        <f t="shared" si="10"/>
        <v>24</v>
      </c>
      <c r="E175" s="43">
        <f t="shared" si="11"/>
        <v>224</v>
      </c>
    </row>
    <row r="176" spans="1:5" x14ac:dyDescent="0.2">
      <c r="A176" s="26">
        <v>148</v>
      </c>
      <c r="B176" s="27" t="s">
        <v>43</v>
      </c>
      <c r="C176" s="28">
        <v>150</v>
      </c>
      <c r="D176" s="28">
        <f t="shared" si="10"/>
        <v>18</v>
      </c>
      <c r="E176" s="43">
        <f t="shared" si="11"/>
        <v>168</v>
      </c>
    </row>
    <row r="177" spans="1:5" x14ac:dyDescent="0.2">
      <c r="A177" s="26">
        <v>149</v>
      </c>
      <c r="B177" s="27" t="s">
        <v>178</v>
      </c>
      <c r="C177" s="28">
        <v>150</v>
      </c>
      <c r="D177" s="28">
        <f t="shared" si="10"/>
        <v>18</v>
      </c>
      <c r="E177" s="43">
        <f t="shared" si="11"/>
        <v>168</v>
      </c>
    </row>
    <row r="178" spans="1:5" x14ac:dyDescent="0.2">
      <c r="A178" s="26">
        <v>150</v>
      </c>
      <c r="B178" s="27" t="s">
        <v>179</v>
      </c>
      <c r="C178" s="28">
        <v>80</v>
      </c>
      <c r="D178" s="28">
        <f t="shared" si="10"/>
        <v>9.6</v>
      </c>
      <c r="E178" s="43">
        <f t="shared" si="11"/>
        <v>89.6</v>
      </c>
    </row>
    <row r="179" spans="1:5" x14ac:dyDescent="0.2">
      <c r="A179" s="26">
        <v>151</v>
      </c>
      <c r="B179" s="27" t="s">
        <v>44</v>
      </c>
      <c r="C179" s="28">
        <v>188</v>
      </c>
      <c r="D179" s="28">
        <f t="shared" si="10"/>
        <v>22.56</v>
      </c>
      <c r="E179" s="43">
        <f t="shared" si="11"/>
        <v>210.56</v>
      </c>
    </row>
    <row r="180" spans="1:5" s="39" customFormat="1" ht="25.5" x14ac:dyDescent="0.25">
      <c r="A180" s="26">
        <v>152</v>
      </c>
      <c r="B180" s="37" t="s">
        <v>91</v>
      </c>
      <c r="C180" s="38">
        <v>50</v>
      </c>
      <c r="D180" s="38">
        <f t="shared" si="10"/>
        <v>6</v>
      </c>
      <c r="E180" s="44">
        <f t="shared" si="11"/>
        <v>56</v>
      </c>
    </row>
    <row r="181" spans="1:5" x14ac:dyDescent="0.2">
      <c r="A181" s="26">
        <v>153</v>
      </c>
      <c r="B181" s="27" t="s">
        <v>229</v>
      </c>
      <c r="C181" s="28">
        <v>220</v>
      </c>
      <c r="D181" s="28">
        <f t="shared" si="10"/>
        <v>26.4</v>
      </c>
      <c r="E181" s="43">
        <f t="shared" si="11"/>
        <v>246.4</v>
      </c>
    </row>
    <row r="182" spans="1:5" x14ac:dyDescent="0.2">
      <c r="A182" s="26">
        <v>154</v>
      </c>
      <c r="B182" s="27" t="s">
        <v>183</v>
      </c>
      <c r="C182" s="28">
        <v>40</v>
      </c>
      <c r="D182" s="28">
        <f t="shared" si="10"/>
        <v>4.8</v>
      </c>
      <c r="E182" s="43">
        <f t="shared" si="11"/>
        <v>44.8</v>
      </c>
    </row>
    <row r="183" spans="1:5" x14ac:dyDescent="0.2">
      <c r="A183" s="26">
        <v>155</v>
      </c>
      <c r="B183" s="27" t="s">
        <v>184</v>
      </c>
      <c r="C183" s="28">
        <v>40</v>
      </c>
      <c r="D183" s="28">
        <f t="shared" si="10"/>
        <v>4.8</v>
      </c>
      <c r="E183" s="43">
        <f t="shared" si="11"/>
        <v>44.8</v>
      </c>
    </row>
    <row r="184" spans="1:5" x14ac:dyDescent="0.2">
      <c r="A184" s="66" t="s">
        <v>55</v>
      </c>
      <c r="B184" s="66"/>
      <c r="C184" s="66"/>
      <c r="D184" s="66"/>
      <c r="E184" s="66"/>
    </row>
    <row r="185" spans="1:5" x14ac:dyDescent="0.2">
      <c r="A185" s="60" t="s">
        <v>61</v>
      </c>
      <c r="B185" s="23" t="s">
        <v>247</v>
      </c>
      <c r="C185" s="24" t="s">
        <v>2</v>
      </c>
      <c r="D185" s="24" t="s">
        <v>3</v>
      </c>
      <c r="E185" s="24" t="s">
        <v>4</v>
      </c>
    </row>
    <row r="186" spans="1:5" x14ac:dyDescent="0.2">
      <c r="A186" s="26">
        <v>156</v>
      </c>
      <c r="B186" s="27" t="s">
        <v>56</v>
      </c>
      <c r="C186" s="28">
        <v>1500</v>
      </c>
      <c r="D186" s="28">
        <f t="shared" ref="D186:D191" si="12">+C186*12%</f>
        <v>180</v>
      </c>
      <c r="E186" s="43">
        <f t="shared" ref="E186:E191" si="13">C186+D186</f>
        <v>1680</v>
      </c>
    </row>
    <row r="187" spans="1:5" x14ac:dyDescent="0.2">
      <c r="A187" s="26">
        <v>157</v>
      </c>
      <c r="B187" s="27" t="s">
        <v>177</v>
      </c>
      <c r="C187" s="28">
        <f>(C186+C188)/2</f>
        <v>1250</v>
      </c>
      <c r="D187" s="28">
        <f t="shared" si="12"/>
        <v>150</v>
      </c>
      <c r="E187" s="43">
        <f t="shared" si="13"/>
        <v>1400</v>
      </c>
    </row>
    <row r="188" spans="1:5" x14ac:dyDescent="0.2">
      <c r="A188" s="26">
        <v>158</v>
      </c>
      <c r="B188" s="27" t="s">
        <v>57</v>
      </c>
      <c r="C188" s="28">
        <v>1000</v>
      </c>
      <c r="D188" s="28">
        <f t="shared" si="12"/>
        <v>120</v>
      </c>
      <c r="E188" s="43">
        <f t="shared" si="13"/>
        <v>1120</v>
      </c>
    </row>
    <row r="189" spans="1:5" x14ac:dyDescent="0.2">
      <c r="A189" s="26">
        <v>159</v>
      </c>
      <c r="B189" s="27" t="s">
        <v>133</v>
      </c>
      <c r="C189" s="28">
        <v>500</v>
      </c>
      <c r="D189" s="28">
        <f t="shared" si="12"/>
        <v>60</v>
      </c>
      <c r="E189" s="43">
        <f t="shared" si="13"/>
        <v>560</v>
      </c>
    </row>
    <row r="190" spans="1:5" x14ac:dyDescent="0.2">
      <c r="A190" s="26">
        <v>160</v>
      </c>
      <c r="B190" s="27" t="s">
        <v>181</v>
      </c>
      <c r="C190" s="28">
        <v>350</v>
      </c>
      <c r="D190" s="28">
        <f t="shared" si="12"/>
        <v>42</v>
      </c>
      <c r="E190" s="43">
        <f t="shared" si="13"/>
        <v>392</v>
      </c>
    </row>
    <row r="191" spans="1:5" x14ac:dyDescent="0.2">
      <c r="A191" s="26">
        <v>161</v>
      </c>
      <c r="B191" s="27" t="s">
        <v>58</v>
      </c>
      <c r="C191" s="28">
        <v>280</v>
      </c>
      <c r="D191" s="28">
        <f t="shared" si="12"/>
        <v>33.6</v>
      </c>
      <c r="E191" s="43">
        <f t="shared" si="13"/>
        <v>313.60000000000002</v>
      </c>
    </row>
    <row r="192" spans="1:5" x14ac:dyDescent="0.2">
      <c r="A192" s="66" t="s">
        <v>180</v>
      </c>
      <c r="B192" s="66"/>
      <c r="C192" s="66"/>
      <c r="D192" s="66"/>
      <c r="E192" s="66"/>
    </row>
    <row r="193" spans="1:5" x14ac:dyDescent="0.2">
      <c r="A193" s="60" t="s">
        <v>61</v>
      </c>
      <c r="B193" s="23" t="s">
        <v>247</v>
      </c>
      <c r="C193" s="24" t="s">
        <v>2</v>
      </c>
      <c r="D193" s="24" t="s">
        <v>3</v>
      </c>
      <c r="E193" s="24" t="s">
        <v>4</v>
      </c>
    </row>
    <row r="194" spans="1:5" x14ac:dyDescent="0.2">
      <c r="A194" s="26">
        <v>162</v>
      </c>
      <c r="B194" s="27" t="s">
        <v>179</v>
      </c>
      <c r="C194" s="28">
        <v>80</v>
      </c>
      <c r="D194" s="28">
        <f t="shared" ref="D194" si="14">+C194*12%</f>
        <v>9.6</v>
      </c>
      <c r="E194" s="43">
        <f t="shared" ref="E194" si="15">C194+D194</f>
        <v>89.6</v>
      </c>
    </row>
    <row r="195" spans="1:5" x14ac:dyDescent="0.2">
      <c r="A195" s="74" t="s">
        <v>191</v>
      </c>
      <c r="B195" s="74"/>
      <c r="C195" s="74"/>
      <c r="D195" s="74"/>
      <c r="E195" s="74"/>
    </row>
    <row r="196" spans="1:5" x14ac:dyDescent="0.2">
      <c r="A196" s="60" t="s">
        <v>61</v>
      </c>
      <c r="B196" s="23" t="s">
        <v>247</v>
      </c>
      <c r="C196" s="24" t="s">
        <v>2</v>
      </c>
      <c r="D196" s="24" t="s">
        <v>3</v>
      </c>
      <c r="E196" s="24" t="s">
        <v>4</v>
      </c>
    </row>
    <row r="197" spans="1:5" ht="14.45" customHeight="1" x14ac:dyDescent="0.2">
      <c r="A197" s="29">
        <v>163</v>
      </c>
      <c r="B197" s="30" t="s">
        <v>193</v>
      </c>
      <c r="C197" s="31">
        <v>40</v>
      </c>
      <c r="D197" s="28">
        <f t="shared" ref="D197:D211" si="16">+C197*12%</f>
        <v>4.8</v>
      </c>
      <c r="E197" s="43">
        <f t="shared" ref="E197:E211" si="17">C197+D197</f>
        <v>44.8</v>
      </c>
    </row>
    <row r="198" spans="1:5" x14ac:dyDescent="0.2">
      <c r="A198" s="29">
        <v>164</v>
      </c>
      <c r="B198" s="30" t="s">
        <v>194</v>
      </c>
      <c r="C198" s="31">
        <v>40</v>
      </c>
      <c r="D198" s="28">
        <f t="shared" si="16"/>
        <v>4.8</v>
      </c>
      <c r="E198" s="43">
        <f t="shared" si="17"/>
        <v>44.8</v>
      </c>
    </row>
    <row r="199" spans="1:5" x14ac:dyDescent="0.2">
      <c r="A199" s="29">
        <v>165</v>
      </c>
      <c r="B199" s="30" t="s">
        <v>195</v>
      </c>
      <c r="C199" s="31">
        <v>40</v>
      </c>
      <c r="D199" s="28">
        <f t="shared" si="16"/>
        <v>4.8</v>
      </c>
      <c r="E199" s="43">
        <f t="shared" si="17"/>
        <v>44.8</v>
      </c>
    </row>
    <row r="200" spans="1:5" ht="25.5" x14ac:dyDescent="0.2">
      <c r="A200" s="29">
        <v>166</v>
      </c>
      <c r="B200" s="30" t="s">
        <v>196</v>
      </c>
      <c r="C200" s="31">
        <v>40</v>
      </c>
      <c r="D200" s="28">
        <f t="shared" si="16"/>
        <v>4.8</v>
      </c>
      <c r="E200" s="43">
        <f t="shared" si="17"/>
        <v>44.8</v>
      </c>
    </row>
    <row r="201" spans="1:5" x14ac:dyDescent="0.2">
      <c r="A201" s="29">
        <v>167</v>
      </c>
      <c r="B201" s="30" t="s">
        <v>230</v>
      </c>
      <c r="C201" s="31">
        <v>30</v>
      </c>
      <c r="D201" s="28">
        <f t="shared" si="16"/>
        <v>3.5999999999999996</v>
      </c>
      <c r="E201" s="43">
        <f t="shared" si="17"/>
        <v>33.6</v>
      </c>
    </row>
    <row r="202" spans="1:5" x14ac:dyDescent="0.2">
      <c r="A202" s="29">
        <v>168</v>
      </c>
      <c r="B202" s="30" t="s">
        <v>231</v>
      </c>
      <c r="C202" s="31">
        <v>30</v>
      </c>
      <c r="D202" s="28">
        <f t="shared" si="16"/>
        <v>3.5999999999999996</v>
      </c>
      <c r="E202" s="43">
        <f t="shared" si="17"/>
        <v>33.6</v>
      </c>
    </row>
    <row r="203" spans="1:5" x14ac:dyDescent="0.2">
      <c r="A203" s="29">
        <v>169</v>
      </c>
      <c r="B203" s="30" t="s">
        <v>232</v>
      </c>
      <c r="C203" s="31">
        <v>30</v>
      </c>
      <c r="D203" s="28">
        <f t="shared" si="16"/>
        <v>3.5999999999999996</v>
      </c>
      <c r="E203" s="43">
        <f t="shared" si="17"/>
        <v>33.6</v>
      </c>
    </row>
    <row r="204" spans="1:5" x14ac:dyDescent="0.2">
      <c r="A204" s="29">
        <v>170</v>
      </c>
      <c r="B204" s="30" t="s">
        <v>233</v>
      </c>
      <c r="C204" s="31">
        <v>30</v>
      </c>
      <c r="D204" s="28">
        <f t="shared" si="16"/>
        <v>3.5999999999999996</v>
      </c>
      <c r="E204" s="43">
        <f t="shared" si="17"/>
        <v>33.6</v>
      </c>
    </row>
    <row r="205" spans="1:5" x14ac:dyDescent="0.2">
      <c r="A205" s="29">
        <v>171</v>
      </c>
      <c r="B205" s="32" t="s">
        <v>197</v>
      </c>
      <c r="C205" s="31">
        <v>240</v>
      </c>
      <c r="D205" s="28">
        <f t="shared" si="16"/>
        <v>28.799999999999997</v>
      </c>
      <c r="E205" s="43">
        <f t="shared" si="17"/>
        <v>268.8</v>
      </c>
    </row>
    <row r="206" spans="1:5" x14ac:dyDescent="0.2">
      <c r="A206" s="29">
        <v>172</v>
      </c>
      <c r="B206" s="32" t="s">
        <v>198</v>
      </c>
      <c r="C206" s="33">
        <v>240</v>
      </c>
      <c r="D206" s="28">
        <f t="shared" si="16"/>
        <v>28.799999999999997</v>
      </c>
      <c r="E206" s="43">
        <f t="shared" si="17"/>
        <v>268.8</v>
      </c>
    </row>
    <row r="207" spans="1:5" x14ac:dyDescent="0.2">
      <c r="A207" s="29">
        <v>173</v>
      </c>
      <c r="B207" s="30" t="s">
        <v>199</v>
      </c>
      <c r="C207" s="33">
        <v>240</v>
      </c>
      <c r="D207" s="28">
        <f t="shared" si="16"/>
        <v>28.799999999999997</v>
      </c>
      <c r="E207" s="43">
        <f t="shared" si="17"/>
        <v>268.8</v>
      </c>
    </row>
    <row r="208" spans="1:5" x14ac:dyDescent="0.2">
      <c r="A208" s="29">
        <v>174</v>
      </c>
      <c r="B208" s="30" t="s">
        <v>199</v>
      </c>
      <c r="C208" s="33">
        <v>240</v>
      </c>
      <c r="D208" s="28">
        <f t="shared" si="16"/>
        <v>28.799999999999997</v>
      </c>
      <c r="E208" s="43">
        <f t="shared" si="17"/>
        <v>268.8</v>
      </c>
    </row>
    <row r="209" spans="1:5" x14ac:dyDescent="0.2">
      <c r="A209" s="29">
        <v>175</v>
      </c>
      <c r="B209" s="30" t="s">
        <v>200</v>
      </c>
      <c r="C209" s="33">
        <v>240</v>
      </c>
      <c r="D209" s="28">
        <f t="shared" si="16"/>
        <v>28.799999999999997</v>
      </c>
      <c r="E209" s="43">
        <f t="shared" si="17"/>
        <v>268.8</v>
      </c>
    </row>
    <row r="210" spans="1:5" x14ac:dyDescent="0.2">
      <c r="A210" s="29">
        <v>176</v>
      </c>
      <c r="B210" s="30" t="s">
        <v>201</v>
      </c>
      <c r="C210" s="33">
        <v>240</v>
      </c>
      <c r="D210" s="28">
        <f t="shared" si="16"/>
        <v>28.799999999999997</v>
      </c>
      <c r="E210" s="43">
        <f t="shared" si="17"/>
        <v>268.8</v>
      </c>
    </row>
    <row r="211" spans="1:5" x14ac:dyDescent="0.2">
      <c r="A211" s="29">
        <v>177</v>
      </c>
      <c r="B211" s="30" t="s">
        <v>202</v>
      </c>
      <c r="C211" s="33">
        <v>240</v>
      </c>
      <c r="D211" s="28">
        <f t="shared" si="16"/>
        <v>28.799999999999997</v>
      </c>
      <c r="E211" s="43">
        <f t="shared" si="17"/>
        <v>268.8</v>
      </c>
    </row>
    <row r="212" spans="1:5" x14ac:dyDescent="0.2">
      <c r="A212" s="29">
        <v>178</v>
      </c>
      <c r="B212" s="32" t="s">
        <v>192</v>
      </c>
      <c r="C212" s="31">
        <v>180</v>
      </c>
      <c r="D212" s="28">
        <f>+C212*12%</f>
        <v>21.599999999999998</v>
      </c>
      <c r="E212" s="43">
        <f>C212+D212</f>
        <v>201.6</v>
      </c>
    </row>
    <row r="213" spans="1:5" x14ac:dyDescent="0.2">
      <c r="A213" s="29">
        <v>179</v>
      </c>
      <c r="B213" s="32" t="s">
        <v>198</v>
      </c>
      <c r="C213" s="33">
        <v>240</v>
      </c>
      <c r="D213" s="28">
        <f t="shared" ref="D213:D218" si="18">+C213*12%</f>
        <v>28.799999999999997</v>
      </c>
      <c r="E213" s="43">
        <f t="shared" ref="E213:E218" si="19">C213+D213</f>
        <v>268.8</v>
      </c>
    </row>
    <row r="214" spans="1:5" x14ac:dyDescent="0.2">
      <c r="A214" s="29">
        <v>180</v>
      </c>
      <c r="B214" s="30" t="s">
        <v>199</v>
      </c>
      <c r="C214" s="33">
        <v>240</v>
      </c>
      <c r="D214" s="28">
        <f t="shared" si="18"/>
        <v>28.799999999999997</v>
      </c>
      <c r="E214" s="43">
        <f t="shared" si="19"/>
        <v>268.8</v>
      </c>
    </row>
    <row r="215" spans="1:5" x14ac:dyDescent="0.2">
      <c r="A215" s="29">
        <v>181</v>
      </c>
      <c r="B215" s="30" t="s">
        <v>199</v>
      </c>
      <c r="C215" s="33">
        <v>240</v>
      </c>
      <c r="D215" s="28">
        <f t="shared" si="18"/>
        <v>28.799999999999997</v>
      </c>
      <c r="E215" s="43">
        <f t="shared" si="19"/>
        <v>268.8</v>
      </c>
    </row>
    <row r="216" spans="1:5" x14ac:dyDescent="0.2">
      <c r="A216" s="29">
        <v>182</v>
      </c>
      <c r="B216" s="30" t="s">
        <v>200</v>
      </c>
      <c r="C216" s="33">
        <v>240</v>
      </c>
      <c r="D216" s="28">
        <f t="shared" si="18"/>
        <v>28.799999999999997</v>
      </c>
      <c r="E216" s="43">
        <f t="shared" si="19"/>
        <v>268.8</v>
      </c>
    </row>
    <row r="217" spans="1:5" x14ac:dyDescent="0.2">
      <c r="A217" s="29">
        <v>183</v>
      </c>
      <c r="B217" s="30" t="s">
        <v>201</v>
      </c>
      <c r="C217" s="33">
        <v>240</v>
      </c>
      <c r="D217" s="28">
        <f t="shared" si="18"/>
        <v>28.799999999999997</v>
      </c>
      <c r="E217" s="43">
        <f t="shared" si="19"/>
        <v>268.8</v>
      </c>
    </row>
    <row r="218" spans="1:5" x14ac:dyDescent="0.2">
      <c r="A218" s="29">
        <v>184</v>
      </c>
      <c r="B218" s="30" t="s">
        <v>203</v>
      </c>
      <c r="C218" s="33">
        <v>240</v>
      </c>
      <c r="D218" s="28">
        <f t="shared" si="18"/>
        <v>28.799999999999997</v>
      </c>
      <c r="E218" s="43">
        <f t="shared" si="19"/>
        <v>268.8</v>
      </c>
    </row>
    <row r="219" spans="1:5" x14ac:dyDescent="0.2">
      <c r="A219" s="29">
        <v>185</v>
      </c>
      <c r="B219" s="32" t="s">
        <v>234</v>
      </c>
      <c r="C219" s="31">
        <v>240</v>
      </c>
      <c r="D219" s="28">
        <f>+C219*12%</f>
        <v>28.799999999999997</v>
      </c>
      <c r="E219" s="43">
        <f>C219+D219</f>
        <v>268.8</v>
      </c>
    </row>
    <row r="220" spans="1:5" x14ac:dyDescent="0.2">
      <c r="A220" s="29">
        <v>186</v>
      </c>
      <c r="B220" s="32" t="s">
        <v>235</v>
      </c>
      <c r="C220" s="31">
        <v>240</v>
      </c>
      <c r="D220" s="28">
        <f t="shared" ref="D220:D224" si="20">+C220*12%</f>
        <v>28.799999999999997</v>
      </c>
      <c r="E220" s="43">
        <f t="shared" ref="E220:E224" si="21">C220+D220</f>
        <v>268.8</v>
      </c>
    </row>
    <row r="221" spans="1:5" x14ac:dyDescent="0.2">
      <c r="A221" s="29">
        <v>187</v>
      </c>
      <c r="B221" s="32" t="s">
        <v>236</v>
      </c>
      <c r="C221" s="31">
        <v>240</v>
      </c>
      <c r="D221" s="28">
        <f t="shared" si="20"/>
        <v>28.799999999999997</v>
      </c>
      <c r="E221" s="43">
        <f t="shared" si="21"/>
        <v>268.8</v>
      </c>
    </row>
    <row r="222" spans="1:5" x14ac:dyDescent="0.2">
      <c r="A222" s="29">
        <v>188</v>
      </c>
      <c r="B222" s="32" t="s">
        <v>239</v>
      </c>
      <c r="C222" s="31">
        <v>240</v>
      </c>
      <c r="D222" s="28">
        <f t="shared" si="20"/>
        <v>28.799999999999997</v>
      </c>
      <c r="E222" s="43">
        <f t="shared" si="21"/>
        <v>268.8</v>
      </c>
    </row>
    <row r="223" spans="1:5" x14ac:dyDescent="0.2">
      <c r="A223" s="29">
        <v>189</v>
      </c>
      <c r="B223" s="32" t="s">
        <v>237</v>
      </c>
      <c r="C223" s="31">
        <v>240</v>
      </c>
      <c r="D223" s="28">
        <f t="shared" si="20"/>
        <v>28.799999999999997</v>
      </c>
      <c r="E223" s="43">
        <f t="shared" si="21"/>
        <v>268.8</v>
      </c>
    </row>
    <row r="224" spans="1:5" x14ac:dyDescent="0.2">
      <c r="A224" s="29">
        <v>190</v>
      </c>
      <c r="B224" s="32" t="s">
        <v>238</v>
      </c>
      <c r="C224" s="31">
        <v>240</v>
      </c>
      <c r="D224" s="28">
        <f t="shared" si="20"/>
        <v>28.799999999999997</v>
      </c>
      <c r="E224" s="43">
        <f t="shared" si="21"/>
        <v>268.8</v>
      </c>
    </row>
    <row r="225" spans="1:5" x14ac:dyDescent="0.2">
      <c r="A225" s="75" t="s">
        <v>258</v>
      </c>
      <c r="B225" s="76"/>
      <c r="C225" s="76"/>
      <c r="D225" s="76"/>
      <c r="E225" s="77"/>
    </row>
    <row r="226" spans="1:5" x14ac:dyDescent="0.2">
      <c r="A226" s="60" t="s">
        <v>61</v>
      </c>
      <c r="B226" s="23" t="s">
        <v>247</v>
      </c>
      <c r="C226" s="24" t="s">
        <v>2</v>
      </c>
      <c r="D226" s="24" t="s">
        <v>3</v>
      </c>
      <c r="E226" s="24" t="s">
        <v>4</v>
      </c>
    </row>
    <row r="227" spans="1:5" x14ac:dyDescent="0.2">
      <c r="A227" s="29">
        <v>191</v>
      </c>
      <c r="B227" s="30" t="s">
        <v>204</v>
      </c>
      <c r="C227" s="33">
        <v>350</v>
      </c>
      <c r="D227" s="28">
        <f t="shared" ref="D227:D231" si="22">+C227*12%</f>
        <v>42</v>
      </c>
      <c r="E227" s="43">
        <f t="shared" ref="E227:E231" si="23">C227+D227</f>
        <v>392</v>
      </c>
    </row>
    <row r="228" spans="1:5" x14ac:dyDescent="0.2">
      <c r="A228" s="29">
        <v>192</v>
      </c>
      <c r="B228" s="30" t="s">
        <v>206</v>
      </c>
      <c r="C228" s="33">
        <v>450</v>
      </c>
      <c r="D228" s="28">
        <f t="shared" si="22"/>
        <v>54</v>
      </c>
      <c r="E228" s="43">
        <f t="shared" si="23"/>
        <v>504</v>
      </c>
    </row>
    <row r="229" spans="1:5" x14ac:dyDescent="0.2">
      <c r="A229" s="29">
        <v>193</v>
      </c>
      <c r="B229" s="30" t="s">
        <v>207</v>
      </c>
      <c r="C229" s="33">
        <v>550</v>
      </c>
      <c r="D229" s="28">
        <f t="shared" si="22"/>
        <v>66</v>
      </c>
      <c r="E229" s="43">
        <f t="shared" si="23"/>
        <v>616</v>
      </c>
    </row>
    <row r="230" spans="1:5" x14ac:dyDescent="0.2">
      <c r="A230" s="29">
        <v>194</v>
      </c>
      <c r="B230" s="30" t="s">
        <v>208</v>
      </c>
      <c r="C230" s="33">
        <v>650</v>
      </c>
      <c r="D230" s="28">
        <f t="shared" si="22"/>
        <v>78</v>
      </c>
      <c r="E230" s="43">
        <f t="shared" si="23"/>
        <v>728</v>
      </c>
    </row>
    <row r="231" spans="1:5" x14ac:dyDescent="0.2">
      <c r="A231" s="29">
        <v>195</v>
      </c>
      <c r="B231" s="30" t="s">
        <v>205</v>
      </c>
      <c r="C231" s="33">
        <v>750</v>
      </c>
      <c r="D231" s="28">
        <f t="shared" si="22"/>
        <v>90</v>
      </c>
      <c r="E231" s="43">
        <f t="shared" si="23"/>
        <v>840</v>
      </c>
    </row>
  </sheetData>
  <autoFilter ref="A10:E231" xr:uid="{DFCBC65A-6A5E-4943-9DA0-273517BBDCDF}"/>
  <mergeCells count="16">
    <mergeCell ref="A62:E62"/>
    <mergeCell ref="A8:E8"/>
    <mergeCell ref="A9:E9"/>
    <mergeCell ref="A11:E11"/>
    <mergeCell ref="A18:E18"/>
    <mergeCell ref="A41:E41"/>
    <mergeCell ref="A184:E184"/>
    <mergeCell ref="A192:E192"/>
    <mergeCell ref="A195:E195"/>
    <mergeCell ref="A225:E225"/>
    <mergeCell ref="A77:E77"/>
    <mergeCell ref="A95:E95"/>
    <mergeCell ref="A112:E112"/>
    <mergeCell ref="A113:E113"/>
    <mergeCell ref="A128:E128"/>
    <mergeCell ref="A165:E165"/>
  </mergeCells>
  <pageMargins left="0.70866141732283472" right="0.70866141732283472" top="0.74803149606299213" bottom="0.74803149606299213" header="0.31496062992125984" footer="0.31496062992125984"/>
  <pageSetup paperSize="9" scale="90" fitToHeight="5" orientation="portrait" r:id="rId1"/>
  <rowBreaks count="1" manualBreakCount="1">
    <brk id="111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SOLCA-SANTA MARIA</vt:lpstr>
      <vt:lpstr>MAXILO</vt:lpstr>
      <vt:lpstr>OMNIHOSPITAL -VERNAZA-INTERHOS</vt:lpstr>
      <vt:lpstr>PANAMERICANA-SAN FRCO-GYE </vt:lpstr>
      <vt:lpstr>kennedy act.2021 MAS ALCIVAR</vt:lpstr>
      <vt:lpstr>'kennedy act.2021 MAS ALCIVAR'!Área_de_impresión</vt:lpstr>
      <vt:lpstr>'OMNIHOSPITAL -VERNAZA-INTERHOS'!Área_de_impresión</vt:lpstr>
      <vt:lpstr>'PANAMERICANA-SAN FRCO-GYE '!Área_de_impresión</vt:lpstr>
      <vt:lpstr>'SOLCA-SANTA MARIA'!Área_de_impresión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8.1</dc:creator>
  <cp:lastModifiedBy>User</cp:lastModifiedBy>
  <cp:lastPrinted>2021-06-17T21:04:04Z</cp:lastPrinted>
  <dcterms:created xsi:type="dcterms:W3CDTF">2017-09-26T15:53:28Z</dcterms:created>
  <dcterms:modified xsi:type="dcterms:W3CDTF">2022-01-27T20:00:49Z</dcterms:modified>
</cp:coreProperties>
</file>