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CE36200\Mini-Projec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I2" i="1" l="1"/>
  <c r="E2" i="1"/>
  <c r="C2" i="1"/>
  <c r="D2" i="1" s="1"/>
  <c r="L2" i="1" l="1"/>
  <c r="C3" i="1"/>
  <c r="D3" i="1" s="1"/>
  <c r="J3" i="1" s="1"/>
  <c r="M2" i="1" l="1"/>
  <c r="L3" i="1"/>
  <c r="C4" i="1"/>
  <c r="D4" i="1" s="1"/>
  <c r="J4" i="1" s="1"/>
  <c r="L4" i="1" l="1"/>
  <c r="M3" i="1"/>
  <c r="C5" i="1"/>
  <c r="D5" i="1" s="1"/>
  <c r="J5" i="1" s="1"/>
  <c r="L5" i="1" l="1"/>
  <c r="M4" i="1"/>
  <c r="C6" i="1"/>
  <c r="D6" i="1" s="1"/>
  <c r="J6" i="1" s="1"/>
  <c r="M5" i="1" l="1"/>
  <c r="L6" i="1"/>
  <c r="C7" i="1"/>
  <c r="D7" i="1" s="1"/>
  <c r="J7" i="1" s="1"/>
  <c r="M6" i="1" l="1"/>
  <c r="L7" i="1"/>
  <c r="C8" i="1"/>
  <c r="D8" i="1" s="1"/>
  <c r="J8" i="1" s="1"/>
  <c r="M7" i="1" l="1"/>
  <c r="L8" i="1"/>
  <c r="C9" i="1"/>
  <c r="D9" i="1" s="1"/>
  <c r="J9" i="1" s="1"/>
  <c r="M8" i="1" l="1"/>
  <c r="L9" i="1"/>
  <c r="C10" i="1"/>
  <c r="D10" i="1" s="1"/>
  <c r="J10" i="1" s="1"/>
  <c r="L10" i="1" l="1"/>
  <c r="M9" i="1"/>
  <c r="C11" i="1"/>
  <c r="D11" i="1" s="1"/>
  <c r="J11" i="1" s="1"/>
  <c r="M10" i="1" l="1"/>
  <c r="L11" i="1"/>
  <c r="C12" i="1"/>
  <c r="D12" i="1" s="1"/>
  <c r="J12" i="1" s="1"/>
  <c r="M11" i="1" l="1"/>
  <c r="L12" i="1"/>
  <c r="C13" i="1"/>
  <c r="D13" i="1" s="1"/>
  <c r="J13" i="1" s="1"/>
  <c r="L13" i="1" l="1"/>
  <c r="M12" i="1"/>
  <c r="C14" i="1"/>
  <c r="D14" i="1" s="1"/>
  <c r="J14" i="1" s="1"/>
  <c r="L14" i="1" l="1"/>
  <c r="M13" i="1"/>
  <c r="C15" i="1"/>
  <c r="D15" i="1" s="1"/>
  <c r="J15" i="1" s="1"/>
  <c r="M14" i="1" l="1"/>
  <c r="L15" i="1"/>
  <c r="C16" i="1"/>
  <c r="D16" i="1" s="1"/>
  <c r="J16" i="1" s="1"/>
  <c r="M15" i="1" l="1"/>
  <c r="L16" i="1"/>
  <c r="C17" i="1"/>
  <c r="D17" i="1" s="1"/>
  <c r="J17" i="1" s="1"/>
  <c r="L17" i="1" l="1"/>
  <c r="M16" i="1"/>
  <c r="C18" i="1"/>
  <c r="D18" i="1" s="1"/>
  <c r="J18" i="1" s="1"/>
  <c r="L18" i="1" l="1"/>
  <c r="M17" i="1"/>
  <c r="C19" i="1"/>
  <c r="D19" i="1" s="1"/>
  <c r="J19" i="1" s="1"/>
  <c r="M18" i="1" l="1"/>
  <c r="L19" i="1"/>
  <c r="C20" i="1"/>
  <c r="D20" i="1" s="1"/>
  <c r="J20" i="1" s="1"/>
  <c r="M19" i="1" l="1"/>
  <c r="L20" i="1"/>
  <c r="C21" i="1"/>
  <c r="D21" i="1" s="1"/>
  <c r="J21" i="1" s="1"/>
  <c r="L21" i="1" l="1"/>
  <c r="M20" i="1"/>
  <c r="C22" i="1"/>
  <c r="D22" i="1" s="1"/>
  <c r="J22" i="1" s="1"/>
  <c r="L22" i="1" l="1"/>
  <c r="M21" i="1"/>
  <c r="C23" i="1"/>
  <c r="D23" i="1" s="1"/>
  <c r="J23" i="1" s="1"/>
  <c r="M22" i="1" l="1"/>
  <c r="L23" i="1"/>
  <c r="C24" i="1"/>
  <c r="D24" i="1" s="1"/>
  <c r="J24" i="1" s="1"/>
  <c r="M23" i="1" l="1"/>
  <c r="L24" i="1"/>
  <c r="C25" i="1"/>
  <c r="D25" i="1" s="1"/>
  <c r="J25" i="1" s="1"/>
  <c r="L25" i="1" l="1"/>
  <c r="M24" i="1"/>
  <c r="C26" i="1"/>
  <c r="D26" i="1" s="1"/>
  <c r="J26" i="1" s="1"/>
  <c r="L26" i="1" l="1"/>
  <c r="M25" i="1"/>
  <c r="C27" i="1"/>
  <c r="D27" i="1" s="1"/>
  <c r="J27" i="1" s="1"/>
  <c r="M26" i="1" l="1"/>
  <c r="L27" i="1"/>
  <c r="C28" i="1"/>
  <c r="D28" i="1" s="1"/>
  <c r="J28" i="1" s="1"/>
  <c r="M27" i="1" l="1"/>
  <c r="L28" i="1"/>
  <c r="C29" i="1"/>
  <c r="D29" i="1" s="1"/>
  <c r="J29" i="1" s="1"/>
  <c r="L29" i="1" l="1"/>
  <c r="M28" i="1"/>
  <c r="C30" i="1"/>
  <c r="D30" i="1" s="1"/>
  <c r="J30" i="1" s="1"/>
  <c r="L30" i="1" l="1"/>
  <c r="M29" i="1"/>
  <c r="C31" i="1"/>
  <c r="D31" i="1" s="1"/>
  <c r="J31" i="1" s="1"/>
  <c r="M30" i="1" l="1"/>
  <c r="L31" i="1"/>
  <c r="C32" i="1"/>
  <c r="D32" i="1" s="1"/>
  <c r="J32" i="1" s="1"/>
  <c r="M31" i="1" l="1"/>
  <c r="L32" i="1"/>
  <c r="C33" i="1"/>
  <c r="D33" i="1" s="1"/>
  <c r="J33" i="1" s="1"/>
  <c r="L33" i="1" l="1"/>
  <c r="M32" i="1"/>
  <c r="C34" i="1"/>
  <c r="D34" i="1" s="1"/>
  <c r="J34" i="1" s="1"/>
  <c r="L34" i="1" l="1"/>
  <c r="M33" i="1"/>
  <c r="C35" i="1"/>
  <c r="D35" i="1" s="1"/>
  <c r="J35" i="1" s="1"/>
  <c r="M34" i="1" l="1"/>
  <c r="L35" i="1"/>
  <c r="C36" i="1"/>
  <c r="D36" i="1" s="1"/>
  <c r="J36" i="1" s="1"/>
  <c r="M35" i="1" l="1"/>
  <c r="L36" i="1"/>
  <c r="C37" i="1"/>
  <c r="D37" i="1" s="1"/>
  <c r="J37" i="1" s="1"/>
  <c r="L37" i="1" l="1"/>
  <c r="M36" i="1"/>
  <c r="C38" i="1"/>
  <c r="D38" i="1" s="1"/>
  <c r="J38" i="1" s="1"/>
  <c r="L38" i="1" l="1"/>
  <c r="M37" i="1"/>
  <c r="C39" i="1"/>
  <c r="D39" i="1" s="1"/>
  <c r="J39" i="1" s="1"/>
  <c r="M38" i="1" l="1"/>
  <c r="L39" i="1"/>
  <c r="C40" i="1"/>
  <c r="D40" i="1" s="1"/>
  <c r="J40" i="1" s="1"/>
  <c r="M39" i="1" l="1"/>
  <c r="L40" i="1"/>
  <c r="C41" i="1"/>
  <c r="D41" i="1" s="1"/>
  <c r="J41" i="1" s="1"/>
  <c r="L41" i="1" l="1"/>
  <c r="M40" i="1"/>
  <c r="C42" i="1"/>
  <c r="D42" i="1" s="1"/>
  <c r="J42" i="1" s="1"/>
  <c r="L42" i="1" l="1"/>
  <c r="M41" i="1"/>
  <c r="C43" i="1"/>
  <c r="D43" i="1" s="1"/>
  <c r="J43" i="1" s="1"/>
  <c r="M42" i="1" l="1"/>
  <c r="L43" i="1"/>
  <c r="C44" i="1"/>
  <c r="D44" i="1" s="1"/>
  <c r="J44" i="1" s="1"/>
  <c r="M43" i="1" l="1"/>
  <c r="L44" i="1"/>
  <c r="C45" i="1"/>
  <c r="D45" i="1" s="1"/>
  <c r="J45" i="1" s="1"/>
  <c r="L45" i="1" l="1"/>
  <c r="M44" i="1"/>
  <c r="C46" i="1"/>
  <c r="D46" i="1" s="1"/>
  <c r="J46" i="1" s="1"/>
  <c r="L46" i="1" l="1"/>
  <c r="M45" i="1"/>
  <c r="C47" i="1"/>
  <c r="D47" i="1" s="1"/>
  <c r="J47" i="1" s="1"/>
  <c r="M46" i="1" l="1"/>
  <c r="L47" i="1"/>
  <c r="C48" i="1"/>
  <c r="D48" i="1" s="1"/>
  <c r="J48" i="1" s="1"/>
  <c r="M47" i="1" l="1"/>
  <c r="L48" i="1"/>
  <c r="C49" i="1"/>
  <c r="D49" i="1" s="1"/>
  <c r="J49" i="1" s="1"/>
  <c r="L49" i="1" l="1"/>
  <c r="M48" i="1"/>
  <c r="C50" i="1"/>
  <c r="D50" i="1" s="1"/>
  <c r="J50" i="1" s="1"/>
  <c r="L50" i="1" l="1"/>
  <c r="M49" i="1"/>
  <c r="C51" i="1"/>
  <c r="D51" i="1" s="1"/>
  <c r="J51" i="1" s="1"/>
  <c r="M50" i="1" l="1"/>
  <c r="L51" i="1"/>
  <c r="C52" i="1"/>
  <c r="D52" i="1" s="1"/>
  <c r="J52" i="1" s="1"/>
  <c r="M51" i="1" l="1"/>
  <c r="L52" i="1"/>
  <c r="C53" i="1"/>
  <c r="D53" i="1" s="1"/>
  <c r="J53" i="1" s="1"/>
  <c r="L53" i="1" l="1"/>
  <c r="M52" i="1"/>
  <c r="C54" i="1"/>
  <c r="D54" i="1" s="1"/>
  <c r="J54" i="1" s="1"/>
  <c r="L54" i="1" l="1"/>
  <c r="M53" i="1"/>
  <c r="C55" i="1"/>
  <c r="D55" i="1" s="1"/>
  <c r="J55" i="1" s="1"/>
  <c r="M54" i="1" l="1"/>
  <c r="L55" i="1"/>
  <c r="C56" i="1"/>
  <c r="D56" i="1" s="1"/>
  <c r="J56" i="1" s="1"/>
  <c r="M55" i="1" l="1"/>
  <c r="L56" i="1"/>
  <c r="C57" i="1"/>
  <c r="D57" i="1" s="1"/>
  <c r="J57" i="1" s="1"/>
  <c r="L57" i="1" l="1"/>
  <c r="M56" i="1"/>
  <c r="C58" i="1"/>
  <c r="D58" i="1" s="1"/>
  <c r="J58" i="1" s="1"/>
  <c r="L58" i="1" l="1"/>
  <c r="M57" i="1"/>
  <c r="C59" i="1"/>
  <c r="D59" i="1" s="1"/>
  <c r="J59" i="1" s="1"/>
  <c r="M58" i="1" l="1"/>
  <c r="L59" i="1"/>
  <c r="C60" i="1"/>
  <c r="D60" i="1" s="1"/>
  <c r="J60" i="1" s="1"/>
  <c r="M59" i="1" l="1"/>
  <c r="L60" i="1"/>
  <c r="C61" i="1"/>
  <c r="D61" i="1" s="1"/>
  <c r="J61" i="1" s="1"/>
  <c r="L61" i="1" l="1"/>
  <c r="M60" i="1"/>
  <c r="C62" i="1"/>
  <c r="D62" i="1" s="1"/>
  <c r="J62" i="1" s="1"/>
  <c r="L62" i="1" l="1"/>
  <c r="M61" i="1"/>
  <c r="C63" i="1"/>
  <c r="D63" i="1" s="1"/>
  <c r="J63" i="1" s="1"/>
  <c r="M62" i="1" l="1"/>
  <c r="L63" i="1"/>
  <c r="C64" i="1"/>
  <c r="D64" i="1" s="1"/>
  <c r="J64" i="1" s="1"/>
  <c r="M63" i="1" l="1"/>
  <c r="L64" i="1"/>
  <c r="C65" i="1"/>
  <c r="D65" i="1" s="1"/>
  <c r="J65" i="1" s="1"/>
  <c r="L65" i="1" l="1"/>
  <c r="M64" i="1"/>
  <c r="C66" i="1"/>
  <c r="D66" i="1" s="1"/>
  <c r="J66" i="1" s="1"/>
  <c r="L66" i="1" l="1"/>
  <c r="M65" i="1"/>
  <c r="C67" i="1"/>
  <c r="D67" i="1" s="1"/>
  <c r="J67" i="1" s="1"/>
  <c r="L67" i="1" l="1"/>
  <c r="M66" i="1"/>
  <c r="C68" i="1"/>
  <c r="D68" i="1" s="1"/>
  <c r="J68" i="1" s="1"/>
  <c r="M67" i="1" l="1"/>
  <c r="L68" i="1"/>
  <c r="C69" i="1"/>
  <c r="D69" i="1" s="1"/>
  <c r="J69" i="1" s="1"/>
  <c r="M68" i="1" l="1"/>
  <c r="L69" i="1"/>
  <c r="C70" i="1"/>
  <c r="D70" i="1" s="1"/>
  <c r="J70" i="1" s="1"/>
  <c r="L70" i="1" l="1"/>
  <c r="M69" i="1"/>
  <c r="C71" i="1"/>
  <c r="D71" i="1" s="1"/>
  <c r="J71" i="1" s="1"/>
  <c r="M70" i="1" l="1"/>
  <c r="L71" i="1"/>
  <c r="C72" i="1"/>
  <c r="D72" i="1" s="1"/>
  <c r="J72" i="1" s="1"/>
  <c r="M71" i="1" l="1"/>
  <c r="L72" i="1"/>
  <c r="N2" i="1"/>
  <c r="M72" i="1" l="1"/>
  <c r="O2" i="1" l="1"/>
  <c r="P2" i="1"/>
</calcChain>
</file>

<file path=xl/sharedStrings.xml><?xml version="1.0" encoding="utf-8"?>
<sst xmlns="http://schemas.openxmlformats.org/spreadsheetml/2006/main" count="16" uniqueCount="16">
  <si>
    <t>Desired Max (bpm)</t>
  </si>
  <si>
    <t>Desired Resolution (bpm)</t>
  </si>
  <si>
    <t>BPM</t>
  </si>
  <si>
    <t>Bus CLK (Hz)</t>
  </si>
  <si>
    <t>Prescaler</t>
  </si>
  <si>
    <t>Period (s)</t>
  </si>
  <si>
    <t>OK?</t>
  </si>
  <si>
    <t>TC7 Period</t>
  </si>
  <si>
    <t>Error</t>
  </si>
  <si>
    <t>Hex Value</t>
  </si>
  <si>
    <t>Max Error</t>
  </si>
  <si>
    <t>Avg Error</t>
  </si>
  <si>
    <t>TC7</t>
  </si>
  <si>
    <t>Met CNT</t>
  </si>
  <si>
    <t>Rounded Met CNT</t>
  </si>
  <si>
    <t>TIM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</si>
</sst>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E+00"/>
    <numFmt numFmtId="165" formatCode="0.000000"/>
    <numFmt numFmtId="166" formatCode="0.000000E+00"/>
    <numFmt numFmtId="167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/>
  </sheetViews>
  <sheetFormatPr defaultRowHeight="15" x14ac:dyDescent="0.25"/>
  <cols>
    <col min="1" max="1" width="24.140625" bestFit="1" customWidth="1"/>
    <col min="2" max="2" width="18.140625" bestFit="1" customWidth="1"/>
    <col min="3" max="3" width="5" bestFit="1" customWidth="1"/>
    <col min="4" max="4" width="9.5703125" style="1" bestFit="1" customWidth="1"/>
    <col min="5" max="5" width="11.7109375" bestFit="1" customWidth="1"/>
    <col min="7" max="7" width="12" style="1" bestFit="1" customWidth="1"/>
    <col min="8" max="8" width="5.5703125" bestFit="1" customWidth="1"/>
    <col min="9" max="9" width="10.42578125" style="1" bestFit="1" customWidth="1"/>
    <col min="10" max="10" width="12.5703125" style="2" bestFit="1" customWidth="1"/>
    <col min="11" max="11" width="18.85546875" style="2" bestFit="1" customWidth="1"/>
    <col min="12" max="12" width="10" style="3" bestFit="1" customWidth="1"/>
    <col min="13" max="13" width="7.140625" style="4" bestFit="1" customWidth="1"/>
    <col min="14" max="14" width="4.5703125" bestFit="1" customWidth="1"/>
    <col min="15" max="15" width="9.42578125" style="4" bestFit="1" customWidth="1"/>
    <col min="16" max="16" width="9" style="4" bestFit="1" customWidth="1"/>
    <col min="17" max="17" width="4" bestFit="1" customWidth="1"/>
  </cols>
  <sheetData>
    <row r="1" spans="1:16" x14ac:dyDescent="0.25">
      <c r="A1" t="s">
        <v>1</v>
      </c>
      <c r="B1" t="s">
        <v>0</v>
      </c>
      <c r="C1" t="s">
        <v>2</v>
      </c>
      <c r="D1" s="1" t="s">
        <v>5</v>
      </c>
      <c r="E1" t="s">
        <v>3</v>
      </c>
      <c r="F1" t="s">
        <v>4</v>
      </c>
      <c r="G1" s="1" t="s">
        <v>15</v>
      </c>
      <c r="H1" t="s">
        <v>12</v>
      </c>
      <c r="I1" s="1" t="s">
        <v>7</v>
      </c>
      <c r="J1" s="2" t="s">
        <v>13</v>
      </c>
      <c r="K1" s="2" t="s">
        <v>14</v>
      </c>
      <c r="L1" s="3" t="s">
        <v>9</v>
      </c>
      <c r="M1" s="4" t="s">
        <v>8</v>
      </c>
      <c r="N1" t="s">
        <v>6</v>
      </c>
      <c r="O1" s="4" t="s">
        <v>10</v>
      </c>
      <c r="P1" s="4" t="s">
        <v>11</v>
      </c>
    </row>
    <row r="2" spans="1:16" x14ac:dyDescent="0.25">
      <c r="A2">
        <v>4</v>
      </c>
      <c r="B2">
        <v>280</v>
      </c>
      <c r="C2">
        <f>$A$2</f>
        <v>4</v>
      </c>
      <c r="D2" s="1">
        <f>60/C2</f>
        <v>15</v>
      </c>
      <c r="E2">
        <f>24000000</f>
        <v>24000000</v>
      </c>
      <c r="F2">
        <v>16</v>
      </c>
      <c r="G2" s="1">
        <f>F2/E2</f>
        <v>6.6666666666666671E-7</v>
      </c>
      <c r="H2">
        <v>360</v>
      </c>
      <c r="I2" s="1">
        <f>F2/E2*H2</f>
        <v>2.4000000000000001E-4</v>
      </c>
      <c r="J2" s="2">
        <f>D2/$I$2</f>
        <v>62500</v>
      </c>
      <c r="K2" s="2">
        <f>ROUND(J2, 0)</f>
        <v>62500</v>
      </c>
      <c r="L2" s="3" t="str">
        <f>DEC2HEX(K2)</f>
        <v>F424</v>
      </c>
      <c r="M2" s="4">
        <f>ABS(J2-K2)/J2*100</f>
        <v>0</v>
      </c>
      <c r="N2" t="str">
        <f>IF(AND(MAX(J:J)&lt;65536, MIN(J:J)&gt;= 1), "Yes", "NO")</f>
        <v>Yes</v>
      </c>
      <c r="O2" s="4">
        <f>MAX(M:M)</f>
        <v>4.7999999999999092E-2</v>
      </c>
      <c r="P2" s="4">
        <f>AVERAGE(M:M)</f>
        <v>1.4287323943662444E-2</v>
      </c>
    </row>
    <row r="3" spans="1:16" x14ac:dyDescent="0.25">
      <c r="C3">
        <f>IF(C2 &gt;= $B$2, C2, $A$2+C2)</f>
        <v>8</v>
      </c>
      <c r="D3" s="1">
        <f t="shared" ref="D3:D66" si="0">60/C3</f>
        <v>7.5</v>
      </c>
      <c r="J3" s="2">
        <f t="shared" ref="J3:J66" si="1">D3/$I$2</f>
        <v>31250</v>
      </c>
      <c r="K3" s="2">
        <f t="shared" ref="K3:K66" si="2">ROUND(J3, 0)</f>
        <v>31250</v>
      </c>
      <c r="L3" s="3" t="str">
        <f t="shared" ref="L3:L66" si="3">DEC2HEX(K3)</f>
        <v>7A12</v>
      </c>
      <c r="M3" s="4">
        <f t="shared" ref="M3:M66" si="4">ABS(J3-K3)/J3*100</f>
        <v>0</v>
      </c>
    </row>
    <row r="4" spans="1:16" x14ac:dyDescent="0.25">
      <c r="C4">
        <f t="shared" ref="C4:C67" si="5">IF(C3 &gt;= $B$2, C3, $A$2+C3)</f>
        <v>12</v>
      </c>
      <c r="D4" s="1">
        <f t="shared" si="0"/>
        <v>5</v>
      </c>
      <c r="J4" s="2">
        <f t="shared" si="1"/>
        <v>20833.333333333332</v>
      </c>
      <c r="K4" s="2">
        <f t="shared" si="2"/>
        <v>20833</v>
      </c>
      <c r="L4" s="3" t="str">
        <f t="shared" si="3"/>
        <v>5161</v>
      </c>
      <c r="M4" s="4">
        <f t="shared" si="4"/>
        <v>1.5999999999941794E-3</v>
      </c>
    </row>
    <row r="5" spans="1:16" x14ac:dyDescent="0.25">
      <c r="C5">
        <f t="shared" si="5"/>
        <v>16</v>
      </c>
      <c r="D5" s="1">
        <f t="shared" si="0"/>
        <v>3.75</v>
      </c>
      <c r="J5" s="2">
        <f t="shared" si="1"/>
        <v>15625</v>
      </c>
      <c r="K5" s="2">
        <f t="shared" si="2"/>
        <v>15625</v>
      </c>
      <c r="L5" s="3" t="str">
        <f t="shared" si="3"/>
        <v>3D09</v>
      </c>
      <c r="M5" s="4">
        <f t="shared" si="4"/>
        <v>0</v>
      </c>
    </row>
    <row r="6" spans="1:16" x14ac:dyDescent="0.25">
      <c r="C6">
        <f t="shared" si="5"/>
        <v>20</v>
      </c>
      <c r="D6" s="1">
        <f t="shared" si="0"/>
        <v>3</v>
      </c>
      <c r="J6" s="2">
        <f t="shared" si="1"/>
        <v>12500</v>
      </c>
      <c r="K6" s="2">
        <f t="shared" si="2"/>
        <v>12500</v>
      </c>
      <c r="L6" s="3" t="str">
        <f t="shared" si="3"/>
        <v>30D4</v>
      </c>
      <c r="M6" s="4">
        <f t="shared" si="4"/>
        <v>0</v>
      </c>
    </row>
    <row r="7" spans="1:16" x14ac:dyDescent="0.25">
      <c r="C7">
        <f t="shared" si="5"/>
        <v>24</v>
      </c>
      <c r="D7" s="1">
        <f t="shared" si="0"/>
        <v>2.5</v>
      </c>
      <c r="J7" s="2">
        <f t="shared" si="1"/>
        <v>10416.666666666666</v>
      </c>
      <c r="K7" s="2">
        <f t="shared" si="2"/>
        <v>10417</v>
      </c>
      <c r="L7" s="3" t="str">
        <f t="shared" si="3"/>
        <v>28B1</v>
      </c>
      <c r="M7" s="4">
        <f t="shared" si="4"/>
        <v>3.2000000000058206E-3</v>
      </c>
    </row>
    <row r="8" spans="1:16" x14ac:dyDescent="0.25">
      <c r="C8">
        <f t="shared" si="5"/>
        <v>28</v>
      </c>
      <c r="D8" s="1">
        <f t="shared" si="0"/>
        <v>2.1428571428571428</v>
      </c>
      <c r="J8" s="2">
        <f t="shared" si="1"/>
        <v>8928.5714285714275</v>
      </c>
      <c r="K8" s="2">
        <f t="shared" si="2"/>
        <v>8929</v>
      </c>
      <c r="L8" s="3" t="str">
        <f t="shared" si="3"/>
        <v>22E1</v>
      </c>
      <c r="M8" s="4">
        <f t="shared" si="4"/>
        <v>4.8000000000116422E-3</v>
      </c>
    </row>
    <row r="9" spans="1:16" x14ac:dyDescent="0.25">
      <c r="C9">
        <f t="shared" si="5"/>
        <v>32</v>
      </c>
      <c r="D9" s="1">
        <f t="shared" si="0"/>
        <v>1.875</v>
      </c>
      <c r="J9" s="2">
        <f t="shared" si="1"/>
        <v>7812.5</v>
      </c>
      <c r="K9" s="2">
        <f t="shared" si="2"/>
        <v>7813</v>
      </c>
      <c r="L9" s="3" t="str">
        <f t="shared" si="3"/>
        <v>1E85</v>
      </c>
      <c r="M9" s="4">
        <f t="shared" si="4"/>
        <v>6.3999999999999994E-3</v>
      </c>
    </row>
    <row r="10" spans="1:16" x14ac:dyDescent="0.25">
      <c r="C10">
        <f t="shared" si="5"/>
        <v>36</v>
      </c>
      <c r="D10" s="1">
        <f t="shared" si="0"/>
        <v>1.6666666666666667</v>
      </c>
      <c r="J10" s="2">
        <f t="shared" si="1"/>
        <v>6944.4444444444443</v>
      </c>
      <c r="K10" s="2">
        <f t="shared" si="2"/>
        <v>6944</v>
      </c>
      <c r="L10" s="3" t="str">
        <f t="shared" si="3"/>
        <v>1B20</v>
      </c>
      <c r="M10" s="4">
        <f t="shared" si="4"/>
        <v>6.3999999999985457E-3</v>
      </c>
    </row>
    <row r="11" spans="1:16" x14ac:dyDescent="0.25">
      <c r="C11">
        <f t="shared" si="5"/>
        <v>40</v>
      </c>
      <c r="D11" s="1">
        <f t="shared" si="0"/>
        <v>1.5</v>
      </c>
      <c r="J11" s="2">
        <f t="shared" si="1"/>
        <v>6250</v>
      </c>
      <c r="K11" s="2">
        <f t="shared" si="2"/>
        <v>6250</v>
      </c>
      <c r="L11" s="3" t="str">
        <f t="shared" si="3"/>
        <v>186A</v>
      </c>
      <c r="M11" s="4">
        <f t="shared" si="4"/>
        <v>0</v>
      </c>
    </row>
    <row r="12" spans="1:16" x14ac:dyDescent="0.25">
      <c r="C12">
        <f t="shared" si="5"/>
        <v>44</v>
      </c>
      <c r="D12" s="1">
        <f t="shared" si="0"/>
        <v>1.3636363636363635</v>
      </c>
      <c r="J12" s="2">
        <f t="shared" si="1"/>
        <v>5681.8181818181811</v>
      </c>
      <c r="K12" s="2">
        <f t="shared" si="2"/>
        <v>5682</v>
      </c>
      <c r="L12" s="3" t="str">
        <f t="shared" si="3"/>
        <v>1632</v>
      </c>
      <c r="M12" s="4">
        <f t="shared" si="4"/>
        <v>3.2000000000130969E-3</v>
      </c>
    </row>
    <row r="13" spans="1:16" x14ac:dyDescent="0.25">
      <c r="C13">
        <f t="shared" si="5"/>
        <v>48</v>
      </c>
      <c r="D13" s="1">
        <f t="shared" si="0"/>
        <v>1.25</v>
      </c>
      <c r="J13" s="2">
        <f t="shared" si="1"/>
        <v>5208.333333333333</v>
      </c>
      <c r="K13" s="2">
        <f t="shared" si="2"/>
        <v>5208</v>
      </c>
      <c r="L13" s="3" t="str">
        <f t="shared" si="3"/>
        <v>1458</v>
      </c>
      <c r="M13" s="4">
        <f t="shared" si="4"/>
        <v>6.3999999999941803E-3</v>
      </c>
    </row>
    <row r="14" spans="1:16" x14ac:dyDescent="0.25">
      <c r="C14">
        <f t="shared" si="5"/>
        <v>52</v>
      </c>
      <c r="D14" s="1">
        <f t="shared" si="0"/>
        <v>1.1538461538461537</v>
      </c>
      <c r="J14" s="2">
        <f t="shared" si="1"/>
        <v>4807.6923076923067</v>
      </c>
      <c r="K14" s="2">
        <f t="shared" si="2"/>
        <v>4808</v>
      </c>
      <c r="L14" s="3" t="str">
        <f t="shared" si="3"/>
        <v>12C8</v>
      </c>
      <c r="M14" s="4">
        <f t="shared" si="4"/>
        <v>6.4000000000203746E-3</v>
      </c>
    </row>
    <row r="15" spans="1:16" x14ac:dyDescent="0.25">
      <c r="C15">
        <f t="shared" si="5"/>
        <v>56</v>
      </c>
      <c r="D15" s="1">
        <f t="shared" si="0"/>
        <v>1.0714285714285714</v>
      </c>
      <c r="J15" s="2">
        <f t="shared" si="1"/>
        <v>4464.2857142857138</v>
      </c>
      <c r="K15" s="2">
        <f t="shared" si="2"/>
        <v>4464</v>
      </c>
      <c r="L15" s="3" t="str">
        <f t="shared" si="3"/>
        <v>1170</v>
      </c>
      <c r="M15" s="4">
        <f t="shared" si="4"/>
        <v>6.3999999999883594E-3</v>
      </c>
    </row>
    <row r="16" spans="1:16" x14ac:dyDescent="0.25">
      <c r="C16">
        <f t="shared" si="5"/>
        <v>60</v>
      </c>
      <c r="D16" s="1">
        <f t="shared" si="0"/>
        <v>1</v>
      </c>
      <c r="J16" s="2">
        <f t="shared" si="1"/>
        <v>4166.666666666667</v>
      </c>
      <c r="K16" s="2">
        <f t="shared" si="2"/>
        <v>4167</v>
      </c>
      <c r="L16" s="3" t="str">
        <f t="shared" si="3"/>
        <v>1047</v>
      </c>
      <c r="M16" s="4">
        <f t="shared" si="4"/>
        <v>7.999999999992723E-3</v>
      </c>
    </row>
    <row r="17" spans="3:13" x14ac:dyDescent="0.25">
      <c r="C17">
        <f t="shared" si="5"/>
        <v>64</v>
      </c>
      <c r="D17" s="1">
        <f t="shared" si="0"/>
        <v>0.9375</v>
      </c>
      <c r="J17" s="2">
        <f t="shared" si="1"/>
        <v>3906.25</v>
      </c>
      <c r="K17" s="2">
        <f t="shared" si="2"/>
        <v>3906</v>
      </c>
      <c r="L17" s="3" t="str">
        <f t="shared" si="3"/>
        <v>F42</v>
      </c>
      <c r="M17" s="4">
        <f t="shared" si="4"/>
        <v>6.3999999999999994E-3</v>
      </c>
    </row>
    <row r="18" spans="3:13" x14ac:dyDescent="0.25">
      <c r="C18">
        <f t="shared" si="5"/>
        <v>68</v>
      </c>
      <c r="D18" s="1">
        <f t="shared" si="0"/>
        <v>0.88235294117647056</v>
      </c>
      <c r="J18" s="2">
        <f t="shared" si="1"/>
        <v>3676.4705882352937</v>
      </c>
      <c r="K18" s="2">
        <f t="shared" si="2"/>
        <v>3676</v>
      </c>
      <c r="L18" s="3" t="str">
        <f t="shared" si="3"/>
        <v>E5C</v>
      </c>
      <c r="M18" s="4">
        <f t="shared" si="4"/>
        <v>1.2799999999988361E-2</v>
      </c>
    </row>
    <row r="19" spans="3:13" x14ac:dyDescent="0.25">
      <c r="C19">
        <f t="shared" si="5"/>
        <v>72</v>
      </c>
      <c r="D19" s="1">
        <f t="shared" si="0"/>
        <v>0.83333333333333337</v>
      </c>
      <c r="J19" s="2">
        <f t="shared" si="1"/>
        <v>3472.2222222222222</v>
      </c>
      <c r="K19" s="2">
        <f t="shared" si="2"/>
        <v>3472</v>
      </c>
      <c r="L19" s="3" t="str">
        <f t="shared" si="3"/>
        <v>D90</v>
      </c>
      <c r="M19" s="4">
        <f t="shared" si="4"/>
        <v>6.3999999999985457E-3</v>
      </c>
    </row>
    <row r="20" spans="3:13" x14ac:dyDescent="0.25">
      <c r="C20">
        <f t="shared" si="5"/>
        <v>76</v>
      </c>
      <c r="D20" s="1">
        <f t="shared" si="0"/>
        <v>0.78947368421052633</v>
      </c>
      <c r="J20" s="2">
        <f t="shared" si="1"/>
        <v>3289.4736842105262</v>
      </c>
      <c r="K20" s="2">
        <f t="shared" si="2"/>
        <v>3289</v>
      </c>
      <c r="L20" s="3" t="str">
        <f t="shared" si="3"/>
        <v>CD9</v>
      </c>
      <c r="M20" s="4">
        <f t="shared" si="4"/>
        <v>1.4399999999997819E-2</v>
      </c>
    </row>
    <row r="21" spans="3:13" x14ac:dyDescent="0.25">
      <c r="C21">
        <f t="shared" si="5"/>
        <v>80</v>
      </c>
      <c r="D21" s="1">
        <f t="shared" si="0"/>
        <v>0.75</v>
      </c>
      <c r="J21" s="2">
        <f t="shared" si="1"/>
        <v>3125</v>
      </c>
      <c r="K21" s="2">
        <f t="shared" si="2"/>
        <v>3125</v>
      </c>
      <c r="L21" s="3" t="str">
        <f t="shared" si="3"/>
        <v>C35</v>
      </c>
      <c r="M21" s="4">
        <f t="shared" si="4"/>
        <v>0</v>
      </c>
    </row>
    <row r="22" spans="3:13" x14ac:dyDescent="0.25">
      <c r="C22">
        <f t="shared" si="5"/>
        <v>84</v>
      </c>
      <c r="D22" s="1">
        <f t="shared" si="0"/>
        <v>0.7142857142857143</v>
      </c>
      <c r="J22" s="2">
        <f t="shared" si="1"/>
        <v>2976.1904761904761</v>
      </c>
      <c r="K22" s="2">
        <f t="shared" si="2"/>
        <v>2976</v>
      </c>
      <c r="L22" s="3" t="str">
        <f t="shared" si="3"/>
        <v>BA0</v>
      </c>
      <c r="M22" s="4">
        <f t="shared" si="4"/>
        <v>6.3999999999985457E-3</v>
      </c>
    </row>
    <row r="23" spans="3:13" x14ac:dyDescent="0.25">
      <c r="C23">
        <f t="shared" si="5"/>
        <v>88</v>
      </c>
      <c r="D23" s="1">
        <f t="shared" si="0"/>
        <v>0.68181818181818177</v>
      </c>
      <c r="J23" s="2">
        <f t="shared" si="1"/>
        <v>2840.9090909090905</v>
      </c>
      <c r="K23" s="2">
        <f t="shared" si="2"/>
        <v>2841</v>
      </c>
      <c r="L23" s="3" t="str">
        <f t="shared" si="3"/>
        <v>B19</v>
      </c>
      <c r="M23" s="4">
        <f t="shared" si="4"/>
        <v>3.2000000000130969E-3</v>
      </c>
    </row>
    <row r="24" spans="3:13" x14ac:dyDescent="0.25">
      <c r="C24">
        <f t="shared" si="5"/>
        <v>92</v>
      </c>
      <c r="D24" s="1">
        <f t="shared" si="0"/>
        <v>0.65217391304347827</v>
      </c>
      <c r="J24" s="2">
        <f t="shared" si="1"/>
        <v>2717.391304347826</v>
      </c>
      <c r="K24" s="2">
        <f t="shared" si="2"/>
        <v>2717</v>
      </c>
      <c r="L24" s="3" t="str">
        <f t="shared" si="3"/>
        <v>A9D</v>
      </c>
      <c r="M24" s="4">
        <f t="shared" si="4"/>
        <v>1.4399999999997089E-2</v>
      </c>
    </row>
    <row r="25" spans="3:13" x14ac:dyDescent="0.25">
      <c r="C25">
        <f t="shared" si="5"/>
        <v>96</v>
      </c>
      <c r="D25" s="1">
        <f t="shared" si="0"/>
        <v>0.625</v>
      </c>
      <c r="J25" s="2">
        <f t="shared" si="1"/>
        <v>2604.1666666666665</v>
      </c>
      <c r="K25" s="2">
        <f t="shared" si="2"/>
        <v>2604</v>
      </c>
      <c r="L25" s="3" t="str">
        <f t="shared" si="3"/>
        <v>A2C</v>
      </c>
      <c r="M25" s="4">
        <f t="shared" si="4"/>
        <v>6.3999999999941803E-3</v>
      </c>
    </row>
    <row r="26" spans="3:13" x14ac:dyDescent="0.25">
      <c r="C26">
        <f t="shared" si="5"/>
        <v>100</v>
      </c>
      <c r="D26" s="1">
        <f t="shared" si="0"/>
        <v>0.6</v>
      </c>
      <c r="J26" s="2">
        <f t="shared" si="1"/>
        <v>2500</v>
      </c>
      <c r="K26" s="2">
        <f t="shared" si="2"/>
        <v>2500</v>
      </c>
      <c r="L26" s="3" t="str">
        <f t="shared" si="3"/>
        <v>9C4</v>
      </c>
      <c r="M26" s="4">
        <f t="shared" si="4"/>
        <v>0</v>
      </c>
    </row>
    <row r="27" spans="3:13" x14ac:dyDescent="0.25">
      <c r="C27">
        <f t="shared" si="5"/>
        <v>104</v>
      </c>
      <c r="D27" s="1">
        <f t="shared" si="0"/>
        <v>0.57692307692307687</v>
      </c>
      <c r="J27" s="2">
        <f t="shared" si="1"/>
        <v>2403.8461538461534</v>
      </c>
      <c r="K27" s="2">
        <f t="shared" si="2"/>
        <v>2404</v>
      </c>
      <c r="L27" s="3" t="str">
        <f t="shared" si="3"/>
        <v>964</v>
      </c>
      <c r="M27" s="4">
        <f t="shared" si="4"/>
        <v>6.4000000000203746E-3</v>
      </c>
    </row>
    <row r="28" spans="3:13" x14ac:dyDescent="0.25">
      <c r="C28">
        <f t="shared" si="5"/>
        <v>108</v>
      </c>
      <c r="D28" s="1">
        <f t="shared" si="0"/>
        <v>0.55555555555555558</v>
      </c>
      <c r="J28" s="2">
        <f t="shared" si="1"/>
        <v>2314.8148148148148</v>
      </c>
      <c r="K28" s="2">
        <f t="shared" si="2"/>
        <v>2315</v>
      </c>
      <c r="L28" s="3" t="str">
        <f t="shared" si="3"/>
        <v>90B</v>
      </c>
      <c r="M28" s="4">
        <f t="shared" si="4"/>
        <v>8.0000000000014556E-3</v>
      </c>
    </row>
    <row r="29" spans="3:13" x14ac:dyDescent="0.25">
      <c r="C29">
        <f t="shared" si="5"/>
        <v>112</v>
      </c>
      <c r="D29" s="1">
        <f t="shared" si="0"/>
        <v>0.5357142857142857</v>
      </c>
      <c r="J29" s="2">
        <f t="shared" si="1"/>
        <v>2232.1428571428569</v>
      </c>
      <c r="K29" s="2">
        <f t="shared" si="2"/>
        <v>2232</v>
      </c>
      <c r="L29" s="3" t="str">
        <f t="shared" si="3"/>
        <v>8B8</v>
      </c>
      <c r="M29" s="4">
        <f t="shared" si="4"/>
        <v>6.3999999999883594E-3</v>
      </c>
    </row>
    <row r="30" spans="3:13" x14ac:dyDescent="0.25">
      <c r="C30">
        <f t="shared" si="5"/>
        <v>116</v>
      </c>
      <c r="D30" s="1">
        <f t="shared" si="0"/>
        <v>0.51724137931034486</v>
      </c>
      <c r="J30" s="2">
        <f t="shared" si="1"/>
        <v>2155.1724137931037</v>
      </c>
      <c r="K30" s="2">
        <f t="shared" si="2"/>
        <v>2155</v>
      </c>
      <c r="L30" s="3" t="str">
        <f t="shared" si="3"/>
        <v>86B</v>
      </c>
      <c r="M30" s="4">
        <f t="shared" si="4"/>
        <v>8.0000000000123687E-3</v>
      </c>
    </row>
    <row r="31" spans="3:13" x14ac:dyDescent="0.25">
      <c r="C31">
        <f t="shared" si="5"/>
        <v>120</v>
      </c>
      <c r="D31" s="1">
        <f t="shared" si="0"/>
        <v>0.5</v>
      </c>
      <c r="J31" s="2">
        <f t="shared" si="1"/>
        <v>2083.3333333333335</v>
      </c>
      <c r="K31" s="2">
        <f t="shared" si="2"/>
        <v>2083</v>
      </c>
      <c r="L31" s="3" t="str">
        <f t="shared" si="3"/>
        <v>823</v>
      </c>
      <c r="M31" s="4">
        <f t="shared" si="4"/>
        <v>1.6000000000007272E-2</v>
      </c>
    </row>
    <row r="32" spans="3:13" x14ac:dyDescent="0.25">
      <c r="C32">
        <f t="shared" si="5"/>
        <v>124</v>
      </c>
      <c r="D32" s="1">
        <f t="shared" si="0"/>
        <v>0.4838709677419355</v>
      </c>
      <c r="J32" s="2">
        <f t="shared" si="1"/>
        <v>2016.1290322580646</v>
      </c>
      <c r="K32" s="2">
        <f t="shared" si="2"/>
        <v>2016</v>
      </c>
      <c r="L32" s="3" t="str">
        <f t="shared" si="3"/>
        <v>7E0</v>
      </c>
      <c r="M32" s="4">
        <f t="shared" si="4"/>
        <v>6.400000000005456E-3</v>
      </c>
    </row>
    <row r="33" spans="3:13" x14ac:dyDescent="0.25">
      <c r="C33">
        <f t="shared" si="5"/>
        <v>128</v>
      </c>
      <c r="D33" s="1">
        <f t="shared" si="0"/>
        <v>0.46875</v>
      </c>
      <c r="J33" s="2">
        <f t="shared" si="1"/>
        <v>1953.125</v>
      </c>
      <c r="K33" s="2">
        <f t="shared" si="2"/>
        <v>1953</v>
      </c>
      <c r="L33" s="3" t="str">
        <f t="shared" si="3"/>
        <v>7A1</v>
      </c>
      <c r="M33" s="4">
        <f t="shared" si="4"/>
        <v>6.3999999999999994E-3</v>
      </c>
    </row>
    <row r="34" spans="3:13" x14ac:dyDescent="0.25">
      <c r="C34">
        <f t="shared" si="5"/>
        <v>132</v>
      </c>
      <c r="D34" s="1">
        <f t="shared" si="0"/>
        <v>0.45454545454545453</v>
      </c>
      <c r="J34" s="2">
        <f t="shared" si="1"/>
        <v>1893.9393939393938</v>
      </c>
      <c r="K34" s="2">
        <f t="shared" si="2"/>
        <v>1894</v>
      </c>
      <c r="L34" s="3" t="str">
        <f t="shared" si="3"/>
        <v>766</v>
      </c>
      <c r="M34" s="4">
        <f t="shared" si="4"/>
        <v>3.2000000000090949E-3</v>
      </c>
    </row>
    <row r="35" spans="3:13" x14ac:dyDescent="0.25">
      <c r="C35">
        <f t="shared" si="5"/>
        <v>136</v>
      </c>
      <c r="D35" s="1">
        <f t="shared" si="0"/>
        <v>0.44117647058823528</v>
      </c>
      <c r="J35" s="2">
        <f t="shared" si="1"/>
        <v>1838.2352941176468</v>
      </c>
      <c r="K35" s="2">
        <f t="shared" si="2"/>
        <v>1838</v>
      </c>
      <c r="L35" s="3" t="str">
        <f t="shared" si="3"/>
        <v>72E</v>
      </c>
      <c r="M35" s="4">
        <f t="shared" si="4"/>
        <v>1.2799999999988361E-2</v>
      </c>
    </row>
    <row r="36" spans="3:13" x14ac:dyDescent="0.25">
      <c r="C36">
        <f t="shared" si="5"/>
        <v>140</v>
      </c>
      <c r="D36" s="1">
        <f t="shared" si="0"/>
        <v>0.42857142857142855</v>
      </c>
      <c r="J36" s="2">
        <f t="shared" si="1"/>
        <v>1785.7142857142856</v>
      </c>
      <c r="K36" s="2">
        <f t="shared" si="2"/>
        <v>1786</v>
      </c>
      <c r="L36" s="3" t="str">
        <f t="shared" si="3"/>
        <v>6FA</v>
      </c>
      <c r="M36" s="4">
        <f t="shared" si="4"/>
        <v>1.6000000000009094E-2</v>
      </c>
    </row>
    <row r="37" spans="3:13" x14ac:dyDescent="0.25">
      <c r="C37">
        <f t="shared" si="5"/>
        <v>144</v>
      </c>
      <c r="D37" s="1">
        <f t="shared" si="0"/>
        <v>0.41666666666666669</v>
      </c>
      <c r="J37" s="2">
        <f t="shared" si="1"/>
        <v>1736.1111111111111</v>
      </c>
      <c r="K37" s="2">
        <f t="shared" si="2"/>
        <v>1736</v>
      </c>
      <c r="L37" s="3" t="str">
        <f t="shared" si="3"/>
        <v>6C8</v>
      </c>
      <c r="M37" s="4">
        <f t="shared" si="4"/>
        <v>6.3999999999985457E-3</v>
      </c>
    </row>
    <row r="38" spans="3:13" x14ac:dyDescent="0.25">
      <c r="C38">
        <f t="shared" si="5"/>
        <v>148</v>
      </c>
      <c r="D38" s="1">
        <f t="shared" si="0"/>
        <v>0.40540540540540543</v>
      </c>
      <c r="J38" s="2">
        <f t="shared" si="1"/>
        <v>1689.1891891891892</v>
      </c>
      <c r="K38" s="2">
        <f t="shared" si="2"/>
        <v>1689</v>
      </c>
      <c r="L38" s="3" t="str">
        <f t="shared" si="3"/>
        <v>699</v>
      </c>
      <c r="M38" s="4">
        <f t="shared" si="4"/>
        <v>1.1199999999998546E-2</v>
      </c>
    </row>
    <row r="39" spans="3:13" x14ac:dyDescent="0.25">
      <c r="C39">
        <f t="shared" si="5"/>
        <v>152</v>
      </c>
      <c r="D39" s="1">
        <f t="shared" si="0"/>
        <v>0.39473684210526316</v>
      </c>
      <c r="J39" s="2">
        <f t="shared" si="1"/>
        <v>1644.7368421052631</v>
      </c>
      <c r="K39" s="2">
        <f t="shared" si="2"/>
        <v>1645</v>
      </c>
      <c r="L39" s="3" t="str">
        <f t="shared" si="3"/>
        <v>66D</v>
      </c>
      <c r="M39" s="4">
        <f t="shared" si="4"/>
        <v>1.6000000000002183E-2</v>
      </c>
    </row>
    <row r="40" spans="3:13" x14ac:dyDescent="0.25">
      <c r="C40">
        <f t="shared" si="5"/>
        <v>156</v>
      </c>
      <c r="D40" s="1">
        <f t="shared" si="0"/>
        <v>0.38461538461538464</v>
      </c>
      <c r="J40" s="2">
        <f t="shared" si="1"/>
        <v>1602.5641025641025</v>
      </c>
      <c r="K40" s="2">
        <f t="shared" si="2"/>
        <v>1603</v>
      </c>
      <c r="L40" s="3" t="str">
        <f t="shared" si="3"/>
        <v>643</v>
      </c>
      <c r="M40" s="4">
        <f t="shared" si="4"/>
        <v>2.7200000000001459E-2</v>
      </c>
    </row>
    <row r="41" spans="3:13" x14ac:dyDescent="0.25">
      <c r="C41">
        <f t="shared" si="5"/>
        <v>160</v>
      </c>
      <c r="D41" s="1">
        <f t="shared" si="0"/>
        <v>0.375</v>
      </c>
      <c r="J41" s="2">
        <f t="shared" si="1"/>
        <v>1562.5</v>
      </c>
      <c r="K41" s="2">
        <f t="shared" si="2"/>
        <v>1563</v>
      </c>
      <c r="L41" s="3" t="str">
        <f t="shared" si="3"/>
        <v>61B</v>
      </c>
      <c r="M41" s="4">
        <f t="shared" si="4"/>
        <v>3.2000000000000001E-2</v>
      </c>
    </row>
    <row r="42" spans="3:13" x14ac:dyDescent="0.25">
      <c r="C42">
        <f t="shared" si="5"/>
        <v>164</v>
      </c>
      <c r="D42" s="1">
        <f t="shared" si="0"/>
        <v>0.36585365853658536</v>
      </c>
      <c r="J42" s="2">
        <f t="shared" si="1"/>
        <v>1524.3902439024389</v>
      </c>
      <c r="K42" s="2">
        <f t="shared" si="2"/>
        <v>1524</v>
      </c>
      <c r="L42" s="3" t="str">
        <f t="shared" si="3"/>
        <v>5F4</v>
      </c>
      <c r="M42" s="4">
        <f t="shared" si="4"/>
        <v>2.5599999999991633E-2</v>
      </c>
    </row>
    <row r="43" spans="3:13" x14ac:dyDescent="0.25">
      <c r="C43">
        <f t="shared" si="5"/>
        <v>168</v>
      </c>
      <c r="D43" s="1">
        <f t="shared" si="0"/>
        <v>0.35714285714285715</v>
      </c>
      <c r="J43" s="2">
        <f t="shared" si="1"/>
        <v>1488.0952380952381</v>
      </c>
      <c r="K43" s="2">
        <f t="shared" si="2"/>
        <v>1488</v>
      </c>
      <c r="L43" s="3" t="str">
        <f t="shared" si="3"/>
        <v>5D0</v>
      </c>
      <c r="M43" s="4">
        <f t="shared" si="4"/>
        <v>6.3999999999985457E-3</v>
      </c>
    </row>
    <row r="44" spans="3:13" x14ac:dyDescent="0.25">
      <c r="C44">
        <f t="shared" si="5"/>
        <v>172</v>
      </c>
      <c r="D44" s="1">
        <f t="shared" si="0"/>
        <v>0.34883720930232559</v>
      </c>
      <c r="J44" s="2">
        <f t="shared" si="1"/>
        <v>1453.4883720930231</v>
      </c>
      <c r="K44" s="2">
        <f t="shared" si="2"/>
        <v>1453</v>
      </c>
      <c r="L44" s="3" t="str">
        <f t="shared" si="3"/>
        <v>5AD</v>
      </c>
      <c r="M44" s="4">
        <f t="shared" si="4"/>
        <v>3.3599999999992365E-2</v>
      </c>
    </row>
    <row r="45" spans="3:13" x14ac:dyDescent="0.25">
      <c r="C45">
        <f t="shared" si="5"/>
        <v>176</v>
      </c>
      <c r="D45" s="1">
        <f t="shared" si="0"/>
        <v>0.34090909090909088</v>
      </c>
      <c r="J45" s="2">
        <f t="shared" si="1"/>
        <v>1420.4545454545453</v>
      </c>
      <c r="K45" s="2">
        <f t="shared" si="2"/>
        <v>1420</v>
      </c>
      <c r="L45" s="3" t="str">
        <f t="shared" si="3"/>
        <v>58C</v>
      </c>
      <c r="M45" s="4">
        <f t="shared" si="4"/>
        <v>3.1999999999986907E-2</v>
      </c>
    </row>
    <row r="46" spans="3:13" x14ac:dyDescent="0.25">
      <c r="C46">
        <f t="shared" si="5"/>
        <v>180</v>
      </c>
      <c r="D46" s="1">
        <f t="shared" si="0"/>
        <v>0.33333333333333331</v>
      </c>
      <c r="J46" s="2">
        <f t="shared" si="1"/>
        <v>1388.8888888888887</v>
      </c>
      <c r="K46" s="2">
        <f t="shared" si="2"/>
        <v>1389</v>
      </c>
      <c r="L46" s="3" t="str">
        <f t="shared" si="3"/>
        <v>56D</v>
      </c>
      <c r="M46" s="4">
        <f t="shared" si="4"/>
        <v>8.0000000000145528E-3</v>
      </c>
    </row>
    <row r="47" spans="3:13" x14ac:dyDescent="0.25">
      <c r="C47">
        <f t="shared" si="5"/>
        <v>184</v>
      </c>
      <c r="D47" s="1">
        <f t="shared" si="0"/>
        <v>0.32608695652173914</v>
      </c>
      <c r="J47" s="2">
        <f t="shared" si="1"/>
        <v>1358.695652173913</v>
      </c>
      <c r="K47" s="2">
        <f t="shared" si="2"/>
        <v>1359</v>
      </c>
      <c r="L47" s="3" t="str">
        <f t="shared" si="3"/>
        <v>54F</v>
      </c>
      <c r="M47" s="4">
        <f t="shared" si="4"/>
        <v>2.2400000000002911E-2</v>
      </c>
    </row>
    <row r="48" spans="3:13" x14ac:dyDescent="0.25">
      <c r="C48">
        <f t="shared" si="5"/>
        <v>188</v>
      </c>
      <c r="D48" s="1">
        <f t="shared" si="0"/>
        <v>0.31914893617021278</v>
      </c>
      <c r="J48" s="2">
        <f t="shared" si="1"/>
        <v>1329.7872340425533</v>
      </c>
      <c r="K48" s="2">
        <f t="shared" si="2"/>
        <v>1330</v>
      </c>
      <c r="L48" s="3" t="str">
        <f t="shared" si="3"/>
        <v>532</v>
      </c>
      <c r="M48" s="4">
        <f t="shared" si="4"/>
        <v>1.5999999999989082E-2</v>
      </c>
    </row>
    <row r="49" spans="3:13" x14ac:dyDescent="0.25">
      <c r="C49">
        <f t="shared" si="5"/>
        <v>192</v>
      </c>
      <c r="D49" s="1">
        <f t="shared" si="0"/>
        <v>0.3125</v>
      </c>
      <c r="J49" s="2">
        <f t="shared" si="1"/>
        <v>1302.0833333333333</v>
      </c>
      <c r="K49" s="2">
        <f t="shared" si="2"/>
        <v>1302</v>
      </c>
      <c r="L49" s="3" t="str">
        <f t="shared" si="3"/>
        <v>516</v>
      </c>
      <c r="M49" s="4">
        <f t="shared" si="4"/>
        <v>6.3999999999941803E-3</v>
      </c>
    </row>
    <row r="50" spans="3:13" x14ac:dyDescent="0.25">
      <c r="C50">
        <f t="shared" si="5"/>
        <v>196</v>
      </c>
      <c r="D50" s="1">
        <f t="shared" si="0"/>
        <v>0.30612244897959184</v>
      </c>
      <c r="J50" s="2">
        <f t="shared" si="1"/>
        <v>1275.5102040816325</v>
      </c>
      <c r="K50" s="2">
        <f t="shared" si="2"/>
        <v>1276</v>
      </c>
      <c r="L50" s="3" t="str">
        <f t="shared" si="3"/>
        <v>4FC</v>
      </c>
      <c r="M50" s="4">
        <f t="shared" si="4"/>
        <v>3.84000000000091E-2</v>
      </c>
    </row>
    <row r="51" spans="3:13" x14ac:dyDescent="0.25">
      <c r="C51">
        <f t="shared" si="5"/>
        <v>200</v>
      </c>
      <c r="D51" s="1">
        <f t="shared" si="0"/>
        <v>0.3</v>
      </c>
      <c r="J51" s="2">
        <f t="shared" si="1"/>
        <v>1250</v>
      </c>
      <c r="K51" s="2">
        <f t="shared" si="2"/>
        <v>1250</v>
      </c>
      <c r="L51" s="3" t="str">
        <f t="shared" si="3"/>
        <v>4E2</v>
      </c>
      <c r="M51" s="4">
        <f t="shared" si="4"/>
        <v>0</v>
      </c>
    </row>
    <row r="52" spans="3:13" x14ac:dyDescent="0.25">
      <c r="C52">
        <f t="shared" si="5"/>
        <v>204</v>
      </c>
      <c r="D52" s="1">
        <f t="shared" si="0"/>
        <v>0.29411764705882354</v>
      </c>
      <c r="J52" s="2">
        <f t="shared" si="1"/>
        <v>1225.4901960784314</v>
      </c>
      <c r="K52" s="2">
        <f t="shared" si="2"/>
        <v>1225</v>
      </c>
      <c r="L52" s="3" t="str">
        <f t="shared" si="3"/>
        <v>4C9</v>
      </c>
      <c r="M52" s="4">
        <f t="shared" si="4"/>
        <v>4.0000000000000729E-2</v>
      </c>
    </row>
    <row r="53" spans="3:13" x14ac:dyDescent="0.25">
      <c r="C53">
        <f t="shared" si="5"/>
        <v>208</v>
      </c>
      <c r="D53" s="1">
        <f t="shared" si="0"/>
        <v>0.28846153846153844</v>
      </c>
      <c r="J53" s="2">
        <f t="shared" si="1"/>
        <v>1201.9230769230767</v>
      </c>
      <c r="K53" s="2">
        <f t="shared" si="2"/>
        <v>1202</v>
      </c>
      <c r="L53" s="3" t="str">
        <f t="shared" si="3"/>
        <v>4B2</v>
      </c>
      <c r="M53" s="4">
        <f t="shared" si="4"/>
        <v>6.4000000000203746E-3</v>
      </c>
    </row>
    <row r="54" spans="3:13" x14ac:dyDescent="0.25">
      <c r="C54">
        <f t="shared" si="5"/>
        <v>212</v>
      </c>
      <c r="D54" s="1">
        <f t="shared" si="0"/>
        <v>0.28301886792452829</v>
      </c>
      <c r="J54" s="2">
        <f t="shared" si="1"/>
        <v>1179.2452830188679</v>
      </c>
      <c r="K54" s="2">
        <f t="shared" si="2"/>
        <v>1179</v>
      </c>
      <c r="L54" s="3" t="str">
        <f t="shared" si="3"/>
        <v>49B</v>
      </c>
      <c r="M54" s="4">
        <f t="shared" si="4"/>
        <v>2.0799999999997452E-2</v>
      </c>
    </row>
    <row r="55" spans="3:13" x14ac:dyDescent="0.25">
      <c r="C55">
        <f t="shared" si="5"/>
        <v>216</v>
      </c>
      <c r="D55" s="1">
        <f t="shared" si="0"/>
        <v>0.27777777777777779</v>
      </c>
      <c r="J55" s="2">
        <f t="shared" si="1"/>
        <v>1157.4074074074074</v>
      </c>
      <c r="K55" s="2">
        <f t="shared" si="2"/>
        <v>1157</v>
      </c>
      <c r="L55" s="3" t="str">
        <f t="shared" si="3"/>
        <v>485</v>
      </c>
      <c r="M55" s="4">
        <f t="shared" si="4"/>
        <v>3.5199999999998545E-2</v>
      </c>
    </row>
    <row r="56" spans="3:13" x14ac:dyDescent="0.25">
      <c r="C56">
        <f t="shared" si="5"/>
        <v>220</v>
      </c>
      <c r="D56" s="1">
        <f t="shared" si="0"/>
        <v>0.27272727272727271</v>
      </c>
      <c r="J56" s="2">
        <f t="shared" si="1"/>
        <v>1136.3636363636363</v>
      </c>
      <c r="K56" s="2">
        <f t="shared" si="2"/>
        <v>1136</v>
      </c>
      <c r="L56" s="3" t="str">
        <f t="shared" si="3"/>
        <v>470</v>
      </c>
      <c r="M56" s="4">
        <f t="shared" si="4"/>
        <v>3.1999999999990904E-2</v>
      </c>
    </row>
    <row r="57" spans="3:13" x14ac:dyDescent="0.25">
      <c r="C57">
        <f t="shared" si="5"/>
        <v>224</v>
      </c>
      <c r="D57" s="1">
        <f t="shared" si="0"/>
        <v>0.26785714285714285</v>
      </c>
      <c r="J57" s="2">
        <f t="shared" si="1"/>
        <v>1116.0714285714284</v>
      </c>
      <c r="K57" s="2">
        <f t="shared" si="2"/>
        <v>1116</v>
      </c>
      <c r="L57" s="3" t="str">
        <f t="shared" si="3"/>
        <v>45C</v>
      </c>
      <c r="M57" s="4">
        <f t="shared" si="4"/>
        <v>6.3999999999883594E-3</v>
      </c>
    </row>
    <row r="58" spans="3:13" x14ac:dyDescent="0.25">
      <c r="C58">
        <f t="shared" si="5"/>
        <v>228</v>
      </c>
      <c r="D58" s="1">
        <f t="shared" si="0"/>
        <v>0.26315789473684209</v>
      </c>
      <c r="J58" s="2">
        <f t="shared" si="1"/>
        <v>1096.4912280701753</v>
      </c>
      <c r="K58" s="2">
        <f t="shared" si="2"/>
        <v>1096</v>
      </c>
      <c r="L58" s="3" t="str">
        <f t="shared" si="3"/>
        <v>448</v>
      </c>
      <c r="M58" s="4">
        <f t="shared" si="4"/>
        <v>4.479999999999091E-2</v>
      </c>
    </row>
    <row r="59" spans="3:13" x14ac:dyDescent="0.25">
      <c r="C59">
        <f t="shared" si="5"/>
        <v>232</v>
      </c>
      <c r="D59" s="1">
        <f t="shared" si="0"/>
        <v>0.25862068965517243</v>
      </c>
      <c r="J59" s="2">
        <f t="shared" si="1"/>
        <v>1077.5862068965519</v>
      </c>
      <c r="K59" s="2">
        <f t="shared" si="2"/>
        <v>1078</v>
      </c>
      <c r="L59" s="3" t="str">
        <f t="shared" si="3"/>
        <v>436</v>
      </c>
      <c r="M59" s="4">
        <f t="shared" si="4"/>
        <v>3.8399999999987625E-2</v>
      </c>
    </row>
    <row r="60" spans="3:13" x14ac:dyDescent="0.25">
      <c r="C60">
        <f t="shared" si="5"/>
        <v>236</v>
      </c>
      <c r="D60" s="1">
        <f t="shared" si="0"/>
        <v>0.25423728813559321</v>
      </c>
      <c r="J60" s="2">
        <f t="shared" si="1"/>
        <v>1059.3220338983051</v>
      </c>
      <c r="K60" s="2">
        <f t="shared" si="2"/>
        <v>1059</v>
      </c>
      <c r="L60" s="3" t="str">
        <f t="shared" si="3"/>
        <v>423</v>
      </c>
      <c r="M60" s="4">
        <f t="shared" si="4"/>
        <v>3.0400000000002182E-2</v>
      </c>
    </row>
    <row r="61" spans="3:13" x14ac:dyDescent="0.25">
      <c r="C61">
        <f t="shared" si="5"/>
        <v>240</v>
      </c>
      <c r="D61" s="1">
        <f t="shared" si="0"/>
        <v>0.25</v>
      </c>
      <c r="J61" s="2">
        <f t="shared" si="1"/>
        <v>1041.6666666666667</v>
      </c>
      <c r="K61" s="2">
        <f t="shared" si="2"/>
        <v>1042</v>
      </c>
      <c r="L61" s="3" t="str">
        <f t="shared" si="3"/>
        <v>412</v>
      </c>
      <c r="M61" s="4">
        <f t="shared" si="4"/>
        <v>3.1999999999992722E-2</v>
      </c>
    </row>
    <row r="62" spans="3:13" x14ac:dyDescent="0.25">
      <c r="C62">
        <f t="shared" si="5"/>
        <v>244</v>
      </c>
      <c r="D62" s="1">
        <f t="shared" si="0"/>
        <v>0.24590163934426229</v>
      </c>
      <c r="J62" s="2">
        <f t="shared" si="1"/>
        <v>1024.5901639344261</v>
      </c>
      <c r="K62" s="2">
        <f t="shared" si="2"/>
        <v>1025</v>
      </c>
      <c r="L62" s="3" t="str">
        <f t="shared" si="3"/>
        <v>401</v>
      </c>
      <c r="M62" s="4">
        <f t="shared" si="4"/>
        <v>4.0000000000015287E-2</v>
      </c>
    </row>
    <row r="63" spans="3:13" x14ac:dyDescent="0.25">
      <c r="C63">
        <f t="shared" si="5"/>
        <v>248</v>
      </c>
      <c r="D63" s="1">
        <f t="shared" si="0"/>
        <v>0.24193548387096775</v>
      </c>
      <c r="J63" s="2">
        <f t="shared" si="1"/>
        <v>1008.0645161290323</v>
      </c>
      <c r="K63" s="2">
        <f t="shared" si="2"/>
        <v>1008</v>
      </c>
      <c r="L63" s="3" t="str">
        <f t="shared" si="3"/>
        <v>3F0</v>
      </c>
      <c r="M63" s="4">
        <f t="shared" si="4"/>
        <v>6.400000000005456E-3</v>
      </c>
    </row>
    <row r="64" spans="3:13" x14ac:dyDescent="0.25">
      <c r="C64">
        <f t="shared" si="5"/>
        <v>252</v>
      </c>
      <c r="D64" s="1">
        <f t="shared" si="0"/>
        <v>0.23809523809523808</v>
      </c>
      <c r="J64" s="2">
        <f t="shared" si="1"/>
        <v>992.06349206349194</v>
      </c>
      <c r="K64" s="2">
        <f t="shared" si="2"/>
        <v>992</v>
      </c>
      <c r="L64" s="3" t="str">
        <f t="shared" si="3"/>
        <v>3E0</v>
      </c>
      <c r="M64" s="4">
        <f t="shared" si="4"/>
        <v>6.3999999999870853E-3</v>
      </c>
    </row>
    <row r="65" spans="3:13" x14ac:dyDescent="0.25">
      <c r="C65">
        <f t="shared" si="5"/>
        <v>256</v>
      </c>
      <c r="D65" s="1">
        <f t="shared" si="0"/>
        <v>0.234375</v>
      </c>
      <c r="J65" s="2">
        <f t="shared" si="1"/>
        <v>976.5625</v>
      </c>
      <c r="K65" s="2">
        <f t="shared" si="2"/>
        <v>977</v>
      </c>
      <c r="L65" s="3" t="str">
        <f t="shared" si="3"/>
        <v>3D1</v>
      </c>
      <c r="M65" s="4">
        <f t="shared" si="4"/>
        <v>4.48E-2</v>
      </c>
    </row>
    <row r="66" spans="3:13" x14ac:dyDescent="0.25">
      <c r="C66">
        <f t="shared" si="5"/>
        <v>260</v>
      </c>
      <c r="D66" s="1">
        <f t="shared" si="0"/>
        <v>0.23076923076923078</v>
      </c>
      <c r="J66" s="2">
        <f t="shared" si="1"/>
        <v>961.53846153846155</v>
      </c>
      <c r="K66" s="2">
        <f t="shared" si="2"/>
        <v>962</v>
      </c>
      <c r="L66" s="3" t="str">
        <f t="shared" si="3"/>
        <v>3C2</v>
      </c>
      <c r="M66" s="4">
        <f t="shared" si="4"/>
        <v>4.7999999999999092E-2</v>
      </c>
    </row>
    <row r="67" spans="3:13" x14ac:dyDescent="0.25">
      <c r="C67">
        <f t="shared" si="5"/>
        <v>264</v>
      </c>
      <c r="D67" s="1">
        <f t="shared" ref="D67:D72" si="6">60/C67</f>
        <v>0.22727272727272727</v>
      </c>
      <c r="J67" s="2">
        <f t="shared" ref="J67:J72" si="7">D67/$I$2</f>
        <v>946.96969696969688</v>
      </c>
      <c r="K67" s="2">
        <f t="shared" ref="K67:K72" si="8">ROUND(J67, 0)</f>
        <v>947</v>
      </c>
      <c r="L67" s="3" t="str">
        <f t="shared" ref="L67:L72" si="9">DEC2HEX(K67)</f>
        <v>3B3</v>
      </c>
      <c r="M67" s="4">
        <f t="shared" ref="M67:M72" si="10">ABS(J67-K67)/J67*100</f>
        <v>3.2000000000090949E-3</v>
      </c>
    </row>
    <row r="68" spans="3:13" x14ac:dyDescent="0.25">
      <c r="C68">
        <f t="shared" ref="C68:C72" si="11">IF(C67 &gt;= $B$2, C67, $A$2+C67)</f>
        <v>268</v>
      </c>
      <c r="D68" s="1">
        <f t="shared" si="6"/>
        <v>0.22388059701492538</v>
      </c>
      <c r="J68" s="2">
        <f t="shared" si="7"/>
        <v>932.83582089552237</v>
      </c>
      <c r="K68" s="2">
        <f t="shared" si="8"/>
        <v>933</v>
      </c>
      <c r="L68" s="3" t="str">
        <f t="shared" si="9"/>
        <v>3A5</v>
      </c>
      <c r="M68" s="4">
        <f t="shared" si="10"/>
        <v>1.7600000000001455E-2</v>
      </c>
    </row>
    <row r="69" spans="3:13" x14ac:dyDescent="0.25">
      <c r="C69">
        <f t="shared" si="11"/>
        <v>272</v>
      </c>
      <c r="D69" s="1">
        <f t="shared" si="6"/>
        <v>0.22058823529411764</v>
      </c>
      <c r="J69" s="2">
        <f t="shared" si="7"/>
        <v>919.11764705882342</v>
      </c>
      <c r="K69" s="2">
        <f t="shared" si="8"/>
        <v>919</v>
      </c>
      <c r="L69" s="3" t="str">
        <f t="shared" si="9"/>
        <v>397</v>
      </c>
      <c r="M69" s="4">
        <f t="shared" si="10"/>
        <v>1.2799999999988361E-2</v>
      </c>
    </row>
    <row r="70" spans="3:13" x14ac:dyDescent="0.25">
      <c r="C70">
        <f t="shared" si="11"/>
        <v>276</v>
      </c>
      <c r="D70" s="1">
        <f t="shared" si="6"/>
        <v>0.21739130434782608</v>
      </c>
      <c r="J70" s="2">
        <f t="shared" si="7"/>
        <v>905.79710144927526</v>
      </c>
      <c r="K70" s="2">
        <f t="shared" si="8"/>
        <v>906</v>
      </c>
      <c r="L70" s="3" t="str">
        <f t="shared" si="9"/>
        <v>38A</v>
      </c>
      <c r="M70" s="4">
        <f t="shared" si="10"/>
        <v>2.2400000000011282E-2</v>
      </c>
    </row>
    <row r="71" spans="3:13" x14ac:dyDescent="0.25">
      <c r="C71">
        <f t="shared" si="11"/>
        <v>280</v>
      </c>
      <c r="D71" s="1">
        <f t="shared" si="6"/>
        <v>0.21428571428571427</v>
      </c>
      <c r="J71" s="2">
        <f t="shared" si="7"/>
        <v>892.85714285714278</v>
      </c>
      <c r="K71" s="2">
        <f t="shared" si="8"/>
        <v>893</v>
      </c>
      <c r="L71" s="3" t="str">
        <f t="shared" si="9"/>
        <v>37D</v>
      </c>
      <c r="M71" s="4">
        <f t="shared" si="10"/>
        <v>1.6000000000009094E-2</v>
      </c>
    </row>
    <row r="72" spans="3:13" x14ac:dyDescent="0.25">
      <c r="C72">
        <f t="shared" si="11"/>
        <v>280</v>
      </c>
      <c r="D72" s="1">
        <f t="shared" si="6"/>
        <v>0.21428571428571427</v>
      </c>
      <c r="J72" s="2">
        <f t="shared" si="7"/>
        <v>892.85714285714278</v>
      </c>
      <c r="K72" s="2">
        <f t="shared" si="8"/>
        <v>893</v>
      </c>
      <c r="L72" s="3" t="str">
        <f t="shared" si="9"/>
        <v>37D</v>
      </c>
      <c r="M72" s="4">
        <f t="shared" si="10"/>
        <v>1.6000000000009094E-2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2017-11-17T20:33:49Z</dcterms:created>
  <dcterms:modified xsi:type="dcterms:W3CDTF">2017-11-19T03:50:50Z</dcterms:modified>
</cp:coreProperties>
</file>