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finky/Desktop/STAT 476/Project 1/"/>
    </mc:Choice>
  </mc:AlternateContent>
  <xr:revisionPtr revIDLastSave="0" documentId="13_ncr:1_{AD38E0B4-371A-3D4E-B7A2-293D7A468D81}" xr6:coauthVersionLast="47" xr6:coauthVersionMax="47" xr10:uidLastSave="{00000000-0000-0000-0000-000000000000}"/>
  <bookViews>
    <workbookView xWindow="3980" yWindow="120" windowWidth="27180" windowHeight="17780" xr2:uid="{00000000-000D-0000-FFFF-FFFF00000000}"/>
  </bookViews>
  <sheets>
    <sheet name="Gold Medal MLE" sheetId="1" r:id="rId1"/>
    <sheet name="Silver Bronze Medal MLE" sheetId="6" r:id="rId2"/>
    <sheet name="Gold Medal Non-Unit Time" sheetId="4" r:id="rId3"/>
    <sheet name="Gold Medal NUT Spike@0" sheetId="5" r:id="rId4"/>
    <sheet name="Gold Medal Spike@0" sheetId="2" r:id="rId5"/>
    <sheet name="Gold Medal Spike@1" sheetId="3" r:id="rId6"/>
  </sheets>
  <definedNames>
    <definedName name="solver_adj" localSheetId="0" hidden="1">'Gold Medal MLE'!$K$29</definedName>
    <definedName name="solver_adj" localSheetId="2" hidden="1">'Gold Medal Non-Unit Time'!$B$1:$B$2</definedName>
    <definedName name="solver_adj" localSheetId="3" hidden="1">'Gold Medal NUT Spike@0'!$B$1:$B$3</definedName>
    <definedName name="solver_adj" localSheetId="4" hidden="1">'Gold Medal Spike@0'!$B$1:$B$3</definedName>
    <definedName name="solver_adj" localSheetId="5" hidden="1">'Gold Medal Spike@1'!$B$1:$B$3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4" hidden="1">2</definedName>
    <definedName name="solver_drv" localSheetId="5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'Gold Medal MLE'!$K$29:$K$30</definedName>
    <definedName name="solver_lhs1" localSheetId="2" hidden="1">'Gold Medal Non-Unit Time'!$B$1:$B$2</definedName>
    <definedName name="solver_lhs1" localSheetId="3" hidden="1">'Gold Medal NUT Spike@0'!$B$1:$B$2</definedName>
    <definedName name="solver_lhs1" localSheetId="4" hidden="1">'Gold Medal Spike@0'!$B$1:$B$2</definedName>
    <definedName name="solver_lhs1" localSheetId="5" hidden="1">'Gold Medal Spike@1'!$B$1:$B$2</definedName>
    <definedName name="solver_lhs2" localSheetId="3" hidden="1">'Gold Medal NUT Spike@0'!$B$3</definedName>
    <definedName name="solver_lhs2" localSheetId="4" hidden="1">'Gold Medal Spike@0'!$B$3</definedName>
    <definedName name="solver_lhs2" localSheetId="5" hidden="1">'Gold Medal Spike@1'!$B$3</definedName>
    <definedName name="solver_lhs3" localSheetId="3" hidden="1">'Gold Medal NUT Spike@0'!$B$3</definedName>
    <definedName name="solver_lhs3" localSheetId="4" hidden="1">'Gold Medal Spike@0'!$B$3</definedName>
    <definedName name="solver_lhs3" localSheetId="5" hidden="1">'Gold Medal Spike@1'!$B$3</definedName>
    <definedName name="solver_lin" localSheetId="0" hidden="1">2</definedName>
    <definedName name="solver_lin" localSheetId="2" hidden="1">2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1</definedName>
    <definedName name="solver_num" localSheetId="2" hidden="1">1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'Gold Medal MLE'!$K$33</definedName>
    <definedName name="solver_opt" localSheetId="2" hidden="1">'Gold Medal Non-Unit Time'!$I$3</definedName>
    <definedName name="solver_opt" localSheetId="3" hidden="1">'Gold Medal NUT Spike@0'!$I$3</definedName>
    <definedName name="solver_opt" localSheetId="4" hidden="1">'Gold Medal Spike@0'!$I$3</definedName>
    <definedName name="solver_opt" localSheetId="5" hidden="1">'Gold Medal Spike@1'!$I$3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4" hidden="1">2</definedName>
    <definedName name="solver_rbv" localSheetId="5" hidden="1">1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hs1" localSheetId="0" hidden="1">0.00001</definedName>
    <definedName name="solver_rhs1" localSheetId="2" hidden="1">0.0001</definedName>
    <definedName name="solver_rhs1" localSheetId="3" hidden="1">0.0001</definedName>
    <definedName name="solver_rhs1" localSheetId="4" hidden="1">0.0001</definedName>
    <definedName name="solver_rhs1" localSheetId="5" hidden="1">0.00001</definedName>
    <definedName name="solver_rhs2" localSheetId="3" hidden="1">0.99999</definedName>
    <definedName name="solver_rhs2" localSheetId="4" hidden="1">0.999999</definedName>
    <definedName name="solver_rhs2" localSheetId="5" hidden="1">0.99999</definedName>
    <definedName name="solver_rhs3" localSheetId="3" hidden="1">0.00001</definedName>
    <definedName name="solver_rhs3" localSheetId="4" hidden="1">0.00000001</definedName>
    <definedName name="solver_rhs3" localSheetId="5" hidden="1">0.00001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cl" localSheetId="4" hidden="1">2</definedName>
    <definedName name="solver_scl" localSheetId="5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2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2</definedName>
    <definedName name="solver_ver" localSheetId="2" hidden="1">2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1" l="1"/>
  <c r="K28" i="1"/>
  <c r="K59" i="1"/>
  <c r="K58" i="1"/>
  <c r="K57" i="1"/>
  <c r="K56" i="1"/>
  <c r="K55" i="1"/>
  <c r="K54" i="1"/>
  <c r="K53" i="1"/>
  <c r="K52" i="1"/>
  <c r="K51" i="1"/>
  <c r="K50" i="1"/>
  <c r="L38" i="1"/>
  <c r="L39" i="1"/>
  <c r="L40" i="1"/>
  <c r="L41" i="1"/>
  <c r="L42" i="1"/>
  <c r="L43" i="1"/>
  <c r="L44" i="1"/>
  <c r="L45" i="1"/>
  <c r="L46" i="1"/>
  <c r="L37" i="1"/>
  <c r="K32" i="1" l="1"/>
  <c r="G5" i="1"/>
  <c r="K30" i="1"/>
  <c r="K31" i="1" l="1"/>
  <c r="K33" i="1" s="1"/>
  <c r="L50" i="1"/>
  <c r="L34" i="6"/>
  <c r="L26" i="6"/>
  <c r="L27" i="6"/>
  <c r="L28" i="6"/>
  <c r="L29" i="6"/>
  <c r="L30" i="6"/>
  <c r="L31" i="6"/>
  <c r="L32" i="6"/>
  <c r="L33" i="6"/>
  <c r="L25" i="6"/>
  <c r="M25" i="6"/>
  <c r="O16" i="6"/>
  <c r="O7" i="6"/>
  <c r="O8" i="6"/>
  <c r="O9" i="6"/>
  <c r="O10" i="6"/>
  <c r="O11" i="6"/>
  <c r="O12" i="6"/>
  <c r="O13" i="6"/>
  <c r="O14" i="6"/>
  <c r="O15" i="6"/>
  <c r="O6" i="6"/>
  <c r="N6" i="6"/>
  <c r="M6" i="6"/>
  <c r="M12" i="6"/>
  <c r="M7" i="6"/>
  <c r="L16" i="6"/>
  <c r="L15" i="6"/>
  <c r="L7" i="6"/>
  <c r="L8" i="6"/>
  <c r="L9" i="6"/>
  <c r="L10" i="6"/>
  <c r="L11" i="6"/>
  <c r="L12" i="6"/>
  <c r="L13" i="6"/>
  <c r="L14" i="6"/>
  <c r="L6" i="6"/>
  <c r="G210" i="6"/>
  <c r="H210" i="6" s="1"/>
  <c r="G209" i="6"/>
  <c r="H209" i="6" s="1"/>
  <c r="G208" i="6"/>
  <c r="H208" i="6" s="1"/>
  <c r="G207" i="6"/>
  <c r="H207" i="6" s="1"/>
  <c r="G206" i="6"/>
  <c r="H206" i="6" s="1"/>
  <c r="G205" i="6"/>
  <c r="H205" i="6" s="1"/>
  <c r="G204" i="6"/>
  <c r="H204" i="6" s="1"/>
  <c r="G203" i="6"/>
  <c r="H203" i="6" s="1"/>
  <c r="G202" i="6"/>
  <c r="H202" i="6" s="1"/>
  <c r="G201" i="6"/>
  <c r="H201" i="6" s="1"/>
  <c r="G200" i="6"/>
  <c r="H200" i="6" s="1"/>
  <c r="G199" i="6"/>
  <c r="H199" i="6" s="1"/>
  <c r="G198" i="6"/>
  <c r="H198" i="6" s="1"/>
  <c r="G197" i="6"/>
  <c r="H197" i="6" s="1"/>
  <c r="G196" i="6"/>
  <c r="H196" i="6" s="1"/>
  <c r="G195" i="6"/>
  <c r="H195" i="6" s="1"/>
  <c r="G194" i="6"/>
  <c r="H194" i="6" s="1"/>
  <c r="G193" i="6"/>
  <c r="H193" i="6" s="1"/>
  <c r="G192" i="6"/>
  <c r="H192" i="6" s="1"/>
  <c r="G191" i="6"/>
  <c r="H191" i="6" s="1"/>
  <c r="G190" i="6"/>
  <c r="H190" i="6" s="1"/>
  <c r="G189" i="6"/>
  <c r="H189" i="6" s="1"/>
  <c r="G188" i="6"/>
  <c r="H188" i="6" s="1"/>
  <c r="G187" i="6"/>
  <c r="H187" i="6" s="1"/>
  <c r="G186" i="6"/>
  <c r="H186" i="6" s="1"/>
  <c r="G185" i="6"/>
  <c r="H185" i="6" s="1"/>
  <c r="G184" i="6"/>
  <c r="H184" i="6" s="1"/>
  <c r="G183" i="6"/>
  <c r="H183" i="6" s="1"/>
  <c r="G182" i="6"/>
  <c r="H182" i="6" s="1"/>
  <c r="G181" i="6"/>
  <c r="H181" i="6" s="1"/>
  <c r="G180" i="6"/>
  <c r="H180" i="6" s="1"/>
  <c r="G179" i="6"/>
  <c r="H179" i="6" s="1"/>
  <c r="G178" i="6"/>
  <c r="H178" i="6" s="1"/>
  <c r="G177" i="6"/>
  <c r="H177" i="6" s="1"/>
  <c r="G176" i="6"/>
  <c r="H176" i="6" s="1"/>
  <c r="G175" i="6"/>
  <c r="H175" i="6" s="1"/>
  <c r="G174" i="6"/>
  <c r="H174" i="6" s="1"/>
  <c r="G173" i="6"/>
  <c r="H173" i="6" s="1"/>
  <c r="G172" i="6"/>
  <c r="H172" i="6" s="1"/>
  <c r="G171" i="6"/>
  <c r="H171" i="6" s="1"/>
  <c r="G170" i="6"/>
  <c r="H170" i="6" s="1"/>
  <c r="H169" i="6"/>
  <c r="G169" i="6"/>
  <c r="G168" i="6"/>
  <c r="H168" i="6" s="1"/>
  <c r="G167" i="6"/>
  <c r="H167" i="6" s="1"/>
  <c r="G166" i="6"/>
  <c r="H166" i="6" s="1"/>
  <c r="G165" i="6"/>
  <c r="H165" i="6" s="1"/>
  <c r="G164" i="6"/>
  <c r="H164" i="6" s="1"/>
  <c r="G163" i="6"/>
  <c r="H163" i="6" s="1"/>
  <c r="G162" i="6"/>
  <c r="H162" i="6" s="1"/>
  <c r="G161" i="6"/>
  <c r="H161" i="6" s="1"/>
  <c r="G160" i="6"/>
  <c r="H160" i="6" s="1"/>
  <c r="G159" i="6"/>
  <c r="H159" i="6" s="1"/>
  <c r="G158" i="6"/>
  <c r="H158" i="6" s="1"/>
  <c r="G157" i="6"/>
  <c r="H157" i="6" s="1"/>
  <c r="G156" i="6"/>
  <c r="H156" i="6" s="1"/>
  <c r="G155" i="6"/>
  <c r="H155" i="6" s="1"/>
  <c r="G154" i="6"/>
  <c r="H154" i="6" s="1"/>
  <c r="G153" i="6"/>
  <c r="H153" i="6" s="1"/>
  <c r="G152" i="6"/>
  <c r="H152" i="6" s="1"/>
  <c r="G151" i="6"/>
  <c r="H151" i="6" s="1"/>
  <c r="G150" i="6"/>
  <c r="H150" i="6" s="1"/>
  <c r="G149" i="6"/>
  <c r="H149" i="6" s="1"/>
  <c r="G148" i="6"/>
  <c r="H148" i="6" s="1"/>
  <c r="G147" i="6"/>
  <c r="H147" i="6" s="1"/>
  <c r="G146" i="6"/>
  <c r="H146" i="6" s="1"/>
  <c r="G145" i="6"/>
  <c r="H145" i="6" s="1"/>
  <c r="G144" i="6"/>
  <c r="H144" i="6" s="1"/>
  <c r="G143" i="6"/>
  <c r="H143" i="6" s="1"/>
  <c r="G142" i="6"/>
  <c r="H142" i="6" s="1"/>
  <c r="G141" i="6"/>
  <c r="H141" i="6" s="1"/>
  <c r="G140" i="6"/>
  <c r="H140" i="6" s="1"/>
  <c r="G139" i="6"/>
  <c r="H139" i="6" s="1"/>
  <c r="G138" i="6"/>
  <c r="H138" i="6" s="1"/>
  <c r="G137" i="6"/>
  <c r="H137" i="6" s="1"/>
  <c r="G136" i="6"/>
  <c r="H136" i="6" s="1"/>
  <c r="G135" i="6"/>
  <c r="H135" i="6" s="1"/>
  <c r="G134" i="6"/>
  <c r="H134" i="6" s="1"/>
  <c r="G133" i="6"/>
  <c r="H133" i="6" s="1"/>
  <c r="G132" i="6"/>
  <c r="H132" i="6" s="1"/>
  <c r="G131" i="6"/>
  <c r="H131" i="6" s="1"/>
  <c r="G130" i="6"/>
  <c r="H130" i="6" s="1"/>
  <c r="G129" i="6"/>
  <c r="H129" i="6" s="1"/>
  <c r="G128" i="6"/>
  <c r="H128" i="6" s="1"/>
  <c r="G127" i="6"/>
  <c r="H127" i="6" s="1"/>
  <c r="G126" i="6"/>
  <c r="H126" i="6" s="1"/>
  <c r="G125" i="6"/>
  <c r="H125" i="6" s="1"/>
  <c r="G124" i="6"/>
  <c r="H124" i="6" s="1"/>
  <c r="G123" i="6"/>
  <c r="H123" i="6" s="1"/>
  <c r="G122" i="6"/>
  <c r="H122" i="6" s="1"/>
  <c r="G121" i="6"/>
  <c r="H121" i="6" s="1"/>
  <c r="G120" i="6"/>
  <c r="H120" i="6" s="1"/>
  <c r="G119" i="6"/>
  <c r="H119" i="6" s="1"/>
  <c r="G118" i="6"/>
  <c r="H118" i="6" s="1"/>
  <c r="G117" i="6"/>
  <c r="H117" i="6" s="1"/>
  <c r="G116" i="6"/>
  <c r="H116" i="6" s="1"/>
  <c r="G115" i="6"/>
  <c r="H115" i="6" s="1"/>
  <c r="G114" i="6"/>
  <c r="H114" i="6" s="1"/>
  <c r="G113" i="6"/>
  <c r="H113" i="6" s="1"/>
  <c r="G112" i="6"/>
  <c r="H112" i="6" s="1"/>
  <c r="G111" i="6"/>
  <c r="H111" i="6" s="1"/>
  <c r="G110" i="6"/>
  <c r="H110" i="6" s="1"/>
  <c r="G109" i="6"/>
  <c r="H109" i="6" s="1"/>
  <c r="G108" i="6"/>
  <c r="H108" i="6" s="1"/>
  <c r="G107" i="6"/>
  <c r="H107" i="6" s="1"/>
  <c r="G106" i="6"/>
  <c r="H106" i="6" s="1"/>
  <c r="G105" i="6"/>
  <c r="H105" i="6" s="1"/>
  <c r="G104" i="6"/>
  <c r="H104" i="6" s="1"/>
  <c r="G103" i="6"/>
  <c r="H103" i="6" s="1"/>
  <c r="G102" i="6"/>
  <c r="H102" i="6" s="1"/>
  <c r="G101" i="6"/>
  <c r="H101" i="6" s="1"/>
  <c r="G100" i="6"/>
  <c r="H100" i="6" s="1"/>
  <c r="G99" i="6"/>
  <c r="H99" i="6" s="1"/>
  <c r="G98" i="6"/>
  <c r="H98" i="6" s="1"/>
  <c r="H97" i="6"/>
  <c r="G97" i="6"/>
  <c r="G96" i="6"/>
  <c r="H96" i="6" s="1"/>
  <c r="G95" i="6"/>
  <c r="H95" i="6" s="1"/>
  <c r="G94" i="6"/>
  <c r="H94" i="6" s="1"/>
  <c r="G93" i="6"/>
  <c r="H93" i="6" s="1"/>
  <c r="G92" i="6"/>
  <c r="H92" i="6" s="1"/>
  <c r="G91" i="6"/>
  <c r="H91" i="6" s="1"/>
  <c r="G90" i="6"/>
  <c r="H90" i="6" s="1"/>
  <c r="G89" i="6"/>
  <c r="H89" i="6" s="1"/>
  <c r="G88" i="6"/>
  <c r="H88" i="6" s="1"/>
  <c r="G87" i="6"/>
  <c r="H87" i="6" s="1"/>
  <c r="G86" i="6"/>
  <c r="H86" i="6" s="1"/>
  <c r="G85" i="6"/>
  <c r="H85" i="6" s="1"/>
  <c r="G84" i="6"/>
  <c r="H84" i="6" s="1"/>
  <c r="G83" i="6"/>
  <c r="H83" i="6" s="1"/>
  <c r="G82" i="6"/>
  <c r="H82" i="6" s="1"/>
  <c r="G81" i="6"/>
  <c r="H81" i="6" s="1"/>
  <c r="G80" i="6"/>
  <c r="H80" i="6" s="1"/>
  <c r="G79" i="6"/>
  <c r="H79" i="6" s="1"/>
  <c r="G78" i="6"/>
  <c r="H78" i="6" s="1"/>
  <c r="G77" i="6"/>
  <c r="H77" i="6" s="1"/>
  <c r="G76" i="6"/>
  <c r="H76" i="6" s="1"/>
  <c r="G75" i="6"/>
  <c r="H75" i="6" s="1"/>
  <c r="G74" i="6"/>
  <c r="H74" i="6" s="1"/>
  <c r="G73" i="6"/>
  <c r="H73" i="6" s="1"/>
  <c r="G72" i="6"/>
  <c r="H72" i="6" s="1"/>
  <c r="G71" i="6"/>
  <c r="H71" i="6" s="1"/>
  <c r="G70" i="6"/>
  <c r="H70" i="6" s="1"/>
  <c r="G69" i="6"/>
  <c r="H69" i="6" s="1"/>
  <c r="G68" i="6"/>
  <c r="H68" i="6" s="1"/>
  <c r="G67" i="6"/>
  <c r="H67" i="6" s="1"/>
  <c r="G66" i="6"/>
  <c r="H66" i="6" s="1"/>
  <c r="G65" i="6"/>
  <c r="H65" i="6" s="1"/>
  <c r="G64" i="6"/>
  <c r="H64" i="6" s="1"/>
  <c r="G63" i="6"/>
  <c r="H63" i="6" s="1"/>
  <c r="G62" i="6"/>
  <c r="H62" i="6" s="1"/>
  <c r="G61" i="6"/>
  <c r="H61" i="6" s="1"/>
  <c r="G60" i="6"/>
  <c r="H60" i="6" s="1"/>
  <c r="G59" i="6"/>
  <c r="H59" i="6" s="1"/>
  <c r="G58" i="6"/>
  <c r="H58" i="6" s="1"/>
  <c r="G57" i="6"/>
  <c r="H57" i="6" s="1"/>
  <c r="G56" i="6"/>
  <c r="H56" i="6" s="1"/>
  <c r="G55" i="6"/>
  <c r="H55" i="6" s="1"/>
  <c r="G54" i="6"/>
  <c r="H54" i="6" s="1"/>
  <c r="G53" i="6"/>
  <c r="H53" i="6" s="1"/>
  <c r="G52" i="6"/>
  <c r="H52" i="6" s="1"/>
  <c r="G51" i="6"/>
  <c r="H51" i="6" s="1"/>
  <c r="G50" i="6"/>
  <c r="H50" i="6" s="1"/>
  <c r="G49" i="6"/>
  <c r="H49" i="6" s="1"/>
  <c r="G48" i="6"/>
  <c r="H48" i="6" s="1"/>
  <c r="G47" i="6"/>
  <c r="H47" i="6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H21" i="6"/>
  <c r="G21" i="6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H13" i="6"/>
  <c r="G13" i="6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207" i="1"/>
  <c r="H207" i="1" s="1"/>
  <c r="G208" i="1"/>
  <c r="H208" i="1" s="1"/>
  <c r="H5" i="5"/>
  <c r="M6" i="5"/>
  <c r="N6" i="5"/>
  <c r="O6" i="5"/>
  <c r="P6" i="5"/>
  <c r="Q6" i="5"/>
  <c r="R6" i="5"/>
  <c r="S6" i="5"/>
  <c r="T6" i="5"/>
  <c r="U6" i="5"/>
  <c r="M7" i="5"/>
  <c r="N7" i="5"/>
  <c r="O7" i="5"/>
  <c r="P7" i="5"/>
  <c r="Q7" i="5"/>
  <c r="R7" i="5"/>
  <c r="S7" i="5"/>
  <c r="T7" i="5"/>
  <c r="U7" i="5"/>
  <c r="M8" i="5"/>
  <c r="N8" i="5"/>
  <c r="O8" i="5"/>
  <c r="P8" i="5"/>
  <c r="Q8" i="5"/>
  <c r="R8" i="5"/>
  <c r="S8" i="5"/>
  <c r="T8" i="5"/>
  <c r="U8" i="5"/>
  <c r="M9" i="5"/>
  <c r="N9" i="5"/>
  <c r="O9" i="5"/>
  <c r="P9" i="5"/>
  <c r="Q9" i="5"/>
  <c r="R9" i="5"/>
  <c r="S9" i="5"/>
  <c r="T9" i="5"/>
  <c r="U9" i="5"/>
  <c r="M10" i="5"/>
  <c r="N10" i="5"/>
  <c r="O10" i="5"/>
  <c r="P10" i="5"/>
  <c r="Q10" i="5"/>
  <c r="R10" i="5"/>
  <c r="S10" i="5"/>
  <c r="T10" i="5"/>
  <c r="U10" i="5"/>
  <c r="M11" i="5"/>
  <c r="N11" i="5"/>
  <c r="O11" i="5"/>
  <c r="P11" i="5"/>
  <c r="Q11" i="5"/>
  <c r="R11" i="5"/>
  <c r="S11" i="5"/>
  <c r="T11" i="5"/>
  <c r="U11" i="5"/>
  <c r="M12" i="5"/>
  <c r="N12" i="5"/>
  <c r="O12" i="5"/>
  <c r="P12" i="5"/>
  <c r="Q12" i="5"/>
  <c r="R12" i="5"/>
  <c r="S12" i="5"/>
  <c r="T12" i="5"/>
  <c r="U12" i="5"/>
  <c r="M13" i="5"/>
  <c r="N13" i="5"/>
  <c r="O13" i="5"/>
  <c r="P13" i="5"/>
  <c r="Q13" i="5"/>
  <c r="R13" i="5"/>
  <c r="S13" i="5"/>
  <c r="T13" i="5"/>
  <c r="U13" i="5"/>
  <c r="M14" i="5"/>
  <c r="N14" i="5"/>
  <c r="O14" i="5"/>
  <c r="P14" i="5"/>
  <c r="Q14" i="5"/>
  <c r="R14" i="5"/>
  <c r="S14" i="5"/>
  <c r="T14" i="5"/>
  <c r="U14" i="5"/>
  <c r="M15" i="5"/>
  <c r="N15" i="5"/>
  <c r="O15" i="5"/>
  <c r="P15" i="5"/>
  <c r="Q15" i="5"/>
  <c r="R15" i="5"/>
  <c r="S15" i="5"/>
  <c r="T15" i="5"/>
  <c r="U15" i="5"/>
  <c r="M16" i="5"/>
  <c r="N16" i="5"/>
  <c r="O16" i="5"/>
  <c r="P16" i="5"/>
  <c r="Q16" i="5"/>
  <c r="R16" i="5"/>
  <c r="S16" i="5"/>
  <c r="T16" i="5"/>
  <c r="U16" i="5"/>
  <c r="M17" i="5"/>
  <c r="N17" i="5"/>
  <c r="O17" i="5"/>
  <c r="P17" i="5"/>
  <c r="Q17" i="5"/>
  <c r="R17" i="5"/>
  <c r="S17" i="5"/>
  <c r="T17" i="5"/>
  <c r="U17" i="5"/>
  <c r="M18" i="5"/>
  <c r="N18" i="5"/>
  <c r="O18" i="5"/>
  <c r="P18" i="5"/>
  <c r="Q18" i="5"/>
  <c r="R18" i="5"/>
  <c r="S18" i="5"/>
  <c r="T18" i="5"/>
  <c r="U18" i="5"/>
  <c r="M19" i="5"/>
  <c r="N19" i="5"/>
  <c r="O19" i="5"/>
  <c r="P19" i="5"/>
  <c r="Q19" i="5"/>
  <c r="R19" i="5"/>
  <c r="S19" i="5"/>
  <c r="T19" i="5"/>
  <c r="U19" i="5"/>
  <c r="M20" i="5"/>
  <c r="N20" i="5"/>
  <c r="O20" i="5"/>
  <c r="P20" i="5"/>
  <c r="Q20" i="5"/>
  <c r="R20" i="5"/>
  <c r="S20" i="5"/>
  <c r="T20" i="5"/>
  <c r="U20" i="5"/>
  <c r="M21" i="5"/>
  <c r="N21" i="5"/>
  <c r="O21" i="5"/>
  <c r="P21" i="5"/>
  <c r="Q21" i="5"/>
  <c r="R21" i="5"/>
  <c r="S21" i="5"/>
  <c r="T21" i="5"/>
  <c r="U21" i="5"/>
  <c r="M22" i="5"/>
  <c r="N22" i="5"/>
  <c r="O22" i="5"/>
  <c r="P22" i="5"/>
  <c r="Q22" i="5"/>
  <c r="R22" i="5"/>
  <c r="S22" i="5"/>
  <c r="T22" i="5"/>
  <c r="U22" i="5"/>
  <c r="M23" i="5"/>
  <c r="N23" i="5"/>
  <c r="O23" i="5"/>
  <c r="P23" i="5"/>
  <c r="Q23" i="5"/>
  <c r="R23" i="5"/>
  <c r="S23" i="5"/>
  <c r="T23" i="5"/>
  <c r="U23" i="5"/>
  <c r="M24" i="5"/>
  <c r="N24" i="5"/>
  <c r="O24" i="5"/>
  <c r="P24" i="5"/>
  <c r="Q24" i="5"/>
  <c r="R24" i="5"/>
  <c r="S24" i="5"/>
  <c r="T24" i="5"/>
  <c r="U24" i="5"/>
  <c r="M25" i="5"/>
  <c r="N25" i="5"/>
  <c r="O25" i="5"/>
  <c r="P25" i="5"/>
  <c r="Q25" i="5"/>
  <c r="R25" i="5"/>
  <c r="S25" i="5"/>
  <c r="T25" i="5"/>
  <c r="U25" i="5"/>
  <c r="M26" i="5"/>
  <c r="N26" i="5"/>
  <c r="O26" i="5"/>
  <c r="P26" i="5"/>
  <c r="Q26" i="5"/>
  <c r="R26" i="5"/>
  <c r="S26" i="5"/>
  <c r="T26" i="5"/>
  <c r="U26" i="5"/>
  <c r="M27" i="5"/>
  <c r="N27" i="5"/>
  <c r="O27" i="5"/>
  <c r="P27" i="5"/>
  <c r="Q27" i="5"/>
  <c r="R27" i="5"/>
  <c r="S27" i="5"/>
  <c r="T27" i="5"/>
  <c r="U27" i="5"/>
  <c r="M28" i="5"/>
  <c r="N28" i="5"/>
  <c r="O28" i="5"/>
  <c r="P28" i="5"/>
  <c r="Q28" i="5"/>
  <c r="R28" i="5"/>
  <c r="S28" i="5"/>
  <c r="T28" i="5"/>
  <c r="U28" i="5"/>
  <c r="M29" i="5"/>
  <c r="N29" i="5"/>
  <c r="O29" i="5"/>
  <c r="P29" i="5"/>
  <c r="Q29" i="5"/>
  <c r="R29" i="5"/>
  <c r="S29" i="5"/>
  <c r="T29" i="5"/>
  <c r="U29" i="5"/>
  <c r="M30" i="5"/>
  <c r="N30" i="5"/>
  <c r="O30" i="5"/>
  <c r="P30" i="5"/>
  <c r="Q30" i="5"/>
  <c r="R30" i="5"/>
  <c r="S30" i="5"/>
  <c r="T30" i="5"/>
  <c r="U30" i="5"/>
  <c r="M31" i="5"/>
  <c r="N31" i="5"/>
  <c r="O31" i="5"/>
  <c r="P31" i="5"/>
  <c r="Q31" i="5"/>
  <c r="R31" i="5"/>
  <c r="S31" i="5"/>
  <c r="T31" i="5"/>
  <c r="U31" i="5"/>
  <c r="M32" i="5"/>
  <c r="N32" i="5"/>
  <c r="O32" i="5"/>
  <c r="P32" i="5"/>
  <c r="Q32" i="5"/>
  <c r="R32" i="5"/>
  <c r="S32" i="5"/>
  <c r="T32" i="5"/>
  <c r="U32" i="5"/>
  <c r="M33" i="5"/>
  <c r="N33" i="5"/>
  <c r="O33" i="5"/>
  <c r="P33" i="5"/>
  <c r="Q33" i="5"/>
  <c r="R33" i="5"/>
  <c r="S33" i="5"/>
  <c r="T33" i="5"/>
  <c r="U33" i="5"/>
  <c r="M34" i="5"/>
  <c r="N34" i="5"/>
  <c r="O34" i="5"/>
  <c r="P34" i="5"/>
  <c r="Q34" i="5"/>
  <c r="R34" i="5"/>
  <c r="S34" i="5"/>
  <c r="T34" i="5"/>
  <c r="U34" i="5"/>
  <c r="M35" i="5"/>
  <c r="N35" i="5"/>
  <c r="O35" i="5"/>
  <c r="P35" i="5"/>
  <c r="Q35" i="5"/>
  <c r="R35" i="5"/>
  <c r="S35" i="5"/>
  <c r="T35" i="5"/>
  <c r="U35" i="5"/>
  <c r="M36" i="5"/>
  <c r="N36" i="5"/>
  <c r="O36" i="5"/>
  <c r="P36" i="5"/>
  <c r="Q36" i="5"/>
  <c r="R36" i="5"/>
  <c r="S36" i="5"/>
  <c r="T36" i="5"/>
  <c r="U36" i="5"/>
  <c r="M37" i="5"/>
  <c r="N37" i="5"/>
  <c r="O37" i="5"/>
  <c r="P37" i="5"/>
  <c r="Q37" i="5"/>
  <c r="R37" i="5"/>
  <c r="S37" i="5"/>
  <c r="T37" i="5"/>
  <c r="U37" i="5"/>
  <c r="M38" i="5"/>
  <c r="N38" i="5"/>
  <c r="O38" i="5"/>
  <c r="P38" i="5"/>
  <c r="Q38" i="5"/>
  <c r="R38" i="5"/>
  <c r="S38" i="5"/>
  <c r="T38" i="5"/>
  <c r="U38" i="5"/>
  <c r="M39" i="5"/>
  <c r="N39" i="5"/>
  <c r="O39" i="5"/>
  <c r="P39" i="5"/>
  <c r="Q39" i="5"/>
  <c r="R39" i="5"/>
  <c r="S39" i="5"/>
  <c r="T39" i="5"/>
  <c r="U39" i="5"/>
  <c r="M40" i="5"/>
  <c r="N40" i="5"/>
  <c r="O40" i="5"/>
  <c r="P40" i="5"/>
  <c r="Q40" i="5"/>
  <c r="R40" i="5"/>
  <c r="S40" i="5"/>
  <c r="T40" i="5"/>
  <c r="U40" i="5"/>
  <c r="M41" i="5"/>
  <c r="N41" i="5"/>
  <c r="O41" i="5"/>
  <c r="P41" i="5"/>
  <c r="Q41" i="5"/>
  <c r="R41" i="5"/>
  <c r="S41" i="5"/>
  <c r="T41" i="5"/>
  <c r="U41" i="5"/>
  <c r="M42" i="5"/>
  <c r="N42" i="5"/>
  <c r="O42" i="5"/>
  <c r="P42" i="5"/>
  <c r="Q42" i="5"/>
  <c r="R42" i="5"/>
  <c r="S42" i="5"/>
  <c r="T42" i="5"/>
  <c r="U42" i="5"/>
  <c r="M43" i="5"/>
  <c r="N43" i="5"/>
  <c r="O43" i="5"/>
  <c r="P43" i="5"/>
  <c r="Q43" i="5"/>
  <c r="R43" i="5"/>
  <c r="S43" i="5"/>
  <c r="T43" i="5"/>
  <c r="U43" i="5"/>
  <c r="M44" i="5"/>
  <c r="N44" i="5"/>
  <c r="O44" i="5"/>
  <c r="P44" i="5"/>
  <c r="Q44" i="5"/>
  <c r="R44" i="5"/>
  <c r="S44" i="5"/>
  <c r="T44" i="5"/>
  <c r="U44" i="5"/>
  <c r="M45" i="5"/>
  <c r="N45" i="5"/>
  <c r="O45" i="5"/>
  <c r="P45" i="5"/>
  <c r="Q45" i="5"/>
  <c r="R45" i="5"/>
  <c r="S45" i="5"/>
  <c r="T45" i="5"/>
  <c r="U45" i="5"/>
  <c r="M46" i="5"/>
  <c r="N46" i="5"/>
  <c r="O46" i="5"/>
  <c r="P46" i="5"/>
  <c r="Q46" i="5"/>
  <c r="R46" i="5"/>
  <c r="S46" i="5"/>
  <c r="T46" i="5"/>
  <c r="U46" i="5"/>
  <c r="M47" i="5"/>
  <c r="N47" i="5"/>
  <c r="O47" i="5"/>
  <c r="P47" i="5"/>
  <c r="Q47" i="5"/>
  <c r="R47" i="5"/>
  <c r="S47" i="5"/>
  <c r="T47" i="5"/>
  <c r="U47" i="5"/>
  <c r="M48" i="5"/>
  <c r="N48" i="5"/>
  <c r="O48" i="5"/>
  <c r="P48" i="5"/>
  <c r="Q48" i="5"/>
  <c r="R48" i="5"/>
  <c r="S48" i="5"/>
  <c r="T48" i="5"/>
  <c r="U48" i="5"/>
  <c r="M49" i="5"/>
  <c r="N49" i="5"/>
  <c r="O49" i="5"/>
  <c r="P49" i="5"/>
  <c r="Q49" i="5"/>
  <c r="R49" i="5"/>
  <c r="S49" i="5"/>
  <c r="T49" i="5"/>
  <c r="U49" i="5"/>
  <c r="M50" i="5"/>
  <c r="N50" i="5"/>
  <c r="O50" i="5"/>
  <c r="P50" i="5"/>
  <c r="Q50" i="5"/>
  <c r="R50" i="5"/>
  <c r="S50" i="5"/>
  <c r="T50" i="5"/>
  <c r="U50" i="5"/>
  <c r="M51" i="5"/>
  <c r="N51" i="5"/>
  <c r="O51" i="5"/>
  <c r="P51" i="5"/>
  <c r="Q51" i="5"/>
  <c r="R51" i="5"/>
  <c r="S51" i="5"/>
  <c r="T51" i="5"/>
  <c r="U51" i="5"/>
  <c r="M52" i="5"/>
  <c r="N52" i="5"/>
  <c r="O52" i="5"/>
  <c r="P52" i="5"/>
  <c r="Q52" i="5"/>
  <c r="R52" i="5"/>
  <c r="S52" i="5"/>
  <c r="T52" i="5"/>
  <c r="U52" i="5"/>
  <c r="M53" i="5"/>
  <c r="N53" i="5"/>
  <c r="O53" i="5"/>
  <c r="P53" i="5"/>
  <c r="Q53" i="5"/>
  <c r="R53" i="5"/>
  <c r="S53" i="5"/>
  <c r="T53" i="5"/>
  <c r="U53" i="5"/>
  <c r="M54" i="5"/>
  <c r="N54" i="5"/>
  <c r="O54" i="5"/>
  <c r="P54" i="5"/>
  <c r="Q54" i="5"/>
  <c r="R54" i="5"/>
  <c r="S54" i="5"/>
  <c r="T54" i="5"/>
  <c r="U54" i="5"/>
  <c r="M55" i="5"/>
  <c r="N55" i="5"/>
  <c r="O55" i="5"/>
  <c r="P55" i="5"/>
  <c r="Q55" i="5"/>
  <c r="R55" i="5"/>
  <c r="S55" i="5"/>
  <c r="T55" i="5"/>
  <c r="U55" i="5"/>
  <c r="M56" i="5"/>
  <c r="N56" i="5"/>
  <c r="O56" i="5"/>
  <c r="P56" i="5"/>
  <c r="Q56" i="5"/>
  <c r="R56" i="5"/>
  <c r="S56" i="5"/>
  <c r="T56" i="5"/>
  <c r="U56" i="5"/>
  <c r="M57" i="5"/>
  <c r="N57" i="5"/>
  <c r="O57" i="5"/>
  <c r="P57" i="5"/>
  <c r="Q57" i="5"/>
  <c r="R57" i="5"/>
  <c r="S57" i="5"/>
  <c r="T57" i="5"/>
  <c r="U57" i="5"/>
  <c r="M58" i="5"/>
  <c r="N58" i="5"/>
  <c r="O58" i="5"/>
  <c r="P58" i="5"/>
  <c r="Q58" i="5"/>
  <c r="R58" i="5"/>
  <c r="S58" i="5"/>
  <c r="T58" i="5"/>
  <c r="U58" i="5"/>
  <c r="M59" i="5"/>
  <c r="N59" i="5"/>
  <c r="O59" i="5"/>
  <c r="P59" i="5"/>
  <c r="Q59" i="5"/>
  <c r="R59" i="5"/>
  <c r="S59" i="5"/>
  <c r="T59" i="5"/>
  <c r="U59" i="5"/>
  <c r="M60" i="5"/>
  <c r="N60" i="5"/>
  <c r="O60" i="5"/>
  <c r="P60" i="5"/>
  <c r="Q60" i="5"/>
  <c r="R60" i="5"/>
  <c r="S60" i="5"/>
  <c r="T60" i="5"/>
  <c r="U60" i="5"/>
  <c r="M61" i="5"/>
  <c r="N61" i="5"/>
  <c r="O61" i="5"/>
  <c r="P61" i="5"/>
  <c r="Q61" i="5"/>
  <c r="R61" i="5"/>
  <c r="S61" i="5"/>
  <c r="T61" i="5"/>
  <c r="U61" i="5"/>
  <c r="M62" i="5"/>
  <c r="N62" i="5"/>
  <c r="O62" i="5"/>
  <c r="P62" i="5"/>
  <c r="Q62" i="5"/>
  <c r="R62" i="5"/>
  <c r="S62" i="5"/>
  <c r="T62" i="5"/>
  <c r="U62" i="5"/>
  <c r="M63" i="5"/>
  <c r="N63" i="5"/>
  <c r="O63" i="5"/>
  <c r="P63" i="5"/>
  <c r="Q63" i="5"/>
  <c r="R63" i="5"/>
  <c r="S63" i="5"/>
  <c r="T63" i="5"/>
  <c r="U63" i="5"/>
  <c r="M64" i="5"/>
  <c r="N64" i="5"/>
  <c r="O64" i="5"/>
  <c r="P64" i="5"/>
  <c r="Q64" i="5"/>
  <c r="R64" i="5"/>
  <c r="S64" i="5"/>
  <c r="T64" i="5"/>
  <c r="U64" i="5"/>
  <c r="M65" i="5"/>
  <c r="N65" i="5"/>
  <c r="O65" i="5"/>
  <c r="P65" i="5"/>
  <c r="Q65" i="5"/>
  <c r="R65" i="5"/>
  <c r="S65" i="5"/>
  <c r="T65" i="5"/>
  <c r="U65" i="5"/>
  <c r="M66" i="5"/>
  <c r="N66" i="5"/>
  <c r="O66" i="5"/>
  <c r="P66" i="5"/>
  <c r="Q66" i="5"/>
  <c r="R66" i="5"/>
  <c r="S66" i="5"/>
  <c r="T66" i="5"/>
  <c r="U66" i="5"/>
  <c r="M67" i="5"/>
  <c r="N67" i="5"/>
  <c r="O67" i="5"/>
  <c r="P67" i="5"/>
  <c r="Q67" i="5"/>
  <c r="R67" i="5"/>
  <c r="S67" i="5"/>
  <c r="T67" i="5"/>
  <c r="U67" i="5"/>
  <c r="M68" i="5"/>
  <c r="N68" i="5"/>
  <c r="O68" i="5"/>
  <c r="P68" i="5"/>
  <c r="Q68" i="5"/>
  <c r="R68" i="5"/>
  <c r="S68" i="5"/>
  <c r="T68" i="5"/>
  <c r="U68" i="5"/>
  <c r="M69" i="5"/>
  <c r="N69" i="5"/>
  <c r="O69" i="5"/>
  <c r="P69" i="5"/>
  <c r="Q69" i="5"/>
  <c r="R69" i="5"/>
  <c r="S69" i="5"/>
  <c r="T69" i="5"/>
  <c r="U69" i="5"/>
  <c r="M70" i="5"/>
  <c r="N70" i="5"/>
  <c r="O70" i="5"/>
  <c r="P70" i="5"/>
  <c r="Q70" i="5"/>
  <c r="R70" i="5"/>
  <c r="S70" i="5"/>
  <c r="T70" i="5"/>
  <c r="U70" i="5"/>
  <c r="M71" i="5"/>
  <c r="N71" i="5"/>
  <c r="O71" i="5"/>
  <c r="P71" i="5"/>
  <c r="Q71" i="5"/>
  <c r="R71" i="5"/>
  <c r="S71" i="5"/>
  <c r="T71" i="5"/>
  <c r="U71" i="5"/>
  <c r="M72" i="5"/>
  <c r="N72" i="5"/>
  <c r="O72" i="5"/>
  <c r="P72" i="5"/>
  <c r="Q72" i="5"/>
  <c r="R72" i="5"/>
  <c r="S72" i="5"/>
  <c r="T72" i="5"/>
  <c r="U72" i="5"/>
  <c r="M73" i="5"/>
  <c r="N73" i="5"/>
  <c r="O73" i="5"/>
  <c r="P73" i="5"/>
  <c r="Q73" i="5"/>
  <c r="R73" i="5"/>
  <c r="S73" i="5"/>
  <c r="T73" i="5"/>
  <c r="U73" i="5"/>
  <c r="M74" i="5"/>
  <c r="N74" i="5"/>
  <c r="O74" i="5"/>
  <c r="P74" i="5"/>
  <c r="Q74" i="5"/>
  <c r="R74" i="5"/>
  <c r="S74" i="5"/>
  <c r="T74" i="5"/>
  <c r="U74" i="5"/>
  <c r="M75" i="5"/>
  <c r="N75" i="5"/>
  <c r="O75" i="5"/>
  <c r="P75" i="5"/>
  <c r="Q75" i="5"/>
  <c r="R75" i="5"/>
  <c r="S75" i="5"/>
  <c r="T75" i="5"/>
  <c r="U75" i="5"/>
  <c r="M76" i="5"/>
  <c r="N76" i="5"/>
  <c r="O76" i="5"/>
  <c r="P76" i="5"/>
  <c r="Q76" i="5"/>
  <c r="R76" i="5"/>
  <c r="S76" i="5"/>
  <c r="T76" i="5"/>
  <c r="U76" i="5"/>
  <c r="M77" i="5"/>
  <c r="N77" i="5"/>
  <c r="O77" i="5"/>
  <c r="P77" i="5"/>
  <c r="Q77" i="5"/>
  <c r="R77" i="5"/>
  <c r="S77" i="5"/>
  <c r="T77" i="5"/>
  <c r="U77" i="5"/>
  <c r="M78" i="5"/>
  <c r="N78" i="5"/>
  <c r="O78" i="5"/>
  <c r="P78" i="5"/>
  <c r="Q78" i="5"/>
  <c r="R78" i="5"/>
  <c r="S78" i="5"/>
  <c r="T78" i="5"/>
  <c r="U78" i="5"/>
  <c r="M79" i="5"/>
  <c r="N79" i="5"/>
  <c r="O79" i="5"/>
  <c r="P79" i="5"/>
  <c r="Q79" i="5"/>
  <c r="R79" i="5"/>
  <c r="S79" i="5"/>
  <c r="T79" i="5"/>
  <c r="U79" i="5"/>
  <c r="M80" i="5"/>
  <c r="N80" i="5"/>
  <c r="O80" i="5"/>
  <c r="P80" i="5"/>
  <c r="Q80" i="5"/>
  <c r="R80" i="5"/>
  <c r="S80" i="5"/>
  <c r="T80" i="5"/>
  <c r="U80" i="5"/>
  <c r="M81" i="5"/>
  <c r="N81" i="5"/>
  <c r="O81" i="5"/>
  <c r="P81" i="5"/>
  <c r="Q81" i="5"/>
  <c r="R81" i="5"/>
  <c r="S81" i="5"/>
  <c r="T81" i="5"/>
  <c r="U81" i="5"/>
  <c r="M82" i="5"/>
  <c r="N82" i="5"/>
  <c r="O82" i="5"/>
  <c r="P82" i="5"/>
  <c r="Q82" i="5"/>
  <c r="R82" i="5"/>
  <c r="S82" i="5"/>
  <c r="T82" i="5"/>
  <c r="U82" i="5"/>
  <c r="M83" i="5"/>
  <c r="N83" i="5"/>
  <c r="O83" i="5"/>
  <c r="P83" i="5"/>
  <c r="Q83" i="5"/>
  <c r="R83" i="5"/>
  <c r="S83" i="5"/>
  <c r="T83" i="5"/>
  <c r="U83" i="5"/>
  <c r="M84" i="5"/>
  <c r="N84" i="5"/>
  <c r="O84" i="5"/>
  <c r="P84" i="5"/>
  <c r="Q84" i="5"/>
  <c r="R84" i="5"/>
  <c r="S84" i="5"/>
  <c r="T84" i="5"/>
  <c r="U84" i="5"/>
  <c r="M85" i="5"/>
  <c r="N85" i="5"/>
  <c r="O85" i="5"/>
  <c r="P85" i="5"/>
  <c r="Q85" i="5"/>
  <c r="R85" i="5"/>
  <c r="S85" i="5"/>
  <c r="T85" i="5"/>
  <c r="U85" i="5"/>
  <c r="M86" i="5"/>
  <c r="N86" i="5"/>
  <c r="O86" i="5"/>
  <c r="P86" i="5"/>
  <c r="Q86" i="5"/>
  <c r="R86" i="5"/>
  <c r="S86" i="5"/>
  <c r="T86" i="5"/>
  <c r="U86" i="5"/>
  <c r="M87" i="5"/>
  <c r="N87" i="5"/>
  <c r="O87" i="5"/>
  <c r="P87" i="5"/>
  <c r="Q87" i="5"/>
  <c r="R87" i="5"/>
  <c r="S87" i="5"/>
  <c r="T87" i="5"/>
  <c r="U87" i="5"/>
  <c r="M88" i="5"/>
  <c r="N88" i="5"/>
  <c r="O88" i="5"/>
  <c r="P88" i="5"/>
  <c r="Q88" i="5"/>
  <c r="R88" i="5"/>
  <c r="S88" i="5"/>
  <c r="T88" i="5"/>
  <c r="U88" i="5"/>
  <c r="M89" i="5"/>
  <c r="N89" i="5"/>
  <c r="O89" i="5"/>
  <c r="P89" i="5"/>
  <c r="Q89" i="5"/>
  <c r="R89" i="5"/>
  <c r="S89" i="5"/>
  <c r="T89" i="5"/>
  <c r="U89" i="5"/>
  <c r="M90" i="5"/>
  <c r="N90" i="5"/>
  <c r="O90" i="5"/>
  <c r="P90" i="5"/>
  <c r="Q90" i="5"/>
  <c r="R90" i="5"/>
  <c r="S90" i="5"/>
  <c r="T90" i="5"/>
  <c r="U90" i="5"/>
  <c r="M91" i="5"/>
  <c r="N91" i="5"/>
  <c r="O91" i="5"/>
  <c r="P91" i="5"/>
  <c r="Q91" i="5"/>
  <c r="R91" i="5"/>
  <c r="S91" i="5"/>
  <c r="T91" i="5"/>
  <c r="U91" i="5"/>
  <c r="M92" i="5"/>
  <c r="N92" i="5"/>
  <c r="O92" i="5"/>
  <c r="P92" i="5"/>
  <c r="Q92" i="5"/>
  <c r="R92" i="5"/>
  <c r="S92" i="5"/>
  <c r="T92" i="5"/>
  <c r="U92" i="5"/>
  <c r="M93" i="5"/>
  <c r="N93" i="5"/>
  <c r="O93" i="5"/>
  <c r="P93" i="5"/>
  <c r="Q93" i="5"/>
  <c r="R93" i="5"/>
  <c r="S93" i="5"/>
  <c r="T93" i="5"/>
  <c r="U93" i="5"/>
  <c r="M94" i="5"/>
  <c r="N94" i="5"/>
  <c r="O94" i="5"/>
  <c r="P94" i="5"/>
  <c r="Q94" i="5"/>
  <c r="R94" i="5"/>
  <c r="S94" i="5"/>
  <c r="T94" i="5"/>
  <c r="U94" i="5"/>
  <c r="M95" i="5"/>
  <c r="N95" i="5"/>
  <c r="O95" i="5"/>
  <c r="P95" i="5"/>
  <c r="Q95" i="5"/>
  <c r="R95" i="5"/>
  <c r="S95" i="5"/>
  <c r="T95" i="5"/>
  <c r="U95" i="5"/>
  <c r="M96" i="5"/>
  <c r="N96" i="5"/>
  <c r="O96" i="5"/>
  <c r="P96" i="5"/>
  <c r="Q96" i="5"/>
  <c r="R96" i="5"/>
  <c r="S96" i="5"/>
  <c r="T96" i="5"/>
  <c r="U96" i="5"/>
  <c r="M97" i="5"/>
  <c r="N97" i="5"/>
  <c r="O97" i="5"/>
  <c r="P97" i="5"/>
  <c r="Q97" i="5"/>
  <c r="R97" i="5"/>
  <c r="S97" i="5"/>
  <c r="T97" i="5"/>
  <c r="U97" i="5"/>
  <c r="M98" i="5"/>
  <c r="N98" i="5"/>
  <c r="O98" i="5"/>
  <c r="P98" i="5"/>
  <c r="Q98" i="5"/>
  <c r="R98" i="5"/>
  <c r="S98" i="5"/>
  <c r="T98" i="5"/>
  <c r="U98" i="5"/>
  <c r="M99" i="5"/>
  <c r="N99" i="5"/>
  <c r="O99" i="5"/>
  <c r="P99" i="5"/>
  <c r="Q99" i="5"/>
  <c r="R99" i="5"/>
  <c r="S99" i="5"/>
  <c r="T99" i="5"/>
  <c r="U99" i="5"/>
  <c r="M100" i="5"/>
  <c r="N100" i="5"/>
  <c r="O100" i="5"/>
  <c r="P100" i="5"/>
  <c r="Q100" i="5"/>
  <c r="R100" i="5"/>
  <c r="S100" i="5"/>
  <c r="T100" i="5"/>
  <c r="U100" i="5"/>
  <c r="M101" i="5"/>
  <c r="N101" i="5"/>
  <c r="O101" i="5"/>
  <c r="P101" i="5"/>
  <c r="Q101" i="5"/>
  <c r="R101" i="5"/>
  <c r="S101" i="5"/>
  <c r="T101" i="5"/>
  <c r="U101" i="5"/>
  <c r="M102" i="5"/>
  <c r="N102" i="5"/>
  <c r="O102" i="5"/>
  <c r="P102" i="5"/>
  <c r="Q102" i="5"/>
  <c r="R102" i="5"/>
  <c r="S102" i="5"/>
  <c r="T102" i="5"/>
  <c r="U102" i="5"/>
  <c r="M103" i="5"/>
  <c r="N103" i="5"/>
  <c r="O103" i="5"/>
  <c r="P103" i="5"/>
  <c r="Q103" i="5"/>
  <c r="R103" i="5"/>
  <c r="S103" i="5"/>
  <c r="T103" i="5"/>
  <c r="U103" i="5"/>
  <c r="M104" i="5"/>
  <c r="N104" i="5"/>
  <c r="O104" i="5"/>
  <c r="P104" i="5"/>
  <c r="Q104" i="5"/>
  <c r="R104" i="5"/>
  <c r="S104" i="5"/>
  <c r="T104" i="5"/>
  <c r="U104" i="5"/>
  <c r="M105" i="5"/>
  <c r="N105" i="5"/>
  <c r="O105" i="5"/>
  <c r="P105" i="5"/>
  <c r="Q105" i="5"/>
  <c r="R105" i="5"/>
  <c r="S105" i="5"/>
  <c r="T105" i="5"/>
  <c r="U105" i="5"/>
  <c r="M106" i="5"/>
  <c r="N106" i="5"/>
  <c r="O106" i="5"/>
  <c r="P106" i="5"/>
  <c r="Q106" i="5"/>
  <c r="R106" i="5"/>
  <c r="S106" i="5"/>
  <c r="T106" i="5"/>
  <c r="U106" i="5"/>
  <c r="M107" i="5"/>
  <c r="N107" i="5"/>
  <c r="O107" i="5"/>
  <c r="P107" i="5"/>
  <c r="Q107" i="5"/>
  <c r="R107" i="5"/>
  <c r="S107" i="5"/>
  <c r="T107" i="5"/>
  <c r="U107" i="5"/>
  <c r="M108" i="5"/>
  <c r="N108" i="5"/>
  <c r="O108" i="5"/>
  <c r="P108" i="5"/>
  <c r="Q108" i="5"/>
  <c r="R108" i="5"/>
  <c r="S108" i="5"/>
  <c r="T108" i="5"/>
  <c r="U108" i="5"/>
  <c r="M109" i="5"/>
  <c r="N109" i="5"/>
  <c r="O109" i="5"/>
  <c r="P109" i="5"/>
  <c r="Q109" i="5"/>
  <c r="R109" i="5"/>
  <c r="S109" i="5"/>
  <c r="T109" i="5"/>
  <c r="U109" i="5"/>
  <c r="M110" i="5"/>
  <c r="N110" i="5"/>
  <c r="O110" i="5"/>
  <c r="P110" i="5"/>
  <c r="Q110" i="5"/>
  <c r="R110" i="5"/>
  <c r="S110" i="5"/>
  <c r="T110" i="5"/>
  <c r="U110" i="5"/>
  <c r="M111" i="5"/>
  <c r="N111" i="5"/>
  <c r="O111" i="5"/>
  <c r="P111" i="5"/>
  <c r="Q111" i="5"/>
  <c r="R111" i="5"/>
  <c r="S111" i="5"/>
  <c r="T111" i="5"/>
  <c r="U111" i="5"/>
  <c r="M112" i="5"/>
  <c r="N112" i="5"/>
  <c r="O112" i="5"/>
  <c r="P112" i="5"/>
  <c r="Q112" i="5"/>
  <c r="R112" i="5"/>
  <c r="S112" i="5"/>
  <c r="T112" i="5"/>
  <c r="U112" i="5"/>
  <c r="M113" i="5"/>
  <c r="N113" i="5"/>
  <c r="O113" i="5"/>
  <c r="P113" i="5"/>
  <c r="Q113" i="5"/>
  <c r="R113" i="5"/>
  <c r="S113" i="5"/>
  <c r="T113" i="5"/>
  <c r="U113" i="5"/>
  <c r="M114" i="5"/>
  <c r="N114" i="5"/>
  <c r="O114" i="5"/>
  <c r="P114" i="5"/>
  <c r="Q114" i="5"/>
  <c r="R114" i="5"/>
  <c r="S114" i="5"/>
  <c r="T114" i="5"/>
  <c r="U114" i="5"/>
  <c r="M115" i="5"/>
  <c r="N115" i="5"/>
  <c r="O115" i="5"/>
  <c r="P115" i="5"/>
  <c r="Q115" i="5"/>
  <c r="R115" i="5"/>
  <c r="S115" i="5"/>
  <c r="T115" i="5"/>
  <c r="U115" i="5"/>
  <c r="M116" i="5"/>
  <c r="N116" i="5"/>
  <c r="O116" i="5"/>
  <c r="P116" i="5"/>
  <c r="Q116" i="5"/>
  <c r="R116" i="5"/>
  <c r="S116" i="5"/>
  <c r="T116" i="5"/>
  <c r="U116" i="5"/>
  <c r="M117" i="5"/>
  <c r="N117" i="5"/>
  <c r="O117" i="5"/>
  <c r="P117" i="5"/>
  <c r="Q117" i="5"/>
  <c r="R117" i="5"/>
  <c r="S117" i="5"/>
  <c r="T117" i="5"/>
  <c r="U117" i="5"/>
  <c r="M118" i="5"/>
  <c r="N118" i="5"/>
  <c r="O118" i="5"/>
  <c r="P118" i="5"/>
  <c r="Q118" i="5"/>
  <c r="R118" i="5"/>
  <c r="S118" i="5"/>
  <c r="T118" i="5"/>
  <c r="U118" i="5"/>
  <c r="M119" i="5"/>
  <c r="N119" i="5"/>
  <c r="O119" i="5"/>
  <c r="P119" i="5"/>
  <c r="Q119" i="5"/>
  <c r="R119" i="5"/>
  <c r="S119" i="5"/>
  <c r="T119" i="5"/>
  <c r="U119" i="5"/>
  <c r="M120" i="5"/>
  <c r="N120" i="5"/>
  <c r="O120" i="5"/>
  <c r="P120" i="5"/>
  <c r="Q120" i="5"/>
  <c r="R120" i="5"/>
  <c r="S120" i="5"/>
  <c r="T120" i="5"/>
  <c r="U120" i="5"/>
  <c r="M121" i="5"/>
  <c r="N121" i="5"/>
  <c r="O121" i="5"/>
  <c r="P121" i="5"/>
  <c r="Q121" i="5"/>
  <c r="R121" i="5"/>
  <c r="S121" i="5"/>
  <c r="T121" i="5"/>
  <c r="U121" i="5"/>
  <c r="M122" i="5"/>
  <c r="N122" i="5"/>
  <c r="O122" i="5"/>
  <c r="P122" i="5"/>
  <c r="Q122" i="5"/>
  <c r="R122" i="5"/>
  <c r="S122" i="5"/>
  <c r="T122" i="5"/>
  <c r="U122" i="5"/>
  <c r="M123" i="5"/>
  <c r="N123" i="5"/>
  <c r="O123" i="5"/>
  <c r="P123" i="5"/>
  <c r="Q123" i="5"/>
  <c r="R123" i="5"/>
  <c r="S123" i="5"/>
  <c r="T123" i="5"/>
  <c r="U123" i="5"/>
  <c r="M124" i="5"/>
  <c r="N124" i="5"/>
  <c r="O124" i="5"/>
  <c r="P124" i="5"/>
  <c r="Q124" i="5"/>
  <c r="R124" i="5"/>
  <c r="S124" i="5"/>
  <c r="T124" i="5"/>
  <c r="U124" i="5"/>
  <c r="M125" i="5"/>
  <c r="N125" i="5"/>
  <c r="O125" i="5"/>
  <c r="P125" i="5"/>
  <c r="Q125" i="5"/>
  <c r="R125" i="5"/>
  <c r="S125" i="5"/>
  <c r="T125" i="5"/>
  <c r="U125" i="5"/>
  <c r="M126" i="5"/>
  <c r="N126" i="5"/>
  <c r="O126" i="5"/>
  <c r="P126" i="5"/>
  <c r="Q126" i="5"/>
  <c r="R126" i="5"/>
  <c r="S126" i="5"/>
  <c r="T126" i="5"/>
  <c r="U126" i="5"/>
  <c r="M127" i="5"/>
  <c r="N127" i="5"/>
  <c r="O127" i="5"/>
  <c r="P127" i="5"/>
  <c r="Q127" i="5"/>
  <c r="R127" i="5"/>
  <c r="S127" i="5"/>
  <c r="T127" i="5"/>
  <c r="U127" i="5"/>
  <c r="M128" i="5"/>
  <c r="N128" i="5"/>
  <c r="O128" i="5"/>
  <c r="P128" i="5"/>
  <c r="Q128" i="5"/>
  <c r="R128" i="5"/>
  <c r="S128" i="5"/>
  <c r="T128" i="5"/>
  <c r="U128" i="5"/>
  <c r="M129" i="5"/>
  <c r="N129" i="5"/>
  <c r="O129" i="5"/>
  <c r="P129" i="5"/>
  <c r="Q129" i="5"/>
  <c r="R129" i="5"/>
  <c r="S129" i="5"/>
  <c r="T129" i="5"/>
  <c r="U129" i="5"/>
  <c r="M130" i="5"/>
  <c r="N130" i="5"/>
  <c r="O130" i="5"/>
  <c r="P130" i="5"/>
  <c r="Q130" i="5"/>
  <c r="R130" i="5"/>
  <c r="S130" i="5"/>
  <c r="T130" i="5"/>
  <c r="U130" i="5"/>
  <c r="M131" i="5"/>
  <c r="N131" i="5"/>
  <c r="O131" i="5"/>
  <c r="P131" i="5"/>
  <c r="Q131" i="5"/>
  <c r="R131" i="5"/>
  <c r="S131" i="5"/>
  <c r="T131" i="5"/>
  <c r="U131" i="5"/>
  <c r="M132" i="5"/>
  <c r="N132" i="5"/>
  <c r="O132" i="5"/>
  <c r="P132" i="5"/>
  <c r="Q132" i="5"/>
  <c r="R132" i="5"/>
  <c r="S132" i="5"/>
  <c r="T132" i="5"/>
  <c r="U132" i="5"/>
  <c r="M133" i="5"/>
  <c r="N133" i="5"/>
  <c r="O133" i="5"/>
  <c r="P133" i="5"/>
  <c r="Q133" i="5"/>
  <c r="R133" i="5"/>
  <c r="S133" i="5"/>
  <c r="T133" i="5"/>
  <c r="U133" i="5"/>
  <c r="M134" i="5"/>
  <c r="N134" i="5"/>
  <c r="O134" i="5"/>
  <c r="P134" i="5"/>
  <c r="Q134" i="5"/>
  <c r="R134" i="5"/>
  <c r="S134" i="5"/>
  <c r="T134" i="5"/>
  <c r="U134" i="5"/>
  <c r="M135" i="5"/>
  <c r="N135" i="5"/>
  <c r="O135" i="5"/>
  <c r="P135" i="5"/>
  <c r="Q135" i="5"/>
  <c r="R135" i="5"/>
  <c r="S135" i="5"/>
  <c r="T135" i="5"/>
  <c r="U135" i="5"/>
  <c r="M136" i="5"/>
  <c r="N136" i="5"/>
  <c r="O136" i="5"/>
  <c r="P136" i="5"/>
  <c r="Q136" i="5"/>
  <c r="R136" i="5"/>
  <c r="S136" i="5"/>
  <c r="T136" i="5"/>
  <c r="U136" i="5"/>
  <c r="M137" i="5"/>
  <c r="N137" i="5"/>
  <c r="O137" i="5"/>
  <c r="P137" i="5"/>
  <c r="Q137" i="5"/>
  <c r="R137" i="5"/>
  <c r="S137" i="5"/>
  <c r="T137" i="5"/>
  <c r="U137" i="5"/>
  <c r="M138" i="5"/>
  <c r="N138" i="5"/>
  <c r="O138" i="5"/>
  <c r="P138" i="5"/>
  <c r="Q138" i="5"/>
  <c r="R138" i="5"/>
  <c r="S138" i="5"/>
  <c r="T138" i="5"/>
  <c r="U138" i="5"/>
  <c r="M139" i="5"/>
  <c r="N139" i="5"/>
  <c r="O139" i="5"/>
  <c r="P139" i="5"/>
  <c r="Q139" i="5"/>
  <c r="R139" i="5"/>
  <c r="S139" i="5"/>
  <c r="T139" i="5"/>
  <c r="U139" i="5"/>
  <c r="M140" i="5"/>
  <c r="N140" i="5"/>
  <c r="O140" i="5"/>
  <c r="P140" i="5"/>
  <c r="Q140" i="5"/>
  <c r="R140" i="5"/>
  <c r="S140" i="5"/>
  <c r="T140" i="5"/>
  <c r="U140" i="5"/>
  <c r="M141" i="5"/>
  <c r="N141" i="5"/>
  <c r="O141" i="5"/>
  <c r="P141" i="5"/>
  <c r="Q141" i="5"/>
  <c r="R141" i="5"/>
  <c r="S141" i="5"/>
  <c r="T141" i="5"/>
  <c r="U141" i="5"/>
  <c r="M142" i="5"/>
  <c r="N142" i="5"/>
  <c r="O142" i="5"/>
  <c r="P142" i="5"/>
  <c r="Q142" i="5"/>
  <c r="R142" i="5"/>
  <c r="S142" i="5"/>
  <c r="T142" i="5"/>
  <c r="U142" i="5"/>
  <c r="M143" i="5"/>
  <c r="N143" i="5"/>
  <c r="O143" i="5"/>
  <c r="P143" i="5"/>
  <c r="Q143" i="5"/>
  <c r="R143" i="5"/>
  <c r="S143" i="5"/>
  <c r="T143" i="5"/>
  <c r="U143" i="5"/>
  <c r="M144" i="5"/>
  <c r="N144" i="5"/>
  <c r="O144" i="5"/>
  <c r="P144" i="5"/>
  <c r="Q144" i="5"/>
  <c r="R144" i="5"/>
  <c r="S144" i="5"/>
  <c r="T144" i="5"/>
  <c r="U144" i="5"/>
  <c r="M145" i="5"/>
  <c r="N145" i="5"/>
  <c r="O145" i="5"/>
  <c r="P145" i="5"/>
  <c r="Q145" i="5"/>
  <c r="R145" i="5"/>
  <c r="S145" i="5"/>
  <c r="T145" i="5"/>
  <c r="U145" i="5"/>
  <c r="M146" i="5"/>
  <c r="N146" i="5"/>
  <c r="O146" i="5"/>
  <c r="P146" i="5"/>
  <c r="Q146" i="5"/>
  <c r="R146" i="5"/>
  <c r="S146" i="5"/>
  <c r="T146" i="5"/>
  <c r="U146" i="5"/>
  <c r="M147" i="5"/>
  <c r="N147" i="5"/>
  <c r="O147" i="5"/>
  <c r="P147" i="5"/>
  <c r="Q147" i="5"/>
  <c r="R147" i="5"/>
  <c r="S147" i="5"/>
  <c r="T147" i="5"/>
  <c r="U147" i="5"/>
  <c r="M148" i="5"/>
  <c r="N148" i="5"/>
  <c r="O148" i="5"/>
  <c r="P148" i="5"/>
  <c r="Q148" i="5"/>
  <c r="R148" i="5"/>
  <c r="S148" i="5"/>
  <c r="T148" i="5"/>
  <c r="U148" i="5"/>
  <c r="M149" i="5"/>
  <c r="N149" i="5"/>
  <c r="O149" i="5"/>
  <c r="P149" i="5"/>
  <c r="Q149" i="5"/>
  <c r="R149" i="5"/>
  <c r="S149" i="5"/>
  <c r="T149" i="5"/>
  <c r="U149" i="5"/>
  <c r="M150" i="5"/>
  <c r="N150" i="5"/>
  <c r="O150" i="5"/>
  <c r="P150" i="5"/>
  <c r="Q150" i="5"/>
  <c r="R150" i="5"/>
  <c r="S150" i="5"/>
  <c r="T150" i="5"/>
  <c r="U150" i="5"/>
  <c r="M151" i="5"/>
  <c r="N151" i="5"/>
  <c r="O151" i="5"/>
  <c r="P151" i="5"/>
  <c r="Q151" i="5"/>
  <c r="R151" i="5"/>
  <c r="S151" i="5"/>
  <c r="T151" i="5"/>
  <c r="U151" i="5"/>
  <c r="M152" i="5"/>
  <c r="N152" i="5"/>
  <c r="O152" i="5"/>
  <c r="P152" i="5"/>
  <c r="Q152" i="5"/>
  <c r="R152" i="5"/>
  <c r="S152" i="5"/>
  <c r="T152" i="5"/>
  <c r="U152" i="5"/>
  <c r="M153" i="5"/>
  <c r="N153" i="5"/>
  <c r="O153" i="5"/>
  <c r="P153" i="5"/>
  <c r="Q153" i="5"/>
  <c r="R153" i="5"/>
  <c r="S153" i="5"/>
  <c r="T153" i="5"/>
  <c r="U153" i="5"/>
  <c r="M154" i="5"/>
  <c r="N154" i="5"/>
  <c r="O154" i="5"/>
  <c r="P154" i="5"/>
  <c r="Q154" i="5"/>
  <c r="R154" i="5"/>
  <c r="S154" i="5"/>
  <c r="T154" i="5"/>
  <c r="U154" i="5"/>
  <c r="M155" i="5"/>
  <c r="N155" i="5"/>
  <c r="O155" i="5"/>
  <c r="P155" i="5"/>
  <c r="Q155" i="5"/>
  <c r="R155" i="5"/>
  <c r="S155" i="5"/>
  <c r="T155" i="5"/>
  <c r="U155" i="5"/>
  <c r="M156" i="5"/>
  <c r="N156" i="5"/>
  <c r="O156" i="5"/>
  <c r="P156" i="5"/>
  <c r="Q156" i="5"/>
  <c r="R156" i="5"/>
  <c r="S156" i="5"/>
  <c r="T156" i="5"/>
  <c r="U156" i="5"/>
  <c r="M157" i="5"/>
  <c r="N157" i="5"/>
  <c r="O157" i="5"/>
  <c r="P157" i="5"/>
  <c r="Q157" i="5"/>
  <c r="R157" i="5"/>
  <c r="S157" i="5"/>
  <c r="T157" i="5"/>
  <c r="U157" i="5"/>
  <c r="M158" i="5"/>
  <c r="N158" i="5"/>
  <c r="O158" i="5"/>
  <c r="P158" i="5"/>
  <c r="Q158" i="5"/>
  <c r="R158" i="5"/>
  <c r="S158" i="5"/>
  <c r="T158" i="5"/>
  <c r="U158" i="5"/>
  <c r="M159" i="5"/>
  <c r="N159" i="5"/>
  <c r="O159" i="5"/>
  <c r="P159" i="5"/>
  <c r="Q159" i="5"/>
  <c r="R159" i="5"/>
  <c r="S159" i="5"/>
  <c r="T159" i="5"/>
  <c r="U159" i="5"/>
  <c r="M160" i="5"/>
  <c r="N160" i="5"/>
  <c r="O160" i="5"/>
  <c r="P160" i="5"/>
  <c r="Q160" i="5"/>
  <c r="R160" i="5"/>
  <c r="S160" i="5"/>
  <c r="T160" i="5"/>
  <c r="U160" i="5"/>
  <c r="M161" i="5"/>
  <c r="N161" i="5"/>
  <c r="O161" i="5"/>
  <c r="P161" i="5"/>
  <c r="Q161" i="5"/>
  <c r="R161" i="5"/>
  <c r="S161" i="5"/>
  <c r="T161" i="5"/>
  <c r="U161" i="5"/>
  <c r="M162" i="5"/>
  <c r="N162" i="5"/>
  <c r="O162" i="5"/>
  <c r="P162" i="5"/>
  <c r="Q162" i="5"/>
  <c r="R162" i="5"/>
  <c r="S162" i="5"/>
  <c r="T162" i="5"/>
  <c r="U162" i="5"/>
  <c r="M163" i="5"/>
  <c r="N163" i="5"/>
  <c r="O163" i="5"/>
  <c r="P163" i="5"/>
  <c r="Q163" i="5"/>
  <c r="R163" i="5"/>
  <c r="S163" i="5"/>
  <c r="T163" i="5"/>
  <c r="U163" i="5"/>
  <c r="M164" i="5"/>
  <c r="N164" i="5"/>
  <c r="O164" i="5"/>
  <c r="P164" i="5"/>
  <c r="Q164" i="5"/>
  <c r="R164" i="5"/>
  <c r="S164" i="5"/>
  <c r="T164" i="5"/>
  <c r="U164" i="5"/>
  <c r="M165" i="5"/>
  <c r="N165" i="5"/>
  <c r="O165" i="5"/>
  <c r="P165" i="5"/>
  <c r="Q165" i="5"/>
  <c r="R165" i="5"/>
  <c r="S165" i="5"/>
  <c r="T165" i="5"/>
  <c r="U165" i="5"/>
  <c r="M166" i="5"/>
  <c r="N166" i="5"/>
  <c r="O166" i="5"/>
  <c r="P166" i="5"/>
  <c r="Q166" i="5"/>
  <c r="R166" i="5"/>
  <c r="S166" i="5"/>
  <c r="T166" i="5"/>
  <c r="U166" i="5"/>
  <c r="M167" i="5"/>
  <c r="N167" i="5"/>
  <c r="O167" i="5"/>
  <c r="P167" i="5"/>
  <c r="Q167" i="5"/>
  <c r="R167" i="5"/>
  <c r="S167" i="5"/>
  <c r="T167" i="5"/>
  <c r="U167" i="5"/>
  <c r="M168" i="5"/>
  <c r="N168" i="5"/>
  <c r="O168" i="5"/>
  <c r="P168" i="5"/>
  <c r="Q168" i="5"/>
  <c r="R168" i="5"/>
  <c r="S168" i="5"/>
  <c r="T168" i="5"/>
  <c r="U168" i="5"/>
  <c r="M169" i="5"/>
  <c r="N169" i="5"/>
  <c r="O169" i="5"/>
  <c r="P169" i="5"/>
  <c r="Q169" i="5"/>
  <c r="R169" i="5"/>
  <c r="S169" i="5"/>
  <c r="T169" i="5"/>
  <c r="U169" i="5"/>
  <c r="M170" i="5"/>
  <c r="N170" i="5"/>
  <c r="O170" i="5"/>
  <c r="P170" i="5"/>
  <c r="Q170" i="5"/>
  <c r="R170" i="5"/>
  <c r="S170" i="5"/>
  <c r="T170" i="5"/>
  <c r="U170" i="5"/>
  <c r="M171" i="5"/>
  <c r="N171" i="5"/>
  <c r="O171" i="5"/>
  <c r="P171" i="5"/>
  <c r="Q171" i="5"/>
  <c r="R171" i="5"/>
  <c r="S171" i="5"/>
  <c r="T171" i="5"/>
  <c r="U171" i="5"/>
  <c r="M172" i="5"/>
  <c r="N172" i="5"/>
  <c r="O172" i="5"/>
  <c r="P172" i="5"/>
  <c r="Q172" i="5"/>
  <c r="R172" i="5"/>
  <c r="S172" i="5"/>
  <c r="T172" i="5"/>
  <c r="U172" i="5"/>
  <c r="M173" i="5"/>
  <c r="N173" i="5"/>
  <c r="O173" i="5"/>
  <c r="P173" i="5"/>
  <c r="Q173" i="5"/>
  <c r="R173" i="5"/>
  <c r="S173" i="5"/>
  <c r="T173" i="5"/>
  <c r="U173" i="5"/>
  <c r="M174" i="5"/>
  <c r="N174" i="5"/>
  <c r="O174" i="5"/>
  <c r="P174" i="5"/>
  <c r="Q174" i="5"/>
  <c r="R174" i="5"/>
  <c r="S174" i="5"/>
  <c r="T174" i="5"/>
  <c r="U174" i="5"/>
  <c r="M175" i="5"/>
  <c r="N175" i="5"/>
  <c r="O175" i="5"/>
  <c r="P175" i="5"/>
  <c r="Q175" i="5"/>
  <c r="R175" i="5"/>
  <c r="S175" i="5"/>
  <c r="T175" i="5"/>
  <c r="U175" i="5"/>
  <c r="M176" i="5"/>
  <c r="N176" i="5"/>
  <c r="O176" i="5"/>
  <c r="P176" i="5"/>
  <c r="Q176" i="5"/>
  <c r="R176" i="5"/>
  <c r="S176" i="5"/>
  <c r="T176" i="5"/>
  <c r="U176" i="5"/>
  <c r="M177" i="5"/>
  <c r="N177" i="5"/>
  <c r="O177" i="5"/>
  <c r="P177" i="5"/>
  <c r="Q177" i="5"/>
  <c r="R177" i="5"/>
  <c r="S177" i="5"/>
  <c r="T177" i="5"/>
  <c r="U177" i="5"/>
  <c r="M178" i="5"/>
  <c r="N178" i="5"/>
  <c r="O178" i="5"/>
  <c r="P178" i="5"/>
  <c r="Q178" i="5"/>
  <c r="R178" i="5"/>
  <c r="S178" i="5"/>
  <c r="T178" i="5"/>
  <c r="U178" i="5"/>
  <c r="M179" i="5"/>
  <c r="N179" i="5"/>
  <c r="O179" i="5"/>
  <c r="P179" i="5"/>
  <c r="Q179" i="5"/>
  <c r="R179" i="5"/>
  <c r="S179" i="5"/>
  <c r="T179" i="5"/>
  <c r="U179" i="5"/>
  <c r="M180" i="5"/>
  <c r="N180" i="5"/>
  <c r="O180" i="5"/>
  <c r="P180" i="5"/>
  <c r="Q180" i="5"/>
  <c r="R180" i="5"/>
  <c r="S180" i="5"/>
  <c r="T180" i="5"/>
  <c r="U180" i="5"/>
  <c r="M181" i="5"/>
  <c r="N181" i="5"/>
  <c r="O181" i="5"/>
  <c r="P181" i="5"/>
  <c r="Q181" i="5"/>
  <c r="R181" i="5"/>
  <c r="S181" i="5"/>
  <c r="T181" i="5"/>
  <c r="U181" i="5"/>
  <c r="M182" i="5"/>
  <c r="N182" i="5"/>
  <c r="O182" i="5"/>
  <c r="P182" i="5"/>
  <c r="Q182" i="5"/>
  <c r="R182" i="5"/>
  <c r="S182" i="5"/>
  <c r="T182" i="5"/>
  <c r="U182" i="5"/>
  <c r="M183" i="5"/>
  <c r="N183" i="5"/>
  <c r="O183" i="5"/>
  <c r="P183" i="5"/>
  <c r="Q183" i="5"/>
  <c r="R183" i="5"/>
  <c r="S183" i="5"/>
  <c r="T183" i="5"/>
  <c r="U183" i="5"/>
  <c r="M184" i="5"/>
  <c r="N184" i="5"/>
  <c r="O184" i="5"/>
  <c r="P184" i="5"/>
  <c r="Q184" i="5"/>
  <c r="R184" i="5"/>
  <c r="S184" i="5"/>
  <c r="T184" i="5"/>
  <c r="U184" i="5"/>
  <c r="M185" i="5"/>
  <c r="N185" i="5"/>
  <c r="O185" i="5"/>
  <c r="P185" i="5"/>
  <c r="Q185" i="5"/>
  <c r="R185" i="5"/>
  <c r="S185" i="5"/>
  <c r="T185" i="5"/>
  <c r="U185" i="5"/>
  <c r="M186" i="5"/>
  <c r="N186" i="5"/>
  <c r="O186" i="5"/>
  <c r="P186" i="5"/>
  <c r="Q186" i="5"/>
  <c r="R186" i="5"/>
  <c r="S186" i="5"/>
  <c r="T186" i="5"/>
  <c r="U186" i="5"/>
  <c r="M187" i="5"/>
  <c r="N187" i="5"/>
  <c r="O187" i="5"/>
  <c r="P187" i="5"/>
  <c r="Q187" i="5"/>
  <c r="R187" i="5"/>
  <c r="S187" i="5"/>
  <c r="T187" i="5"/>
  <c r="U187" i="5"/>
  <c r="M188" i="5"/>
  <c r="N188" i="5"/>
  <c r="O188" i="5"/>
  <c r="P188" i="5"/>
  <c r="Q188" i="5"/>
  <c r="R188" i="5"/>
  <c r="S188" i="5"/>
  <c r="T188" i="5"/>
  <c r="U188" i="5"/>
  <c r="M189" i="5"/>
  <c r="N189" i="5"/>
  <c r="O189" i="5"/>
  <c r="P189" i="5"/>
  <c r="Q189" i="5"/>
  <c r="R189" i="5"/>
  <c r="S189" i="5"/>
  <c r="T189" i="5"/>
  <c r="U189" i="5"/>
  <c r="M190" i="5"/>
  <c r="N190" i="5"/>
  <c r="O190" i="5"/>
  <c r="P190" i="5"/>
  <c r="Q190" i="5"/>
  <c r="R190" i="5"/>
  <c r="S190" i="5"/>
  <c r="T190" i="5"/>
  <c r="U190" i="5"/>
  <c r="M191" i="5"/>
  <c r="N191" i="5"/>
  <c r="O191" i="5"/>
  <c r="P191" i="5"/>
  <c r="Q191" i="5"/>
  <c r="R191" i="5"/>
  <c r="S191" i="5"/>
  <c r="T191" i="5"/>
  <c r="U191" i="5"/>
  <c r="M192" i="5"/>
  <c r="N192" i="5"/>
  <c r="O192" i="5"/>
  <c r="P192" i="5"/>
  <c r="Q192" i="5"/>
  <c r="R192" i="5"/>
  <c r="S192" i="5"/>
  <c r="T192" i="5"/>
  <c r="U192" i="5"/>
  <c r="M193" i="5"/>
  <c r="N193" i="5"/>
  <c r="O193" i="5"/>
  <c r="P193" i="5"/>
  <c r="Q193" i="5"/>
  <c r="R193" i="5"/>
  <c r="S193" i="5"/>
  <c r="T193" i="5"/>
  <c r="U193" i="5"/>
  <c r="M194" i="5"/>
  <c r="N194" i="5"/>
  <c r="O194" i="5"/>
  <c r="P194" i="5"/>
  <c r="Q194" i="5"/>
  <c r="R194" i="5"/>
  <c r="S194" i="5"/>
  <c r="T194" i="5"/>
  <c r="U194" i="5"/>
  <c r="M195" i="5"/>
  <c r="N195" i="5"/>
  <c r="O195" i="5"/>
  <c r="P195" i="5"/>
  <c r="Q195" i="5"/>
  <c r="R195" i="5"/>
  <c r="S195" i="5"/>
  <c r="T195" i="5"/>
  <c r="U195" i="5"/>
  <c r="M196" i="5"/>
  <c r="N196" i="5"/>
  <c r="O196" i="5"/>
  <c r="P196" i="5"/>
  <c r="Q196" i="5"/>
  <c r="R196" i="5"/>
  <c r="S196" i="5"/>
  <c r="T196" i="5"/>
  <c r="U196" i="5"/>
  <c r="M197" i="5"/>
  <c r="N197" i="5"/>
  <c r="O197" i="5"/>
  <c r="P197" i="5"/>
  <c r="Q197" i="5"/>
  <c r="R197" i="5"/>
  <c r="S197" i="5"/>
  <c r="T197" i="5"/>
  <c r="U197" i="5"/>
  <c r="M198" i="5"/>
  <c r="N198" i="5"/>
  <c r="O198" i="5"/>
  <c r="P198" i="5"/>
  <c r="Q198" i="5"/>
  <c r="R198" i="5"/>
  <c r="S198" i="5"/>
  <c r="T198" i="5"/>
  <c r="U198" i="5"/>
  <c r="M199" i="5"/>
  <c r="N199" i="5"/>
  <c r="O199" i="5"/>
  <c r="P199" i="5"/>
  <c r="Q199" i="5"/>
  <c r="R199" i="5"/>
  <c r="S199" i="5"/>
  <c r="T199" i="5"/>
  <c r="U199" i="5"/>
  <c r="M200" i="5"/>
  <c r="N200" i="5"/>
  <c r="O200" i="5"/>
  <c r="P200" i="5"/>
  <c r="Q200" i="5"/>
  <c r="R200" i="5"/>
  <c r="S200" i="5"/>
  <c r="T200" i="5"/>
  <c r="U200" i="5"/>
  <c r="M201" i="5"/>
  <c r="N201" i="5"/>
  <c r="O201" i="5"/>
  <c r="P201" i="5"/>
  <c r="Q201" i="5"/>
  <c r="R201" i="5"/>
  <c r="S201" i="5"/>
  <c r="T201" i="5"/>
  <c r="U201" i="5"/>
  <c r="M202" i="5"/>
  <c r="N202" i="5"/>
  <c r="O202" i="5"/>
  <c r="P202" i="5"/>
  <c r="Q202" i="5"/>
  <c r="R202" i="5"/>
  <c r="S202" i="5"/>
  <c r="T202" i="5"/>
  <c r="U202" i="5"/>
  <c r="M203" i="5"/>
  <c r="N203" i="5"/>
  <c r="O203" i="5"/>
  <c r="P203" i="5"/>
  <c r="Q203" i="5"/>
  <c r="R203" i="5"/>
  <c r="S203" i="5"/>
  <c r="T203" i="5"/>
  <c r="U203" i="5"/>
  <c r="M204" i="5"/>
  <c r="N204" i="5"/>
  <c r="O204" i="5"/>
  <c r="P204" i="5"/>
  <c r="Q204" i="5"/>
  <c r="R204" i="5"/>
  <c r="S204" i="5"/>
  <c r="T204" i="5"/>
  <c r="U204" i="5"/>
  <c r="M205" i="5"/>
  <c r="N205" i="5"/>
  <c r="O205" i="5"/>
  <c r="P205" i="5"/>
  <c r="Q205" i="5"/>
  <c r="R205" i="5"/>
  <c r="S205" i="5"/>
  <c r="T205" i="5"/>
  <c r="U205" i="5"/>
  <c r="M206" i="5"/>
  <c r="N206" i="5"/>
  <c r="O206" i="5"/>
  <c r="P206" i="5"/>
  <c r="Q206" i="5"/>
  <c r="R206" i="5"/>
  <c r="S206" i="5"/>
  <c r="T206" i="5"/>
  <c r="U206" i="5"/>
  <c r="M207" i="5"/>
  <c r="N207" i="5"/>
  <c r="O207" i="5"/>
  <c r="P207" i="5"/>
  <c r="Q207" i="5"/>
  <c r="R207" i="5"/>
  <c r="S207" i="5"/>
  <c r="T207" i="5"/>
  <c r="U207" i="5"/>
  <c r="M208" i="5"/>
  <c r="N208" i="5"/>
  <c r="O208" i="5"/>
  <c r="P208" i="5"/>
  <c r="Q208" i="5"/>
  <c r="R208" i="5"/>
  <c r="S208" i="5"/>
  <c r="T208" i="5"/>
  <c r="U208" i="5"/>
  <c r="M209" i="5"/>
  <c r="N209" i="5"/>
  <c r="O209" i="5"/>
  <c r="P209" i="5"/>
  <c r="Q209" i="5"/>
  <c r="R209" i="5"/>
  <c r="S209" i="5"/>
  <c r="T209" i="5"/>
  <c r="U209" i="5"/>
  <c r="M210" i="5"/>
  <c r="N210" i="5"/>
  <c r="O210" i="5"/>
  <c r="P210" i="5"/>
  <c r="Q210" i="5"/>
  <c r="R210" i="5"/>
  <c r="S210" i="5"/>
  <c r="T210" i="5"/>
  <c r="U210" i="5"/>
  <c r="N5" i="5"/>
  <c r="O5" i="5"/>
  <c r="P5" i="5"/>
  <c r="Q5" i="5"/>
  <c r="R5" i="5"/>
  <c r="S5" i="5"/>
  <c r="T5" i="5"/>
  <c r="U5" i="5"/>
  <c r="M5" i="5"/>
  <c r="L6" i="5"/>
  <c r="V6" i="5" s="1"/>
  <c r="L7" i="5"/>
  <c r="V7" i="5" s="1"/>
  <c r="L8" i="5"/>
  <c r="V8" i="5" s="1"/>
  <c r="L9" i="5"/>
  <c r="V9" i="5" s="1"/>
  <c r="L10" i="5"/>
  <c r="V10" i="5" s="1"/>
  <c r="L11" i="5"/>
  <c r="V11" i="5" s="1"/>
  <c r="L12" i="5"/>
  <c r="V12" i="5" s="1"/>
  <c r="L13" i="5"/>
  <c r="L14" i="5"/>
  <c r="V14" i="5" s="1"/>
  <c r="L15" i="5"/>
  <c r="V15" i="5" s="1"/>
  <c r="L16" i="5"/>
  <c r="V16" i="5" s="1"/>
  <c r="L17" i="5"/>
  <c r="V17" i="5" s="1"/>
  <c r="L18" i="5"/>
  <c r="V18" i="5" s="1"/>
  <c r="L19" i="5"/>
  <c r="V19" i="5" s="1"/>
  <c r="L20" i="5"/>
  <c r="V20" i="5" s="1"/>
  <c r="L21" i="5"/>
  <c r="V21" i="5" s="1"/>
  <c r="L22" i="5"/>
  <c r="V22" i="5" s="1"/>
  <c r="L23" i="5"/>
  <c r="V23" i="5" s="1"/>
  <c r="L24" i="5"/>
  <c r="V24" i="5" s="1"/>
  <c r="L25" i="5"/>
  <c r="V25" i="5" s="1"/>
  <c r="L26" i="5"/>
  <c r="V26" i="5" s="1"/>
  <c r="L27" i="5"/>
  <c r="V27" i="5" s="1"/>
  <c r="L28" i="5"/>
  <c r="V28" i="5" s="1"/>
  <c r="L29" i="5"/>
  <c r="V29" i="5" s="1"/>
  <c r="L30" i="5"/>
  <c r="V30" i="5" s="1"/>
  <c r="L31" i="5"/>
  <c r="V31" i="5" s="1"/>
  <c r="L32" i="5"/>
  <c r="V32" i="5" s="1"/>
  <c r="L33" i="5"/>
  <c r="V33" i="5" s="1"/>
  <c r="L34" i="5"/>
  <c r="V34" i="5" s="1"/>
  <c r="L35" i="5"/>
  <c r="V35" i="5" s="1"/>
  <c r="L36" i="5"/>
  <c r="V36" i="5" s="1"/>
  <c r="L37" i="5"/>
  <c r="V37" i="5" s="1"/>
  <c r="L38" i="5"/>
  <c r="V38" i="5" s="1"/>
  <c r="L39" i="5"/>
  <c r="V39" i="5" s="1"/>
  <c r="L40" i="5"/>
  <c r="V40" i="5" s="1"/>
  <c r="L41" i="5"/>
  <c r="V41" i="5" s="1"/>
  <c r="L42" i="5"/>
  <c r="V42" i="5" s="1"/>
  <c r="L43" i="5"/>
  <c r="V43" i="5" s="1"/>
  <c r="L44" i="5"/>
  <c r="V44" i="5" s="1"/>
  <c r="L45" i="5"/>
  <c r="V45" i="5" s="1"/>
  <c r="L46" i="5"/>
  <c r="V46" i="5" s="1"/>
  <c r="L47" i="5"/>
  <c r="V47" i="5" s="1"/>
  <c r="L48" i="5"/>
  <c r="V48" i="5" s="1"/>
  <c r="L49" i="5"/>
  <c r="V49" i="5" s="1"/>
  <c r="L50" i="5"/>
  <c r="V50" i="5" s="1"/>
  <c r="L51" i="5"/>
  <c r="V51" i="5" s="1"/>
  <c r="L52" i="5"/>
  <c r="V52" i="5" s="1"/>
  <c r="L53" i="5"/>
  <c r="V53" i="5" s="1"/>
  <c r="L54" i="5"/>
  <c r="V54" i="5" s="1"/>
  <c r="L55" i="5"/>
  <c r="V55" i="5" s="1"/>
  <c r="L56" i="5"/>
  <c r="V56" i="5" s="1"/>
  <c r="L57" i="5"/>
  <c r="V57" i="5" s="1"/>
  <c r="L58" i="5"/>
  <c r="V58" i="5" s="1"/>
  <c r="L59" i="5"/>
  <c r="V59" i="5" s="1"/>
  <c r="L60" i="5"/>
  <c r="V60" i="5" s="1"/>
  <c r="L61" i="5"/>
  <c r="V61" i="5" s="1"/>
  <c r="L62" i="5"/>
  <c r="V62" i="5" s="1"/>
  <c r="L63" i="5"/>
  <c r="V63" i="5" s="1"/>
  <c r="L64" i="5"/>
  <c r="V64" i="5" s="1"/>
  <c r="L65" i="5"/>
  <c r="V65" i="5" s="1"/>
  <c r="L66" i="5"/>
  <c r="V66" i="5" s="1"/>
  <c r="L67" i="5"/>
  <c r="V67" i="5" s="1"/>
  <c r="L68" i="5"/>
  <c r="V68" i="5" s="1"/>
  <c r="L69" i="5"/>
  <c r="V69" i="5" s="1"/>
  <c r="L70" i="5"/>
  <c r="V70" i="5" s="1"/>
  <c r="L71" i="5"/>
  <c r="V71" i="5" s="1"/>
  <c r="L72" i="5"/>
  <c r="V72" i="5" s="1"/>
  <c r="L73" i="5"/>
  <c r="V73" i="5" s="1"/>
  <c r="L74" i="5"/>
  <c r="V74" i="5" s="1"/>
  <c r="L75" i="5"/>
  <c r="V75" i="5" s="1"/>
  <c r="L76" i="5"/>
  <c r="V76" i="5" s="1"/>
  <c r="L77" i="5"/>
  <c r="V77" i="5" s="1"/>
  <c r="L78" i="5"/>
  <c r="V78" i="5" s="1"/>
  <c r="L79" i="5"/>
  <c r="V79" i="5" s="1"/>
  <c r="L80" i="5"/>
  <c r="V80" i="5" s="1"/>
  <c r="L81" i="5"/>
  <c r="V81" i="5" s="1"/>
  <c r="L82" i="5"/>
  <c r="V82" i="5" s="1"/>
  <c r="L83" i="5"/>
  <c r="V83" i="5" s="1"/>
  <c r="L84" i="5"/>
  <c r="V84" i="5" s="1"/>
  <c r="L85" i="5"/>
  <c r="V85" i="5" s="1"/>
  <c r="L86" i="5"/>
  <c r="V86" i="5" s="1"/>
  <c r="L87" i="5"/>
  <c r="V87" i="5" s="1"/>
  <c r="L88" i="5"/>
  <c r="V88" i="5" s="1"/>
  <c r="L89" i="5"/>
  <c r="V89" i="5" s="1"/>
  <c r="L90" i="5"/>
  <c r="V90" i="5" s="1"/>
  <c r="L91" i="5"/>
  <c r="V91" i="5" s="1"/>
  <c r="L92" i="5"/>
  <c r="V92" i="5" s="1"/>
  <c r="L93" i="5"/>
  <c r="V93" i="5" s="1"/>
  <c r="L94" i="5"/>
  <c r="V94" i="5" s="1"/>
  <c r="L95" i="5"/>
  <c r="V95" i="5" s="1"/>
  <c r="L96" i="5"/>
  <c r="V96" i="5" s="1"/>
  <c r="L97" i="5"/>
  <c r="V97" i="5" s="1"/>
  <c r="L98" i="5"/>
  <c r="V98" i="5" s="1"/>
  <c r="L99" i="5"/>
  <c r="V99" i="5" s="1"/>
  <c r="L100" i="5"/>
  <c r="V100" i="5" s="1"/>
  <c r="L101" i="5"/>
  <c r="V101" i="5" s="1"/>
  <c r="L102" i="5"/>
  <c r="V102" i="5" s="1"/>
  <c r="L103" i="5"/>
  <c r="V103" i="5" s="1"/>
  <c r="L104" i="5"/>
  <c r="V104" i="5" s="1"/>
  <c r="L105" i="5"/>
  <c r="V105" i="5" s="1"/>
  <c r="L106" i="5"/>
  <c r="V106" i="5" s="1"/>
  <c r="L107" i="5"/>
  <c r="V107" i="5" s="1"/>
  <c r="L108" i="5"/>
  <c r="V108" i="5" s="1"/>
  <c r="L109" i="5"/>
  <c r="V109" i="5" s="1"/>
  <c r="L110" i="5"/>
  <c r="V110" i="5" s="1"/>
  <c r="L111" i="5"/>
  <c r="V111" i="5" s="1"/>
  <c r="L112" i="5"/>
  <c r="V112" i="5" s="1"/>
  <c r="L113" i="5"/>
  <c r="V113" i="5" s="1"/>
  <c r="L114" i="5"/>
  <c r="V114" i="5" s="1"/>
  <c r="L115" i="5"/>
  <c r="V115" i="5" s="1"/>
  <c r="L116" i="5"/>
  <c r="V116" i="5" s="1"/>
  <c r="L117" i="5"/>
  <c r="V117" i="5" s="1"/>
  <c r="L118" i="5"/>
  <c r="V118" i="5" s="1"/>
  <c r="L119" i="5"/>
  <c r="V119" i="5" s="1"/>
  <c r="L120" i="5"/>
  <c r="V120" i="5" s="1"/>
  <c r="L121" i="5"/>
  <c r="V121" i="5" s="1"/>
  <c r="L122" i="5"/>
  <c r="V122" i="5" s="1"/>
  <c r="L123" i="5"/>
  <c r="V123" i="5" s="1"/>
  <c r="L124" i="5"/>
  <c r="V124" i="5" s="1"/>
  <c r="L125" i="5"/>
  <c r="V125" i="5" s="1"/>
  <c r="L126" i="5"/>
  <c r="V126" i="5" s="1"/>
  <c r="L127" i="5"/>
  <c r="V127" i="5" s="1"/>
  <c r="L128" i="5"/>
  <c r="V128" i="5" s="1"/>
  <c r="L129" i="5"/>
  <c r="V129" i="5" s="1"/>
  <c r="L130" i="5"/>
  <c r="V130" i="5" s="1"/>
  <c r="L131" i="5"/>
  <c r="V131" i="5" s="1"/>
  <c r="L132" i="5"/>
  <c r="V132" i="5" s="1"/>
  <c r="L133" i="5"/>
  <c r="V133" i="5" s="1"/>
  <c r="L134" i="5"/>
  <c r="V134" i="5" s="1"/>
  <c r="L135" i="5"/>
  <c r="V135" i="5" s="1"/>
  <c r="L136" i="5"/>
  <c r="V136" i="5" s="1"/>
  <c r="L137" i="5"/>
  <c r="V137" i="5" s="1"/>
  <c r="L138" i="5"/>
  <c r="V138" i="5" s="1"/>
  <c r="L139" i="5"/>
  <c r="V139" i="5" s="1"/>
  <c r="L140" i="5"/>
  <c r="V140" i="5" s="1"/>
  <c r="L141" i="5"/>
  <c r="V141" i="5" s="1"/>
  <c r="L142" i="5"/>
  <c r="V142" i="5" s="1"/>
  <c r="L143" i="5"/>
  <c r="V143" i="5" s="1"/>
  <c r="L144" i="5"/>
  <c r="V144" i="5" s="1"/>
  <c r="L145" i="5"/>
  <c r="V145" i="5" s="1"/>
  <c r="L146" i="5"/>
  <c r="V146" i="5" s="1"/>
  <c r="L147" i="5"/>
  <c r="V147" i="5" s="1"/>
  <c r="L148" i="5"/>
  <c r="V148" i="5" s="1"/>
  <c r="L149" i="5"/>
  <c r="V149" i="5" s="1"/>
  <c r="L150" i="5"/>
  <c r="V150" i="5" s="1"/>
  <c r="L151" i="5"/>
  <c r="V151" i="5" s="1"/>
  <c r="L152" i="5"/>
  <c r="V152" i="5" s="1"/>
  <c r="L153" i="5"/>
  <c r="V153" i="5" s="1"/>
  <c r="L154" i="5"/>
  <c r="V154" i="5" s="1"/>
  <c r="L155" i="5"/>
  <c r="V155" i="5" s="1"/>
  <c r="L156" i="5"/>
  <c r="V156" i="5" s="1"/>
  <c r="L157" i="5"/>
  <c r="V157" i="5" s="1"/>
  <c r="L158" i="5"/>
  <c r="V158" i="5" s="1"/>
  <c r="L159" i="5"/>
  <c r="V159" i="5" s="1"/>
  <c r="L160" i="5"/>
  <c r="V160" i="5" s="1"/>
  <c r="L161" i="5"/>
  <c r="V161" i="5" s="1"/>
  <c r="L162" i="5"/>
  <c r="V162" i="5" s="1"/>
  <c r="L163" i="5"/>
  <c r="V163" i="5" s="1"/>
  <c r="L164" i="5"/>
  <c r="V164" i="5" s="1"/>
  <c r="L165" i="5"/>
  <c r="V165" i="5" s="1"/>
  <c r="L166" i="5"/>
  <c r="V166" i="5" s="1"/>
  <c r="L167" i="5"/>
  <c r="V167" i="5" s="1"/>
  <c r="L168" i="5"/>
  <c r="V168" i="5" s="1"/>
  <c r="L169" i="5"/>
  <c r="V169" i="5" s="1"/>
  <c r="L170" i="5"/>
  <c r="V170" i="5" s="1"/>
  <c r="L171" i="5"/>
  <c r="V171" i="5" s="1"/>
  <c r="L172" i="5"/>
  <c r="V172" i="5" s="1"/>
  <c r="L173" i="5"/>
  <c r="V173" i="5" s="1"/>
  <c r="L174" i="5"/>
  <c r="V174" i="5" s="1"/>
  <c r="L175" i="5"/>
  <c r="V175" i="5" s="1"/>
  <c r="L176" i="5"/>
  <c r="V176" i="5" s="1"/>
  <c r="L177" i="5"/>
  <c r="V177" i="5" s="1"/>
  <c r="L178" i="5"/>
  <c r="V178" i="5" s="1"/>
  <c r="L179" i="5"/>
  <c r="V179" i="5" s="1"/>
  <c r="L180" i="5"/>
  <c r="V180" i="5" s="1"/>
  <c r="L181" i="5"/>
  <c r="V181" i="5" s="1"/>
  <c r="L182" i="5"/>
  <c r="V182" i="5" s="1"/>
  <c r="L183" i="5"/>
  <c r="V183" i="5" s="1"/>
  <c r="L184" i="5"/>
  <c r="V184" i="5" s="1"/>
  <c r="L185" i="5"/>
  <c r="V185" i="5" s="1"/>
  <c r="L186" i="5"/>
  <c r="V186" i="5" s="1"/>
  <c r="L187" i="5"/>
  <c r="V187" i="5" s="1"/>
  <c r="L188" i="5"/>
  <c r="V188" i="5" s="1"/>
  <c r="L189" i="5"/>
  <c r="V189" i="5" s="1"/>
  <c r="L190" i="5"/>
  <c r="V190" i="5" s="1"/>
  <c r="L191" i="5"/>
  <c r="V191" i="5" s="1"/>
  <c r="L192" i="5"/>
  <c r="V192" i="5" s="1"/>
  <c r="L193" i="5"/>
  <c r="V193" i="5" s="1"/>
  <c r="L194" i="5"/>
  <c r="V194" i="5" s="1"/>
  <c r="L195" i="5"/>
  <c r="V195" i="5" s="1"/>
  <c r="L196" i="5"/>
  <c r="V196" i="5" s="1"/>
  <c r="L197" i="5"/>
  <c r="V197" i="5" s="1"/>
  <c r="L198" i="5"/>
  <c r="V198" i="5" s="1"/>
  <c r="L199" i="5"/>
  <c r="V199" i="5" s="1"/>
  <c r="L200" i="5"/>
  <c r="V200" i="5" s="1"/>
  <c r="L201" i="5"/>
  <c r="V201" i="5" s="1"/>
  <c r="L202" i="5"/>
  <c r="V202" i="5" s="1"/>
  <c r="L203" i="5"/>
  <c r="V203" i="5" s="1"/>
  <c r="L204" i="5"/>
  <c r="V204" i="5" s="1"/>
  <c r="L205" i="5"/>
  <c r="V205" i="5" s="1"/>
  <c r="L206" i="5"/>
  <c r="V206" i="5" s="1"/>
  <c r="L207" i="5"/>
  <c r="V207" i="5" s="1"/>
  <c r="L208" i="5"/>
  <c r="V208" i="5" s="1"/>
  <c r="L209" i="5"/>
  <c r="V209" i="5" s="1"/>
  <c r="L210" i="5"/>
  <c r="V210" i="5" s="1"/>
  <c r="L5" i="5"/>
  <c r="V5" i="5" s="1"/>
  <c r="H6" i="5"/>
  <c r="I6" i="5" s="1"/>
  <c r="L5" i="4"/>
  <c r="H15" i="5"/>
  <c r="H7" i="5"/>
  <c r="I7" i="5" s="1"/>
  <c r="H8" i="5"/>
  <c r="H9" i="5"/>
  <c r="H10" i="5"/>
  <c r="H11" i="5"/>
  <c r="I11" i="5" s="1"/>
  <c r="H12" i="5"/>
  <c r="H13" i="5"/>
  <c r="I13" i="5" s="1"/>
  <c r="H14" i="5"/>
  <c r="H16" i="5"/>
  <c r="I16" i="5" s="1"/>
  <c r="H17" i="5"/>
  <c r="H18" i="5"/>
  <c r="H19" i="5"/>
  <c r="H20" i="5"/>
  <c r="I20" i="5" s="1"/>
  <c r="H21" i="5"/>
  <c r="I21" i="5" s="1"/>
  <c r="H22" i="5"/>
  <c r="H23" i="5"/>
  <c r="H24" i="5"/>
  <c r="H25" i="5"/>
  <c r="H26" i="5"/>
  <c r="H27" i="5"/>
  <c r="H28" i="5"/>
  <c r="H29" i="5"/>
  <c r="I29" i="5" s="1"/>
  <c r="H30" i="5"/>
  <c r="H31" i="5"/>
  <c r="H32" i="5"/>
  <c r="I32" i="5" s="1"/>
  <c r="H33" i="5"/>
  <c r="H34" i="5"/>
  <c r="H35" i="5"/>
  <c r="H36" i="5"/>
  <c r="I36" i="5" s="1"/>
  <c r="H37" i="5"/>
  <c r="I37" i="5" s="1"/>
  <c r="H38" i="5"/>
  <c r="H39" i="5"/>
  <c r="H40" i="5"/>
  <c r="I40" i="5" s="1"/>
  <c r="H41" i="5"/>
  <c r="H42" i="5"/>
  <c r="H43" i="5"/>
  <c r="H44" i="5"/>
  <c r="I44" i="5" s="1"/>
  <c r="H45" i="5"/>
  <c r="I45" i="5" s="1"/>
  <c r="H46" i="5"/>
  <c r="H47" i="5"/>
  <c r="H48" i="5"/>
  <c r="I48" i="5" s="1"/>
  <c r="H49" i="5"/>
  <c r="H50" i="5"/>
  <c r="H51" i="5"/>
  <c r="H52" i="5"/>
  <c r="I52" i="5" s="1"/>
  <c r="H53" i="5"/>
  <c r="I53" i="5" s="1"/>
  <c r="H54" i="5"/>
  <c r="H55" i="5"/>
  <c r="H56" i="5"/>
  <c r="I56" i="5" s="1"/>
  <c r="H57" i="5"/>
  <c r="I57" i="5" s="1"/>
  <c r="H58" i="5"/>
  <c r="H59" i="5"/>
  <c r="H60" i="5"/>
  <c r="I60" i="5" s="1"/>
  <c r="H61" i="5"/>
  <c r="I61" i="5" s="1"/>
  <c r="H62" i="5"/>
  <c r="I62" i="5" s="1"/>
  <c r="H63" i="5"/>
  <c r="H64" i="5"/>
  <c r="I64" i="5" s="1"/>
  <c r="H65" i="5"/>
  <c r="H66" i="5"/>
  <c r="I66" i="5" s="1"/>
  <c r="H67" i="5"/>
  <c r="H68" i="5"/>
  <c r="I68" i="5" s="1"/>
  <c r="H69" i="5"/>
  <c r="H70" i="5"/>
  <c r="I70" i="5" s="1"/>
  <c r="H71" i="5"/>
  <c r="H72" i="5"/>
  <c r="I72" i="5" s="1"/>
  <c r="H73" i="5"/>
  <c r="H74" i="5"/>
  <c r="I74" i="5" s="1"/>
  <c r="H75" i="5"/>
  <c r="H76" i="5"/>
  <c r="I76" i="5" s="1"/>
  <c r="H77" i="5"/>
  <c r="I77" i="5" s="1"/>
  <c r="H78" i="5"/>
  <c r="H79" i="5"/>
  <c r="H80" i="5"/>
  <c r="I80" i="5" s="1"/>
  <c r="H81" i="5"/>
  <c r="H82" i="5"/>
  <c r="I82" i="5" s="1"/>
  <c r="H83" i="5"/>
  <c r="H84" i="5"/>
  <c r="I84" i="5" s="1"/>
  <c r="H85" i="5"/>
  <c r="I85" i="5" s="1"/>
  <c r="H86" i="5"/>
  <c r="I86" i="5" s="1"/>
  <c r="H87" i="5"/>
  <c r="H88" i="5"/>
  <c r="I88" i="5" s="1"/>
  <c r="H89" i="5"/>
  <c r="I89" i="5" s="1"/>
  <c r="H90" i="5"/>
  <c r="H91" i="5"/>
  <c r="H92" i="5"/>
  <c r="H93" i="5"/>
  <c r="I93" i="5" s="1"/>
  <c r="H94" i="5"/>
  <c r="I94" i="5" s="1"/>
  <c r="H95" i="5"/>
  <c r="H96" i="5"/>
  <c r="I96" i="5" s="1"/>
  <c r="H97" i="5"/>
  <c r="H98" i="5"/>
  <c r="I98" i="5" s="1"/>
  <c r="H99" i="5"/>
  <c r="H100" i="5"/>
  <c r="H101" i="5"/>
  <c r="I101" i="5" s="1"/>
  <c r="H102" i="5"/>
  <c r="I102" i="5" s="1"/>
  <c r="H103" i="5"/>
  <c r="H104" i="5"/>
  <c r="I104" i="5" s="1"/>
  <c r="H105" i="5"/>
  <c r="H106" i="5"/>
  <c r="H107" i="5"/>
  <c r="H108" i="5"/>
  <c r="I108" i="5" s="1"/>
  <c r="H109" i="5"/>
  <c r="I109" i="5" s="1"/>
  <c r="H110" i="5"/>
  <c r="H111" i="5"/>
  <c r="H112" i="5"/>
  <c r="H113" i="5"/>
  <c r="I113" i="5" s="1"/>
  <c r="H114" i="5"/>
  <c r="I114" i="5" s="1"/>
  <c r="H115" i="5"/>
  <c r="H116" i="5"/>
  <c r="I116" i="5" s="1"/>
  <c r="H117" i="5"/>
  <c r="I117" i="5" s="1"/>
  <c r="H118" i="5"/>
  <c r="I118" i="5" s="1"/>
  <c r="H119" i="5"/>
  <c r="H120" i="5"/>
  <c r="I120" i="5" s="1"/>
  <c r="H121" i="5"/>
  <c r="H122" i="5"/>
  <c r="H123" i="5"/>
  <c r="H124" i="5"/>
  <c r="I124" i="5" s="1"/>
  <c r="H125" i="5"/>
  <c r="I125" i="5" s="1"/>
  <c r="H126" i="5"/>
  <c r="I126" i="5" s="1"/>
  <c r="H127" i="5"/>
  <c r="H128" i="5"/>
  <c r="I128" i="5" s="1"/>
  <c r="H129" i="5"/>
  <c r="H130" i="5"/>
  <c r="I130" i="5" s="1"/>
  <c r="H131" i="5"/>
  <c r="H132" i="5"/>
  <c r="I132" i="5" s="1"/>
  <c r="H133" i="5"/>
  <c r="I133" i="5" s="1"/>
  <c r="H134" i="5"/>
  <c r="I134" i="5" s="1"/>
  <c r="H135" i="5"/>
  <c r="H136" i="5"/>
  <c r="I136" i="5" s="1"/>
  <c r="H137" i="5"/>
  <c r="I137" i="5" s="1"/>
  <c r="H138" i="5"/>
  <c r="I138" i="5" s="1"/>
  <c r="H139" i="5"/>
  <c r="H140" i="5"/>
  <c r="I140" i="5" s="1"/>
  <c r="H141" i="5"/>
  <c r="I141" i="5" s="1"/>
  <c r="H142" i="5"/>
  <c r="I142" i="5" s="1"/>
  <c r="H143" i="5"/>
  <c r="H144" i="5"/>
  <c r="I144" i="5" s="1"/>
  <c r="H145" i="5"/>
  <c r="I145" i="5" s="1"/>
  <c r="H146" i="5"/>
  <c r="I146" i="5" s="1"/>
  <c r="H147" i="5"/>
  <c r="H148" i="5"/>
  <c r="I148" i="5" s="1"/>
  <c r="H149" i="5"/>
  <c r="I149" i="5" s="1"/>
  <c r="H150" i="5"/>
  <c r="H151" i="5"/>
  <c r="H152" i="5"/>
  <c r="I152" i="5" s="1"/>
  <c r="H153" i="5"/>
  <c r="I153" i="5" s="1"/>
  <c r="H154" i="5"/>
  <c r="I154" i="5" s="1"/>
  <c r="H155" i="5"/>
  <c r="H156" i="5"/>
  <c r="I156" i="5" s="1"/>
  <c r="H157" i="5"/>
  <c r="H158" i="5"/>
  <c r="I158" i="5" s="1"/>
  <c r="H159" i="5"/>
  <c r="H160" i="5"/>
  <c r="I160" i="5" s="1"/>
  <c r="H161" i="5"/>
  <c r="I161" i="5" s="1"/>
  <c r="H162" i="5"/>
  <c r="I162" i="5" s="1"/>
  <c r="H163" i="5"/>
  <c r="H164" i="5"/>
  <c r="I164" i="5" s="1"/>
  <c r="H165" i="5"/>
  <c r="I165" i="5" s="1"/>
  <c r="H166" i="5"/>
  <c r="H167" i="5"/>
  <c r="H168" i="5"/>
  <c r="I168" i="5" s="1"/>
  <c r="H169" i="5"/>
  <c r="I169" i="5" s="1"/>
  <c r="H170" i="5"/>
  <c r="I170" i="5" s="1"/>
  <c r="H171" i="5"/>
  <c r="H172" i="5"/>
  <c r="I172" i="5" s="1"/>
  <c r="H173" i="5"/>
  <c r="I173" i="5" s="1"/>
  <c r="H174" i="5"/>
  <c r="I174" i="5" s="1"/>
  <c r="H175" i="5"/>
  <c r="H176" i="5"/>
  <c r="H177" i="5"/>
  <c r="H178" i="5"/>
  <c r="I178" i="5" s="1"/>
  <c r="H179" i="5"/>
  <c r="H180" i="5"/>
  <c r="H181" i="5"/>
  <c r="I181" i="5" s="1"/>
  <c r="H182" i="5"/>
  <c r="H183" i="5"/>
  <c r="H184" i="5"/>
  <c r="I184" i="5" s="1"/>
  <c r="H185" i="5"/>
  <c r="H186" i="5"/>
  <c r="I186" i="5" s="1"/>
  <c r="H187" i="5"/>
  <c r="H188" i="5"/>
  <c r="I188" i="5" s="1"/>
  <c r="H189" i="5"/>
  <c r="I189" i="5" s="1"/>
  <c r="H190" i="5"/>
  <c r="H191" i="5"/>
  <c r="H192" i="5"/>
  <c r="I192" i="5" s="1"/>
  <c r="H193" i="5"/>
  <c r="I193" i="5" s="1"/>
  <c r="H194" i="5"/>
  <c r="I194" i="5" s="1"/>
  <c r="H195" i="5"/>
  <c r="H196" i="5"/>
  <c r="I196" i="5" s="1"/>
  <c r="H197" i="5"/>
  <c r="I197" i="5" s="1"/>
  <c r="H198" i="5"/>
  <c r="H199" i="5"/>
  <c r="H200" i="5"/>
  <c r="I200" i="5" s="1"/>
  <c r="H201" i="5"/>
  <c r="H202" i="5"/>
  <c r="I202" i="5" s="1"/>
  <c r="H203" i="5"/>
  <c r="H204" i="5"/>
  <c r="I204" i="5" s="1"/>
  <c r="H205" i="5"/>
  <c r="I205" i="5" s="1"/>
  <c r="H206" i="5"/>
  <c r="I206" i="5" s="1"/>
  <c r="H207" i="5"/>
  <c r="H208" i="5"/>
  <c r="I208" i="5" s="1"/>
  <c r="H209" i="5"/>
  <c r="H210" i="5"/>
  <c r="I210" i="5" s="1"/>
  <c r="L3" i="5"/>
  <c r="I69" i="5"/>
  <c r="I99" i="5"/>
  <c r="I122" i="5"/>
  <c r="I123" i="5"/>
  <c r="I131" i="5"/>
  <c r="I139" i="5"/>
  <c r="I147" i="5"/>
  <c r="I157" i="5"/>
  <c r="I163" i="5"/>
  <c r="I166" i="5"/>
  <c r="I171" i="5"/>
  <c r="I176" i="5"/>
  <c r="I179" i="5"/>
  <c r="I182" i="5"/>
  <c r="I187" i="5"/>
  <c r="I190" i="5"/>
  <c r="I195" i="5"/>
  <c r="I198" i="5"/>
  <c r="I203" i="5"/>
  <c r="I207" i="5"/>
  <c r="I209" i="5"/>
  <c r="I5" i="5"/>
  <c r="I201" i="5"/>
  <c r="I199" i="5"/>
  <c r="I191" i="5"/>
  <c r="I185" i="5"/>
  <c r="I183" i="5"/>
  <c r="I180" i="5"/>
  <c r="I177" i="5"/>
  <c r="I175" i="5"/>
  <c r="I167" i="5"/>
  <c r="I159" i="5"/>
  <c r="I155" i="5"/>
  <c r="I151" i="5"/>
  <c r="I150" i="5"/>
  <c r="I143" i="5"/>
  <c r="I135" i="5"/>
  <c r="I129" i="5"/>
  <c r="I127" i="5"/>
  <c r="I121" i="5"/>
  <c r="I119" i="5"/>
  <c r="I115" i="5"/>
  <c r="I112" i="5"/>
  <c r="I111" i="5"/>
  <c r="I110" i="5"/>
  <c r="I107" i="5"/>
  <c r="I106" i="5"/>
  <c r="I105" i="5"/>
  <c r="I103" i="5"/>
  <c r="I100" i="5"/>
  <c r="I97" i="5"/>
  <c r="I95" i="5"/>
  <c r="I92" i="5"/>
  <c r="I91" i="5"/>
  <c r="I90" i="5"/>
  <c r="I87" i="5"/>
  <c r="I83" i="5"/>
  <c r="I81" i="5"/>
  <c r="I79" i="5"/>
  <c r="I78" i="5"/>
  <c r="I75" i="5"/>
  <c r="I73" i="5"/>
  <c r="I71" i="5"/>
  <c r="I67" i="5"/>
  <c r="I65" i="5"/>
  <c r="I63" i="5"/>
  <c r="I59" i="5"/>
  <c r="I58" i="5"/>
  <c r="I55" i="5"/>
  <c r="I54" i="5"/>
  <c r="I51" i="5"/>
  <c r="I50" i="5"/>
  <c r="I49" i="5"/>
  <c r="I47" i="5"/>
  <c r="I46" i="5"/>
  <c r="I43" i="5"/>
  <c r="I42" i="5"/>
  <c r="I41" i="5"/>
  <c r="I39" i="5"/>
  <c r="I38" i="5"/>
  <c r="I35" i="5"/>
  <c r="I34" i="5"/>
  <c r="I33" i="5"/>
  <c r="I31" i="5"/>
  <c r="I30" i="5"/>
  <c r="I28" i="5"/>
  <c r="I27" i="5"/>
  <c r="I26" i="5"/>
  <c r="I25" i="5"/>
  <c r="I24" i="5"/>
  <c r="I23" i="5"/>
  <c r="I22" i="5"/>
  <c r="I19" i="5"/>
  <c r="I18" i="5"/>
  <c r="I17" i="5"/>
  <c r="I15" i="5"/>
  <c r="I14" i="5"/>
  <c r="I12" i="5"/>
  <c r="I10" i="5"/>
  <c r="I9" i="5"/>
  <c r="I8" i="5"/>
  <c r="U3" i="5"/>
  <c r="T3" i="5"/>
  <c r="S3" i="5"/>
  <c r="R3" i="5"/>
  <c r="Q3" i="5"/>
  <c r="P3" i="5"/>
  <c r="O3" i="5"/>
  <c r="N3" i="5"/>
  <c r="M3" i="5"/>
  <c r="Q3" i="4"/>
  <c r="M3" i="4"/>
  <c r="N3" i="4"/>
  <c r="O3" i="4"/>
  <c r="P3" i="4"/>
  <c r="R3" i="4"/>
  <c r="S3" i="4"/>
  <c r="T3" i="4"/>
  <c r="U3" i="4"/>
  <c r="L3" i="4"/>
  <c r="V3" i="4" s="1"/>
  <c r="M6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M5" i="4"/>
  <c r="N5" i="4"/>
  <c r="O5" i="4"/>
  <c r="P5" i="4"/>
  <c r="Q5" i="4"/>
  <c r="R5" i="4"/>
  <c r="S5" i="4"/>
  <c r="T5" i="4"/>
  <c r="U5" i="4"/>
  <c r="H5" i="4"/>
  <c r="H8" i="4"/>
  <c r="L51" i="1" l="1"/>
  <c r="N50" i="1"/>
  <c r="O50" i="1" s="1"/>
  <c r="M50" i="1"/>
  <c r="P25" i="6"/>
  <c r="N25" i="6"/>
  <c r="M26" i="6"/>
  <c r="L35" i="6"/>
  <c r="O25" i="6"/>
  <c r="N26" i="6"/>
  <c r="P6" i="6"/>
  <c r="H3" i="6"/>
  <c r="M8" i="6"/>
  <c r="P7" i="6"/>
  <c r="N7" i="6"/>
  <c r="N8" i="6"/>
  <c r="L2" i="5"/>
  <c r="V13" i="5"/>
  <c r="Q2" i="5"/>
  <c r="Q1" i="5" s="1"/>
  <c r="O2" i="5"/>
  <c r="O1" i="5" s="1"/>
  <c r="S2" i="5"/>
  <c r="S1" i="5" s="1"/>
  <c r="P2" i="5"/>
  <c r="P1" i="5" s="1"/>
  <c r="T2" i="5"/>
  <c r="T1" i="5" s="1"/>
  <c r="N2" i="5"/>
  <c r="N1" i="5" s="1"/>
  <c r="U2" i="5"/>
  <c r="U1" i="5" s="1"/>
  <c r="R2" i="5"/>
  <c r="R1" i="5" s="1"/>
  <c r="U2" i="4"/>
  <c r="U1" i="4" s="1"/>
  <c r="V28" i="4"/>
  <c r="V20" i="4"/>
  <c r="V12" i="4"/>
  <c r="V35" i="4"/>
  <c r="V27" i="4"/>
  <c r="V19" i="4"/>
  <c r="V11" i="4"/>
  <c r="V34" i="4"/>
  <c r="V26" i="4"/>
  <c r="V18" i="4"/>
  <c r="V10" i="4"/>
  <c r="V207" i="4"/>
  <c r="V199" i="4"/>
  <c r="V191" i="4"/>
  <c r="V183" i="4"/>
  <c r="V175" i="4"/>
  <c r="V167" i="4"/>
  <c r="V159" i="4"/>
  <c r="V151" i="4"/>
  <c r="V143" i="4"/>
  <c r="V135" i="4"/>
  <c r="V127" i="4"/>
  <c r="V119" i="4"/>
  <c r="V111" i="4"/>
  <c r="V103" i="4"/>
  <c r="V95" i="4"/>
  <c r="V87" i="4"/>
  <c r="V79" i="4"/>
  <c r="V71" i="4"/>
  <c r="V63" i="4"/>
  <c r="V55" i="4"/>
  <c r="V47" i="4"/>
  <c r="V39" i="4"/>
  <c r="R2" i="4"/>
  <c r="R1" i="4" s="1"/>
  <c r="V206" i="4"/>
  <c r="V198" i="4"/>
  <c r="V190" i="4"/>
  <c r="V182" i="4"/>
  <c r="V174" i="4"/>
  <c r="V166" i="4"/>
  <c r="V158" i="4"/>
  <c r="V150" i="4"/>
  <c r="V142" i="4"/>
  <c r="V134" i="4"/>
  <c r="V126" i="4"/>
  <c r="V118" i="4"/>
  <c r="V110" i="4"/>
  <c r="V102" i="4"/>
  <c r="V94" i="4"/>
  <c r="V86" i="4"/>
  <c r="V78" i="4"/>
  <c r="V70" i="4"/>
  <c r="V62" i="4"/>
  <c r="V54" i="4"/>
  <c r="V46" i="4"/>
  <c r="V38" i="4"/>
  <c r="V173" i="4"/>
  <c r="V133" i="4"/>
  <c r="V93" i="4"/>
  <c r="V37" i="4"/>
  <c r="V189" i="4"/>
  <c r="V149" i="4"/>
  <c r="V117" i="4"/>
  <c r="V77" i="4"/>
  <c r="V45" i="4"/>
  <c r="V31" i="4"/>
  <c r="V204" i="4"/>
  <c r="V172" i="4"/>
  <c r="V140" i="4"/>
  <c r="V108" i="4"/>
  <c r="V76" i="4"/>
  <c r="V44" i="4"/>
  <c r="V209" i="4"/>
  <c r="V201" i="4"/>
  <c r="V193" i="4"/>
  <c r="V185" i="4"/>
  <c r="V177" i="4"/>
  <c r="V169" i="4"/>
  <c r="V161" i="4"/>
  <c r="V153" i="4"/>
  <c r="V145" i="4"/>
  <c r="V137" i="4"/>
  <c r="V129" i="4"/>
  <c r="V121" i="4"/>
  <c r="V113" i="4"/>
  <c r="V105" i="4"/>
  <c r="V97" i="4"/>
  <c r="V89" i="4"/>
  <c r="V81" i="4"/>
  <c r="V73" i="4"/>
  <c r="V65" i="4"/>
  <c r="V57" i="4"/>
  <c r="V49" i="4"/>
  <c r="V41" i="4"/>
  <c r="V33" i="4"/>
  <c r="V25" i="4"/>
  <c r="V17" i="4"/>
  <c r="V9" i="4"/>
  <c r="T2" i="4"/>
  <c r="T1" i="4" s="1"/>
  <c r="Q2" i="4"/>
  <c r="Q1" i="4" s="1"/>
  <c r="V197" i="4"/>
  <c r="V165" i="4"/>
  <c r="V141" i="4"/>
  <c r="V109" i="4"/>
  <c r="V85" i="4"/>
  <c r="V61" i="4"/>
  <c r="P2" i="4"/>
  <c r="P1" i="4" s="1"/>
  <c r="V15" i="4"/>
  <c r="V196" i="4"/>
  <c r="V180" i="4"/>
  <c r="V156" i="4"/>
  <c r="V132" i="4"/>
  <c r="V116" i="4"/>
  <c r="V92" i="4"/>
  <c r="V68" i="4"/>
  <c r="V52" i="4"/>
  <c r="V30" i="4"/>
  <c r="V22" i="4"/>
  <c r="V14" i="4"/>
  <c r="V6" i="4"/>
  <c r="V203" i="4"/>
  <c r="V195" i="4"/>
  <c r="V187" i="4"/>
  <c r="V179" i="4"/>
  <c r="V171" i="4"/>
  <c r="V163" i="4"/>
  <c r="V155" i="4"/>
  <c r="V147" i="4"/>
  <c r="V139" i="4"/>
  <c r="V131" i="4"/>
  <c r="V123" i="4"/>
  <c r="V115" i="4"/>
  <c r="V107" i="4"/>
  <c r="V99" i="4"/>
  <c r="V91" i="4"/>
  <c r="V83" i="4"/>
  <c r="V75" i="4"/>
  <c r="V67" i="4"/>
  <c r="V59" i="4"/>
  <c r="V51" i="4"/>
  <c r="V43" i="4"/>
  <c r="V208" i="4"/>
  <c r="V200" i="4"/>
  <c r="V192" i="4"/>
  <c r="V184" i="4"/>
  <c r="V176" i="4"/>
  <c r="V168" i="4"/>
  <c r="V160" i="4"/>
  <c r="V152" i="4"/>
  <c r="V144" i="4"/>
  <c r="V136" i="4"/>
  <c r="V128" i="4"/>
  <c r="V120" i="4"/>
  <c r="V112" i="4"/>
  <c r="V104" i="4"/>
  <c r="V96" i="4"/>
  <c r="V88" i="4"/>
  <c r="V80" i="4"/>
  <c r="V72" i="4"/>
  <c r="V64" i="4"/>
  <c r="V56" i="4"/>
  <c r="V48" i="4"/>
  <c r="V40" i="4"/>
  <c r="V32" i="4"/>
  <c r="V24" i="4"/>
  <c r="V16" i="4"/>
  <c r="V8" i="4"/>
  <c r="S2" i="4"/>
  <c r="S1" i="4" s="1"/>
  <c r="V205" i="4"/>
  <c r="V181" i="4"/>
  <c r="V157" i="4"/>
  <c r="V125" i="4"/>
  <c r="V101" i="4"/>
  <c r="V69" i="4"/>
  <c r="V53" i="4"/>
  <c r="V23" i="4"/>
  <c r="V7" i="4"/>
  <c r="V188" i="4"/>
  <c r="V164" i="4"/>
  <c r="V148" i="4"/>
  <c r="V124" i="4"/>
  <c r="V100" i="4"/>
  <c r="V84" i="4"/>
  <c r="V60" i="4"/>
  <c r="V36" i="4"/>
  <c r="O2" i="4"/>
  <c r="O1" i="4" s="1"/>
  <c r="V5" i="4"/>
  <c r="N2" i="4"/>
  <c r="N1" i="4" s="1"/>
  <c r="V29" i="4"/>
  <c r="V21" i="4"/>
  <c r="V13" i="4"/>
  <c r="V210" i="4"/>
  <c r="V202" i="4"/>
  <c r="V194" i="4"/>
  <c r="V186" i="4"/>
  <c r="V178" i="4"/>
  <c r="V170" i="4"/>
  <c r="V162" i="4"/>
  <c r="V154" i="4"/>
  <c r="V146" i="4"/>
  <c r="V138" i="4"/>
  <c r="V130" i="4"/>
  <c r="V122" i="4"/>
  <c r="V114" i="4"/>
  <c r="V106" i="4"/>
  <c r="V98" i="4"/>
  <c r="V90" i="4"/>
  <c r="V82" i="4"/>
  <c r="V74" i="4"/>
  <c r="V66" i="4"/>
  <c r="V58" i="4"/>
  <c r="V50" i="4"/>
  <c r="V42" i="4"/>
  <c r="M2" i="4"/>
  <c r="M1" i="4" s="1"/>
  <c r="L2" i="4"/>
  <c r="L1" i="4" s="1"/>
  <c r="I3" i="5"/>
  <c r="V3" i="5"/>
  <c r="L1" i="5"/>
  <c r="M2" i="5"/>
  <c r="M1" i="5" s="1"/>
  <c r="H6" i="4"/>
  <c r="I6" i="4" s="1"/>
  <c r="H7" i="4"/>
  <c r="I8" i="4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I5" i="4"/>
  <c r="I7" i="4"/>
  <c r="I19" i="4"/>
  <c r="L52" i="1" l="1"/>
  <c r="M51" i="1"/>
  <c r="N51" i="1"/>
  <c r="O51" i="1" s="1"/>
  <c r="O26" i="6"/>
  <c r="P26" i="6" s="1"/>
  <c r="M27" i="6"/>
  <c r="M9" i="6"/>
  <c r="P8" i="6"/>
  <c r="V2" i="5"/>
  <c r="V1" i="5" s="1"/>
  <c r="Y2" i="5" s="1"/>
  <c r="Y4" i="5" s="1"/>
  <c r="V2" i="4"/>
  <c r="V1" i="4" s="1"/>
  <c r="Y2" i="4" s="1"/>
  <c r="Y4" i="4" s="1"/>
  <c r="I3" i="4"/>
  <c r="L53" i="1" l="1"/>
  <c r="N52" i="1"/>
  <c r="O52" i="1" s="1"/>
  <c r="M52" i="1"/>
  <c r="M28" i="6"/>
  <c r="O27" i="6"/>
  <c r="P27" i="6" s="1"/>
  <c r="N27" i="6"/>
  <c r="P9" i="6"/>
  <c r="M10" i="6"/>
  <c r="N9" i="6"/>
  <c r="S15" i="1"/>
  <c r="S14" i="1"/>
  <c r="S13" i="1"/>
  <c r="S12" i="1"/>
  <c r="S11" i="1"/>
  <c r="S10" i="1"/>
  <c r="S9" i="1"/>
  <c r="S8" i="1"/>
  <c r="S7" i="1"/>
  <c r="T6" i="1"/>
  <c r="S6" i="1"/>
  <c r="M6" i="3"/>
  <c r="M7" i="3" s="1"/>
  <c r="G210" i="3"/>
  <c r="H210" i="3" s="1"/>
  <c r="G209" i="3"/>
  <c r="H209" i="3" s="1"/>
  <c r="G208" i="3"/>
  <c r="H208" i="3" s="1"/>
  <c r="I208" i="3" s="1"/>
  <c r="G207" i="3"/>
  <c r="H207" i="3" s="1"/>
  <c r="I207" i="3" s="1"/>
  <c r="G206" i="3"/>
  <c r="H206" i="3" s="1"/>
  <c r="I206" i="3" s="1"/>
  <c r="G205" i="3"/>
  <c r="H205" i="3" s="1"/>
  <c r="G204" i="3"/>
  <c r="H204" i="3" s="1"/>
  <c r="I204" i="3" s="1"/>
  <c r="G203" i="3"/>
  <c r="H203" i="3" s="1"/>
  <c r="G202" i="3"/>
  <c r="H202" i="3" s="1"/>
  <c r="G201" i="3"/>
  <c r="H201" i="3" s="1"/>
  <c r="G200" i="3"/>
  <c r="H200" i="3" s="1"/>
  <c r="I200" i="3" s="1"/>
  <c r="G199" i="3"/>
  <c r="H199" i="3" s="1"/>
  <c r="I199" i="3" s="1"/>
  <c r="G198" i="3"/>
  <c r="H198" i="3" s="1"/>
  <c r="I198" i="3" s="1"/>
  <c r="G197" i="3"/>
  <c r="H197" i="3" s="1"/>
  <c r="G196" i="3"/>
  <c r="H196" i="3" s="1"/>
  <c r="I196" i="3" s="1"/>
  <c r="G195" i="3"/>
  <c r="H195" i="3" s="1"/>
  <c r="G194" i="3"/>
  <c r="H194" i="3" s="1"/>
  <c r="G193" i="3"/>
  <c r="H193" i="3" s="1"/>
  <c r="G192" i="3"/>
  <c r="H192" i="3" s="1"/>
  <c r="I192" i="3" s="1"/>
  <c r="G191" i="3"/>
  <c r="H191" i="3" s="1"/>
  <c r="I191" i="3" s="1"/>
  <c r="G190" i="3"/>
  <c r="G189" i="3"/>
  <c r="H189" i="3" s="1"/>
  <c r="G188" i="3"/>
  <c r="H188" i="3" s="1"/>
  <c r="I188" i="3" s="1"/>
  <c r="G187" i="3"/>
  <c r="H187" i="3" s="1"/>
  <c r="G186" i="3"/>
  <c r="H186" i="3" s="1"/>
  <c r="G185" i="3"/>
  <c r="H185" i="3" s="1"/>
  <c r="G184" i="3"/>
  <c r="H184" i="3" s="1"/>
  <c r="I184" i="3" s="1"/>
  <c r="G183" i="3"/>
  <c r="H183" i="3" s="1"/>
  <c r="I183" i="3" s="1"/>
  <c r="G182" i="3"/>
  <c r="H182" i="3" s="1"/>
  <c r="G181" i="3"/>
  <c r="H181" i="3" s="1"/>
  <c r="G180" i="3"/>
  <c r="H180" i="3" s="1"/>
  <c r="G179" i="3"/>
  <c r="H179" i="3" s="1"/>
  <c r="G178" i="3"/>
  <c r="H178" i="3" s="1"/>
  <c r="G177" i="3"/>
  <c r="G176" i="3"/>
  <c r="H176" i="3" s="1"/>
  <c r="I176" i="3" s="1"/>
  <c r="G175" i="3"/>
  <c r="H175" i="3" s="1"/>
  <c r="I175" i="3" s="1"/>
  <c r="G174" i="3"/>
  <c r="G173" i="3"/>
  <c r="H173" i="3" s="1"/>
  <c r="G172" i="3"/>
  <c r="H172" i="3" s="1"/>
  <c r="G171" i="3"/>
  <c r="H171" i="3" s="1"/>
  <c r="G170" i="3"/>
  <c r="H170" i="3" s="1"/>
  <c r="G169" i="3"/>
  <c r="G168" i="3"/>
  <c r="H168" i="3" s="1"/>
  <c r="I168" i="3" s="1"/>
  <c r="G167" i="3"/>
  <c r="H167" i="3" s="1"/>
  <c r="I167" i="3" s="1"/>
  <c r="G166" i="3"/>
  <c r="H166" i="3" s="1"/>
  <c r="I166" i="3" s="1"/>
  <c r="G165" i="3"/>
  <c r="H165" i="3" s="1"/>
  <c r="G164" i="3"/>
  <c r="H164" i="3" s="1"/>
  <c r="G163" i="3"/>
  <c r="H163" i="3" s="1"/>
  <c r="G162" i="3"/>
  <c r="H162" i="3" s="1"/>
  <c r="G161" i="3"/>
  <c r="H161" i="3" s="1"/>
  <c r="G160" i="3"/>
  <c r="H160" i="3" s="1"/>
  <c r="I160" i="3" s="1"/>
  <c r="G159" i="3"/>
  <c r="H159" i="3" s="1"/>
  <c r="I159" i="3" s="1"/>
  <c r="G158" i="3"/>
  <c r="H158" i="3" s="1"/>
  <c r="I158" i="3" s="1"/>
  <c r="G157" i="3"/>
  <c r="H157" i="3" s="1"/>
  <c r="G156" i="3"/>
  <c r="H156" i="3" s="1"/>
  <c r="G155" i="3"/>
  <c r="H155" i="3" s="1"/>
  <c r="G154" i="3"/>
  <c r="H154" i="3" s="1"/>
  <c r="G153" i="3"/>
  <c r="G152" i="3"/>
  <c r="H152" i="3" s="1"/>
  <c r="I152" i="3" s="1"/>
  <c r="G151" i="3"/>
  <c r="H151" i="3" s="1"/>
  <c r="I151" i="3" s="1"/>
  <c r="G150" i="3"/>
  <c r="G149" i="3"/>
  <c r="H149" i="3" s="1"/>
  <c r="G148" i="3"/>
  <c r="H148" i="3" s="1"/>
  <c r="G147" i="3"/>
  <c r="H147" i="3" s="1"/>
  <c r="G146" i="3"/>
  <c r="H146" i="3" s="1"/>
  <c r="G145" i="3"/>
  <c r="G144" i="3"/>
  <c r="H144" i="3" s="1"/>
  <c r="I144" i="3" s="1"/>
  <c r="G143" i="3"/>
  <c r="H143" i="3" s="1"/>
  <c r="I143" i="3" s="1"/>
  <c r="G142" i="3"/>
  <c r="H142" i="3" s="1"/>
  <c r="G141" i="3"/>
  <c r="H141" i="3" s="1"/>
  <c r="I141" i="3" s="1"/>
  <c r="G140" i="3"/>
  <c r="H140" i="3" s="1"/>
  <c r="G139" i="3"/>
  <c r="H139" i="3" s="1"/>
  <c r="G138" i="3"/>
  <c r="H138" i="3" s="1"/>
  <c r="G137" i="3"/>
  <c r="H137" i="3" s="1"/>
  <c r="G136" i="3"/>
  <c r="H136" i="3" s="1"/>
  <c r="I136" i="3" s="1"/>
  <c r="G135" i="3"/>
  <c r="H135" i="3" s="1"/>
  <c r="I135" i="3" s="1"/>
  <c r="G134" i="3"/>
  <c r="G133" i="3"/>
  <c r="H133" i="3" s="1"/>
  <c r="I133" i="3" s="1"/>
  <c r="G132" i="3"/>
  <c r="H132" i="3" s="1"/>
  <c r="G131" i="3"/>
  <c r="H131" i="3" s="1"/>
  <c r="G130" i="3"/>
  <c r="H130" i="3" s="1"/>
  <c r="G129" i="3"/>
  <c r="G128" i="3"/>
  <c r="H128" i="3" s="1"/>
  <c r="I128" i="3" s="1"/>
  <c r="G127" i="3"/>
  <c r="H127" i="3" s="1"/>
  <c r="I127" i="3" s="1"/>
  <c r="G126" i="3"/>
  <c r="G125" i="3"/>
  <c r="H125" i="3" s="1"/>
  <c r="G124" i="3"/>
  <c r="H124" i="3" s="1"/>
  <c r="G123" i="3"/>
  <c r="H123" i="3" s="1"/>
  <c r="G122" i="3"/>
  <c r="H122" i="3" s="1"/>
  <c r="G121" i="3"/>
  <c r="G120" i="3"/>
  <c r="H120" i="3" s="1"/>
  <c r="I120" i="3" s="1"/>
  <c r="G119" i="3"/>
  <c r="H119" i="3" s="1"/>
  <c r="I119" i="3" s="1"/>
  <c r="G118" i="3"/>
  <c r="G117" i="3"/>
  <c r="G116" i="3"/>
  <c r="H116" i="3" s="1"/>
  <c r="G115" i="3"/>
  <c r="G114" i="3"/>
  <c r="H114" i="3" s="1"/>
  <c r="G113" i="3"/>
  <c r="H113" i="3" s="1"/>
  <c r="G112" i="3"/>
  <c r="H112" i="3" s="1"/>
  <c r="I112" i="3" s="1"/>
  <c r="G111" i="3"/>
  <c r="H111" i="3" s="1"/>
  <c r="I111" i="3" s="1"/>
  <c r="G110" i="3"/>
  <c r="H110" i="3" s="1"/>
  <c r="I110" i="3" s="1"/>
  <c r="G109" i="3"/>
  <c r="H109" i="3" s="1"/>
  <c r="I109" i="3" s="1"/>
  <c r="G108" i="3"/>
  <c r="H108" i="3" s="1"/>
  <c r="G107" i="3"/>
  <c r="H107" i="3" s="1"/>
  <c r="G106" i="3"/>
  <c r="H106" i="3" s="1"/>
  <c r="G105" i="3"/>
  <c r="G104" i="3"/>
  <c r="H104" i="3" s="1"/>
  <c r="I104" i="3" s="1"/>
  <c r="G103" i="3"/>
  <c r="H103" i="3" s="1"/>
  <c r="I103" i="3" s="1"/>
  <c r="G102" i="3"/>
  <c r="G101" i="3"/>
  <c r="H101" i="3" s="1"/>
  <c r="I101" i="3" s="1"/>
  <c r="G100" i="3"/>
  <c r="H100" i="3" s="1"/>
  <c r="G99" i="3"/>
  <c r="H99" i="3" s="1"/>
  <c r="G98" i="3"/>
  <c r="H98" i="3" s="1"/>
  <c r="G97" i="3"/>
  <c r="G96" i="3"/>
  <c r="H96" i="3" s="1"/>
  <c r="I96" i="3" s="1"/>
  <c r="G95" i="3"/>
  <c r="H95" i="3" s="1"/>
  <c r="I95" i="3" s="1"/>
  <c r="G94" i="3"/>
  <c r="H94" i="3" s="1"/>
  <c r="I94" i="3" s="1"/>
  <c r="G93" i="3"/>
  <c r="H93" i="3" s="1"/>
  <c r="I93" i="3" s="1"/>
  <c r="G92" i="3"/>
  <c r="H92" i="3" s="1"/>
  <c r="G91" i="3"/>
  <c r="G90" i="3"/>
  <c r="H90" i="3" s="1"/>
  <c r="G89" i="3"/>
  <c r="H89" i="3" s="1"/>
  <c r="G88" i="3"/>
  <c r="H88" i="3" s="1"/>
  <c r="I88" i="3" s="1"/>
  <c r="G87" i="3"/>
  <c r="H87" i="3" s="1"/>
  <c r="I87" i="3" s="1"/>
  <c r="G86" i="3"/>
  <c r="H86" i="3" s="1"/>
  <c r="I86" i="3" s="1"/>
  <c r="G85" i="3"/>
  <c r="H85" i="3" s="1"/>
  <c r="I85" i="3" s="1"/>
  <c r="G84" i="3"/>
  <c r="H84" i="3" s="1"/>
  <c r="G83" i="3"/>
  <c r="H83" i="3" s="1"/>
  <c r="G82" i="3"/>
  <c r="H82" i="3" s="1"/>
  <c r="G81" i="3"/>
  <c r="G80" i="3"/>
  <c r="H80" i="3" s="1"/>
  <c r="I80" i="3" s="1"/>
  <c r="G79" i="3"/>
  <c r="H79" i="3" s="1"/>
  <c r="I79" i="3" s="1"/>
  <c r="G78" i="3"/>
  <c r="G77" i="3"/>
  <c r="H77" i="3" s="1"/>
  <c r="I77" i="3" s="1"/>
  <c r="G76" i="3"/>
  <c r="H76" i="3" s="1"/>
  <c r="G75" i="3"/>
  <c r="H75" i="3" s="1"/>
  <c r="G74" i="3"/>
  <c r="H74" i="3" s="1"/>
  <c r="G73" i="3"/>
  <c r="G72" i="3"/>
  <c r="H72" i="3" s="1"/>
  <c r="I72" i="3" s="1"/>
  <c r="G71" i="3"/>
  <c r="H71" i="3" s="1"/>
  <c r="I71" i="3" s="1"/>
  <c r="G70" i="3"/>
  <c r="G69" i="3"/>
  <c r="H69" i="3" s="1"/>
  <c r="I69" i="3" s="1"/>
  <c r="G68" i="3"/>
  <c r="H68" i="3" s="1"/>
  <c r="G67" i="3"/>
  <c r="G66" i="3"/>
  <c r="G65" i="3"/>
  <c r="G64" i="3"/>
  <c r="H64" i="3" s="1"/>
  <c r="I64" i="3" s="1"/>
  <c r="G63" i="3"/>
  <c r="H63" i="3" s="1"/>
  <c r="I63" i="3" s="1"/>
  <c r="G62" i="3"/>
  <c r="G61" i="3"/>
  <c r="H61" i="3" s="1"/>
  <c r="G60" i="3"/>
  <c r="G59" i="3"/>
  <c r="H59" i="3" s="1"/>
  <c r="G58" i="3"/>
  <c r="H58" i="3" s="1"/>
  <c r="G57" i="3"/>
  <c r="H57" i="3" s="1"/>
  <c r="G56" i="3"/>
  <c r="H56" i="3" s="1"/>
  <c r="I56" i="3" s="1"/>
  <c r="G55" i="3"/>
  <c r="H55" i="3" s="1"/>
  <c r="I55" i="3" s="1"/>
  <c r="G54" i="3"/>
  <c r="H54" i="3" s="1"/>
  <c r="I54" i="3" s="1"/>
  <c r="G53" i="3"/>
  <c r="H53" i="3" s="1"/>
  <c r="G52" i="3"/>
  <c r="H52" i="3" s="1"/>
  <c r="G51" i="3"/>
  <c r="H51" i="3" s="1"/>
  <c r="G50" i="3"/>
  <c r="H50" i="3" s="1"/>
  <c r="G49" i="3"/>
  <c r="G48" i="3"/>
  <c r="H48" i="3" s="1"/>
  <c r="I48" i="3" s="1"/>
  <c r="G47" i="3"/>
  <c r="H47" i="3" s="1"/>
  <c r="I47" i="3" s="1"/>
  <c r="G46" i="3"/>
  <c r="G45" i="3"/>
  <c r="H45" i="3" s="1"/>
  <c r="I45" i="3" s="1"/>
  <c r="G44" i="3"/>
  <c r="H44" i="3" s="1"/>
  <c r="G43" i="3"/>
  <c r="H43" i="3" s="1"/>
  <c r="G42" i="3"/>
  <c r="G41" i="3"/>
  <c r="G40" i="3"/>
  <c r="H40" i="3" s="1"/>
  <c r="I40" i="3" s="1"/>
  <c r="G39" i="3"/>
  <c r="H39" i="3" s="1"/>
  <c r="I39" i="3" s="1"/>
  <c r="G38" i="3"/>
  <c r="G37" i="3"/>
  <c r="H37" i="3" s="1"/>
  <c r="G36" i="3"/>
  <c r="H36" i="3" s="1"/>
  <c r="G35" i="3"/>
  <c r="G34" i="3"/>
  <c r="H34" i="3" s="1"/>
  <c r="G33" i="3"/>
  <c r="H33" i="3" s="1"/>
  <c r="G32" i="3"/>
  <c r="H32" i="3" s="1"/>
  <c r="I32" i="3" s="1"/>
  <c r="G31" i="3"/>
  <c r="H31" i="3" s="1"/>
  <c r="I31" i="3" s="1"/>
  <c r="G30" i="3"/>
  <c r="H30" i="3" s="1"/>
  <c r="I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G23" i="3"/>
  <c r="G22" i="3"/>
  <c r="H22" i="3" s="1"/>
  <c r="I22" i="3" s="1"/>
  <c r="G21" i="3"/>
  <c r="G20" i="3"/>
  <c r="H20" i="3" s="1"/>
  <c r="G19" i="3"/>
  <c r="H19" i="3" s="1"/>
  <c r="G18" i="3"/>
  <c r="H18" i="3" s="1"/>
  <c r="G17" i="3"/>
  <c r="H17" i="3" s="1"/>
  <c r="G16" i="3"/>
  <c r="L15" i="3"/>
  <c r="G15" i="3"/>
  <c r="L14" i="3"/>
  <c r="G14" i="3"/>
  <c r="L13" i="3"/>
  <c r="G13" i="3"/>
  <c r="L12" i="3"/>
  <c r="G12" i="3"/>
  <c r="H12" i="3" s="1"/>
  <c r="L11" i="3"/>
  <c r="G11" i="3"/>
  <c r="H11" i="3" s="1"/>
  <c r="L10" i="3"/>
  <c r="G10" i="3"/>
  <c r="H10" i="3" s="1"/>
  <c r="L9" i="3"/>
  <c r="G9" i="3"/>
  <c r="H9" i="3" s="1"/>
  <c r="L8" i="3"/>
  <c r="G8" i="3"/>
  <c r="L7" i="3"/>
  <c r="G7" i="3"/>
  <c r="L6" i="3"/>
  <c r="G6" i="3"/>
  <c r="G5" i="3"/>
  <c r="H5" i="3" s="1"/>
  <c r="M6" i="2"/>
  <c r="G5" i="2"/>
  <c r="H5" i="2" s="1"/>
  <c r="I5" i="2" s="1"/>
  <c r="L15" i="2"/>
  <c r="L14" i="2"/>
  <c r="L13" i="2"/>
  <c r="L12" i="2"/>
  <c r="L11" i="2"/>
  <c r="L10" i="2"/>
  <c r="L9" i="2"/>
  <c r="L8" i="2"/>
  <c r="L7" i="2"/>
  <c r="L6" i="2"/>
  <c r="N6" i="2" s="1"/>
  <c r="G210" i="2"/>
  <c r="H210" i="2" s="1"/>
  <c r="I210" i="2" s="1"/>
  <c r="G209" i="2"/>
  <c r="H209" i="2" s="1"/>
  <c r="I209" i="2" s="1"/>
  <c r="G208" i="2"/>
  <c r="H208" i="2" s="1"/>
  <c r="I208" i="2" s="1"/>
  <c r="G207" i="2"/>
  <c r="H207" i="2" s="1"/>
  <c r="I207" i="2" s="1"/>
  <c r="G206" i="2"/>
  <c r="H206" i="2" s="1"/>
  <c r="I206" i="2" s="1"/>
  <c r="G205" i="2"/>
  <c r="H205" i="2" s="1"/>
  <c r="I205" i="2" s="1"/>
  <c r="G204" i="2"/>
  <c r="H204" i="2" s="1"/>
  <c r="I204" i="2" s="1"/>
  <c r="G203" i="2"/>
  <c r="H203" i="2" s="1"/>
  <c r="I203" i="2" s="1"/>
  <c r="G202" i="2"/>
  <c r="H202" i="2" s="1"/>
  <c r="I202" i="2" s="1"/>
  <c r="G201" i="2"/>
  <c r="H201" i="2" s="1"/>
  <c r="I201" i="2" s="1"/>
  <c r="G200" i="2"/>
  <c r="H200" i="2" s="1"/>
  <c r="I200" i="2" s="1"/>
  <c r="G199" i="2"/>
  <c r="H199" i="2" s="1"/>
  <c r="I199" i="2" s="1"/>
  <c r="G198" i="2"/>
  <c r="H198" i="2" s="1"/>
  <c r="I198" i="2" s="1"/>
  <c r="G197" i="2"/>
  <c r="H197" i="2" s="1"/>
  <c r="I197" i="2" s="1"/>
  <c r="G196" i="2"/>
  <c r="H196" i="2" s="1"/>
  <c r="I196" i="2" s="1"/>
  <c r="G195" i="2"/>
  <c r="H195" i="2" s="1"/>
  <c r="I195" i="2" s="1"/>
  <c r="G194" i="2"/>
  <c r="H194" i="2" s="1"/>
  <c r="I194" i="2" s="1"/>
  <c r="G193" i="2"/>
  <c r="H193" i="2" s="1"/>
  <c r="I193" i="2" s="1"/>
  <c r="G192" i="2"/>
  <c r="H192" i="2" s="1"/>
  <c r="I192" i="2" s="1"/>
  <c r="G191" i="2"/>
  <c r="H191" i="2" s="1"/>
  <c r="I191" i="2" s="1"/>
  <c r="G190" i="2"/>
  <c r="H190" i="2" s="1"/>
  <c r="I190" i="2" s="1"/>
  <c r="G189" i="2"/>
  <c r="H189" i="2" s="1"/>
  <c r="I189" i="2" s="1"/>
  <c r="G188" i="2"/>
  <c r="H188" i="2" s="1"/>
  <c r="I188" i="2" s="1"/>
  <c r="G187" i="2"/>
  <c r="H187" i="2" s="1"/>
  <c r="I187" i="2" s="1"/>
  <c r="G186" i="2"/>
  <c r="H186" i="2" s="1"/>
  <c r="I186" i="2" s="1"/>
  <c r="G185" i="2"/>
  <c r="H185" i="2" s="1"/>
  <c r="I185" i="2" s="1"/>
  <c r="G184" i="2"/>
  <c r="H184" i="2" s="1"/>
  <c r="I184" i="2" s="1"/>
  <c r="G183" i="2"/>
  <c r="H183" i="2" s="1"/>
  <c r="I183" i="2" s="1"/>
  <c r="G182" i="2"/>
  <c r="H182" i="2" s="1"/>
  <c r="I182" i="2" s="1"/>
  <c r="G181" i="2"/>
  <c r="H181" i="2" s="1"/>
  <c r="I181" i="2" s="1"/>
  <c r="G180" i="2"/>
  <c r="H180" i="2" s="1"/>
  <c r="I180" i="2" s="1"/>
  <c r="G179" i="2"/>
  <c r="H179" i="2" s="1"/>
  <c r="I179" i="2" s="1"/>
  <c r="G178" i="2"/>
  <c r="H178" i="2" s="1"/>
  <c r="I178" i="2" s="1"/>
  <c r="G177" i="2"/>
  <c r="H177" i="2" s="1"/>
  <c r="I177" i="2" s="1"/>
  <c r="G176" i="2"/>
  <c r="H176" i="2" s="1"/>
  <c r="I176" i="2" s="1"/>
  <c r="G175" i="2"/>
  <c r="H175" i="2" s="1"/>
  <c r="I175" i="2" s="1"/>
  <c r="G174" i="2"/>
  <c r="H174" i="2" s="1"/>
  <c r="I174" i="2" s="1"/>
  <c r="G173" i="2"/>
  <c r="H173" i="2" s="1"/>
  <c r="I173" i="2" s="1"/>
  <c r="G172" i="2"/>
  <c r="H172" i="2" s="1"/>
  <c r="I172" i="2" s="1"/>
  <c r="G171" i="2"/>
  <c r="H171" i="2" s="1"/>
  <c r="I171" i="2" s="1"/>
  <c r="G170" i="2"/>
  <c r="H170" i="2" s="1"/>
  <c r="I170" i="2" s="1"/>
  <c r="G169" i="2"/>
  <c r="H169" i="2" s="1"/>
  <c r="I169" i="2" s="1"/>
  <c r="G168" i="2"/>
  <c r="H168" i="2" s="1"/>
  <c r="I168" i="2" s="1"/>
  <c r="G167" i="2"/>
  <c r="H167" i="2" s="1"/>
  <c r="I167" i="2" s="1"/>
  <c r="G166" i="2"/>
  <c r="H166" i="2" s="1"/>
  <c r="I166" i="2" s="1"/>
  <c r="G165" i="2"/>
  <c r="H165" i="2" s="1"/>
  <c r="I165" i="2" s="1"/>
  <c r="G164" i="2"/>
  <c r="H164" i="2" s="1"/>
  <c r="I164" i="2" s="1"/>
  <c r="G163" i="2"/>
  <c r="H163" i="2" s="1"/>
  <c r="I163" i="2" s="1"/>
  <c r="G162" i="2"/>
  <c r="H162" i="2" s="1"/>
  <c r="I162" i="2" s="1"/>
  <c r="G161" i="2"/>
  <c r="H161" i="2" s="1"/>
  <c r="I161" i="2" s="1"/>
  <c r="G160" i="2"/>
  <c r="H160" i="2" s="1"/>
  <c r="I160" i="2" s="1"/>
  <c r="G159" i="2"/>
  <c r="H159" i="2" s="1"/>
  <c r="I159" i="2" s="1"/>
  <c r="G158" i="2"/>
  <c r="H158" i="2" s="1"/>
  <c r="I158" i="2" s="1"/>
  <c r="G157" i="2"/>
  <c r="H157" i="2" s="1"/>
  <c r="I157" i="2" s="1"/>
  <c r="G156" i="2"/>
  <c r="H156" i="2" s="1"/>
  <c r="I156" i="2" s="1"/>
  <c r="G155" i="2"/>
  <c r="H155" i="2" s="1"/>
  <c r="I155" i="2" s="1"/>
  <c r="G154" i="2"/>
  <c r="H154" i="2" s="1"/>
  <c r="I154" i="2" s="1"/>
  <c r="G153" i="2"/>
  <c r="H153" i="2" s="1"/>
  <c r="I153" i="2" s="1"/>
  <c r="G152" i="2"/>
  <c r="H152" i="2" s="1"/>
  <c r="I152" i="2" s="1"/>
  <c r="G151" i="2"/>
  <c r="H151" i="2" s="1"/>
  <c r="I151" i="2" s="1"/>
  <c r="G150" i="2"/>
  <c r="H150" i="2" s="1"/>
  <c r="I150" i="2" s="1"/>
  <c r="G149" i="2"/>
  <c r="H149" i="2" s="1"/>
  <c r="I149" i="2" s="1"/>
  <c r="G148" i="2"/>
  <c r="H148" i="2" s="1"/>
  <c r="I148" i="2" s="1"/>
  <c r="G147" i="2"/>
  <c r="H147" i="2" s="1"/>
  <c r="I147" i="2" s="1"/>
  <c r="G146" i="2"/>
  <c r="H146" i="2" s="1"/>
  <c r="I146" i="2" s="1"/>
  <c r="G145" i="2"/>
  <c r="H145" i="2" s="1"/>
  <c r="I145" i="2" s="1"/>
  <c r="G144" i="2"/>
  <c r="H144" i="2" s="1"/>
  <c r="I144" i="2" s="1"/>
  <c r="G143" i="2"/>
  <c r="H143" i="2" s="1"/>
  <c r="I143" i="2" s="1"/>
  <c r="G142" i="2"/>
  <c r="H142" i="2" s="1"/>
  <c r="I142" i="2" s="1"/>
  <c r="G141" i="2"/>
  <c r="H141" i="2" s="1"/>
  <c r="I141" i="2" s="1"/>
  <c r="G140" i="2"/>
  <c r="H140" i="2" s="1"/>
  <c r="I140" i="2" s="1"/>
  <c r="G139" i="2"/>
  <c r="H139" i="2" s="1"/>
  <c r="I139" i="2" s="1"/>
  <c r="G138" i="2"/>
  <c r="H138" i="2" s="1"/>
  <c r="I138" i="2" s="1"/>
  <c r="G137" i="2"/>
  <c r="H137" i="2" s="1"/>
  <c r="I137" i="2" s="1"/>
  <c r="G136" i="2"/>
  <c r="H136" i="2" s="1"/>
  <c r="I136" i="2" s="1"/>
  <c r="G135" i="2"/>
  <c r="H135" i="2" s="1"/>
  <c r="I135" i="2" s="1"/>
  <c r="G134" i="2"/>
  <c r="H134" i="2" s="1"/>
  <c r="I134" i="2" s="1"/>
  <c r="G133" i="2"/>
  <c r="H133" i="2" s="1"/>
  <c r="I133" i="2" s="1"/>
  <c r="G132" i="2"/>
  <c r="H132" i="2" s="1"/>
  <c r="I132" i="2" s="1"/>
  <c r="G131" i="2"/>
  <c r="H131" i="2" s="1"/>
  <c r="I131" i="2" s="1"/>
  <c r="G130" i="2"/>
  <c r="H130" i="2" s="1"/>
  <c r="I130" i="2" s="1"/>
  <c r="G129" i="2"/>
  <c r="H129" i="2" s="1"/>
  <c r="I129" i="2" s="1"/>
  <c r="G128" i="2"/>
  <c r="H128" i="2" s="1"/>
  <c r="I128" i="2" s="1"/>
  <c r="G127" i="2"/>
  <c r="H127" i="2" s="1"/>
  <c r="I127" i="2" s="1"/>
  <c r="G126" i="2"/>
  <c r="H126" i="2" s="1"/>
  <c r="I126" i="2" s="1"/>
  <c r="G125" i="2"/>
  <c r="H125" i="2" s="1"/>
  <c r="I125" i="2" s="1"/>
  <c r="G124" i="2"/>
  <c r="H124" i="2" s="1"/>
  <c r="I124" i="2" s="1"/>
  <c r="G123" i="2"/>
  <c r="H123" i="2" s="1"/>
  <c r="I123" i="2" s="1"/>
  <c r="G122" i="2"/>
  <c r="H122" i="2" s="1"/>
  <c r="I122" i="2" s="1"/>
  <c r="G121" i="2"/>
  <c r="H121" i="2" s="1"/>
  <c r="I121" i="2" s="1"/>
  <c r="G120" i="2"/>
  <c r="H120" i="2" s="1"/>
  <c r="I120" i="2" s="1"/>
  <c r="G119" i="2"/>
  <c r="H119" i="2" s="1"/>
  <c r="I119" i="2" s="1"/>
  <c r="G118" i="2"/>
  <c r="H118" i="2" s="1"/>
  <c r="I118" i="2" s="1"/>
  <c r="G117" i="2"/>
  <c r="H117" i="2" s="1"/>
  <c r="I117" i="2" s="1"/>
  <c r="G116" i="2"/>
  <c r="H116" i="2" s="1"/>
  <c r="I116" i="2" s="1"/>
  <c r="G115" i="2"/>
  <c r="H115" i="2" s="1"/>
  <c r="I115" i="2" s="1"/>
  <c r="G114" i="2"/>
  <c r="H114" i="2" s="1"/>
  <c r="I114" i="2" s="1"/>
  <c r="G113" i="2"/>
  <c r="H113" i="2" s="1"/>
  <c r="I113" i="2" s="1"/>
  <c r="G112" i="2"/>
  <c r="H112" i="2" s="1"/>
  <c r="I112" i="2" s="1"/>
  <c r="G111" i="2"/>
  <c r="H111" i="2" s="1"/>
  <c r="I111" i="2" s="1"/>
  <c r="G110" i="2"/>
  <c r="H110" i="2" s="1"/>
  <c r="I110" i="2" s="1"/>
  <c r="G109" i="2"/>
  <c r="H109" i="2" s="1"/>
  <c r="I109" i="2" s="1"/>
  <c r="G108" i="2"/>
  <c r="H108" i="2" s="1"/>
  <c r="I108" i="2" s="1"/>
  <c r="G107" i="2"/>
  <c r="H107" i="2" s="1"/>
  <c r="I107" i="2" s="1"/>
  <c r="G106" i="2"/>
  <c r="H106" i="2" s="1"/>
  <c r="I106" i="2" s="1"/>
  <c r="G105" i="2"/>
  <c r="H105" i="2" s="1"/>
  <c r="I105" i="2" s="1"/>
  <c r="G104" i="2"/>
  <c r="H104" i="2" s="1"/>
  <c r="I104" i="2" s="1"/>
  <c r="G103" i="2"/>
  <c r="H103" i="2" s="1"/>
  <c r="I103" i="2" s="1"/>
  <c r="G102" i="2"/>
  <c r="H102" i="2" s="1"/>
  <c r="I102" i="2" s="1"/>
  <c r="G101" i="2"/>
  <c r="H101" i="2" s="1"/>
  <c r="I101" i="2" s="1"/>
  <c r="G100" i="2"/>
  <c r="H100" i="2" s="1"/>
  <c r="I100" i="2" s="1"/>
  <c r="G99" i="2"/>
  <c r="H99" i="2" s="1"/>
  <c r="I99" i="2" s="1"/>
  <c r="G98" i="2"/>
  <c r="H98" i="2" s="1"/>
  <c r="I98" i="2" s="1"/>
  <c r="G97" i="2"/>
  <c r="H97" i="2" s="1"/>
  <c r="I97" i="2" s="1"/>
  <c r="G96" i="2"/>
  <c r="H96" i="2" s="1"/>
  <c r="I96" i="2" s="1"/>
  <c r="G95" i="2"/>
  <c r="H95" i="2" s="1"/>
  <c r="I95" i="2" s="1"/>
  <c r="G94" i="2"/>
  <c r="H94" i="2" s="1"/>
  <c r="I94" i="2" s="1"/>
  <c r="G93" i="2"/>
  <c r="H93" i="2" s="1"/>
  <c r="I93" i="2" s="1"/>
  <c r="G92" i="2"/>
  <c r="H92" i="2" s="1"/>
  <c r="I92" i="2" s="1"/>
  <c r="G91" i="2"/>
  <c r="H91" i="2" s="1"/>
  <c r="I91" i="2" s="1"/>
  <c r="G90" i="2"/>
  <c r="H90" i="2" s="1"/>
  <c r="I90" i="2" s="1"/>
  <c r="G89" i="2"/>
  <c r="H89" i="2" s="1"/>
  <c r="I89" i="2" s="1"/>
  <c r="G88" i="2"/>
  <c r="H88" i="2" s="1"/>
  <c r="I88" i="2" s="1"/>
  <c r="G87" i="2"/>
  <c r="H87" i="2" s="1"/>
  <c r="I87" i="2" s="1"/>
  <c r="G86" i="2"/>
  <c r="H86" i="2" s="1"/>
  <c r="I86" i="2" s="1"/>
  <c r="G85" i="2"/>
  <c r="H85" i="2" s="1"/>
  <c r="I85" i="2" s="1"/>
  <c r="G84" i="2"/>
  <c r="H84" i="2" s="1"/>
  <c r="I84" i="2" s="1"/>
  <c r="G83" i="2"/>
  <c r="H83" i="2" s="1"/>
  <c r="I83" i="2" s="1"/>
  <c r="G82" i="2"/>
  <c r="H82" i="2" s="1"/>
  <c r="I82" i="2" s="1"/>
  <c r="G81" i="2"/>
  <c r="H81" i="2" s="1"/>
  <c r="I81" i="2" s="1"/>
  <c r="G80" i="2"/>
  <c r="H80" i="2" s="1"/>
  <c r="I80" i="2" s="1"/>
  <c r="G79" i="2"/>
  <c r="H79" i="2" s="1"/>
  <c r="I79" i="2" s="1"/>
  <c r="G78" i="2"/>
  <c r="H78" i="2" s="1"/>
  <c r="I78" i="2" s="1"/>
  <c r="G77" i="2"/>
  <c r="H77" i="2" s="1"/>
  <c r="I77" i="2" s="1"/>
  <c r="G76" i="2"/>
  <c r="H76" i="2" s="1"/>
  <c r="I76" i="2" s="1"/>
  <c r="G75" i="2"/>
  <c r="H75" i="2" s="1"/>
  <c r="I75" i="2" s="1"/>
  <c r="G74" i="2"/>
  <c r="H74" i="2" s="1"/>
  <c r="I74" i="2" s="1"/>
  <c r="G73" i="2"/>
  <c r="H73" i="2" s="1"/>
  <c r="I73" i="2" s="1"/>
  <c r="G72" i="2"/>
  <c r="H72" i="2" s="1"/>
  <c r="I72" i="2" s="1"/>
  <c r="G71" i="2"/>
  <c r="H71" i="2" s="1"/>
  <c r="I71" i="2" s="1"/>
  <c r="G70" i="2"/>
  <c r="H70" i="2" s="1"/>
  <c r="I70" i="2" s="1"/>
  <c r="G69" i="2"/>
  <c r="H69" i="2" s="1"/>
  <c r="I69" i="2" s="1"/>
  <c r="G68" i="2"/>
  <c r="H68" i="2" s="1"/>
  <c r="I68" i="2" s="1"/>
  <c r="G67" i="2"/>
  <c r="H67" i="2" s="1"/>
  <c r="I67" i="2" s="1"/>
  <c r="G66" i="2"/>
  <c r="H66" i="2" s="1"/>
  <c r="I66" i="2" s="1"/>
  <c r="G65" i="2"/>
  <c r="H65" i="2" s="1"/>
  <c r="I65" i="2" s="1"/>
  <c r="G64" i="2"/>
  <c r="H64" i="2" s="1"/>
  <c r="I64" i="2" s="1"/>
  <c r="G63" i="2"/>
  <c r="H63" i="2" s="1"/>
  <c r="I63" i="2" s="1"/>
  <c r="G62" i="2"/>
  <c r="H62" i="2" s="1"/>
  <c r="I62" i="2" s="1"/>
  <c r="G61" i="2"/>
  <c r="H61" i="2" s="1"/>
  <c r="I61" i="2" s="1"/>
  <c r="G60" i="2"/>
  <c r="H60" i="2" s="1"/>
  <c r="I60" i="2" s="1"/>
  <c r="G59" i="2"/>
  <c r="H59" i="2" s="1"/>
  <c r="I59" i="2" s="1"/>
  <c r="G58" i="2"/>
  <c r="H58" i="2" s="1"/>
  <c r="I58" i="2" s="1"/>
  <c r="G57" i="2"/>
  <c r="H57" i="2" s="1"/>
  <c r="I57" i="2" s="1"/>
  <c r="G56" i="2"/>
  <c r="H56" i="2" s="1"/>
  <c r="I56" i="2" s="1"/>
  <c r="G55" i="2"/>
  <c r="H55" i="2" s="1"/>
  <c r="I55" i="2" s="1"/>
  <c r="G54" i="2"/>
  <c r="H54" i="2" s="1"/>
  <c r="I54" i="2" s="1"/>
  <c r="G53" i="2"/>
  <c r="H53" i="2" s="1"/>
  <c r="I53" i="2" s="1"/>
  <c r="G52" i="2"/>
  <c r="H52" i="2" s="1"/>
  <c r="I52" i="2" s="1"/>
  <c r="G51" i="2"/>
  <c r="H51" i="2" s="1"/>
  <c r="I51" i="2" s="1"/>
  <c r="G50" i="2"/>
  <c r="H50" i="2" s="1"/>
  <c r="I50" i="2" s="1"/>
  <c r="G49" i="2"/>
  <c r="H49" i="2" s="1"/>
  <c r="I49" i="2" s="1"/>
  <c r="G48" i="2"/>
  <c r="H48" i="2" s="1"/>
  <c r="I48" i="2" s="1"/>
  <c r="G47" i="2"/>
  <c r="H47" i="2" s="1"/>
  <c r="I47" i="2" s="1"/>
  <c r="G46" i="2"/>
  <c r="H46" i="2" s="1"/>
  <c r="I46" i="2" s="1"/>
  <c r="G45" i="2"/>
  <c r="H45" i="2" s="1"/>
  <c r="I45" i="2" s="1"/>
  <c r="G44" i="2"/>
  <c r="H44" i="2" s="1"/>
  <c r="I44" i="2" s="1"/>
  <c r="G43" i="2"/>
  <c r="H43" i="2" s="1"/>
  <c r="I43" i="2" s="1"/>
  <c r="G42" i="2"/>
  <c r="H42" i="2" s="1"/>
  <c r="I42" i="2" s="1"/>
  <c r="G41" i="2"/>
  <c r="H41" i="2" s="1"/>
  <c r="I41" i="2" s="1"/>
  <c r="G40" i="2"/>
  <c r="H40" i="2" s="1"/>
  <c r="I40" i="2" s="1"/>
  <c r="G39" i="2"/>
  <c r="H39" i="2" s="1"/>
  <c r="I39" i="2" s="1"/>
  <c r="G38" i="2"/>
  <c r="H38" i="2" s="1"/>
  <c r="I38" i="2" s="1"/>
  <c r="G37" i="2"/>
  <c r="H37" i="2" s="1"/>
  <c r="I37" i="2" s="1"/>
  <c r="G36" i="2"/>
  <c r="H36" i="2" s="1"/>
  <c r="I36" i="2" s="1"/>
  <c r="G35" i="2"/>
  <c r="H35" i="2" s="1"/>
  <c r="I35" i="2" s="1"/>
  <c r="G34" i="2"/>
  <c r="H34" i="2" s="1"/>
  <c r="I34" i="2" s="1"/>
  <c r="G33" i="2"/>
  <c r="H33" i="2" s="1"/>
  <c r="I33" i="2" s="1"/>
  <c r="G32" i="2"/>
  <c r="H32" i="2" s="1"/>
  <c r="I32" i="2" s="1"/>
  <c r="G31" i="2"/>
  <c r="H31" i="2" s="1"/>
  <c r="I31" i="2" s="1"/>
  <c r="G30" i="2"/>
  <c r="H30" i="2" s="1"/>
  <c r="I30" i="2" s="1"/>
  <c r="G29" i="2"/>
  <c r="H29" i="2" s="1"/>
  <c r="I29" i="2" s="1"/>
  <c r="G28" i="2"/>
  <c r="H28" i="2" s="1"/>
  <c r="I28" i="2" s="1"/>
  <c r="G27" i="2"/>
  <c r="H27" i="2" s="1"/>
  <c r="I27" i="2" s="1"/>
  <c r="G26" i="2"/>
  <c r="H26" i="2" s="1"/>
  <c r="I26" i="2" s="1"/>
  <c r="G25" i="2"/>
  <c r="H25" i="2" s="1"/>
  <c r="I25" i="2" s="1"/>
  <c r="G24" i="2"/>
  <c r="H24" i="2" s="1"/>
  <c r="I24" i="2" s="1"/>
  <c r="G23" i="2"/>
  <c r="H23" i="2" s="1"/>
  <c r="I23" i="2" s="1"/>
  <c r="G22" i="2"/>
  <c r="H22" i="2" s="1"/>
  <c r="I22" i="2" s="1"/>
  <c r="G21" i="2"/>
  <c r="H21" i="2" s="1"/>
  <c r="I21" i="2" s="1"/>
  <c r="G20" i="2"/>
  <c r="H20" i="2" s="1"/>
  <c r="I20" i="2" s="1"/>
  <c r="G19" i="2"/>
  <c r="H19" i="2" s="1"/>
  <c r="I19" i="2" s="1"/>
  <c r="G18" i="2"/>
  <c r="H18" i="2" s="1"/>
  <c r="I18" i="2" s="1"/>
  <c r="G17" i="2"/>
  <c r="H17" i="2" s="1"/>
  <c r="I17" i="2" s="1"/>
  <c r="G16" i="2"/>
  <c r="H16" i="2" s="1"/>
  <c r="I16" i="2" s="1"/>
  <c r="G15" i="2"/>
  <c r="H15" i="2" s="1"/>
  <c r="I15" i="2" s="1"/>
  <c r="G14" i="2"/>
  <c r="H14" i="2" s="1"/>
  <c r="I14" i="2" s="1"/>
  <c r="G13" i="2"/>
  <c r="H13" i="2" s="1"/>
  <c r="I13" i="2" s="1"/>
  <c r="G12" i="2"/>
  <c r="H12" i="2" s="1"/>
  <c r="I12" i="2" s="1"/>
  <c r="G11" i="2"/>
  <c r="H11" i="2" s="1"/>
  <c r="I11" i="2" s="1"/>
  <c r="G10" i="2"/>
  <c r="H10" i="2" s="1"/>
  <c r="I10" i="2" s="1"/>
  <c r="G9" i="2"/>
  <c r="H9" i="2" s="1"/>
  <c r="I9" i="2" s="1"/>
  <c r="G8" i="2"/>
  <c r="H8" i="2" s="1"/>
  <c r="I8" i="2" s="1"/>
  <c r="G7" i="2"/>
  <c r="H7" i="2" s="1"/>
  <c r="I7" i="2" s="1"/>
  <c r="G6" i="2"/>
  <c r="H6" i="2" s="1"/>
  <c r="I6" i="2" s="1"/>
  <c r="M6" i="1"/>
  <c r="L9" i="1"/>
  <c r="L8" i="1"/>
  <c r="L16" i="1"/>
  <c r="L7" i="1"/>
  <c r="L10" i="1"/>
  <c r="L11" i="1"/>
  <c r="L12" i="1"/>
  <c r="L13" i="1"/>
  <c r="L14" i="1"/>
  <c r="L15" i="1"/>
  <c r="L17" i="1"/>
  <c r="L18" i="1"/>
  <c r="L19" i="1"/>
  <c r="L20" i="1"/>
  <c r="L6" i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9" i="1"/>
  <c r="H209" i="1" s="1"/>
  <c r="G210" i="1"/>
  <c r="H210" i="1" s="1"/>
  <c r="G98" i="1"/>
  <c r="H98" i="1" s="1"/>
  <c r="L54" i="1" l="1"/>
  <c r="N53" i="1"/>
  <c r="O53" i="1" s="1"/>
  <c r="M53" i="1"/>
  <c r="M29" i="6"/>
  <c r="N28" i="6"/>
  <c r="O28" i="6"/>
  <c r="P28" i="6" s="1"/>
  <c r="M11" i="6"/>
  <c r="P10" i="6"/>
  <c r="N10" i="6"/>
  <c r="N6" i="1"/>
  <c r="O7" i="3"/>
  <c r="P7" i="3" s="1"/>
  <c r="M7" i="2"/>
  <c r="M8" i="2" s="1"/>
  <c r="M9" i="2" s="1"/>
  <c r="M10" i="2" s="1"/>
  <c r="M11" i="2" s="1"/>
  <c r="M12" i="2" s="1"/>
  <c r="M13" i="2" s="1"/>
  <c r="M14" i="2" s="1"/>
  <c r="M15" i="2" s="1"/>
  <c r="O6" i="1"/>
  <c r="P6" i="1" s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N20" i="1" s="1"/>
  <c r="T7" i="1"/>
  <c r="V7" i="1" s="1"/>
  <c r="W7" i="1" s="1"/>
  <c r="U6" i="1"/>
  <c r="U7" i="1"/>
  <c r="V6" i="1"/>
  <c r="W6" i="1" s="1"/>
  <c r="T8" i="1"/>
  <c r="T9" i="1" s="1"/>
  <c r="I114" i="3"/>
  <c r="I139" i="3"/>
  <c r="I163" i="3"/>
  <c r="I182" i="3"/>
  <c r="I193" i="3"/>
  <c r="I209" i="3"/>
  <c r="H60" i="3"/>
  <c r="I60" i="3" s="1"/>
  <c r="I36" i="3"/>
  <c r="I92" i="3"/>
  <c r="I140" i="3"/>
  <c r="I164" i="3"/>
  <c r="H115" i="3"/>
  <c r="I115" i="3" s="1"/>
  <c r="H91" i="3"/>
  <c r="I91" i="3" s="1"/>
  <c r="H67" i="3"/>
  <c r="I67" i="3" s="1"/>
  <c r="H35" i="3"/>
  <c r="I35" i="3" s="1"/>
  <c r="I43" i="3"/>
  <c r="I68" i="3"/>
  <c r="I116" i="3"/>
  <c r="I195" i="3"/>
  <c r="H66" i="3"/>
  <c r="I66" i="3" s="1"/>
  <c r="H42" i="3"/>
  <c r="I42" i="3" s="1"/>
  <c r="I11" i="3"/>
  <c r="I99" i="3"/>
  <c r="I123" i="3"/>
  <c r="I147" i="3"/>
  <c r="I171" i="3"/>
  <c r="H177" i="3"/>
  <c r="I177" i="3" s="1"/>
  <c r="H169" i="3"/>
  <c r="I169" i="3" s="1"/>
  <c r="H153" i="3"/>
  <c r="I153" i="3" s="1"/>
  <c r="H145" i="3"/>
  <c r="I145" i="3" s="1"/>
  <c r="H129" i="3"/>
  <c r="I129" i="3" s="1"/>
  <c r="H121" i="3"/>
  <c r="I121" i="3" s="1"/>
  <c r="H105" i="3"/>
  <c r="I105" i="3" s="1"/>
  <c r="H97" i="3"/>
  <c r="I97" i="3" s="1"/>
  <c r="H81" i="3"/>
  <c r="I81" i="3" s="1"/>
  <c r="H73" i="3"/>
  <c r="I73" i="3" s="1"/>
  <c r="H65" i="3"/>
  <c r="I65" i="3" s="1"/>
  <c r="H49" i="3"/>
  <c r="I49" i="3" s="1"/>
  <c r="H41" i="3"/>
  <c r="I41" i="3" s="1"/>
  <c r="I19" i="3"/>
  <c r="I25" i="3"/>
  <c r="I44" i="3"/>
  <c r="I75" i="3"/>
  <c r="I12" i="3"/>
  <c r="I20" i="3"/>
  <c r="I51" i="3"/>
  <c r="I76" i="3"/>
  <c r="I100" i="3"/>
  <c r="I124" i="3"/>
  <c r="I142" i="3"/>
  <c r="I148" i="3"/>
  <c r="I172" i="3"/>
  <c r="I201" i="3"/>
  <c r="H24" i="3"/>
  <c r="I24" i="3" s="1"/>
  <c r="H16" i="3"/>
  <c r="I16" i="3" s="1"/>
  <c r="H8" i="3"/>
  <c r="I8" i="3" s="1"/>
  <c r="I27" i="3"/>
  <c r="I52" i="3"/>
  <c r="I57" i="3"/>
  <c r="I83" i="3"/>
  <c r="I107" i="3"/>
  <c r="I131" i="3"/>
  <c r="I155" i="3"/>
  <c r="I179" i="3"/>
  <c r="I185" i="3"/>
  <c r="H23" i="3"/>
  <c r="I23" i="3" s="1"/>
  <c r="H15" i="3"/>
  <c r="I15" i="3" s="1"/>
  <c r="H7" i="3"/>
  <c r="I7" i="3" s="1"/>
  <c r="I9" i="3"/>
  <c r="I28" i="3"/>
  <c r="I33" i="3"/>
  <c r="I84" i="3"/>
  <c r="I89" i="3"/>
  <c r="I108" i="3"/>
  <c r="I132" i="3"/>
  <c r="I137" i="3"/>
  <c r="I156" i="3"/>
  <c r="I161" i="3"/>
  <c r="I180" i="3"/>
  <c r="H190" i="3"/>
  <c r="I190" i="3" s="1"/>
  <c r="H174" i="3"/>
  <c r="I174" i="3" s="1"/>
  <c r="H150" i="3"/>
  <c r="I150" i="3" s="1"/>
  <c r="H134" i="3"/>
  <c r="I134" i="3" s="1"/>
  <c r="H126" i="3"/>
  <c r="I126" i="3" s="1"/>
  <c r="H118" i="3"/>
  <c r="I118" i="3" s="1"/>
  <c r="H102" i="3"/>
  <c r="I102" i="3" s="1"/>
  <c r="H78" i="3"/>
  <c r="I78" i="3" s="1"/>
  <c r="H70" i="3"/>
  <c r="I70" i="3" s="1"/>
  <c r="H62" i="3"/>
  <c r="I62" i="3" s="1"/>
  <c r="H46" i="3"/>
  <c r="I46" i="3" s="1"/>
  <c r="H38" i="3"/>
  <c r="I38" i="3" s="1"/>
  <c r="H14" i="3"/>
  <c r="I14" i="3" s="1"/>
  <c r="H6" i="3"/>
  <c r="I6" i="3" s="1"/>
  <c r="I17" i="3"/>
  <c r="I59" i="3"/>
  <c r="I113" i="3"/>
  <c r="I187" i="3"/>
  <c r="H117" i="3"/>
  <c r="I117" i="3" s="1"/>
  <c r="H21" i="3"/>
  <c r="I21" i="3" s="1"/>
  <c r="H13" i="3"/>
  <c r="I13" i="3" s="1"/>
  <c r="I29" i="3"/>
  <c r="I34" i="3"/>
  <c r="I53" i="3"/>
  <c r="I58" i="3"/>
  <c r="I82" i="3"/>
  <c r="I98" i="3"/>
  <c r="I194" i="3"/>
  <c r="I205" i="3"/>
  <c r="I210" i="3"/>
  <c r="I10" i="3"/>
  <c r="I18" i="3"/>
  <c r="I122" i="3"/>
  <c r="I146" i="3"/>
  <c r="I165" i="3"/>
  <c r="I170" i="3"/>
  <c r="I189" i="3"/>
  <c r="I37" i="3"/>
  <c r="I61" i="3"/>
  <c r="I106" i="3"/>
  <c r="I130" i="3"/>
  <c r="I154" i="3"/>
  <c r="I178" i="3"/>
  <c r="I90" i="3"/>
  <c r="I125" i="3"/>
  <c r="I149" i="3"/>
  <c r="I173" i="3"/>
  <c r="I197" i="3"/>
  <c r="I202" i="3"/>
  <c r="I26" i="3"/>
  <c r="I50" i="3"/>
  <c r="I74" i="3"/>
  <c r="I186" i="3"/>
  <c r="I203" i="3"/>
  <c r="I138" i="3"/>
  <c r="I157" i="3"/>
  <c r="I162" i="3"/>
  <c r="I181" i="3"/>
  <c r="I5" i="3"/>
  <c r="M8" i="3"/>
  <c r="N8" i="3" s="1"/>
  <c r="N6" i="3"/>
  <c r="N7" i="3"/>
  <c r="O6" i="3"/>
  <c r="P6" i="3" s="1"/>
  <c r="I3" i="2"/>
  <c r="O6" i="2"/>
  <c r="P6" i="2" s="1"/>
  <c r="N7" i="2"/>
  <c r="L55" i="1" l="1"/>
  <c r="N54" i="1"/>
  <c r="O54" i="1" s="1"/>
  <c r="M54" i="1"/>
  <c r="O29" i="6"/>
  <c r="P29" i="6" s="1"/>
  <c r="M30" i="6"/>
  <c r="N29" i="6"/>
  <c r="P11" i="6"/>
  <c r="N11" i="6"/>
  <c r="O9" i="1"/>
  <c r="P9" i="1" s="1"/>
  <c r="M16" i="2"/>
  <c r="N8" i="2"/>
  <c r="O7" i="2"/>
  <c r="P7" i="2" s="1"/>
  <c r="O11" i="1"/>
  <c r="P11" i="1" s="1"/>
  <c r="O20" i="1"/>
  <c r="P20" i="1" s="1"/>
  <c r="N16" i="1"/>
  <c r="O7" i="1"/>
  <c r="P7" i="1" s="1"/>
  <c r="O19" i="1"/>
  <c r="P19" i="1" s="1"/>
  <c r="N15" i="1"/>
  <c r="N9" i="1"/>
  <c r="O10" i="1"/>
  <c r="P10" i="1" s="1"/>
  <c r="M21" i="1"/>
  <c r="N11" i="1"/>
  <c r="O17" i="1"/>
  <c r="P17" i="1" s="1"/>
  <c r="O14" i="1"/>
  <c r="P14" i="1" s="1"/>
  <c r="O18" i="1"/>
  <c r="P18" i="1" s="1"/>
  <c r="N12" i="1"/>
  <c r="N19" i="1"/>
  <c r="N10" i="1"/>
  <c r="O8" i="1"/>
  <c r="P8" i="1" s="1"/>
  <c r="N17" i="1"/>
  <c r="N18" i="1"/>
  <c r="O13" i="1"/>
  <c r="P13" i="1" s="1"/>
  <c r="O16" i="1"/>
  <c r="P16" i="1" s="1"/>
  <c r="N14" i="1"/>
  <c r="O15" i="1"/>
  <c r="P15" i="1" s="1"/>
  <c r="O12" i="1"/>
  <c r="P12" i="1" s="1"/>
  <c r="N13" i="1"/>
  <c r="N8" i="1"/>
  <c r="N7" i="1"/>
  <c r="V8" i="1"/>
  <c r="W8" i="1" s="1"/>
  <c r="U8" i="1"/>
  <c r="I3" i="3"/>
  <c r="O8" i="3"/>
  <c r="P8" i="3" s="1"/>
  <c r="M9" i="3"/>
  <c r="O8" i="2"/>
  <c r="P8" i="2" s="1"/>
  <c r="L56" i="1" l="1"/>
  <c r="N55" i="1"/>
  <c r="O55" i="1" s="1"/>
  <c r="M55" i="1"/>
  <c r="O30" i="6"/>
  <c r="P30" i="6" s="1"/>
  <c r="M31" i="6"/>
  <c r="N30" i="6"/>
  <c r="P12" i="6"/>
  <c r="M13" i="6"/>
  <c r="N12" i="6"/>
  <c r="O21" i="1"/>
  <c r="P21" i="1" s="1"/>
  <c r="P23" i="1" s="1"/>
  <c r="P25" i="1" s="1"/>
  <c r="N21" i="1"/>
  <c r="T10" i="1"/>
  <c r="V9" i="1"/>
  <c r="W9" i="1" s="1"/>
  <c r="U9" i="1"/>
  <c r="O9" i="3"/>
  <c r="P9" i="3" s="1"/>
  <c r="M10" i="3"/>
  <c r="N9" i="3"/>
  <c r="O9" i="2"/>
  <c r="P9" i="2" s="1"/>
  <c r="N9" i="2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H5" i="1"/>
  <c r="L57" i="1" l="1"/>
  <c r="M56" i="1"/>
  <c r="N56" i="1"/>
  <c r="O56" i="1" s="1"/>
  <c r="M32" i="6"/>
  <c r="O31" i="6"/>
  <c r="P31" i="6" s="1"/>
  <c r="N31" i="6"/>
  <c r="M14" i="6"/>
  <c r="P13" i="6"/>
  <c r="N13" i="6"/>
  <c r="H3" i="1"/>
  <c r="U10" i="1"/>
  <c r="V10" i="1"/>
  <c r="W10" i="1" s="1"/>
  <c r="T11" i="1"/>
  <c r="O10" i="3"/>
  <c r="P10" i="3" s="1"/>
  <c r="M11" i="3"/>
  <c r="N10" i="3"/>
  <c r="O10" i="2"/>
  <c r="P10" i="2" s="1"/>
  <c r="N10" i="2"/>
  <c r="L58" i="1" l="1"/>
  <c r="N57" i="1"/>
  <c r="O57" i="1" s="1"/>
  <c r="M57" i="1"/>
  <c r="M33" i="6"/>
  <c r="N32" i="6"/>
  <c r="O32" i="6"/>
  <c r="P32" i="6" s="1"/>
  <c r="M15" i="6"/>
  <c r="P14" i="6"/>
  <c r="N14" i="6"/>
  <c r="M16" i="6"/>
  <c r="V11" i="1"/>
  <c r="W11" i="1" s="1"/>
  <c r="T12" i="1"/>
  <c r="U11" i="1"/>
  <c r="O11" i="3"/>
  <c r="P11" i="3" s="1"/>
  <c r="M12" i="3"/>
  <c r="N11" i="3"/>
  <c r="O11" i="2"/>
  <c r="P11" i="2" s="1"/>
  <c r="N11" i="2"/>
  <c r="L59" i="1" l="1"/>
  <c r="M58" i="1"/>
  <c r="N58" i="1"/>
  <c r="O58" i="1" s="1"/>
  <c r="L60" i="1"/>
  <c r="O33" i="6"/>
  <c r="P33" i="6" s="1"/>
  <c r="M34" i="6"/>
  <c r="N33" i="6"/>
  <c r="P16" i="6"/>
  <c r="N16" i="6"/>
  <c r="P15" i="6"/>
  <c r="N15" i="6"/>
  <c r="T13" i="1"/>
  <c r="V12" i="1"/>
  <c r="W12" i="1" s="1"/>
  <c r="U12" i="1"/>
  <c r="O12" i="3"/>
  <c r="P12" i="3" s="1"/>
  <c r="M13" i="3"/>
  <c r="N12" i="3"/>
  <c r="O12" i="2"/>
  <c r="P12" i="2" s="1"/>
  <c r="N12" i="2"/>
  <c r="N60" i="1" l="1"/>
  <c r="O60" i="1" s="1"/>
  <c r="M60" i="1"/>
  <c r="M59" i="1"/>
  <c r="N59" i="1"/>
  <c r="O59" i="1" s="1"/>
  <c r="O34" i="6"/>
  <c r="P34" i="6" s="1"/>
  <c r="N34" i="6"/>
  <c r="M35" i="6"/>
  <c r="P18" i="6"/>
  <c r="P20" i="6" s="1"/>
  <c r="U13" i="1"/>
  <c r="V13" i="1"/>
  <c r="W13" i="1" s="1"/>
  <c r="T14" i="1"/>
  <c r="O13" i="3"/>
  <c r="P13" i="3" s="1"/>
  <c r="M14" i="3"/>
  <c r="N13" i="3"/>
  <c r="O13" i="2"/>
  <c r="P13" i="2" s="1"/>
  <c r="N13" i="2"/>
  <c r="O62" i="1" l="1"/>
  <c r="O64" i="1" s="1"/>
  <c r="O35" i="6"/>
  <c r="P35" i="6" s="1"/>
  <c r="P37" i="6" s="1"/>
  <c r="P39" i="6" s="1"/>
  <c r="N35" i="6"/>
  <c r="V14" i="1"/>
  <c r="W14" i="1" s="1"/>
  <c r="T15" i="1"/>
  <c r="T16" i="1" s="1"/>
  <c r="U14" i="1"/>
  <c r="O14" i="3"/>
  <c r="P14" i="3" s="1"/>
  <c r="M15" i="3"/>
  <c r="M16" i="3" s="1"/>
  <c r="N14" i="3"/>
  <c r="O14" i="2"/>
  <c r="P14" i="2" s="1"/>
  <c r="N14" i="2"/>
  <c r="N16" i="3" l="1"/>
  <c r="O16" i="3"/>
  <c r="V15" i="1"/>
  <c r="W15" i="1" s="1"/>
  <c r="U15" i="1"/>
  <c r="O15" i="3"/>
  <c r="P15" i="3" s="1"/>
  <c r="N15" i="3"/>
  <c r="O15" i="2"/>
  <c r="P15" i="2" s="1"/>
  <c r="N15" i="2"/>
  <c r="V16" i="1" l="1"/>
  <c r="W16" i="1" s="1"/>
  <c r="W18" i="1" s="1"/>
  <c r="U16" i="1"/>
  <c r="P16" i="3"/>
  <c r="P18" i="3" s="1"/>
  <c r="O16" i="2"/>
  <c r="P16" i="2" s="1"/>
  <c r="N16" i="2"/>
  <c r="W20" i="1" l="1"/>
  <c r="P20" i="3"/>
  <c r="P18" i="2"/>
  <c r="P20" i="2" s="1"/>
</calcChain>
</file>

<file path=xl/sharedStrings.xml><?xml version="1.0" encoding="utf-8"?>
<sst xmlns="http://schemas.openxmlformats.org/spreadsheetml/2006/main" count="1402" uniqueCount="240">
  <si>
    <t>Country</t>
  </si>
  <si>
    <t>Gold Medal</t>
  </si>
  <si>
    <t>Silver Medal</t>
  </si>
  <si>
    <t>Bronze Medal</t>
  </si>
  <si>
    <t>Total</t>
  </si>
  <si>
    <t>Rank By Total</t>
  </si>
  <si>
    <t>United States of America</t>
  </si>
  <si>
    <t>People's Republic of China</t>
  </si>
  <si>
    <t>Japan</t>
  </si>
  <si>
    <t>Great Britain</t>
  </si>
  <si>
    <t>ROC</t>
  </si>
  <si>
    <t>Australia</t>
  </si>
  <si>
    <t>Netherlands</t>
  </si>
  <si>
    <t>France</t>
  </si>
  <si>
    <t>Germany</t>
  </si>
  <si>
    <t>Italy</t>
  </si>
  <si>
    <t>Canada</t>
  </si>
  <si>
    <t>Brazil</t>
  </si>
  <si>
    <t>New Zealand</t>
  </si>
  <si>
    <t>Cuba</t>
  </si>
  <si>
    <t>Hungary</t>
  </si>
  <si>
    <t>Republic of Korea</t>
  </si>
  <si>
    <t>Poland</t>
  </si>
  <si>
    <t>Czech Republic</t>
  </si>
  <si>
    <t>Kenya</t>
  </si>
  <si>
    <t>Norway</t>
  </si>
  <si>
    <t>Jamaica</t>
  </si>
  <si>
    <t>Spain</t>
  </si>
  <si>
    <t>Sweden</t>
  </si>
  <si>
    <t>Switzerland</t>
  </si>
  <si>
    <t>Denmark</t>
  </si>
  <si>
    <t>Croatia</t>
  </si>
  <si>
    <t>Islamic Republic of Iran</t>
  </si>
  <si>
    <t>Serbia</t>
  </si>
  <si>
    <t>Belgium</t>
  </si>
  <si>
    <t>Bulgaria</t>
  </si>
  <si>
    <t>Slovenia</t>
  </si>
  <si>
    <t>Uzbekistan</t>
  </si>
  <si>
    <t>Georgia</t>
  </si>
  <si>
    <t>Chinese Taipei</t>
  </si>
  <si>
    <t>Turkey</t>
  </si>
  <si>
    <t>Greece</t>
  </si>
  <si>
    <t>Uganda</t>
  </si>
  <si>
    <t>Ecuador</t>
  </si>
  <si>
    <t>Ireland</t>
  </si>
  <si>
    <t>Israel</t>
  </si>
  <si>
    <t>Qatar</t>
  </si>
  <si>
    <t>Bahamas</t>
  </si>
  <si>
    <t>Kosovo</t>
  </si>
  <si>
    <t>Ukraine</t>
  </si>
  <si>
    <t>Belarus</t>
  </si>
  <si>
    <t>Romania</t>
  </si>
  <si>
    <t>Venezuela</t>
  </si>
  <si>
    <t>India</t>
  </si>
  <si>
    <t>Hong Kong, China</t>
  </si>
  <si>
    <t>Philippines</t>
  </si>
  <si>
    <t>Slovakia</t>
  </si>
  <si>
    <t>South Africa</t>
  </si>
  <si>
    <t>Austria</t>
  </si>
  <si>
    <t>Egypt</t>
  </si>
  <si>
    <t>Indonesia</t>
  </si>
  <si>
    <t>Ethiopia</t>
  </si>
  <si>
    <t>Portugal</t>
  </si>
  <si>
    <t>Tunisia</t>
  </si>
  <si>
    <t>Estonia</t>
  </si>
  <si>
    <t>Fiji</t>
  </si>
  <si>
    <t>Latvia</t>
  </si>
  <si>
    <t>Thailand</t>
  </si>
  <si>
    <t>Bermuda</t>
  </si>
  <si>
    <t>Morocco</t>
  </si>
  <si>
    <t>Puerto Rico</t>
  </si>
  <si>
    <t>Colombia</t>
  </si>
  <si>
    <t>Azerbaijan</t>
  </si>
  <si>
    <t>Dominican Republic</t>
  </si>
  <si>
    <t>Armenia</t>
  </si>
  <si>
    <t>Kyrgyzstan</t>
  </si>
  <si>
    <t>Mongolia</t>
  </si>
  <si>
    <t>Argentina</t>
  </si>
  <si>
    <t>San Marino</t>
  </si>
  <si>
    <t>Jordan</t>
  </si>
  <si>
    <t>Malaysia</t>
  </si>
  <si>
    <t>Nigeria</t>
  </si>
  <si>
    <t>Bahrain</t>
  </si>
  <si>
    <t>Saudi Arabia</t>
  </si>
  <si>
    <t>Lithuania</t>
  </si>
  <si>
    <t>North Macedonia</t>
  </si>
  <si>
    <t>Namibia</t>
  </si>
  <si>
    <t>Turkmenistan</t>
  </si>
  <si>
    <t>Kazakhstan</t>
  </si>
  <si>
    <t>Mexico</t>
  </si>
  <si>
    <t>Finland</t>
  </si>
  <si>
    <t>Botswana</t>
  </si>
  <si>
    <t>Burkina Faso</t>
  </si>
  <si>
    <t>CÃ´te d'Ivoire</t>
  </si>
  <si>
    <t>Ghana</t>
  </si>
  <si>
    <t>Grenada</t>
  </si>
  <si>
    <t>Kuwait</t>
  </si>
  <si>
    <t>Republic of Moldova</t>
  </si>
  <si>
    <t>Syrian Arab Republic</t>
  </si>
  <si>
    <t>r</t>
  </si>
  <si>
    <t>alpha</t>
  </si>
  <si>
    <t>Pr(X=x)</t>
  </si>
  <si>
    <t>LL</t>
  </si>
  <si>
    <t>Sum LL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</si>
  <si>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</si>
  <si>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</si>
  <si>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</si>
  <si>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</si>
  <si>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</si>
  <si>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</si>
  <si>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</si>
  <si>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Aruba</t>
  </si>
  <si>
    <t>Bangladesh</t>
  </si>
  <si>
    <t>Barbados</t>
  </si>
  <si>
    <t>Belize</t>
  </si>
  <si>
    <t>Benin</t>
  </si>
  <si>
    <t>Bhutan</t>
  </si>
  <si>
    <t>Bolivia</t>
  </si>
  <si>
    <t>Bosnia and Herzegovina</t>
  </si>
  <si>
    <t>British Virgin Islands</t>
  </si>
  <si>
    <t>Brunei Darussalam</t>
  </si>
  <si>
    <t>Burundi</t>
  </si>
  <si>
    <t>Cambodia</t>
  </si>
  <si>
    <t>Cameroon</t>
  </si>
  <si>
    <t>Cape Verde</t>
  </si>
  <si>
    <t>Cayman Islands</t>
  </si>
  <si>
    <t>Central African Republic</t>
  </si>
  <si>
    <t>Chad</t>
  </si>
  <si>
    <t>Chile</t>
  </si>
  <si>
    <t>Comoros</t>
  </si>
  <si>
    <t>Congo</t>
  </si>
  <si>
    <t>Cook Islands</t>
  </si>
  <si>
    <t>Costa Rica</t>
  </si>
  <si>
    <t>Cyprus</t>
  </si>
  <si>
    <t>Djibouti</t>
  </si>
  <si>
    <t>Dominica</t>
  </si>
  <si>
    <t>DR Congo</t>
  </si>
  <si>
    <t>El Salvador</t>
  </si>
  <si>
    <t>Equatorial Guinea</t>
  </si>
  <si>
    <t>Eritrea</t>
  </si>
  <si>
    <t>Eswatini</t>
  </si>
  <si>
    <t>Federated States of Micronesia</t>
  </si>
  <si>
    <t>Gabon</t>
  </si>
  <si>
    <t>Gambia</t>
  </si>
  <si>
    <t>Guam</t>
  </si>
  <si>
    <t>Guatemala</t>
  </si>
  <si>
    <t>Guinea</t>
  </si>
  <si>
    <t>Guinea-Bissau</t>
  </si>
  <si>
    <t>Guyana</t>
  </si>
  <si>
    <t>Haiti</t>
  </si>
  <si>
    <t>Honduras</t>
  </si>
  <si>
    <t>Iceland</t>
  </si>
  <si>
    <t>Iraq</t>
  </si>
  <si>
    <t>Kiribati</t>
  </si>
  <si>
    <t>Laos</t>
  </si>
  <si>
    <t>Lebanon</t>
  </si>
  <si>
    <t>Lesotho</t>
  </si>
  <si>
    <t>Liberia</t>
  </si>
  <si>
    <t>Libya</t>
  </si>
  <si>
    <t>Liechtenstein</t>
  </si>
  <si>
    <t>Luxembourg</t>
  </si>
  <si>
    <t>Madagascar</t>
  </si>
  <si>
    <t>Malawi</t>
  </si>
  <si>
    <t>Maldives</t>
  </si>
  <si>
    <t>Mali</t>
  </si>
  <si>
    <t>Malta</t>
  </si>
  <si>
    <t>Marshall Islands</t>
  </si>
  <si>
    <t>Mauritania</t>
  </si>
  <si>
    <t>Mauritius</t>
  </si>
  <si>
    <t>Monaco</t>
  </si>
  <si>
    <t>Montenegro</t>
  </si>
  <si>
    <t>Mozambique</t>
  </si>
  <si>
    <t>Myanmar</t>
  </si>
  <si>
    <t>Nauru</t>
  </si>
  <si>
    <t>Nepal</t>
  </si>
  <si>
    <t>Nicaragua</t>
  </si>
  <si>
    <t>Niger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</si>
  <si>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</si>
  <si>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</si>
  <si>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</si>
  <si>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</si>
  <si>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</si>
  <si>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</si>
  <si>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</si>
  <si>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</si>
  <si>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Refugee Olympic Team</t>
  </si>
  <si>
    <t>Rwanda</t>
  </si>
  <si>
    <t>Saint Kitts and Nevis</t>
  </si>
  <si>
    <t>Saint Lucia</t>
  </si>
  <si>
    <t>Samoa</t>
  </si>
  <si>
    <t>Sao Tome and Principe</t>
  </si>
  <si>
    <t>Senegal</t>
  </si>
  <si>
    <t>Seychelles</t>
  </si>
  <si>
    <t>Sierra Leone</t>
  </si>
  <si>
    <t>Singapore</t>
  </si>
  <si>
    <t>Solomon Islands</t>
  </si>
  <si>
    <t>Somalia</t>
  </si>
  <si>
    <t>South Sudan</t>
  </si>
  <si>
    <t>Sri Lanka</t>
  </si>
  <si>
    <t>St Vincent and the Grenadines</t>
  </si>
  <si>
    <t>Sudan</t>
  </si>
  <si>
    <t>Suriname</t>
  </si>
  <si>
    <t>Tajikistan</t>
  </si>
  <si>
    <t>Tanzania</t>
  </si>
  <si>
    <t>Timor-Leste</t>
  </si>
  <si>
    <t>Togo</t>
  </si>
  <si>
    <t>Tonga</t>
  </si>
  <si>
    <t>Trinidad and Tobago</t>
  </si>
  <si>
    <t>Tuvalu</t>
  </si>
  <si>
    <t>United Arab Emirates</t>
  </si>
  <si>
    <t>Uruguay</t>
  </si>
  <si>
    <t>Vanuatu</t>
  </si>
  <si>
    <t>Vietnam</t>
  </si>
  <si>
    <t>Virgin Islands</t>
  </si>
  <si>
    <t>Yemen</t>
  </si>
  <si>
    <t>Zambia</t>
  </si>
  <si>
    <t>Zimbabwe</t>
  </si>
  <si>
    <t>Golds Won</t>
  </si>
  <si>
    <t>Actual</t>
  </si>
  <si>
    <t>Expected</t>
  </si>
  <si>
    <t>ChiSq</t>
  </si>
  <si>
    <t>df</t>
  </si>
  <si>
    <t>Pval</t>
  </si>
  <si>
    <t>MLE</t>
  </si>
  <si>
    <t>SPIKE @ 0</t>
  </si>
  <si>
    <t>spike</t>
  </si>
  <si>
    <t>Pr w/ Spike</t>
  </si>
  <si>
    <t>Team Size</t>
  </si>
  <si>
    <t>Theo x_s</t>
  </si>
  <si>
    <t>pvalue</t>
  </si>
  <si>
    <t>Spike</t>
  </si>
  <si>
    <t>Silvers Won</t>
  </si>
  <si>
    <t>Bronzes Won</t>
  </si>
  <si>
    <t>Meas and Zeroes Analysis</t>
  </si>
  <si>
    <t>Data Mu</t>
  </si>
  <si>
    <t>Mod. P(0)</t>
  </si>
  <si>
    <t>Sq. Error</t>
  </si>
  <si>
    <t>Percentile</t>
  </si>
  <si>
    <t>L(p)</t>
  </si>
  <si>
    <t>Data P(0)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</si>
</sst>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1\5\+"/>
    <numFmt numFmtId="165" formatCode="0\+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A1A1A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8B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/>
    <xf numFmtId="0" fontId="0" fillId="33" borderId="0" xfId="0" applyFill="1"/>
    <xf numFmtId="164" fontId="0" fillId="33" borderId="0" xfId="0" applyNumberFormat="1" applyFill="1"/>
    <xf numFmtId="0" fontId="16" fillId="0" borderId="0" xfId="0" applyFont="1"/>
    <xf numFmtId="0" fontId="16" fillId="33" borderId="0" xfId="0" applyFont="1" applyFill="1"/>
    <xf numFmtId="0" fontId="0" fillId="33" borderId="0" xfId="0" applyFill="1" applyAlignment="1">
      <alignment horizontal="center"/>
    </xf>
    <xf numFmtId="165" fontId="0" fillId="33" borderId="0" xfId="0" applyNumberFormat="1" applyFill="1"/>
    <xf numFmtId="165" fontId="0" fillId="0" borderId="0" xfId="0" applyNumberFormat="1"/>
    <xf numFmtId="0" fontId="0" fillId="34" borderId="0" xfId="0" applyFill="1"/>
    <xf numFmtId="164" fontId="0" fillId="0" borderId="0" xfId="0" applyNumberFormat="1" applyFill="1"/>
    <xf numFmtId="0" fontId="0" fillId="0" borderId="0" xfId="0" applyFill="1"/>
    <xf numFmtId="0" fontId="16" fillId="35" borderId="0" xfId="0" applyFont="1" applyFill="1"/>
    <xf numFmtId="0" fontId="0" fillId="35" borderId="0" xfId="0" applyFill="1"/>
    <xf numFmtId="0" fontId="0" fillId="35" borderId="0" xfId="0" applyFill="1" applyAlignment="1">
      <alignment horizontal="center"/>
    </xf>
    <xf numFmtId="165" fontId="0" fillId="35" borderId="0" xfId="0" applyNumberFormat="1" applyFill="1"/>
    <xf numFmtId="0" fontId="16" fillId="36" borderId="0" xfId="0" applyFont="1" applyFill="1"/>
    <xf numFmtId="0" fontId="0" fillId="36" borderId="0" xfId="0" applyFill="1"/>
    <xf numFmtId="0" fontId="0" fillId="36" borderId="0" xfId="0" applyFill="1" applyAlignment="1">
      <alignment horizontal="center"/>
    </xf>
    <xf numFmtId="165" fontId="0" fillId="36" borderId="0" xfId="0" applyNumberFormat="1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8B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Graph</a:t>
            </a:r>
            <a:r>
              <a:rPr lang="en-US" sz="1200" baseline="0"/>
              <a:t> 1: </a:t>
            </a:r>
            <a:r>
              <a:rPr lang="en-US" sz="1200"/>
              <a:t>Number of Gold Medals Won in</a:t>
            </a:r>
            <a:r>
              <a:rPr lang="en-US" sz="1200" baseline="0"/>
              <a:t> the 2021 Olympics, by Country that Won at least 1 Medal</a:t>
            </a:r>
            <a:endParaRPr lang="en-US" sz="1200"/>
          </a:p>
        </c:rich>
      </c:tx>
      <c:layout>
        <c:manualLayout>
          <c:xMode val="edge"/>
          <c:yMode val="edge"/>
          <c:x val="0.14681965156832172"/>
          <c:y val="2.146905776277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'Gold Medal MLE'!$B$5:$B$97</c:f>
              <c:numCache>
                <c:formatCode>General</c:formatCode>
                <c:ptCount val="93"/>
                <c:pt idx="0">
                  <c:v>39</c:v>
                </c:pt>
                <c:pt idx="1">
                  <c:v>38</c:v>
                </c:pt>
                <c:pt idx="2">
                  <c:v>27</c:v>
                </c:pt>
                <c:pt idx="3">
                  <c:v>22</c:v>
                </c:pt>
                <c:pt idx="4">
                  <c:v>20</c:v>
                </c:pt>
                <c:pt idx="5">
                  <c:v>17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9-48CB-8F0C-80F49EC6D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6080704"/>
        <c:axId val="674148672"/>
        <c:axId val="0"/>
      </c:bar3DChart>
      <c:catAx>
        <c:axId val="66608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  <a:r>
                  <a:rPr lang="en-US" baseline="0"/>
                  <a:t> by Number of Gold Medals Won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48672"/>
        <c:crosses val="autoZero"/>
        <c:auto val="1"/>
        <c:lblAlgn val="ctr"/>
        <c:lblOffset val="100"/>
        <c:noMultiLvlLbl val="0"/>
      </c:catAx>
      <c:valAx>
        <c:axId val="6741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Gold Medals Won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8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Graph</a:t>
            </a:r>
            <a:r>
              <a:rPr lang="en-US" sz="1100" baseline="0"/>
              <a:t> 2: </a:t>
            </a:r>
            <a:r>
              <a:rPr lang="en-US" sz="1100"/>
              <a:t>Actual</a:t>
            </a:r>
            <a:r>
              <a:rPr lang="en-US" sz="1100" baseline="0"/>
              <a:t> vs. Expected Number of Gold Medals Won by Country, NBD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'Gold Medal MLE'!$R$6:$R$16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 formatCode="0\+">
                  <c:v>10</c:v>
                </c:pt>
              </c:numCache>
            </c:numRef>
          </c:cat>
          <c:val>
            <c:numRef>
              <c:f>'Gold Medal MLE'!$S$6:$S$16</c:f>
              <c:numCache>
                <c:formatCode>General</c:formatCode>
                <c:ptCount val="11"/>
                <c:pt idx="0">
                  <c:v>141</c:v>
                </c:pt>
                <c:pt idx="1">
                  <c:v>22</c:v>
                </c:pt>
                <c:pt idx="2">
                  <c:v>11</c:v>
                </c:pt>
                <c:pt idx="3">
                  <c:v>11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F-4BE2-9E03-FEA13095A310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'Gold Medal MLE'!$R$6:$R$16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 formatCode="0\+">
                  <c:v>10</c:v>
                </c:pt>
              </c:numCache>
            </c:numRef>
          </c:cat>
          <c:val>
            <c:numRef>
              <c:f>'Gold Medal MLE'!$V$6:$V$16</c:f>
              <c:numCache>
                <c:formatCode>General</c:formatCode>
                <c:ptCount val="11"/>
                <c:pt idx="0">
                  <c:v>142.01438082352973</c:v>
                </c:pt>
                <c:pt idx="1">
                  <c:v>19.464469916942019</c:v>
                </c:pt>
                <c:pt idx="2">
                  <c:v>10.25794643696439</c:v>
                </c:pt>
                <c:pt idx="3">
                  <c:v>6.7393861695930495</c:v>
                </c:pt>
                <c:pt idx="4">
                  <c:v>4.8657238359460564</c:v>
                </c:pt>
                <c:pt idx="5">
                  <c:v>3.7027094180092006</c:v>
                </c:pt>
                <c:pt idx="6">
                  <c:v>2.9139387196378683</c:v>
                </c:pt>
                <c:pt idx="7">
                  <c:v>2.3473050349803812</c:v>
                </c:pt>
                <c:pt idx="8">
                  <c:v>1.9235471529329899</c:v>
                </c:pt>
                <c:pt idx="9">
                  <c:v>1.5971257818472731</c:v>
                </c:pt>
                <c:pt idx="10">
                  <c:v>10.173466709617061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F-4BE2-9E03-FEA13095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6668208"/>
        <c:axId val="873204992"/>
        <c:axId val="0"/>
      </c:bar3DChart>
      <c:catAx>
        <c:axId val="45666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Gold Medals Won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04992"/>
        <c:crosses val="autoZero"/>
        <c:auto val="1"/>
        <c:lblAlgn val="ctr"/>
        <c:lblOffset val="100"/>
        <c:noMultiLvlLbl val="0"/>
      </c:catAx>
      <c:valAx>
        <c:axId val="8732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Graph</a:t>
            </a:r>
            <a:r>
              <a:rPr lang="en-US" sz="1300" baseline="0"/>
              <a:t> 4: </a:t>
            </a:r>
            <a:r>
              <a:rPr lang="en-US" sz="1300"/>
              <a:t>Actual vs. Expected</a:t>
            </a:r>
            <a:r>
              <a:rPr lang="en-US" sz="1300" baseline="0"/>
              <a:t> Number of Silver Medals Won by Country, NBD</a:t>
            </a:r>
            <a:endParaRPr lang="en-US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'Silver Bronze Medal MLE'!$K$6:$K$16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 formatCode="0\+">
                  <c:v>10</c:v>
                </c:pt>
              </c:numCache>
            </c:numRef>
          </c:cat>
          <c:val>
            <c:numRef>
              <c:f>'Silver Bronze Medal MLE'!$L$6:$L$16</c:f>
              <c:numCache>
                <c:formatCode>General</c:formatCode>
                <c:ptCount val="11"/>
                <c:pt idx="0">
                  <c:v>137</c:v>
                </c:pt>
                <c:pt idx="1">
                  <c:v>26</c:v>
                </c:pt>
                <c:pt idx="2">
                  <c:v>10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3-D345-98BF-01588AD8D97F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'Silver Bronze Medal MLE'!$O$6:$O$16</c:f>
              <c:numCache>
                <c:formatCode>General</c:formatCode>
                <c:ptCount val="11"/>
                <c:pt idx="0">
                  <c:v>142.01438082352973</c:v>
                </c:pt>
                <c:pt idx="1">
                  <c:v>19.464469916942019</c:v>
                </c:pt>
                <c:pt idx="2">
                  <c:v>10.25794643696439</c:v>
                </c:pt>
                <c:pt idx="3">
                  <c:v>6.7393861695930495</c:v>
                </c:pt>
                <c:pt idx="4">
                  <c:v>4.8657238359460564</c:v>
                </c:pt>
                <c:pt idx="5">
                  <c:v>3.7027094180092006</c:v>
                </c:pt>
                <c:pt idx="6">
                  <c:v>2.9139387196378683</c:v>
                </c:pt>
                <c:pt idx="7">
                  <c:v>2.3473050349803812</c:v>
                </c:pt>
                <c:pt idx="8">
                  <c:v>1.9235471529329899</c:v>
                </c:pt>
                <c:pt idx="9">
                  <c:v>1.5971257818472731</c:v>
                </c:pt>
                <c:pt idx="10">
                  <c:v>10.173466709617061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C3-D345-98BF-01588AD8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9210768"/>
        <c:axId val="1817494256"/>
        <c:axId val="0"/>
      </c:bar3DChart>
      <c:catAx>
        <c:axId val="179921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Silver Medals Won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94256"/>
        <c:crosses val="autoZero"/>
        <c:auto val="1"/>
        <c:lblAlgn val="ctr"/>
        <c:lblOffset val="100"/>
        <c:noMultiLvlLbl val="0"/>
      </c:catAx>
      <c:valAx>
        <c:axId val="181749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vs. Expected Number</a:t>
            </a:r>
            <a:r>
              <a:rPr lang="en-US" baseline="0"/>
              <a:t> of Bronze Medals Won By Country, NBD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'Silver Bronze Medal MLE'!$K$25:$K$35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 formatCode="0\+">
                  <c:v>10</c:v>
                </c:pt>
              </c:numCache>
            </c:numRef>
          </c:cat>
          <c:val>
            <c:numRef>
              <c:f>'Silver Bronze Medal MLE'!$L$25:$L$35</c:f>
              <c:numCache>
                <c:formatCode>General</c:formatCode>
                <c:ptCount val="11"/>
                <c:pt idx="0">
                  <c:v>130</c:v>
                </c:pt>
                <c:pt idx="1">
                  <c:v>24</c:v>
                </c:pt>
                <c:pt idx="2">
                  <c:v>15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D-5F42-BD29-5EF2C17481A7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'Silver Bronze Medal MLE'!$O$25:$O$35</c:f>
              <c:numCache>
                <c:formatCode>General</c:formatCode>
                <c:ptCount val="11"/>
                <c:pt idx="0">
                  <c:v>142.01438082352973</c:v>
                </c:pt>
                <c:pt idx="1">
                  <c:v>19.464469916942019</c:v>
                </c:pt>
                <c:pt idx="2">
                  <c:v>10.25794643696439</c:v>
                </c:pt>
                <c:pt idx="3">
                  <c:v>6.7393861695930495</c:v>
                </c:pt>
                <c:pt idx="4">
                  <c:v>4.8657238359460564</c:v>
                </c:pt>
                <c:pt idx="5">
                  <c:v>3.7027094180092006</c:v>
                </c:pt>
                <c:pt idx="6">
                  <c:v>2.9139387196378683</c:v>
                </c:pt>
                <c:pt idx="7">
                  <c:v>2.3473050349803812</c:v>
                </c:pt>
                <c:pt idx="8">
                  <c:v>1.9235471529329899</c:v>
                </c:pt>
                <c:pt idx="9">
                  <c:v>1.5971257818472731</c:v>
                </c:pt>
                <c:pt idx="10">
                  <c:v>10.173466709617061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D-5F42-BD29-5EF2C1748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1173760"/>
        <c:axId val="1841246336"/>
        <c:axId val="0"/>
      </c:bar3DChart>
      <c:catAx>
        <c:axId val="18411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246336"/>
        <c:crosses val="autoZero"/>
        <c:auto val="1"/>
        <c:lblAlgn val="ctr"/>
        <c:lblOffset val="100"/>
        <c:noMultiLvlLbl val="0"/>
      </c:catAx>
      <c:valAx>
        <c:axId val="18412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17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Graph</a:t>
            </a:r>
            <a:r>
              <a:rPr lang="en-US" sz="1300" baseline="0"/>
              <a:t> 5: </a:t>
            </a:r>
            <a:r>
              <a:rPr lang="en-US" sz="1300"/>
              <a:t>Actual vs. Expected Number</a:t>
            </a:r>
            <a:r>
              <a:rPr lang="en-US" sz="1300" baseline="0"/>
              <a:t> of Bronze Medals Won By Country, NBD</a:t>
            </a:r>
            <a:endParaRPr lang="en-US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'Silver Bronze Medal MLE'!$K$25:$K$35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 formatCode="0\+">
                  <c:v>10</c:v>
                </c:pt>
              </c:numCache>
            </c:numRef>
          </c:cat>
          <c:val>
            <c:numRef>
              <c:f>'Silver Bronze Medal MLE'!$L$25:$L$35</c:f>
              <c:numCache>
                <c:formatCode>General</c:formatCode>
                <c:ptCount val="11"/>
                <c:pt idx="0">
                  <c:v>130</c:v>
                </c:pt>
                <c:pt idx="1">
                  <c:v>24</c:v>
                </c:pt>
                <c:pt idx="2">
                  <c:v>15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D-5F42-BD29-5EF2C17481A7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'Silver Bronze Medal MLE'!$O$25:$O$35</c:f>
              <c:numCache>
                <c:formatCode>General</c:formatCode>
                <c:ptCount val="11"/>
                <c:pt idx="0">
                  <c:v>142.01438082352973</c:v>
                </c:pt>
                <c:pt idx="1">
                  <c:v>19.464469916942019</c:v>
                </c:pt>
                <c:pt idx="2">
                  <c:v>10.25794643696439</c:v>
                </c:pt>
                <c:pt idx="3">
                  <c:v>6.7393861695930495</c:v>
                </c:pt>
                <c:pt idx="4">
                  <c:v>4.8657238359460564</c:v>
                </c:pt>
                <c:pt idx="5">
                  <c:v>3.7027094180092006</c:v>
                </c:pt>
                <c:pt idx="6">
                  <c:v>2.9139387196378683</c:v>
                </c:pt>
                <c:pt idx="7">
                  <c:v>2.3473050349803812</c:v>
                </c:pt>
                <c:pt idx="8">
                  <c:v>1.9235471529329899</c:v>
                </c:pt>
                <c:pt idx="9">
                  <c:v>1.5971257818472731</c:v>
                </c:pt>
                <c:pt idx="10">
                  <c:v>10.173466709617061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D-5F42-BD29-5EF2C1748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1173760"/>
        <c:axId val="1841246336"/>
        <c:axId val="0"/>
      </c:bar3DChart>
      <c:catAx>
        <c:axId val="184117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Bronze Medals Won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246336"/>
        <c:crosses val="autoZero"/>
        <c:auto val="1"/>
        <c:lblAlgn val="ctr"/>
        <c:lblOffset val="100"/>
        <c:noMultiLvlLbl val="0"/>
      </c:catAx>
      <c:valAx>
        <c:axId val="18412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1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Graph 3: Actual vs.</a:t>
            </a:r>
            <a:r>
              <a:rPr lang="en-US" sz="1400" baseline="0"/>
              <a:t> Expected Number of Gold Medals Won by Country, Non-Unit Time NBD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'Gold Medal Non-Unit Time'!$L$4:$V$4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 formatCode="0\+">
                  <c:v>10</c:v>
                </c:pt>
              </c:numCache>
            </c:numRef>
          </c:cat>
          <c:val>
            <c:numRef>
              <c:f>'Gold Medal Non-Unit Time'!$L$3:$V$3</c:f>
              <c:numCache>
                <c:formatCode>General</c:formatCode>
                <c:ptCount val="11"/>
                <c:pt idx="0">
                  <c:v>141</c:v>
                </c:pt>
                <c:pt idx="1">
                  <c:v>22</c:v>
                </c:pt>
                <c:pt idx="2">
                  <c:v>11</c:v>
                </c:pt>
                <c:pt idx="3">
                  <c:v>11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D-1D47-AEE9-AA986103881E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'Gold Medal Non-Unit Time'!$L$4:$V$4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 formatCode="0\+">
                  <c:v>10</c:v>
                </c:pt>
              </c:numCache>
            </c:numRef>
          </c:cat>
          <c:val>
            <c:numRef>
              <c:f>'Gold Medal Non-Unit Time'!$L$2:$V$2</c:f>
              <c:numCache>
                <c:formatCode>General</c:formatCode>
                <c:ptCount val="11"/>
                <c:pt idx="0">
                  <c:v>130.08505126384981</c:v>
                </c:pt>
                <c:pt idx="1">
                  <c:v>32.996262340973381</c:v>
                </c:pt>
                <c:pt idx="2">
                  <c:v>13.744952786348918</c:v>
                </c:pt>
                <c:pt idx="3">
                  <c:v>7.7041132932773584</c:v>
                </c:pt>
                <c:pt idx="4">
                  <c:v>4.9114150558253558</c:v>
                </c:pt>
                <c:pt idx="5">
                  <c:v>3.3790920191121288</c:v>
                </c:pt>
                <c:pt idx="6">
                  <c:v>2.4568797447362964</c:v>
                </c:pt>
                <c:pt idx="7">
                  <c:v>1.8628485309301004</c:v>
                </c:pt>
                <c:pt idx="8">
                  <c:v>1.4581622389756885</c:v>
                </c:pt>
                <c:pt idx="9">
                  <c:v>1.1691396964140126</c:v>
                </c:pt>
                <c:pt idx="10">
                  <c:v>6.232083029556966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D-1D47-AEE9-AA9861038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5751664"/>
        <c:axId val="1805753312"/>
        <c:axId val="0"/>
      </c:bar3DChart>
      <c:catAx>
        <c:axId val="180575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Gold Medals Won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53312"/>
        <c:crosses val="autoZero"/>
        <c:auto val="1"/>
        <c:lblAlgn val="ctr"/>
        <c:lblOffset val="100"/>
        <c:noMultiLvlLbl val="0"/>
      </c:catAx>
      <c:valAx>
        <c:axId val="18057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7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Actual</a:t>
            </a:r>
            <a:r>
              <a:rPr lang="en-US" sz="1300" baseline="0"/>
              <a:t> vs. Expected Number of Gold Medals Won by Country, NBD w/ Spike at 1</a:t>
            </a:r>
            <a:endParaRPr lang="en-US" sz="13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'Gold Medal Spike@1'!$K$6:$K$16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 formatCode="0\+">
                  <c:v>10</c:v>
                </c:pt>
              </c:numCache>
            </c:numRef>
          </c:cat>
          <c:val>
            <c:numRef>
              <c:f>'Gold Medal Spike@1'!$L$6:$L$16</c:f>
              <c:numCache>
                <c:formatCode>General</c:formatCode>
                <c:ptCount val="11"/>
                <c:pt idx="0">
                  <c:v>141</c:v>
                </c:pt>
                <c:pt idx="1">
                  <c:v>22</c:v>
                </c:pt>
                <c:pt idx="2">
                  <c:v>11</c:v>
                </c:pt>
                <c:pt idx="3">
                  <c:v>11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9-4FAA-ABCE-2F63990FBF8D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'Gold Medal Spike@1'!$O$6:$O$16</c:f>
              <c:numCache>
                <c:formatCode>General</c:formatCode>
                <c:ptCount val="11"/>
                <c:pt idx="0">
                  <c:v>141.55878428922858</c:v>
                </c:pt>
                <c:pt idx="1">
                  <c:v>21.663104321842741</c:v>
                </c:pt>
                <c:pt idx="2">
                  <c:v>11.175166116927107</c:v>
                </c:pt>
                <c:pt idx="3">
                  <c:v>7.216832763183028</c:v>
                </c:pt>
                <c:pt idx="4">
                  <c:v>5.1294153275481973</c:v>
                </c:pt>
                <c:pt idx="5">
                  <c:v>3.8457084113271183</c:v>
                </c:pt>
                <c:pt idx="6">
                  <c:v>2.9832016434158182</c:v>
                </c:pt>
                <c:pt idx="7">
                  <c:v>2.3695085408678769</c:v>
                </c:pt>
                <c:pt idx="8">
                  <c:v>1.9150482595703382</c:v>
                </c:pt>
                <c:pt idx="9">
                  <c:v>1.5684864919733708</c:v>
                </c:pt>
                <c:pt idx="10">
                  <c:v>6.5747438341158198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9-4FAA-ABCE-2F63990FB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6310368"/>
        <c:axId val="1007309280"/>
        <c:axId val="0"/>
      </c:bar3DChart>
      <c:catAx>
        <c:axId val="94631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Gold Medals Won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09280"/>
        <c:crosses val="autoZero"/>
        <c:auto val="1"/>
        <c:lblAlgn val="ctr"/>
        <c:lblOffset val="100"/>
        <c:noMultiLvlLbl val="0"/>
      </c:catAx>
      <c:valAx>
        <c:axId val="10073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91</xdr:row>
      <xdr:rowOff>104776</xdr:rowOff>
    </xdr:from>
    <xdr:to>
      <xdr:col>21</xdr:col>
      <xdr:colOff>38100</xdr:colOff>
      <xdr:row>119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EEFBC-919B-4706-AF07-7E8A2BE0E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282574</xdr:colOff>
      <xdr:row>20</xdr:row>
      <xdr:rowOff>127000</xdr:rowOff>
    </xdr:from>
    <xdr:to>
      <xdr:col>25</xdr:col>
      <xdr:colOff>76200</xdr:colOff>
      <xdr:row>47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051A4C-3DBE-47D8-BC71-62D45B0B6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546100</xdr:colOff>
      <xdr:row>4</xdr:row>
      <xdr:rowOff>76200</xdr:rowOff>
    </xdr:from>
    <xdr:to>
      <xdr:col>23</xdr:col>
      <xdr:colOff>546100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422317-B35D-CC42-B0C9-3CFFEC33C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32</xdr:row>
      <xdr:rowOff>63500</xdr:rowOff>
    </xdr:from>
    <xdr:to>
      <xdr:col>23</xdr:col>
      <xdr:colOff>558800</xdr:colOff>
      <xdr:row>59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153E3-C58E-5441-B3FE-5FC9959DF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533400</xdr:colOff>
      <xdr:row>32</xdr:row>
      <xdr:rowOff>114300</xdr:rowOff>
    </xdr:from>
    <xdr:to>
      <xdr:col>23</xdr:col>
      <xdr:colOff>558800</xdr:colOff>
      <xdr:row>59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177854-8427-7D4D-92E4-A2CF284F3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488950</xdr:colOff>
      <xdr:row>10</xdr:row>
      <xdr:rowOff>101600</xdr:rowOff>
    </xdr:from>
    <xdr:to>
      <xdr:col>20</xdr:col>
      <xdr:colOff>190500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87ADC-51A4-E346-839B-F7A8CE3CE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</xdr:colOff>
      <xdr:row>20</xdr:row>
      <xdr:rowOff>188910</xdr:rowOff>
    </xdr:from>
    <xdr:to>
      <xdr:col>17</xdr:col>
      <xdr:colOff>457200</xdr:colOff>
      <xdr:row>48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2AE6E-DF8C-4F35-92F7-90323149C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0"/>
  <sheetViews>
    <sheetView tabSelected="1" zoomScale="106" workbookViewId="0">
      <selection activeCell="I19" sqref="I19"/>
    </sheetView>
  </sheetViews>
  <sheetFormatPr baseColWidth="10" defaultColWidth="8.83203125" defaultRowHeight="15" x14ac:dyDescent="0.2"/>
  <cols>
    <col min="7" max="7" width="12" bestFit="1" customWidth="1"/>
    <col min="11" max="11" width="11.33203125" customWidth="1"/>
    <col min="16" max="16" width="12" bestFit="1" customWidth="1"/>
  </cols>
  <sheetData>
    <row r="1" spans="1:23" x14ac:dyDescent="0.2">
      <c r="A1" t="s">
        <v>99</v>
      </c>
      <c r="B1">
        <v>0.14947238202815205</v>
      </c>
    </row>
    <row r="2" spans="1:23" x14ac:dyDescent="0.2">
      <c r="A2" t="s">
        <v>100</v>
      </c>
      <c r="B2">
        <v>9.0562849876007906E-2</v>
      </c>
    </row>
    <row r="3" spans="1:23" x14ac:dyDescent="0.2">
      <c r="G3" t="s">
        <v>103</v>
      </c>
      <c r="H3">
        <f>SUM(H5:H210)</f>
        <v>-284.21766873123318</v>
      </c>
    </row>
    <row r="4" spans="1:23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101</v>
      </c>
      <c r="H4" t="s">
        <v>102</v>
      </c>
      <c r="K4" s="5" t="s">
        <v>223</v>
      </c>
      <c r="L4" s="2"/>
      <c r="M4" s="2"/>
      <c r="N4" s="2"/>
      <c r="O4" s="2"/>
      <c r="P4" s="2"/>
      <c r="R4" s="5" t="s">
        <v>223</v>
      </c>
      <c r="S4" s="2"/>
      <c r="T4" s="2"/>
      <c r="U4" s="2"/>
      <c r="V4" s="2"/>
      <c r="W4" s="2"/>
    </row>
    <row r="5" spans="1:23" x14ac:dyDescent="0.2">
      <c r="A5" t="s">
        <v>6</v>
      </c>
      <c r="B5">
        <v>39</v>
      </c>
      <c r="C5">
        <v>41</v>
      </c>
      <c r="D5">
        <v>33</v>
      </c>
      <c r="E5">
        <v>113</v>
      </c>
      <c r="F5">
        <v>1</v>
      </c>
      <c r="G5">
        <f>_xlfn.GAMMA($B$1+B5)/(_xlfn.GAMMA($B$1)*FACT(B5))*($B$2/($B$2+1))^$B$1*(1/($B$2+1))^B5</f>
        <v>1.6623117344326962E-4</v>
      </c>
      <c r="H5">
        <f>LN(G5)</f>
        <v>-8.7021311272872186</v>
      </c>
      <c r="K5" s="6" t="s">
        <v>217</v>
      </c>
      <c r="L5" s="2" t="s">
        <v>218</v>
      </c>
      <c r="M5" s="2" t="s">
        <v>101</v>
      </c>
      <c r="N5" s="2" t="s">
        <v>102</v>
      </c>
      <c r="O5" s="2" t="s">
        <v>219</v>
      </c>
      <c r="P5" s="2" t="s">
        <v>220</v>
      </c>
      <c r="R5" s="6" t="s">
        <v>217</v>
      </c>
      <c r="S5" s="2" t="s">
        <v>218</v>
      </c>
      <c r="T5" s="2" t="s">
        <v>101</v>
      </c>
      <c r="U5" s="2" t="s">
        <v>102</v>
      </c>
      <c r="V5" s="2" t="s">
        <v>219</v>
      </c>
      <c r="W5" s="2" t="s">
        <v>220</v>
      </c>
    </row>
    <row r="6" spans="1:23" x14ac:dyDescent="0.2">
      <c r="A6" t="s">
        <v>7</v>
      </c>
      <c r="B6">
        <v>38</v>
      </c>
      <c r="C6">
        <v>32</v>
      </c>
      <c r="D6">
        <v>18</v>
      </c>
      <c r="E6">
        <v>88</v>
      </c>
      <c r="F6">
        <v>2</v>
      </c>
      <c r="G6">
        <f t="shared" ref="G6:G69" si="0">_xlfn.GAMMA($B$1+B6)/(_xlfn.GAMMA($B$1)*FACT(B6))*($B$2/($B$2+1))^$B$1*(1/($B$2+1))^B6</f>
        <v>1.8532723275677961E-4</v>
      </c>
      <c r="H6">
        <f t="shared" ref="H6:H69" si="1">LN(G6)</f>
        <v>-8.5933874697035364</v>
      </c>
      <c r="K6" s="2">
        <v>0</v>
      </c>
      <c r="L6" s="2">
        <f>COUNTIF($B$5:$B$210,K6)</f>
        <v>141</v>
      </c>
      <c r="M6" s="2">
        <f>($B$2/($B$2+1))^$B$1</f>
        <v>0.68939019817247449</v>
      </c>
      <c r="N6" s="2">
        <f>L6*LN(M6)</f>
        <v>-52.444645850449078</v>
      </c>
      <c r="O6" s="2">
        <f>SUM($L$6:$L$21)*M6</f>
        <v>142.01438082352973</v>
      </c>
      <c r="P6" s="2">
        <f>(L6-O6)^2/O6</f>
        <v>7.2455229475913516E-3</v>
      </c>
      <c r="R6" s="2">
        <v>0</v>
      </c>
      <c r="S6" s="2">
        <f>COUNTIF($B$5:$B$210,R6)</f>
        <v>141</v>
      </c>
      <c r="T6" s="2">
        <f>($B$2/($B$2+1))^$B$1</f>
        <v>0.68939019817247449</v>
      </c>
      <c r="U6" s="2">
        <f>S6*LN(T6)</f>
        <v>-52.444645850449078</v>
      </c>
      <c r="V6" s="2">
        <f>SUM($L$6:$L$21)*T6</f>
        <v>142.01438082352973</v>
      </c>
      <c r="W6" s="2">
        <f>(S6-V6)^2/V6</f>
        <v>7.2455229475913516E-3</v>
      </c>
    </row>
    <row r="7" spans="1:23" x14ac:dyDescent="0.2">
      <c r="A7" t="s">
        <v>8</v>
      </c>
      <c r="B7">
        <v>27</v>
      </c>
      <c r="C7">
        <v>14</v>
      </c>
      <c r="D7">
        <v>17</v>
      </c>
      <c r="E7">
        <v>58</v>
      </c>
      <c r="F7">
        <v>5</v>
      </c>
      <c r="G7">
        <f t="shared" si="0"/>
        <v>6.4273797186871332E-4</v>
      </c>
      <c r="H7">
        <f t="shared" si="1"/>
        <v>-7.3497734255387464</v>
      </c>
      <c r="K7" s="2">
        <v>1</v>
      </c>
      <c r="L7" s="2">
        <f t="shared" ref="L7:L20" si="2">COUNTIF($B$5:$B$210,K7)</f>
        <v>22</v>
      </c>
      <c r="M7" s="2">
        <f>M6*($B$1+K7-1)/(K7*($B$2+1))</f>
        <v>9.4487718043407859E-2</v>
      </c>
      <c r="N7" s="2">
        <f t="shared" ref="N7:N21" si="3">L7*LN(M7)</f>
        <v>-51.904279255919448</v>
      </c>
      <c r="O7" s="2">
        <f t="shared" ref="O7:O20" si="4">SUM($L$6:$L$21)*M7</f>
        <v>19.464469916942019</v>
      </c>
      <c r="P7" s="2">
        <f t="shared" ref="P7:P21" si="5">(L7-O7)^2/O7</f>
        <v>0.33028964207734429</v>
      </c>
      <c r="R7" s="2">
        <v>1</v>
      </c>
      <c r="S7" s="2">
        <f t="shared" ref="S7:S15" si="6">COUNTIF($B$5:$B$210,R7)</f>
        <v>22</v>
      </c>
      <c r="T7" s="2">
        <f>T6*($B$1+R7-1)/(R7*($B$2+1))</f>
        <v>9.4487718043407859E-2</v>
      </c>
      <c r="U7" s="2">
        <f t="shared" ref="U7:U16" si="7">S7*LN(T7)</f>
        <v>-51.904279255919448</v>
      </c>
      <c r="V7" s="2">
        <f t="shared" ref="V7:V16" si="8">SUM($L$6:$L$21)*T7</f>
        <v>19.464469916942019</v>
      </c>
      <c r="W7" s="2">
        <f t="shared" ref="W7:W16" si="9">(S7-V7)^2/V7</f>
        <v>0.33028964207734429</v>
      </c>
    </row>
    <row r="8" spans="1:23" x14ac:dyDescent="0.2">
      <c r="A8" t="s">
        <v>9</v>
      </c>
      <c r="B8">
        <v>22</v>
      </c>
      <c r="C8">
        <v>21</v>
      </c>
      <c r="D8">
        <v>22</v>
      </c>
      <c r="E8">
        <v>65</v>
      </c>
      <c r="F8">
        <v>4</v>
      </c>
      <c r="G8">
        <f t="shared" si="0"/>
        <v>1.1795048067543817E-3</v>
      </c>
      <c r="H8">
        <f t="shared" si="1"/>
        <v>-6.7426605838773863</v>
      </c>
      <c r="K8" s="2">
        <v>2</v>
      </c>
      <c r="L8" s="2">
        <f>COUNTIF($B$5:$B$210,K8)</f>
        <v>11</v>
      </c>
      <c r="M8" s="2">
        <f t="shared" ref="M8:M20" si="10">M7*($B$1+K8-1)/(K8*($B$2+1))</f>
        <v>4.9795856490118397E-2</v>
      </c>
      <c r="N8" s="2">
        <f t="shared" si="3"/>
        <v>-32.998058515650392</v>
      </c>
      <c r="O8" s="2">
        <f t="shared" si="4"/>
        <v>10.25794643696439</v>
      </c>
      <c r="P8" s="2">
        <f t="shared" si="5"/>
        <v>5.3679700298454078E-2</v>
      </c>
      <c r="R8" s="2">
        <v>2</v>
      </c>
      <c r="S8" s="2">
        <f>COUNTIF($B$5:$B$210,R8)</f>
        <v>11</v>
      </c>
      <c r="T8" s="2">
        <f t="shared" ref="T8:T15" si="11">T7*($B$1+R8-1)/(R8*($B$2+1))</f>
        <v>4.9795856490118397E-2</v>
      </c>
      <c r="U8" s="2">
        <f t="shared" si="7"/>
        <v>-32.998058515650392</v>
      </c>
      <c r="V8" s="2">
        <f t="shared" si="8"/>
        <v>10.25794643696439</v>
      </c>
      <c r="W8" s="2">
        <f t="shared" si="9"/>
        <v>5.3679700298454078E-2</v>
      </c>
    </row>
    <row r="9" spans="1:23" x14ac:dyDescent="0.2">
      <c r="A9" t="s">
        <v>10</v>
      </c>
      <c r="B9">
        <v>20</v>
      </c>
      <c r="C9">
        <v>28</v>
      </c>
      <c r="D9">
        <v>23</v>
      </c>
      <c r="E9">
        <v>71</v>
      </c>
      <c r="F9">
        <v>3</v>
      </c>
      <c r="G9">
        <f t="shared" si="0"/>
        <v>1.5208272069752882E-3</v>
      </c>
      <c r="H9">
        <f t="shared" si="1"/>
        <v>-6.4885008770399715</v>
      </c>
      <c r="K9" s="2">
        <v>3</v>
      </c>
      <c r="L9" s="2">
        <f>COUNTIF($B$5:$B$210,K9)</f>
        <v>11</v>
      </c>
      <c r="M9" s="2">
        <f t="shared" si="10"/>
        <v>3.2715466842684705E-2</v>
      </c>
      <c r="N9" s="2">
        <f t="shared" si="3"/>
        <v>-37.618980528507578</v>
      </c>
      <c r="O9" s="2">
        <f t="shared" si="4"/>
        <v>6.7393861695930495</v>
      </c>
      <c r="P9" s="2">
        <f t="shared" si="5"/>
        <v>2.6935435594650197</v>
      </c>
      <c r="R9" s="2">
        <v>3</v>
      </c>
      <c r="S9" s="2">
        <f>COUNTIF($B$5:$B$210,R9)</f>
        <v>11</v>
      </c>
      <c r="T9" s="2">
        <f>T8*($B$1+R9-1)/(R9*($B$2+1))</f>
        <v>3.2715466842684705E-2</v>
      </c>
      <c r="U9" s="2">
        <f t="shared" si="7"/>
        <v>-37.618980528507578</v>
      </c>
      <c r="V9" s="2">
        <f t="shared" si="8"/>
        <v>6.7393861695930495</v>
      </c>
      <c r="W9" s="2">
        <f t="shared" si="9"/>
        <v>2.6935435594650197</v>
      </c>
    </row>
    <row r="10" spans="1:23" x14ac:dyDescent="0.2">
      <c r="A10" t="s">
        <v>11</v>
      </c>
      <c r="B10">
        <v>17</v>
      </c>
      <c r="C10">
        <v>7</v>
      </c>
      <c r="D10">
        <v>22</v>
      </c>
      <c r="E10">
        <v>46</v>
      </c>
      <c r="F10">
        <v>6</v>
      </c>
      <c r="G10">
        <f t="shared" si="0"/>
        <v>2.2636876057345588E-3</v>
      </c>
      <c r="H10">
        <f t="shared" si="1"/>
        <v>-6.0907601114945686</v>
      </c>
      <c r="K10" s="2">
        <v>4</v>
      </c>
      <c r="L10" s="2">
        <f t="shared" si="2"/>
        <v>5</v>
      </c>
      <c r="M10" s="2">
        <f t="shared" si="10"/>
        <v>2.3620018621097361E-2</v>
      </c>
      <c r="N10" s="2">
        <f t="shared" si="3"/>
        <v>-18.728303399258927</v>
      </c>
      <c r="O10" s="2">
        <f t="shared" si="4"/>
        <v>4.8657238359460564</v>
      </c>
      <c r="P10" s="2">
        <f t="shared" si="5"/>
        <v>3.7055305317252834E-3</v>
      </c>
      <c r="R10" s="2">
        <v>4</v>
      </c>
      <c r="S10" s="2">
        <f t="shared" si="6"/>
        <v>5</v>
      </c>
      <c r="T10" s="2">
        <f t="shared" si="11"/>
        <v>2.3620018621097361E-2</v>
      </c>
      <c r="U10" s="2">
        <f t="shared" si="7"/>
        <v>-18.728303399258927</v>
      </c>
      <c r="V10" s="2">
        <f t="shared" si="8"/>
        <v>4.8657238359460564</v>
      </c>
      <c r="W10" s="2">
        <f t="shared" si="9"/>
        <v>3.7055305317252834E-3</v>
      </c>
    </row>
    <row r="11" spans="1:23" x14ac:dyDescent="0.2">
      <c r="A11" t="s">
        <v>12</v>
      </c>
      <c r="B11">
        <v>10</v>
      </c>
      <c r="C11">
        <v>12</v>
      </c>
      <c r="D11">
        <v>14</v>
      </c>
      <c r="E11">
        <v>36</v>
      </c>
      <c r="F11">
        <v>9</v>
      </c>
      <c r="G11">
        <f t="shared" si="0"/>
        <v>6.5045499226395404E-3</v>
      </c>
      <c r="H11">
        <f t="shared" si="1"/>
        <v>-5.0352533588595563</v>
      </c>
      <c r="K11" s="2">
        <v>5</v>
      </c>
      <c r="L11" s="2">
        <f t="shared" si="2"/>
        <v>0</v>
      </c>
      <c r="M11" s="2">
        <f t="shared" si="10"/>
        <v>1.797431756315146E-2</v>
      </c>
      <c r="N11" s="2">
        <f t="shared" si="3"/>
        <v>0</v>
      </c>
      <c r="O11" s="2">
        <f t="shared" si="4"/>
        <v>3.7027094180092006</v>
      </c>
      <c r="P11" s="2">
        <f t="shared" si="5"/>
        <v>3.7027094180092006</v>
      </c>
      <c r="R11" s="2">
        <v>5</v>
      </c>
      <c r="S11" s="2">
        <f t="shared" si="6"/>
        <v>0</v>
      </c>
      <c r="T11" s="2">
        <f t="shared" si="11"/>
        <v>1.797431756315146E-2</v>
      </c>
      <c r="U11" s="2">
        <f t="shared" si="7"/>
        <v>0</v>
      </c>
      <c r="V11" s="2">
        <f t="shared" si="8"/>
        <v>3.7027094180092006</v>
      </c>
      <c r="W11" s="2">
        <f t="shared" si="9"/>
        <v>3.7027094180092006</v>
      </c>
    </row>
    <row r="12" spans="1:23" x14ac:dyDescent="0.2">
      <c r="A12" t="s">
        <v>13</v>
      </c>
      <c r="B12">
        <v>10</v>
      </c>
      <c r="C12">
        <v>12</v>
      </c>
      <c r="D12">
        <v>11</v>
      </c>
      <c r="E12">
        <v>33</v>
      </c>
      <c r="F12">
        <v>10</v>
      </c>
      <c r="G12">
        <f t="shared" si="0"/>
        <v>6.5045499226395404E-3</v>
      </c>
      <c r="H12">
        <f t="shared" si="1"/>
        <v>-5.0352533588595563</v>
      </c>
      <c r="K12" s="2">
        <v>6</v>
      </c>
      <c r="L12" s="2">
        <f t="shared" si="2"/>
        <v>2</v>
      </c>
      <c r="M12" s="2">
        <f t="shared" si="10"/>
        <v>1.4145333590475088E-2</v>
      </c>
      <c r="N12" s="2">
        <f t="shared" si="3"/>
        <v>-8.5167409817493294</v>
      </c>
      <c r="O12" s="2">
        <f t="shared" si="4"/>
        <v>2.9139387196378683</v>
      </c>
      <c r="P12" s="2">
        <f t="shared" si="5"/>
        <v>0.28665118371367521</v>
      </c>
      <c r="R12" s="2">
        <v>6</v>
      </c>
      <c r="S12" s="2">
        <f t="shared" si="6"/>
        <v>2</v>
      </c>
      <c r="T12" s="2">
        <f t="shared" si="11"/>
        <v>1.4145333590475088E-2</v>
      </c>
      <c r="U12" s="2">
        <f t="shared" si="7"/>
        <v>-8.5167409817493294</v>
      </c>
      <c r="V12" s="2">
        <f t="shared" si="8"/>
        <v>2.9139387196378683</v>
      </c>
      <c r="W12" s="2">
        <f t="shared" si="9"/>
        <v>0.28665118371367521</v>
      </c>
    </row>
    <row r="13" spans="1:23" x14ac:dyDescent="0.2">
      <c r="A13" t="s">
        <v>14</v>
      </c>
      <c r="B13">
        <v>10</v>
      </c>
      <c r="C13">
        <v>11</v>
      </c>
      <c r="D13">
        <v>16</v>
      </c>
      <c r="E13">
        <v>37</v>
      </c>
      <c r="F13">
        <v>8</v>
      </c>
      <c r="G13">
        <f t="shared" si="0"/>
        <v>6.5045499226395404E-3</v>
      </c>
      <c r="H13">
        <f t="shared" si="1"/>
        <v>-5.0352533588595563</v>
      </c>
      <c r="K13" s="2">
        <v>7</v>
      </c>
      <c r="L13" s="2">
        <f t="shared" si="2"/>
        <v>4</v>
      </c>
      <c r="M13" s="2">
        <f t="shared" si="10"/>
        <v>1.1394684635827093E-2</v>
      </c>
      <c r="N13" s="2">
        <f t="shared" si="3"/>
        <v>-17.898433169319421</v>
      </c>
      <c r="O13" s="2">
        <f t="shared" si="4"/>
        <v>2.3473050349803812</v>
      </c>
      <c r="P13" s="2">
        <f t="shared" si="5"/>
        <v>1.1636325942716805</v>
      </c>
      <c r="R13" s="2">
        <v>7</v>
      </c>
      <c r="S13" s="2">
        <f t="shared" si="6"/>
        <v>4</v>
      </c>
      <c r="T13" s="2">
        <f t="shared" si="11"/>
        <v>1.1394684635827093E-2</v>
      </c>
      <c r="U13" s="2">
        <f t="shared" si="7"/>
        <v>-17.898433169319421</v>
      </c>
      <c r="V13" s="2">
        <f t="shared" si="8"/>
        <v>2.3473050349803812</v>
      </c>
      <c r="W13" s="2">
        <f t="shared" si="9"/>
        <v>1.1636325942716805</v>
      </c>
    </row>
    <row r="14" spans="1:23" x14ac:dyDescent="0.2">
      <c r="A14" t="s">
        <v>15</v>
      </c>
      <c r="B14">
        <v>10</v>
      </c>
      <c r="C14">
        <v>10</v>
      </c>
      <c r="D14">
        <v>20</v>
      </c>
      <c r="E14">
        <v>40</v>
      </c>
      <c r="F14">
        <v>7</v>
      </c>
      <c r="G14">
        <f t="shared" si="0"/>
        <v>6.5045499226395404E-3</v>
      </c>
      <c r="H14">
        <f t="shared" si="1"/>
        <v>-5.0352533588595563</v>
      </c>
      <c r="K14" s="2">
        <v>8</v>
      </c>
      <c r="L14" s="2">
        <f t="shared" si="2"/>
        <v>0</v>
      </c>
      <c r="M14" s="2">
        <f t="shared" si="10"/>
        <v>9.33760753850966E-3</v>
      </c>
      <c r="N14" s="2">
        <f t="shared" si="3"/>
        <v>0</v>
      </c>
      <c r="O14" s="2">
        <f t="shared" si="4"/>
        <v>1.9235471529329899</v>
      </c>
      <c r="P14" s="2">
        <f t="shared" si="5"/>
        <v>1.9235471529329899</v>
      </c>
      <c r="R14" s="2">
        <v>8</v>
      </c>
      <c r="S14" s="2">
        <f t="shared" si="6"/>
        <v>0</v>
      </c>
      <c r="T14" s="2">
        <f t="shared" si="11"/>
        <v>9.33760753850966E-3</v>
      </c>
      <c r="U14" s="2">
        <f t="shared" si="7"/>
        <v>0</v>
      </c>
      <c r="V14" s="2">
        <f t="shared" si="8"/>
        <v>1.9235471529329899</v>
      </c>
      <c r="W14" s="2">
        <f t="shared" si="9"/>
        <v>1.9235471529329899</v>
      </c>
    </row>
    <row r="15" spans="1:23" x14ac:dyDescent="0.2">
      <c r="A15" t="s">
        <v>16</v>
      </c>
      <c r="B15">
        <v>7</v>
      </c>
      <c r="C15">
        <v>6</v>
      </c>
      <c r="D15">
        <v>11</v>
      </c>
      <c r="E15">
        <v>24</v>
      </c>
      <c r="F15">
        <v>11</v>
      </c>
      <c r="G15">
        <f t="shared" si="0"/>
        <v>1.1394684635827098E-2</v>
      </c>
      <c r="H15">
        <f t="shared" si="1"/>
        <v>-4.4746082923298545</v>
      </c>
      <c r="K15" s="2">
        <v>9</v>
      </c>
      <c r="L15" s="2">
        <f t="shared" si="2"/>
        <v>0</v>
      </c>
      <c r="M15" s="2">
        <f t="shared" si="10"/>
        <v>7.7530377759576366E-3</v>
      </c>
      <c r="N15" s="2">
        <f t="shared" si="3"/>
        <v>0</v>
      </c>
      <c r="O15" s="2">
        <f t="shared" si="4"/>
        <v>1.5971257818472731</v>
      </c>
      <c r="P15" s="2">
        <f t="shared" si="5"/>
        <v>1.5971257818472731</v>
      </c>
      <c r="R15" s="2">
        <v>9</v>
      </c>
      <c r="S15" s="2">
        <f t="shared" si="6"/>
        <v>0</v>
      </c>
      <c r="T15" s="2">
        <f t="shared" si="11"/>
        <v>7.7530377759576366E-3</v>
      </c>
      <c r="U15" s="2">
        <f t="shared" si="7"/>
        <v>0</v>
      </c>
      <c r="V15" s="2">
        <f t="shared" si="8"/>
        <v>1.5971257818472731</v>
      </c>
      <c r="W15" s="2">
        <f t="shared" si="9"/>
        <v>1.5971257818472731</v>
      </c>
    </row>
    <row r="16" spans="1:23" x14ac:dyDescent="0.2">
      <c r="A16" t="s">
        <v>17</v>
      </c>
      <c r="B16">
        <v>7</v>
      </c>
      <c r="C16">
        <v>6</v>
      </c>
      <c r="D16">
        <v>8</v>
      </c>
      <c r="E16">
        <v>21</v>
      </c>
      <c r="F16">
        <v>12</v>
      </c>
      <c r="G16">
        <f t="shared" si="0"/>
        <v>1.1394684635827098E-2</v>
      </c>
      <c r="H16">
        <f t="shared" si="1"/>
        <v>-4.4746082923298545</v>
      </c>
      <c r="K16" s="2">
        <v>10</v>
      </c>
      <c r="L16" s="2">
        <f>COUNTIF($B$5:$B$210,K16)</f>
        <v>4</v>
      </c>
      <c r="M16" s="2">
        <f t="shared" si="10"/>
        <v>6.5045499226395343E-3</v>
      </c>
      <c r="N16" s="2">
        <f t="shared" si="3"/>
        <v>-20.141013435438229</v>
      </c>
      <c r="O16" s="2">
        <f t="shared" si="4"/>
        <v>1.339937284063744</v>
      </c>
      <c r="P16" s="2">
        <f t="shared" si="5"/>
        <v>5.2807946587278867</v>
      </c>
      <c r="R16" s="7">
        <v>10</v>
      </c>
      <c r="S16" s="2">
        <v>10</v>
      </c>
      <c r="T16" s="2">
        <f>1-SUM(T6:T15)</f>
        <v>4.9385760726296413E-2</v>
      </c>
      <c r="U16" s="2">
        <f t="shared" si="7"/>
        <v>-30.080931407456191</v>
      </c>
      <c r="V16" s="2">
        <f t="shared" si="8"/>
        <v>10.173466709617061</v>
      </c>
      <c r="W16" s="2">
        <f t="shared" si="9"/>
        <v>2.9577625999331119E-3</v>
      </c>
    </row>
    <row r="17" spans="1:23" x14ac:dyDescent="0.2">
      <c r="A17" t="s">
        <v>18</v>
      </c>
      <c r="B17">
        <v>7</v>
      </c>
      <c r="C17">
        <v>6</v>
      </c>
      <c r="D17">
        <v>7</v>
      </c>
      <c r="E17">
        <v>20</v>
      </c>
      <c r="F17">
        <v>13</v>
      </c>
      <c r="G17">
        <f t="shared" si="0"/>
        <v>1.1394684635827098E-2</v>
      </c>
      <c r="H17">
        <f t="shared" si="1"/>
        <v>-4.4746082923298545</v>
      </c>
      <c r="K17" s="2">
        <v>11</v>
      </c>
      <c r="L17" s="2">
        <f t="shared" si="2"/>
        <v>0</v>
      </c>
      <c r="M17" s="2">
        <f t="shared" si="10"/>
        <v>5.5032258054852744E-3</v>
      </c>
      <c r="N17" s="2">
        <f t="shared" si="3"/>
        <v>0</v>
      </c>
      <c r="O17" s="2">
        <f t="shared" si="4"/>
        <v>1.1336645159299665</v>
      </c>
      <c r="P17" s="2">
        <f t="shared" si="5"/>
        <v>1.1336645159299665</v>
      </c>
      <c r="R17" s="2"/>
      <c r="S17" s="2"/>
      <c r="T17" s="2"/>
      <c r="U17" s="2"/>
      <c r="V17" s="2"/>
      <c r="W17" s="2"/>
    </row>
    <row r="18" spans="1:23" x14ac:dyDescent="0.2">
      <c r="A18" t="s">
        <v>19</v>
      </c>
      <c r="B18">
        <v>7</v>
      </c>
      <c r="C18">
        <v>3</v>
      </c>
      <c r="D18">
        <v>5</v>
      </c>
      <c r="E18">
        <v>15</v>
      </c>
      <c r="F18">
        <v>18</v>
      </c>
      <c r="G18">
        <f t="shared" si="0"/>
        <v>1.1394684635827098E-2</v>
      </c>
      <c r="H18">
        <f t="shared" si="1"/>
        <v>-4.4746082923298545</v>
      </c>
      <c r="I18">
        <f>K30-B1</f>
        <v>4.5989161043255844E-3</v>
      </c>
      <c r="K18" s="2">
        <v>12</v>
      </c>
      <c r="L18" s="2">
        <f t="shared" si="2"/>
        <v>0</v>
      </c>
      <c r="M18" s="2">
        <f t="shared" si="10"/>
        <v>4.6885624349312562E-3</v>
      </c>
      <c r="N18" s="2">
        <f t="shared" si="3"/>
        <v>0</v>
      </c>
      <c r="O18" s="2">
        <f t="shared" si="4"/>
        <v>0.96584386159583879</v>
      </c>
      <c r="P18" s="2">
        <f t="shared" si="5"/>
        <v>0.96584386159583879</v>
      </c>
      <c r="R18" s="2"/>
      <c r="S18" s="2"/>
      <c r="T18" s="2"/>
      <c r="U18" s="2"/>
      <c r="V18" s="2" t="s">
        <v>220</v>
      </c>
      <c r="W18" s="2">
        <f>SUM(W6:W16)</f>
        <v>11.765087848694888</v>
      </c>
    </row>
    <row r="19" spans="1:23" x14ac:dyDescent="0.2">
      <c r="A19" t="s">
        <v>20</v>
      </c>
      <c r="B19">
        <v>6</v>
      </c>
      <c r="C19">
        <v>7</v>
      </c>
      <c r="D19">
        <v>7</v>
      </c>
      <c r="E19">
        <v>20</v>
      </c>
      <c r="F19">
        <v>13</v>
      </c>
      <c r="G19">
        <f t="shared" si="0"/>
        <v>1.4145333590475094E-2</v>
      </c>
      <c r="H19">
        <f t="shared" si="1"/>
        <v>-4.2583704908746638</v>
      </c>
      <c r="K19" s="2">
        <v>13</v>
      </c>
      <c r="L19" s="2">
        <f t="shared" si="2"/>
        <v>0</v>
      </c>
      <c r="M19" s="2">
        <f t="shared" si="10"/>
        <v>4.0179365122605106E-3</v>
      </c>
      <c r="N19" s="2">
        <f t="shared" si="3"/>
        <v>0</v>
      </c>
      <c r="O19" s="2">
        <f t="shared" si="4"/>
        <v>0.82769492152566515</v>
      </c>
      <c r="P19" s="2">
        <f t="shared" si="5"/>
        <v>0.82769492152566515</v>
      </c>
      <c r="R19" s="2"/>
      <c r="S19" s="2"/>
      <c r="T19" s="2"/>
      <c r="U19" s="2"/>
      <c r="V19" s="2" t="s">
        <v>221</v>
      </c>
      <c r="W19" s="2">
        <v>8</v>
      </c>
    </row>
    <row r="20" spans="1:23" x14ac:dyDescent="0.2">
      <c r="A20" t="s">
        <v>21</v>
      </c>
      <c r="B20">
        <v>6</v>
      </c>
      <c r="C20">
        <v>4</v>
      </c>
      <c r="D20">
        <v>10</v>
      </c>
      <c r="E20">
        <v>20</v>
      </c>
      <c r="F20">
        <v>13</v>
      </c>
      <c r="G20">
        <f t="shared" si="0"/>
        <v>1.4145333590475094E-2</v>
      </c>
      <c r="H20">
        <f t="shared" si="1"/>
        <v>-4.2583704908746638</v>
      </c>
      <c r="K20" s="2">
        <v>14</v>
      </c>
      <c r="L20" s="2">
        <f t="shared" si="2"/>
        <v>0</v>
      </c>
      <c r="M20" s="2">
        <f t="shared" si="10"/>
        <v>3.4604506685122056E-3</v>
      </c>
      <c r="N20" s="2">
        <f t="shared" si="3"/>
        <v>0</v>
      </c>
      <c r="O20" s="2">
        <f t="shared" si="4"/>
        <v>0.71285283771351438</v>
      </c>
      <c r="P20" s="2">
        <f t="shared" si="5"/>
        <v>0.71285283771351438</v>
      </c>
      <c r="R20" s="2"/>
      <c r="S20" s="2"/>
      <c r="T20" s="2"/>
      <c r="U20" s="2"/>
      <c r="V20" s="2" t="s">
        <v>222</v>
      </c>
      <c r="W20" s="2">
        <f>_xlfn.CHISQ.DIST.RT(W18,W19)</f>
        <v>0.16199685017673746</v>
      </c>
    </row>
    <row r="21" spans="1:23" x14ac:dyDescent="0.2">
      <c r="A21" t="s">
        <v>22</v>
      </c>
      <c r="B21">
        <v>4</v>
      </c>
      <c r="C21">
        <v>5</v>
      </c>
      <c r="D21">
        <v>5</v>
      </c>
      <c r="E21">
        <v>14</v>
      </c>
      <c r="F21">
        <v>19</v>
      </c>
      <c r="G21">
        <f t="shared" si="0"/>
        <v>2.3620018621097368E-2</v>
      </c>
      <c r="H21">
        <f t="shared" si="1"/>
        <v>-3.7456606798517851</v>
      </c>
      <c r="K21" s="3">
        <v>15</v>
      </c>
      <c r="L21" s="2">
        <v>6</v>
      </c>
      <c r="M21" s="2">
        <f>1-SUM(M6:M20)</f>
        <v>2.5211035382467828E-2</v>
      </c>
      <c r="N21" s="2">
        <f t="shared" si="3"/>
        <v>-22.082840809905274</v>
      </c>
      <c r="O21" s="2">
        <f>SUM($L$6:$L$21)*M21</f>
        <v>5.1934732887883728</v>
      </c>
      <c r="P21" s="2">
        <f t="shared" si="5"/>
        <v>0.12525054038539216</v>
      </c>
    </row>
    <row r="22" spans="1:23" x14ac:dyDescent="0.2">
      <c r="A22" t="s">
        <v>23</v>
      </c>
      <c r="B22">
        <v>4</v>
      </c>
      <c r="C22">
        <v>4</v>
      </c>
      <c r="D22">
        <v>3</v>
      </c>
      <c r="E22">
        <v>11</v>
      </c>
      <c r="F22">
        <v>23</v>
      </c>
      <c r="G22">
        <f t="shared" si="0"/>
        <v>2.3620018621097368E-2</v>
      </c>
      <c r="H22">
        <f t="shared" si="1"/>
        <v>-3.7456606798517851</v>
      </c>
      <c r="K22" s="2"/>
      <c r="L22" s="2"/>
      <c r="M22" s="2"/>
      <c r="N22" s="2"/>
      <c r="O22" s="2"/>
      <c r="P22" s="2"/>
    </row>
    <row r="23" spans="1:23" x14ac:dyDescent="0.2">
      <c r="A23" t="s">
        <v>24</v>
      </c>
      <c r="B23">
        <v>4</v>
      </c>
      <c r="C23">
        <v>4</v>
      </c>
      <c r="D23">
        <v>2</v>
      </c>
      <c r="E23">
        <v>10</v>
      </c>
      <c r="F23">
        <v>25</v>
      </c>
      <c r="G23">
        <f t="shared" si="0"/>
        <v>2.3620018621097368E-2</v>
      </c>
      <c r="H23">
        <f t="shared" si="1"/>
        <v>-3.7456606798517851</v>
      </c>
      <c r="K23" s="2"/>
      <c r="L23" s="2"/>
      <c r="M23" s="2"/>
      <c r="N23" s="2"/>
      <c r="O23" s="2" t="s">
        <v>220</v>
      </c>
      <c r="P23" s="2">
        <f>SUM(P6:P21)</f>
        <v>20.808231421973215</v>
      </c>
    </row>
    <row r="24" spans="1:23" x14ac:dyDescent="0.2">
      <c r="A24" t="s">
        <v>25</v>
      </c>
      <c r="B24">
        <v>4</v>
      </c>
      <c r="C24">
        <v>2</v>
      </c>
      <c r="D24">
        <v>2</v>
      </c>
      <c r="E24">
        <v>8</v>
      </c>
      <c r="F24">
        <v>29</v>
      </c>
      <c r="G24">
        <f t="shared" si="0"/>
        <v>2.3620018621097368E-2</v>
      </c>
      <c r="H24">
        <f t="shared" si="1"/>
        <v>-3.7456606798517851</v>
      </c>
      <c r="K24" s="2"/>
      <c r="L24" s="2"/>
      <c r="M24" s="2"/>
      <c r="N24" s="2"/>
      <c r="O24" s="2" t="s">
        <v>221</v>
      </c>
      <c r="P24" s="2">
        <v>13</v>
      </c>
    </row>
    <row r="25" spans="1:23" x14ac:dyDescent="0.2">
      <c r="A25" t="s">
        <v>26</v>
      </c>
      <c r="B25">
        <v>4</v>
      </c>
      <c r="C25">
        <v>1</v>
      </c>
      <c r="D25">
        <v>4</v>
      </c>
      <c r="E25">
        <v>9</v>
      </c>
      <c r="F25">
        <v>26</v>
      </c>
      <c r="G25">
        <f t="shared" si="0"/>
        <v>2.3620018621097368E-2</v>
      </c>
      <c r="H25">
        <f t="shared" si="1"/>
        <v>-3.7456606798517851</v>
      </c>
      <c r="K25" s="2"/>
      <c r="L25" s="2"/>
      <c r="M25" s="2"/>
      <c r="N25" s="2"/>
      <c r="O25" s="2" t="s">
        <v>222</v>
      </c>
      <c r="P25" s="2">
        <f>_xlfn.CHISQ.DIST.RT(P23,P24)</f>
        <v>7.6809199377985568E-2</v>
      </c>
    </row>
    <row r="26" spans="1:23" x14ac:dyDescent="0.2">
      <c r="A26" t="s">
        <v>27</v>
      </c>
      <c r="B26">
        <v>3</v>
      </c>
      <c r="C26">
        <v>8</v>
      </c>
      <c r="D26">
        <v>6</v>
      </c>
      <c r="E26">
        <v>17</v>
      </c>
      <c r="F26">
        <v>17</v>
      </c>
      <c r="G26">
        <f t="shared" si="0"/>
        <v>3.2715466842684705E-2</v>
      </c>
      <c r="H26">
        <f t="shared" si="1"/>
        <v>-3.4199073207734161</v>
      </c>
    </row>
    <row r="27" spans="1:23" x14ac:dyDescent="0.2">
      <c r="A27" t="s">
        <v>28</v>
      </c>
      <c r="B27">
        <v>3</v>
      </c>
      <c r="C27">
        <v>6</v>
      </c>
      <c r="D27">
        <v>0</v>
      </c>
      <c r="E27">
        <v>9</v>
      </c>
      <c r="F27">
        <v>26</v>
      </c>
      <c r="G27">
        <f t="shared" si="0"/>
        <v>3.2715466842684705E-2</v>
      </c>
      <c r="H27">
        <f t="shared" si="1"/>
        <v>-3.4199073207734161</v>
      </c>
      <c r="K27" s="4" t="s">
        <v>233</v>
      </c>
    </row>
    <row r="28" spans="1:23" x14ac:dyDescent="0.2">
      <c r="A28" t="s">
        <v>29</v>
      </c>
      <c r="B28">
        <v>3</v>
      </c>
      <c r="C28">
        <v>4</v>
      </c>
      <c r="D28">
        <v>6</v>
      </c>
      <c r="E28">
        <v>13</v>
      </c>
      <c r="F28">
        <v>20</v>
      </c>
      <c r="G28">
        <f t="shared" si="0"/>
        <v>3.2715466842684705E-2</v>
      </c>
      <c r="H28">
        <f t="shared" si="1"/>
        <v>-3.4199073207734161</v>
      </c>
      <c r="J28" t="s">
        <v>234</v>
      </c>
      <c r="K28">
        <f>SUM(B5:B210)/206</f>
        <v>1.6504854368932038</v>
      </c>
    </row>
    <row r="29" spans="1:23" x14ac:dyDescent="0.2">
      <c r="A29" t="s">
        <v>30</v>
      </c>
      <c r="B29">
        <v>3</v>
      </c>
      <c r="C29">
        <v>4</v>
      </c>
      <c r="D29">
        <v>4</v>
      </c>
      <c r="E29">
        <v>11</v>
      </c>
      <c r="F29">
        <v>23</v>
      </c>
      <c r="G29">
        <f t="shared" si="0"/>
        <v>3.2715466842684705E-2</v>
      </c>
      <c r="H29">
        <f t="shared" si="1"/>
        <v>-3.4199073207734161</v>
      </c>
      <c r="J29" t="s">
        <v>100</v>
      </c>
      <c r="K29">
        <v>9.3349080633207043E-2</v>
      </c>
    </row>
    <row r="30" spans="1:23" x14ac:dyDescent="0.2">
      <c r="A30" t="s">
        <v>31</v>
      </c>
      <c r="B30">
        <v>3</v>
      </c>
      <c r="C30">
        <v>3</v>
      </c>
      <c r="D30">
        <v>2</v>
      </c>
      <c r="E30">
        <v>8</v>
      </c>
      <c r="F30">
        <v>29</v>
      </c>
      <c r="G30">
        <f t="shared" si="0"/>
        <v>3.2715466842684705E-2</v>
      </c>
      <c r="H30">
        <f t="shared" si="1"/>
        <v>-3.4199073207734161</v>
      </c>
      <c r="J30" t="s">
        <v>99</v>
      </c>
      <c r="K30">
        <f>K29*K28</f>
        <v>0.15407129813247764</v>
      </c>
    </row>
    <row r="31" spans="1:23" x14ac:dyDescent="0.2">
      <c r="A31" t="s">
        <v>32</v>
      </c>
      <c r="B31">
        <v>3</v>
      </c>
      <c r="C31">
        <v>2</v>
      </c>
      <c r="D31">
        <v>2</v>
      </c>
      <c r="E31">
        <v>7</v>
      </c>
      <c r="F31">
        <v>33</v>
      </c>
      <c r="G31">
        <f t="shared" si="0"/>
        <v>3.2715466842684705E-2</v>
      </c>
      <c r="H31">
        <f t="shared" si="1"/>
        <v>-3.4199073207734161</v>
      </c>
      <c r="J31" t="s">
        <v>235</v>
      </c>
      <c r="K31">
        <f>(K29/(K29+1))^K30</f>
        <v>0.68446601941747576</v>
      </c>
    </row>
    <row r="32" spans="1:23" x14ac:dyDescent="0.2">
      <c r="A32" t="s">
        <v>33</v>
      </c>
      <c r="B32">
        <v>3</v>
      </c>
      <c r="C32">
        <v>1</v>
      </c>
      <c r="D32">
        <v>5</v>
      </c>
      <c r="E32">
        <v>9</v>
      </c>
      <c r="F32">
        <v>26</v>
      </c>
      <c r="G32">
        <f t="shared" si="0"/>
        <v>3.2715466842684705E-2</v>
      </c>
      <c r="H32">
        <f t="shared" si="1"/>
        <v>-3.4199073207734161</v>
      </c>
      <c r="J32" t="s">
        <v>239</v>
      </c>
      <c r="K32">
        <f>COUNTIF(B5:B210, 0)/206</f>
        <v>0.68446601941747576</v>
      </c>
    </row>
    <row r="33" spans="1:15" x14ac:dyDescent="0.2">
      <c r="A33" t="s">
        <v>34</v>
      </c>
      <c r="B33">
        <v>3</v>
      </c>
      <c r="C33">
        <v>1</v>
      </c>
      <c r="D33">
        <v>3</v>
      </c>
      <c r="E33">
        <v>7</v>
      </c>
      <c r="F33">
        <v>33</v>
      </c>
      <c r="G33">
        <f t="shared" si="0"/>
        <v>3.2715466842684705E-2</v>
      </c>
      <c r="H33">
        <f t="shared" si="1"/>
        <v>-3.4199073207734161</v>
      </c>
      <c r="J33" t="s">
        <v>236</v>
      </c>
      <c r="K33">
        <f>(K31-K32)^2</f>
        <v>0</v>
      </c>
    </row>
    <row r="34" spans="1:15" x14ac:dyDescent="0.2">
      <c r="A34" t="s">
        <v>35</v>
      </c>
      <c r="B34">
        <v>3</v>
      </c>
      <c r="C34">
        <v>1</v>
      </c>
      <c r="D34">
        <v>2</v>
      </c>
      <c r="E34">
        <v>6</v>
      </c>
      <c r="F34">
        <v>39</v>
      </c>
      <c r="G34">
        <f t="shared" si="0"/>
        <v>3.2715466842684705E-2</v>
      </c>
      <c r="H34">
        <f t="shared" si="1"/>
        <v>-3.4199073207734161</v>
      </c>
    </row>
    <row r="35" spans="1:15" x14ac:dyDescent="0.2">
      <c r="A35" t="s">
        <v>36</v>
      </c>
      <c r="B35">
        <v>3</v>
      </c>
      <c r="C35">
        <v>1</v>
      </c>
      <c r="D35">
        <v>1</v>
      </c>
      <c r="E35">
        <v>5</v>
      </c>
      <c r="F35">
        <v>42</v>
      </c>
      <c r="G35">
        <f t="shared" si="0"/>
        <v>3.2715466842684705E-2</v>
      </c>
      <c r="H35">
        <f t="shared" si="1"/>
        <v>-3.4199073207734161</v>
      </c>
    </row>
    <row r="36" spans="1:15" x14ac:dyDescent="0.2">
      <c r="A36" t="s">
        <v>37</v>
      </c>
      <c r="B36">
        <v>3</v>
      </c>
      <c r="C36">
        <v>0</v>
      </c>
      <c r="D36">
        <v>2</v>
      </c>
      <c r="E36">
        <v>5</v>
      </c>
      <c r="F36">
        <v>42</v>
      </c>
      <c r="G36">
        <f t="shared" si="0"/>
        <v>3.2715466842684705E-2</v>
      </c>
      <c r="H36">
        <f t="shared" si="1"/>
        <v>-3.4199073207734161</v>
      </c>
      <c r="K36" s="4" t="s">
        <v>237</v>
      </c>
      <c r="L36" t="s">
        <v>238</v>
      </c>
    </row>
    <row r="37" spans="1:15" x14ac:dyDescent="0.2">
      <c r="A37" t="s">
        <v>38</v>
      </c>
      <c r="B37">
        <v>2</v>
      </c>
      <c r="C37">
        <v>5</v>
      </c>
      <c r="D37">
        <v>1</v>
      </c>
      <c r="E37">
        <v>8</v>
      </c>
      <c r="F37">
        <v>29</v>
      </c>
      <c r="G37">
        <f t="shared" si="0"/>
        <v>4.9795856490118397E-2</v>
      </c>
      <c r="H37">
        <f t="shared" si="1"/>
        <v>-2.999823501422763</v>
      </c>
      <c r="K37">
        <v>0</v>
      </c>
      <c r="L37">
        <f>_xlfn.GAMMA.DIST(_xlfn.GAMMA.INV(K37,$B$1,1),$B$1+1,1,TRUE)</f>
        <v>0</v>
      </c>
    </row>
    <row r="38" spans="1:15" x14ac:dyDescent="0.2">
      <c r="A38" t="s">
        <v>39</v>
      </c>
      <c r="B38">
        <v>2</v>
      </c>
      <c r="C38">
        <v>4</v>
      </c>
      <c r="D38">
        <v>6</v>
      </c>
      <c r="E38">
        <v>12</v>
      </c>
      <c r="F38">
        <v>22</v>
      </c>
      <c r="G38">
        <f t="shared" si="0"/>
        <v>4.9795856490118397E-2</v>
      </c>
      <c r="H38">
        <f t="shared" si="1"/>
        <v>-2.999823501422763</v>
      </c>
      <c r="K38" s="20">
        <v>0.1</v>
      </c>
      <c r="L38">
        <f t="shared" ref="L38:L47" si="12">_xlfn.GAMMA.DIST(_xlfn.GAMMA.INV(K38,$B$1,1),$B$1+1,1,TRUE)</f>
        <v>1.118087383689795E-8</v>
      </c>
    </row>
    <row r="39" spans="1:15" x14ac:dyDescent="0.2">
      <c r="A39" t="s">
        <v>40</v>
      </c>
      <c r="B39">
        <v>2</v>
      </c>
      <c r="C39">
        <v>2</v>
      </c>
      <c r="D39">
        <v>9</v>
      </c>
      <c r="E39">
        <v>13</v>
      </c>
      <c r="F39">
        <v>20</v>
      </c>
      <c r="G39">
        <f t="shared" si="0"/>
        <v>4.9795856490118397E-2</v>
      </c>
      <c r="H39">
        <f t="shared" si="1"/>
        <v>-2.999823501422763</v>
      </c>
      <c r="K39">
        <v>0.2</v>
      </c>
      <c r="L39">
        <f t="shared" si="12"/>
        <v>2.3091865161471174E-6</v>
      </c>
    </row>
    <row r="40" spans="1:15" x14ac:dyDescent="0.2">
      <c r="A40" t="s">
        <v>41</v>
      </c>
      <c r="B40">
        <v>2</v>
      </c>
      <c r="C40">
        <v>1</v>
      </c>
      <c r="D40">
        <v>1</v>
      </c>
      <c r="E40">
        <v>4</v>
      </c>
      <c r="F40">
        <v>47</v>
      </c>
      <c r="G40">
        <f t="shared" si="0"/>
        <v>4.9795856490118397E-2</v>
      </c>
      <c r="H40">
        <f t="shared" si="1"/>
        <v>-2.999823501422763</v>
      </c>
      <c r="K40">
        <v>0.3</v>
      </c>
      <c r="L40">
        <f t="shared" si="12"/>
        <v>5.2200371056663187E-5</v>
      </c>
    </row>
    <row r="41" spans="1:15" x14ac:dyDescent="0.2">
      <c r="A41" t="s">
        <v>42</v>
      </c>
      <c r="B41">
        <v>2</v>
      </c>
      <c r="C41">
        <v>1</v>
      </c>
      <c r="D41">
        <v>1</v>
      </c>
      <c r="E41">
        <v>4</v>
      </c>
      <c r="F41">
        <v>47</v>
      </c>
      <c r="G41">
        <f t="shared" si="0"/>
        <v>4.9795856490118397E-2</v>
      </c>
      <c r="H41">
        <f t="shared" si="1"/>
        <v>-2.999823501422763</v>
      </c>
      <c r="K41">
        <v>0.4</v>
      </c>
      <c r="L41">
        <f t="shared" si="12"/>
        <v>4.7721495196907914E-4</v>
      </c>
    </row>
    <row r="42" spans="1:15" x14ac:dyDescent="0.2">
      <c r="A42" t="s">
        <v>43</v>
      </c>
      <c r="B42">
        <v>2</v>
      </c>
      <c r="C42">
        <v>1</v>
      </c>
      <c r="D42">
        <v>0</v>
      </c>
      <c r="E42">
        <v>3</v>
      </c>
      <c r="F42">
        <v>60</v>
      </c>
      <c r="G42">
        <f t="shared" si="0"/>
        <v>4.9795856490118397E-2</v>
      </c>
      <c r="H42">
        <f t="shared" si="1"/>
        <v>-2.999823501422763</v>
      </c>
      <c r="K42">
        <v>0.5</v>
      </c>
      <c r="L42">
        <f t="shared" si="12"/>
        <v>2.6602983695429997E-3</v>
      </c>
    </row>
    <row r="43" spans="1:15" x14ac:dyDescent="0.2">
      <c r="A43" t="s">
        <v>44</v>
      </c>
      <c r="B43">
        <v>2</v>
      </c>
      <c r="C43">
        <v>0</v>
      </c>
      <c r="D43">
        <v>2</v>
      </c>
      <c r="E43">
        <v>4</v>
      </c>
      <c r="F43">
        <v>47</v>
      </c>
      <c r="G43">
        <f t="shared" si="0"/>
        <v>4.9795856490118397E-2</v>
      </c>
      <c r="H43">
        <f t="shared" si="1"/>
        <v>-2.999823501422763</v>
      </c>
      <c r="K43">
        <v>0.6</v>
      </c>
      <c r="L43">
        <f t="shared" si="12"/>
        <v>1.0885089768513788E-2</v>
      </c>
    </row>
    <row r="44" spans="1:15" x14ac:dyDescent="0.2">
      <c r="A44" t="s">
        <v>45</v>
      </c>
      <c r="B44">
        <v>2</v>
      </c>
      <c r="C44">
        <v>0</v>
      </c>
      <c r="D44">
        <v>2</v>
      </c>
      <c r="E44">
        <v>4</v>
      </c>
      <c r="F44">
        <v>47</v>
      </c>
      <c r="G44">
        <f t="shared" si="0"/>
        <v>4.9795856490118397E-2</v>
      </c>
      <c r="H44">
        <f t="shared" si="1"/>
        <v>-2.999823501422763</v>
      </c>
      <c r="K44">
        <v>0.7</v>
      </c>
      <c r="L44">
        <f t="shared" si="12"/>
        <v>3.6267773218549064E-2</v>
      </c>
    </row>
    <row r="45" spans="1:15" x14ac:dyDescent="0.2">
      <c r="A45" t="s">
        <v>46</v>
      </c>
      <c r="B45">
        <v>2</v>
      </c>
      <c r="C45">
        <v>0</v>
      </c>
      <c r="D45">
        <v>1</v>
      </c>
      <c r="E45">
        <v>3</v>
      </c>
      <c r="F45">
        <v>60</v>
      </c>
      <c r="G45">
        <f t="shared" si="0"/>
        <v>4.9795856490118397E-2</v>
      </c>
      <c r="H45">
        <f t="shared" si="1"/>
        <v>-2.999823501422763</v>
      </c>
      <c r="K45">
        <v>0.8</v>
      </c>
      <c r="L45">
        <f t="shared" si="12"/>
        <v>0.10577784904770111</v>
      </c>
    </row>
    <row r="46" spans="1:15" x14ac:dyDescent="0.2">
      <c r="A46" t="s">
        <v>47</v>
      </c>
      <c r="B46">
        <v>2</v>
      </c>
      <c r="C46">
        <v>0</v>
      </c>
      <c r="D46">
        <v>0</v>
      </c>
      <c r="E46">
        <v>2</v>
      </c>
      <c r="F46">
        <v>66</v>
      </c>
      <c r="G46">
        <f t="shared" si="0"/>
        <v>4.9795856490118397E-2</v>
      </c>
      <c r="H46">
        <f t="shared" si="1"/>
        <v>-2.999823501422763</v>
      </c>
      <c r="K46">
        <v>0.9</v>
      </c>
      <c r="L46">
        <f t="shared" si="12"/>
        <v>0.29078848985183348</v>
      </c>
    </row>
    <row r="47" spans="1:15" x14ac:dyDescent="0.2">
      <c r="A47" t="s">
        <v>48</v>
      </c>
      <c r="B47">
        <v>2</v>
      </c>
      <c r="C47">
        <v>0</v>
      </c>
      <c r="D47">
        <v>0</v>
      </c>
      <c r="E47">
        <v>2</v>
      </c>
      <c r="F47">
        <v>66</v>
      </c>
      <c r="G47">
        <f t="shared" si="0"/>
        <v>4.9795856490118397E-2</v>
      </c>
      <c r="H47">
        <f t="shared" si="1"/>
        <v>-2.999823501422763</v>
      </c>
      <c r="K47">
        <v>1</v>
      </c>
      <c r="L47">
        <v>1</v>
      </c>
    </row>
    <row r="48" spans="1:15" x14ac:dyDescent="0.2">
      <c r="A48" t="s">
        <v>49</v>
      </c>
      <c r="B48">
        <v>1</v>
      </c>
      <c r="C48">
        <v>6</v>
      </c>
      <c r="D48">
        <v>12</v>
      </c>
      <c r="E48">
        <v>19</v>
      </c>
      <c r="F48">
        <v>16</v>
      </c>
      <c r="G48">
        <f t="shared" si="0"/>
        <v>9.4487718043407859E-2</v>
      </c>
      <c r="H48">
        <f t="shared" si="1"/>
        <v>-2.3592854207236114</v>
      </c>
      <c r="J48" s="5" t="s">
        <v>223</v>
      </c>
      <c r="K48" s="2"/>
      <c r="L48" s="2"/>
      <c r="M48" s="2"/>
      <c r="N48" s="2"/>
      <c r="O48" s="2"/>
    </row>
    <row r="49" spans="1:15" x14ac:dyDescent="0.2">
      <c r="A49" t="s">
        <v>50</v>
      </c>
      <c r="B49">
        <v>1</v>
      </c>
      <c r="C49">
        <v>3</v>
      </c>
      <c r="D49">
        <v>3</v>
      </c>
      <c r="E49">
        <v>7</v>
      </c>
      <c r="F49">
        <v>33</v>
      </c>
      <c r="G49">
        <f t="shared" si="0"/>
        <v>9.4487718043407859E-2</v>
      </c>
      <c r="H49">
        <f t="shared" si="1"/>
        <v>-2.3592854207236114</v>
      </c>
      <c r="J49" s="6" t="s">
        <v>217</v>
      </c>
      <c r="K49" s="2" t="s">
        <v>218</v>
      </c>
      <c r="L49" s="2" t="s">
        <v>101</v>
      </c>
      <c r="M49" s="2" t="s">
        <v>102</v>
      </c>
      <c r="N49" s="2" t="s">
        <v>219</v>
      </c>
      <c r="O49" s="2" t="s">
        <v>220</v>
      </c>
    </row>
    <row r="50" spans="1:15" x14ac:dyDescent="0.2">
      <c r="A50" t="s">
        <v>51</v>
      </c>
      <c r="B50">
        <v>1</v>
      </c>
      <c r="C50">
        <v>3</v>
      </c>
      <c r="D50">
        <v>0</v>
      </c>
      <c r="E50">
        <v>4</v>
      </c>
      <c r="F50">
        <v>47</v>
      </c>
      <c r="G50">
        <f t="shared" si="0"/>
        <v>9.4487718043407859E-2</v>
      </c>
      <c r="H50">
        <f t="shared" si="1"/>
        <v>-2.3592854207236114</v>
      </c>
      <c r="J50" s="2">
        <v>0</v>
      </c>
      <c r="K50" s="2">
        <f>COUNTIF($B$5:$B$210,J50)</f>
        <v>141</v>
      </c>
      <c r="L50" s="2">
        <f>($K$29/($K$29+1))^$K$30</f>
        <v>0.68446601941747576</v>
      </c>
      <c r="M50" s="2">
        <f>K50*LN(L50)</f>
        <v>-53.455395256009197</v>
      </c>
      <c r="N50" s="2">
        <f>SUM($L$6:$L$21)*L50</f>
        <v>141</v>
      </c>
      <c r="O50" s="2">
        <f>(K50-N50)^2/N50</f>
        <v>0</v>
      </c>
    </row>
    <row r="51" spans="1:15" x14ac:dyDescent="0.2">
      <c r="A51" t="s">
        <v>52</v>
      </c>
      <c r="B51">
        <v>1</v>
      </c>
      <c r="C51">
        <v>3</v>
      </c>
      <c r="D51">
        <v>0</v>
      </c>
      <c r="E51">
        <v>4</v>
      </c>
      <c r="F51">
        <v>47</v>
      </c>
      <c r="G51">
        <f t="shared" si="0"/>
        <v>9.4487718043407859E-2</v>
      </c>
      <c r="H51">
        <f t="shared" si="1"/>
        <v>-2.3592854207236114</v>
      </c>
      <c r="J51" s="2">
        <v>1</v>
      </c>
      <c r="K51" s="2">
        <f t="shared" ref="K51:K59" si="13">COUNTIF($B$5:$B$210,J51)</f>
        <v>22</v>
      </c>
      <c r="L51" s="2">
        <f>L50*($K$30+J51-1)/(J51*($K$29+1))</f>
        <v>9.6452788964843286E-2</v>
      </c>
      <c r="M51" s="2">
        <f t="shared" ref="M51:M60" si="14">K51*LN(L51)</f>
        <v>-51.451435725269903</v>
      </c>
      <c r="N51" s="2">
        <f t="shared" ref="N51:N60" si="15">SUM($L$6:$L$21)*L51</f>
        <v>19.869274526757717</v>
      </c>
      <c r="O51" s="2">
        <f t="shared" ref="O51:O60" si="16">(K51-N51)^2/N51</f>
        <v>0.22849304518942537</v>
      </c>
    </row>
    <row r="52" spans="1:15" x14ac:dyDescent="0.2">
      <c r="A52" t="s">
        <v>53</v>
      </c>
      <c r="B52">
        <v>1</v>
      </c>
      <c r="C52">
        <v>2</v>
      </c>
      <c r="D52">
        <v>4</v>
      </c>
      <c r="E52">
        <v>7</v>
      </c>
      <c r="F52">
        <v>33</v>
      </c>
      <c r="G52">
        <f t="shared" si="0"/>
        <v>9.4487718043407859E-2</v>
      </c>
      <c r="H52">
        <f t="shared" si="1"/>
        <v>-2.3592854207236114</v>
      </c>
      <c r="J52" s="2">
        <v>2</v>
      </c>
      <c r="K52" s="2">
        <f>COUNTIF($B$5:$B$210,J52)</f>
        <v>11</v>
      </c>
      <c r="L52" s="2">
        <f t="shared" ref="L52:L59" si="17">L51*($K$30+J52-1)/(J52*($K$29+1))</f>
        <v>5.0904782992403509E-2</v>
      </c>
      <c r="M52" s="2">
        <f t="shared" si="14"/>
        <v>-32.755782305662272</v>
      </c>
      <c r="N52" s="2">
        <f t="shared" si="15"/>
        <v>10.486385296435122</v>
      </c>
      <c r="O52" s="2">
        <f t="shared" si="16"/>
        <v>2.5156434391907862E-2</v>
      </c>
    </row>
    <row r="53" spans="1:15" x14ac:dyDescent="0.2">
      <c r="A53" t="s">
        <v>54</v>
      </c>
      <c r="B53">
        <v>1</v>
      </c>
      <c r="C53">
        <v>2</v>
      </c>
      <c r="D53">
        <v>3</v>
      </c>
      <c r="E53">
        <v>6</v>
      </c>
      <c r="F53">
        <v>39</v>
      </c>
      <c r="G53">
        <f t="shared" si="0"/>
        <v>9.4487718043407859E-2</v>
      </c>
      <c r="H53">
        <f t="shared" si="1"/>
        <v>-2.3592854207236114</v>
      </c>
      <c r="J53" s="2">
        <v>3</v>
      </c>
      <c r="K53" s="2">
        <f>COUNTIF($B$5:$B$210,J53)</f>
        <v>11</v>
      </c>
      <c r="L53" s="2">
        <f t="shared" si="17"/>
        <v>3.3430168499065285E-2</v>
      </c>
      <c r="M53" s="2">
        <f t="shared" si="14"/>
        <v>-37.381261920286931</v>
      </c>
      <c r="N53" s="2">
        <f t="shared" si="15"/>
        <v>6.8866147108074491</v>
      </c>
      <c r="O53" s="2">
        <f t="shared" si="16"/>
        <v>2.4569311988359863</v>
      </c>
    </row>
    <row r="54" spans="1:15" x14ac:dyDescent="0.2">
      <c r="A54" t="s">
        <v>55</v>
      </c>
      <c r="B54">
        <v>1</v>
      </c>
      <c r="C54">
        <v>2</v>
      </c>
      <c r="D54">
        <v>1</v>
      </c>
      <c r="E54">
        <v>4</v>
      </c>
      <c r="F54">
        <v>47</v>
      </c>
      <c r="G54">
        <f t="shared" si="0"/>
        <v>9.4487718043407859E-2</v>
      </c>
      <c r="H54">
        <f t="shared" si="1"/>
        <v>-2.3592854207236114</v>
      </c>
      <c r="J54" s="2">
        <v>4</v>
      </c>
      <c r="K54" s="2">
        <f t="shared" ref="K54:K62" si="18">COUNTIF($B$5:$B$210,J54)</f>
        <v>5</v>
      </c>
      <c r="L54" s="2">
        <f t="shared" si="17"/>
        <v>2.4109668362635072E-2</v>
      </c>
      <c r="M54" s="2">
        <f t="shared" si="14"/>
        <v>-18.625711710313148</v>
      </c>
      <c r="N54" s="2">
        <f t="shared" si="15"/>
        <v>4.9665916827028251</v>
      </c>
      <c r="O54" s="2">
        <f t="shared" si="16"/>
        <v>2.2472466752517924E-4</v>
      </c>
    </row>
    <row r="55" spans="1:15" x14ac:dyDescent="0.2">
      <c r="A55" t="s">
        <v>56</v>
      </c>
      <c r="B55">
        <v>1</v>
      </c>
      <c r="C55">
        <v>2</v>
      </c>
      <c r="D55">
        <v>1</v>
      </c>
      <c r="E55">
        <v>4</v>
      </c>
      <c r="F55">
        <v>47</v>
      </c>
      <c r="G55">
        <f t="shared" si="0"/>
        <v>9.4487718043407859E-2</v>
      </c>
      <c r="H55">
        <f t="shared" si="1"/>
        <v>-2.3592854207236114</v>
      </c>
      <c r="J55" s="2">
        <v>5</v>
      </c>
      <c r="K55" s="2">
        <f t="shared" si="18"/>
        <v>0</v>
      </c>
      <c r="L55" s="2">
        <f t="shared" si="17"/>
        <v>1.8320458328773055E-2</v>
      </c>
      <c r="M55" s="2">
        <f t="shared" si="14"/>
        <v>0</v>
      </c>
      <c r="N55" s="2">
        <f t="shared" si="15"/>
        <v>3.7740144157272493</v>
      </c>
      <c r="O55" s="2">
        <f t="shared" si="16"/>
        <v>3.7740144157272493</v>
      </c>
    </row>
    <row r="56" spans="1:15" x14ac:dyDescent="0.2">
      <c r="A56" t="s">
        <v>57</v>
      </c>
      <c r="B56">
        <v>1</v>
      </c>
      <c r="C56">
        <v>2</v>
      </c>
      <c r="D56">
        <v>0</v>
      </c>
      <c r="E56">
        <v>3</v>
      </c>
      <c r="F56">
        <v>60</v>
      </c>
      <c r="G56">
        <f t="shared" si="0"/>
        <v>9.4487718043407859E-2</v>
      </c>
      <c r="H56">
        <f t="shared" si="1"/>
        <v>-2.3592854207236114</v>
      </c>
      <c r="J56" s="2">
        <v>6</v>
      </c>
      <c r="K56" s="2">
        <f t="shared" si="18"/>
        <v>2</v>
      </c>
      <c r="L56" s="2">
        <f t="shared" si="17"/>
        <v>1.4393839703704329E-2</v>
      </c>
      <c r="M56" s="2">
        <f t="shared" si="14"/>
        <v>-8.48190992457174</v>
      </c>
      <c r="N56" s="2">
        <f t="shared" si="15"/>
        <v>2.9651309789630917</v>
      </c>
      <c r="O56" s="2">
        <f t="shared" si="16"/>
        <v>0.31414389892482736</v>
      </c>
    </row>
    <row r="57" spans="1:15" x14ac:dyDescent="0.2">
      <c r="A57" t="s">
        <v>58</v>
      </c>
      <c r="B57">
        <v>1</v>
      </c>
      <c r="C57">
        <v>1</v>
      </c>
      <c r="D57">
        <v>5</v>
      </c>
      <c r="E57">
        <v>7</v>
      </c>
      <c r="F57">
        <v>33</v>
      </c>
      <c r="G57">
        <f t="shared" si="0"/>
        <v>9.4487718043407859E-2</v>
      </c>
      <c r="H57">
        <f t="shared" si="1"/>
        <v>-2.3592854207236114</v>
      </c>
      <c r="J57" s="2">
        <v>7</v>
      </c>
      <c r="K57" s="2">
        <f t="shared" si="18"/>
        <v>4</v>
      </c>
      <c r="L57" s="2">
        <f t="shared" si="17"/>
        <v>1.1573968638397519E-2</v>
      </c>
      <c r="M57" s="2">
        <f t="shared" si="14"/>
        <v>-17.835987141975828</v>
      </c>
      <c r="N57" s="2">
        <f t="shared" si="15"/>
        <v>2.3842375395098889</v>
      </c>
      <c r="O57" s="2">
        <f t="shared" si="16"/>
        <v>1.0949782836091571</v>
      </c>
    </row>
    <row r="58" spans="1:15" x14ac:dyDescent="0.2">
      <c r="A58" t="s">
        <v>59</v>
      </c>
      <c r="B58">
        <v>1</v>
      </c>
      <c r="C58">
        <v>1</v>
      </c>
      <c r="D58">
        <v>4</v>
      </c>
      <c r="E58">
        <v>6</v>
      </c>
      <c r="F58">
        <v>39</v>
      </c>
      <c r="G58">
        <f t="shared" si="0"/>
        <v>9.4487718043407859E-2</v>
      </c>
      <c r="H58">
        <f t="shared" si="1"/>
        <v>-2.3592854207236114</v>
      </c>
      <c r="J58" s="2">
        <v>8</v>
      </c>
      <c r="K58" s="2">
        <f t="shared" si="18"/>
        <v>0</v>
      </c>
      <c r="L58" s="2">
        <f t="shared" si="17"/>
        <v>9.4664410374648341E-3</v>
      </c>
      <c r="M58" s="2">
        <f t="shared" si="14"/>
        <v>0</v>
      </c>
      <c r="N58" s="2">
        <f t="shared" si="15"/>
        <v>1.9500868537177558</v>
      </c>
      <c r="O58" s="2">
        <f t="shared" si="16"/>
        <v>1.9500868537177558</v>
      </c>
    </row>
    <row r="59" spans="1:15" x14ac:dyDescent="0.2">
      <c r="A59" t="s">
        <v>60</v>
      </c>
      <c r="B59">
        <v>1</v>
      </c>
      <c r="C59">
        <v>1</v>
      </c>
      <c r="D59">
        <v>3</v>
      </c>
      <c r="E59">
        <v>5</v>
      </c>
      <c r="F59">
        <v>42</v>
      </c>
      <c r="G59">
        <f t="shared" si="0"/>
        <v>9.4487718043407859E-2</v>
      </c>
      <c r="H59">
        <f t="shared" si="1"/>
        <v>-2.3592854207236114</v>
      </c>
      <c r="J59" s="2">
        <v>9</v>
      </c>
      <c r="K59" s="2">
        <f t="shared" si="18"/>
        <v>0</v>
      </c>
      <c r="L59" s="2">
        <f t="shared" si="17"/>
        <v>7.8444027851207864E-3</v>
      </c>
      <c r="M59" s="2">
        <f t="shared" si="14"/>
        <v>0</v>
      </c>
      <c r="N59" s="2">
        <f t="shared" si="15"/>
        <v>1.6159469737348819</v>
      </c>
      <c r="O59" s="2">
        <f t="shared" si="16"/>
        <v>1.6159469737348819</v>
      </c>
    </row>
    <row r="60" spans="1:15" x14ac:dyDescent="0.2">
      <c r="A60" t="s">
        <v>61</v>
      </c>
      <c r="B60">
        <v>1</v>
      </c>
      <c r="C60">
        <v>1</v>
      </c>
      <c r="D60">
        <v>2</v>
      </c>
      <c r="E60">
        <v>4</v>
      </c>
      <c r="F60">
        <v>47</v>
      </c>
      <c r="G60">
        <f t="shared" si="0"/>
        <v>9.4487718043407859E-2</v>
      </c>
      <c r="H60">
        <f t="shared" si="1"/>
        <v>-2.3592854207236114</v>
      </c>
      <c r="J60" s="7">
        <v>10</v>
      </c>
      <c r="K60" s="2">
        <v>10</v>
      </c>
      <c r="L60" s="2">
        <f>1-SUM(L50:L59)</f>
        <v>4.9037461270116434E-2</v>
      </c>
      <c r="M60" s="2">
        <f t="shared" si="14"/>
        <v>-30.151707572481254</v>
      </c>
      <c r="N60" s="2">
        <f t="shared" si="15"/>
        <v>10.101717021643985</v>
      </c>
      <c r="O60" s="2">
        <f t="shared" si="16"/>
        <v>1.0242172167320457E-3</v>
      </c>
    </row>
    <row r="61" spans="1:15" x14ac:dyDescent="0.2">
      <c r="A61" t="s">
        <v>62</v>
      </c>
      <c r="B61">
        <v>1</v>
      </c>
      <c r="C61">
        <v>1</v>
      </c>
      <c r="D61">
        <v>2</v>
      </c>
      <c r="E61">
        <v>4</v>
      </c>
      <c r="F61">
        <v>47</v>
      </c>
      <c r="G61">
        <f t="shared" si="0"/>
        <v>9.4487718043407859E-2</v>
      </c>
      <c r="H61">
        <f t="shared" si="1"/>
        <v>-2.3592854207236114</v>
      </c>
      <c r="J61" s="2"/>
      <c r="K61" s="2"/>
      <c r="L61" s="2"/>
      <c r="M61" s="2"/>
      <c r="N61" s="2"/>
      <c r="O61" s="2"/>
    </row>
    <row r="62" spans="1:15" x14ac:dyDescent="0.2">
      <c r="A62" t="s">
        <v>63</v>
      </c>
      <c r="B62">
        <v>1</v>
      </c>
      <c r="C62">
        <v>1</v>
      </c>
      <c r="D62">
        <v>0</v>
      </c>
      <c r="E62">
        <v>2</v>
      </c>
      <c r="F62">
        <v>66</v>
      </c>
      <c r="G62">
        <f t="shared" si="0"/>
        <v>9.4487718043407859E-2</v>
      </c>
      <c r="H62">
        <f t="shared" si="1"/>
        <v>-2.3592854207236114</v>
      </c>
      <c r="J62" s="2"/>
      <c r="K62" s="2"/>
      <c r="L62" s="2"/>
      <c r="M62" s="2"/>
      <c r="N62" s="2" t="s">
        <v>220</v>
      </c>
      <c r="O62" s="2">
        <f>SUM(O50:O60)</f>
        <v>11.461000046015448</v>
      </c>
    </row>
    <row r="63" spans="1:15" x14ac:dyDescent="0.2">
      <c r="A63" t="s">
        <v>64</v>
      </c>
      <c r="B63">
        <v>1</v>
      </c>
      <c r="C63">
        <v>0</v>
      </c>
      <c r="D63">
        <v>1</v>
      </c>
      <c r="E63">
        <v>2</v>
      </c>
      <c r="F63">
        <v>66</v>
      </c>
      <c r="G63">
        <f t="shared" si="0"/>
        <v>9.4487718043407859E-2</v>
      </c>
      <c r="H63">
        <f t="shared" si="1"/>
        <v>-2.3592854207236114</v>
      </c>
      <c r="J63" s="2"/>
      <c r="K63" s="2"/>
      <c r="L63" s="2"/>
      <c r="M63" s="2"/>
      <c r="N63" s="2" t="s">
        <v>221</v>
      </c>
      <c r="O63" s="2">
        <v>8</v>
      </c>
    </row>
    <row r="64" spans="1:15" x14ac:dyDescent="0.2">
      <c r="A64" t="s">
        <v>65</v>
      </c>
      <c r="B64">
        <v>1</v>
      </c>
      <c r="C64">
        <v>0</v>
      </c>
      <c r="D64">
        <v>1</v>
      </c>
      <c r="E64">
        <v>2</v>
      </c>
      <c r="F64">
        <v>66</v>
      </c>
      <c r="G64">
        <f t="shared" si="0"/>
        <v>9.4487718043407859E-2</v>
      </c>
      <c r="H64">
        <f t="shared" si="1"/>
        <v>-2.3592854207236114</v>
      </c>
      <c r="J64" s="2"/>
      <c r="K64" s="2"/>
      <c r="L64" s="2"/>
      <c r="M64" s="2"/>
      <c r="N64" s="2" t="s">
        <v>222</v>
      </c>
      <c r="O64" s="2">
        <f>_xlfn.CHISQ.DIST.RT(O62,O63)</f>
        <v>0.17692087662953349</v>
      </c>
    </row>
    <row r="65" spans="1:8" x14ac:dyDescent="0.2">
      <c r="A65" t="s">
        <v>66</v>
      </c>
      <c r="B65">
        <v>1</v>
      </c>
      <c r="C65">
        <v>0</v>
      </c>
      <c r="D65">
        <v>1</v>
      </c>
      <c r="E65">
        <v>2</v>
      </c>
      <c r="F65">
        <v>66</v>
      </c>
      <c r="G65">
        <f t="shared" si="0"/>
        <v>9.4487718043407859E-2</v>
      </c>
      <c r="H65">
        <f t="shared" si="1"/>
        <v>-2.3592854207236114</v>
      </c>
    </row>
    <row r="66" spans="1:8" x14ac:dyDescent="0.2">
      <c r="A66" t="s">
        <v>67</v>
      </c>
      <c r="B66">
        <v>1</v>
      </c>
      <c r="C66">
        <v>0</v>
      </c>
      <c r="D66">
        <v>1</v>
      </c>
      <c r="E66">
        <v>2</v>
      </c>
      <c r="F66">
        <v>66</v>
      </c>
      <c r="G66">
        <f t="shared" si="0"/>
        <v>9.4487718043407859E-2</v>
      </c>
      <c r="H66">
        <f t="shared" si="1"/>
        <v>-2.3592854207236114</v>
      </c>
    </row>
    <row r="67" spans="1:8" x14ac:dyDescent="0.2">
      <c r="A67" t="s">
        <v>68</v>
      </c>
      <c r="B67">
        <v>1</v>
      </c>
      <c r="C67">
        <v>0</v>
      </c>
      <c r="D67">
        <v>0</v>
      </c>
      <c r="E67">
        <v>1</v>
      </c>
      <c r="F67">
        <v>77</v>
      </c>
      <c r="G67">
        <f t="shared" si="0"/>
        <v>9.4487718043407859E-2</v>
      </c>
      <c r="H67">
        <f t="shared" si="1"/>
        <v>-2.3592854207236114</v>
      </c>
    </row>
    <row r="68" spans="1:8" x14ac:dyDescent="0.2">
      <c r="A68" t="s">
        <v>69</v>
      </c>
      <c r="B68">
        <v>1</v>
      </c>
      <c r="C68">
        <v>0</v>
      </c>
      <c r="D68">
        <v>0</v>
      </c>
      <c r="E68">
        <v>1</v>
      </c>
      <c r="F68">
        <v>77</v>
      </c>
      <c r="G68">
        <f t="shared" si="0"/>
        <v>9.4487718043407859E-2</v>
      </c>
      <c r="H68">
        <f t="shared" si="1"/>
        <v>-2.3592854207236114</v>
      </c>
    </row>
    <row r="69" spans="1:8" x14ac:dyDescent="0.2">
      <c r="A69" t="s">
        <v>70</v>
      </c>
      <c r="B69">
        <v>1</v>
      </c>
      <c r="C69">
        <v>0</v>
      </c>
      <c r="D69">
        <v>0</v>
      </c>
      <c r="E69">
        <v>1</v>
      </c>
      <c r="F69">
        <v>77</v>
      </c>
      <c r="G69">
        <f t="shared" si="0"/>
        <v>9.4487718043407859E-2</v>
      </c>
      <c r="H69">
        <f t="shared" si="1"/>
        <v>-2.3592854207236114</v>
      </c>
    </row>
    <row r="70" spans="1:8" x14ac:dyDescent="0.2">
      <c r="A70" t="s">
        <v>71</v>
      </c>
      <c r="B70">
        <v>0</v>
      </c>
      <c r="C70">
        <v>4</v>
      </c>
      <c r="D70">
        <v>1</v>
      </c>
      <c r="E70">
        <v>5</v>
      </c>
      <c r="F70">
        <v>42</v>
      </c>
      <c r="G70">
        <f t="shared" ref="G70:G133" si="19">_xlfn.GAMMA($B$1+B70)/(_xlfn.GAMMA($B$1)*FACT(B70))*($B$2/($B$2+1))^$B$1*(1/($B$2+1))^B70</f>
        <v>0.68939019817247449</v>
      </c>
      <c r="H70">
        <f t="shared" ref="H70:H133" si="20">LN(G70)</f>
        <v>-0.37194784291098637</v>
      </c>
    </row>
    <row r="71" spans="1:8" x14ac:dyDescent="0.2">
      <c r="A71" t="s">
        <v>72</v>
      </c>
      <c r="B71">
        <v>0</v>
      </c>
      <c r="C71">
        <v>3</v>
      </c>
      <c r="D71">
        <v>4</v>
      </c>
      <c r="E71">
        <v>7</v>
      </c>
      <c r="F71">
        <v>33</v>
      </c>
      <c r="G71">
        <f t="shared" si="19"/>
        <v>0.68939019817247449</v>
      </c>
      <c r="H71">
        <f t="shared" si="20"/>
        <v>-0.37194784291098637</v>
      </c>
    </row>
    <row r="72" spans="1:8" x14ac:dyDescent="0.2">
      <c r="A72" t="s">
        <v>73</v>
      </c>
      <c r="B72">
        <v>0</v>
      </c>
      <c r="C72">
        <v>3</v>
      </c>
      <c r="D72">
        <v>2</v>
      </c>
      <c r="E72">
        <v>5</v>
      </c>
      <c r="F72">
        <v>42</v>
      </c>
      <c r="G72">
        <f t="shared" si="19"/>
        <v>0.68939019817247449</v>
      </c>
      <c r="H72">
        <f t="shared" si="20"/>
        <v>-0.37194784291098637</v>
      </c>
    </row>
    <row r="73" spans="1:8" x14ac:dyDescent="0.2">
      <c r="A73" t="s">
        <v>74</v>
      </c>
      <c r="B73">
        <v>0</v>
      </c>
      <c r="C73">
        <v>2</v>
      </c>
      <c r="D73">
        <v>2</v>
      </c>
      <c r="E73">
        <v>4</v>
      </c>
      <c r="F73">
        <v>47</v>
      </c>
      <c r="G73">
        <f t="shared" si="19"/>
        <v>0.68939019817247449</v>
      </c>
      <c r="H73">
        <f t="shared" si="20"/>
        <v>-0.37194784291098637</v>
      </c>
    </row>
    <row r="74" spans="1:8" x14ac:dyDescent="0.2">
      <c r="A74" t="s">
        <v>75</v>
      </c>
      <c r="B74">
        <v>0</v>
      </c>
      <c r="C74">
        <v>2</v>
      </c>
      <c r="D74">
        <v>1</v>
      </c>
      <c r="E74">
        <v>3</v>
      </c>
      <c r="F74">
        <v>60</v>
      </c>
      <c r="G74">
        <f t="shared" si="19"/>
        <v>0.68939019817247449</v>
      </c>
      <c r="H74">
        <f t="shared" si="20"/>
        <v>-0.37194784291098637</v>
      </c>
    </row>
    <row r="75" spans="1:8" x14ac:dyDescent="0.2">
      <c r="A75" t="s">
        <v>76</v>
      </c>
      <c r="B75">
        <v>0</v>
      </c>
      <c r="C75">
        <v>1</v>
      </c>
      <c r="D75">
        <v>3</v>
      </c>
      <c r="E75">
        <v>4</v>
      </c>
      <c r="F75">
        <v>47</v>
      </c>
      <c r="G75">
        <f t="shared" si="19"/>
        <v>0.68939019817247449</v>
      </c>
      <c r="H75">
        <f t="shared" si="20"/>
        <v>-0.37194784291098637</v>
      </c>
    </row>
    <row r="76" spans="1:8" x14ac:dyDescent="0.2">
      <c r="A76" t="s">
        <v>77</v>
      </c>
      <c r="B76">
        <v>0</v>
      </c>
      <c r="C76">
        <v>1</v>
      </c>
      <c r="D76">
        <v>2</v>
      </c>
      <c r="E76">
        <v>3</v>
      </c>
      <c r="F76">
        <v>60</v>
      </c>
      <c r="G76">
        <f t="shared" si="19"/>
        <v>0.68939019817247449</v>
      </c>
      <c r="H76">
        <f t="shared" si="20"/>
        <v>-0.37194784291098637</v>
      </c>
    </row>
    <row r="77" spans="1:8" x14ac:dyDescent="0.2">
      <c r="A77" t="s">
        <v>78</v>
      </c>
      <c r="B77">
        <v>0</v>
      </c>
      <c r="C77">
        <v>1</v>
      </c>
      <c r="D77">
        <v>2</v>
      </c>
      <c r="E77">
        <v>3</v>
      </c>
      <c r="F77">
        <v>60</v>
      </c>
      <c r="G77">
        <f t="shared" si="19"/>
        <v>0.68939019817247449</v>
      </c>
      <c r="H77">
        <f t="shared" si="20"/>
        <v>-0.37194784291098637</v>
      </c>
    </row>
    <row r="78" spans="1:8" x14ac:dyDescent="0.2">
      <c r="A78" t="s">
        <v>79</v>
      </c>
      <c r="B78">
        <v>0</v>
      </c>
      <c r="C78">
        <v>1</v>
      </c>
      <c r="D78">
        <v>1</v>
      </c>
      <c r="E78">
        <v>2</v>
      </c>
      <c r="F78">
        <v>66</v>
      </c>
      <c r="G78">
        <f t="shared" si="19"/>
        <v>0.68939019817247449</v>
      </c>
      <c r="H78">
        <f t="shared" si="20"/>
        <v>-0.37194784291098637</v>
      </c>
    </row>
    <row r="79" spans="1:8" x14ac:dyDescent="0.2">
      <c r="A79" t="s">
        <v>80</v>
      </c>
      <c r="B79">
        <v>0</v>
      </c>
      <c r="C79">
        <v>1</v>
      </c>
      <c r="D79">
        <v>1</v>
      </c>
      <c r="E79">
        <v>2</v>
      </c>
      <c r="F79">
        <v>66</v>
      </c>
      <c r="G79">
        <f t="shared" si="19"/>
        <v>0.68939019817247449</v>
      </c>
      <c r="H79">
        <f t="shared" si="20"/>
        <v>-0.37194784291098637</v>
      </c>
    </row>
    <row r="80" spans="1:8" x14ac:dyDescent="0.2">
      <c r="A80" t="s">
        <v>81</v>
      </c>
      <c r="B80">
        <v>0</v>
      </c>
      <c r="C80">
        <v>1</v>
      </c>
      <c r="D80">
        <v>1</v>
      </c>
      <c r="E80">
        <v>2</v>
      </c>
      <c r="F80">
        <v>66</v>
      </c>
      <c r="G80">
        <f t="shared" si="19"/>
        <v>0.68939019817247449</v>
      </c>
      <c r="H80">
        <f t="shared" si="20"/>
        <v>-0.37194784291098637</v>
      </c>
    </row>
    <row r="81" spans="1:8" x14ac:dyDescent="0.2">
      <c r="A81" t="s">
        <v>82</v>
      </c>
      <c r="B81">
        <v>0</v>
      </c>
      <c r="C81">
        <v>1</v>
      </c>
      <c r="D81">
        <v>0</v>
      </c>
      <c r="E81">
        <v>1</v>
      </c>
      <c r="F81">
        <v>77</v>
      </c>
      <c r="G81">
        <f t="shared" si="19"/>
        <v>0.68939019817247449</v>
      </c>
      <c r="H81">
        <f t="shared" si="20"/>
        <v>-0.37194784291098637</v>
      </c>
    </row>
    <row r="82" spans="1:8" x14ac:dyDescent="0.2">
      <c r="A82" t="s">
        <v>83</v>
      </c>
      <c r="B82">
        <v>0</v>
      </c>
      <c r="C82">
        <v>1</v>
      </c>
      <c r="D82">
        <v>0</v>
      </c>
      <c r="E82">
        <v>1</v>
      </c>
      <c r="F82">
        <v>77</v>
      </c>
      <c r="G82">
        <f t="shared" si="19"/>
        <v>0.68939019817247449</v>
      </c>
      <c r="H82">
        <f t="shared" si="20"/>
        <v>-0.37194784291098637</v>
      </c>
    </row>
    <row r="83" spans="1:8" x14ac:dyDescent="0.2">
      <c r="A83" t="s">
        <v>84</v>
      </c>
      <c r="B83">
        <v>0</v>
      </c>
      <c r="C83">
        <v>1</v>
      </c>
      <c r="D83">
        <v>0</v>
      </c>
      <c r="E83">
        <v>1</v>
      </c>
      <c r="F83">
        <v>77</v>
      </c>
      <c r="G83">
        <f t="shared" si="19"/>
        <v>0.68939019817247449</v>
      </c>
      <c r="H83">
        <f t="shared" si="20"/>
        <v>-0.37194784291098637</v>
      </c>
    </row>
    <row r="84" spans="1:8" x14ac:dyDescent="0.2">
      <c r="A84" t="s">
        <v>85</v>
      </c>
      <c r="B84">
        <v>0</v>
      </c>
      <c r="C84">
        <v>1</v>
      </c>
      <c r="D84">
        <v>0</v>
      </c>
      <c r="E84">
        <v>1</v>
      </c>
      <c r="F84">
        <v>77</v>
      </c>
      <c r="G84">
        <f t="shared" si="19"/>
        <v>0.68939019817247449</v>
      </c>
      <c r="H84">
        <f t="shared" si="20"/>
        <v>-0.37194784291098637</v>
      </c>
    </row>
    <row r="85" spans="1:8" x14ac:dyDescent="0.2">
      <c r="A85" t="s">
        <v>86</v>
      </c>
      <c r="B85">
        <v>0</v>
      </c>
      <c r="C85">
        <v>1</v>
      </c>
      <c r="D85">
        <v>0</v>
      </c>
      <c r="E85">
        <v>1</v>
      </c>
      <c r="F85">
        <v>77</v>
      </c>
      <c r="G85">
        <f t="shared" si="19"/>
        <v>0.68939019817247449</v>
      </c>
      <c r="H85">
        <f t="shared" si="20"/>
        <v>-0.37194784291098637</v>
      </c>
    </row>
    <row r="86" spans="1:8" x14ac:dyDescent="0.2">
      <c r="A86" t="s">
        <v>87</v>
      </c>
      <c r="B86">
        <v>0</v>
      </c>
      <c r="C86">
        <v>1</v>
      </c>
      <c r="D86">
        <v>0</v>
      </c>
      <c r="E86">
        <v>1</v>
      </c>
      <c r="F86">
        <v>77</v>
      </c>
      <c r="G86">
        <f t="shared" si="19"/>
        <v>0.68939019817247449</v>
      </c>
      <c r="H86">
        <f t="shared" si="20"/>
        <v>-0.37194784291098637</v>
      </c>
    </row>
    <row r="87" spans="1:8" x14ac:dyDescent="0.2">
      <c r="A87" t="s">
        <v>88</v>
      </c>
      <c r="B87">
        <v>0</v>
      </c>
      <c r="C87">
        <v>0</v>
      </c>
      <c r="D87">
        <v>8</v>
      </c>
      <c r="E87">
        <v>8</v>
      </c>
      <c r="F87">
        <v>29</v>
      </c>
      <c r="G87">
        <f t="shared" si="19"/>
        <v>0.68939019817247449</v>
      </c>
      <c r="H87">
        <f t="shared" si="20"/>
        <v>-0.37194784291098637</v>
      </c>
    </row>
    <row r="88" spans="1:8" x14ac:dyDescent="0.2">
      <c r="A88" t="s">
        <v>89</v>
      </c>
      <c r="B88">
        <v>0</v>
      </c>
      <c r="C88">
        <v>0</v>
      </c>
      <c r="D88">
        <v>4</v>
      </c>
      <c r="E88">
        <v>4</v>
      </c>
      <c r="F88">
        <v>47</v>
      </c>
      <c r="G88">
        <f t="shared" si="19"/>
        <v>0.68939019817247449</v>
      </c>
      <c r="H88">
        <f t="shared" si="20"/>
        <v>-0.37194784291098637</v>
      </c>
    </row>
    <row r="89" spans="1:8" x14ac:dyDescent="0.2">
      <c r="A89" t="s">
        <v>90</v>
      </c>
      <c r="B89">
        <v>0</v>
      </c>
      <c r="C89">
        <v>0</v>
      </c>
      <c r="D89">
        <v>2</v>
      </c>
      <c r="E89">
        <v>2</v>
      </c>
      <c r="F89">
        <v>66</v>
      </c>
      <c r="G89">
        <f t="shared" si="19"/>
        <v>0.68939019817247449</v>
      </c>
      <c r="H89">
        <f t="shared" si="20"/>
        <v>-0.37194784291098637</v>
      </c>
    </row>
    <row r="90" spans="1:8" x14ac:dyDescent="0.2">
      <c r="A90" t="s">
        <v>91</v>
      </c>
      <c r="B90">
        <v>0</v>
      </c>
      <c r="C90">
        <v>0</v>
      </c>
      <c r="D90">
        <v>1</v>
      </c>
      <c r="E90">
        <v>1</v>
      </c>
      <c r="F90">
        <v>77</v>
      </c>
      <c r="G90">
        <f t="shared" si="19"/>
        <v>0.68939019817247449</v>
      </c>
      <c r="H90">
        <f t="shared" si="20"/>
        <v>-0.37194784291098637</v>
      </c>
    </row>
    <row r="91" spans="1:8" x14ac:dyDescent="0.2">
      <c r="A91" t="s">
        <v>92</v>
      </c>
      <c r="B91">
        <v>0</v>
      </c>
      <c r="C91">
        <v>0</v>
      </c>
      <c r="D91">
        <v>1</v>
      </c>
      <c r="E91">
        <v>1</v>
      </c>
      <c r="F91">
        <v>77</v>
      </c>
      <c r="G91">
        <f t="shared" si="19"/>
        <v>0.68939019817247449</v>
      </c>
      <c r="H91">
        <f t="shared" si="20"/>
        <v>-0.37194784291098637</v>
      </c>
    </row>
    <row r="92" spans="1:8" x14ac:dyDescent="0.2">
      <c r="A92" t="s">
        <v>93</v>
      </c>
      <c r="B92">
        <v>0</v>
      </c>
      <c r="C92">
        <v>0</v>
      </c>
      <c r="D92">
        <v>1</v>
      </c>
      <c r="E92">
        <v>1</v>
      </c>
      <c r="F92">
        <v>77</v>
      </c>
      <c r="G92">
        <f t="shared" si="19"/>
        <v>0.68939019817247449</v>
      </c>
      <c r="H92">
        <f t="shared" si="20"/>
        <v>-0.37194784291098637</v>
      </c>
    </row>
    <row r="93" spans="1:8" x14ac:dyDescent="0.2">
      <c r="A93" t="s">
        <v>94</v>
      </c>
      <c r="B93">
        <v>0</v>
      </c>
      <c r="C93">
        <v>0</v>
      </c>
      <c r="D93">
        <v>1</v>
      </c>
      <c r="E93">
        <v>1</v>
      </c>
      <c r="F93">
        <v>77</v>
      </c>
      <c r="G93">
        <f t="shared" si="19"/>
        <v>0.68939019817247449</v>
      </c>
      <c r="H93">
        <f t="shared" si="20"/>
        <v>-0.37194784291098637</v>
      </c>
    </row>
    <row r="94" spans="1:8" x14ac:dyDescent="0.2">
      <c r="A94" t="s">
        <v>95</v>
      </c>
      <c r="B94">
        <v>0</v>
      </c>
      <c r="C94">
        <v>0</v>
      </c>
      <c r="D94">
        <v>1</v>
      </c>
      <c r="E94">
        <v>1</v>
      </c>
      <c r="F94">
        <v>77</v>
      </c>
      <c r="G94">
        <f t="shared" si="19"/>
        <v>0.68939019817247449</v>
      </c>
      <c r="H94">
        <f t="shared" si="20"/>
        <v>-0.37194784291098637</v>
      </c>
    </row>
    <row r="95" spans="1:8" x14ac:dyDescent="0.2">
      <c r="A95" t="s">
        <v>96</v>
      </c>
      <c r="B95">
        <v>0</v>
      </c>
      <c r="C95">
        <v>0</v>
      </c>
      <c r="D95">
        <v>1</v>
      </c>
      <c r="E95">
        <v>1</v>
      </c>
      <c r="F95">
        <v>77</v>
      </c>
      <c r="G95">
        <f t="shared" si="19"/>
        <v>0.68939019817247449</v>
      </c>
      <c r="H95">
        <f t="shared" si="20"/>
        <v>-0.37194784291098637</v>
      </c>
    </row>
    <row r="96" spans="1:8" x14ac:dyDescent="0.2">
      <c r="A96" t="s">
        <v>97</v>
      </c>
      <c r="B96">
        <v>0</v>
      </c>
      <c r="C96">
        <v>0</v>
      </c>
      <c r="D96">
        <v>1</v>
      </c>
      <c r="E96">
        <v>1</v>
      </c>
      <c r="F96">
        <v>77</v>
      </c>
      <c r="G96">
        <f t="shared" si="19"/>
        <v>0.68939019817247449</v>
      </c>
      <c r="H96">
        <f t="shared" si="20"/>
        <v>-0.37194784291098637</v>
      </c>
    </row>
    <row r="97" spans="1:8" ht="12.75" customHeight="1" x14ac:dyDescent="0.2">
      <c r="A97" t="s">
        <v>98</v>
      </c>
      <c r="B97">
        <v>0</v>
      </c>
      <c r="C97">
        <v>0</v>
      </c>
      <c r="D97">
        <v>1</v>
      </c>
      <c r="E97">
        <v>1</v>
      </c>
      <c r="F97">
        <v>77</v>
      </c>
      <c r="G97">
        <f t="shared" si="19"/>
        <v>0.68939019817247449</v>
      </c>
      <c r="H97">
        <f t="shared" si="20"/>
        <v>-0.37194784291098637</v>
      </c>
    </row>
    <row r="98" spans="1:8" x14ac:dyDescent="0.2">
      <c r="A98" t="s">
        <v>104</v>
      </c>
      <c r="B98">
        <v>0</v>
      </c>
      <c r="C98">
        <v>0</v>
      </c>
      <c r="D98">
        <v>0</v>
      </c>
      <c r="E98">
        <v>0</v>
      </c>
      <c r="F98">
        <v>78</v>
      </c>
      <c r="G98">
        <f t="shared" si="19"/>
        <v>0.68939019817247449</v>
      </c>
      <c r="H98">
        <f t="shared" si="20"/>
        <v>-0.37194784291098637</v>
      </c>
    </row>
    <row r="99" spans="1:8" x14ac:dyDescent="0.2">
      <c r="A99" t="s">
        <v>105</v>
      </c>
      <c r="B99">
        <v>0</v>
      </c>
      <c r="C99">
        <v>0</v>
      </c>
      <c r="D99">
        <v>0</v>
      </c>
      <c r="E99">
        <v>0</v>
      </c>
      <c r="F99">
        <v>78</v>
      </c>
      <c r="G99">
        <f>_xlfn.GAMMA($B$1+B99)/(_xlfn.GAMMA($B$1)*FACT(B99))*($B$2/($B$2+1))^$B$1*(1/($B$2+1))^B99</f>
        <v>0.68939019817247449</v>
      </c>
      <c r="H99">
        <f>LN(G99)</f>
        <v>-0.37194784291098637</v>
      </c>
    </row>
    <row r="100" spans="1:8" x14ac:dyDescent="0.2">
      <c r="A100" t="s">
        <v>106</v>
      </c>
      <c r="B100">
        <v>0</v>
      </c>
      <c r="C100">
        <v>0</v>
      </c>
      <c r="D100">
        <v>0</v>
      </c>
      <c r="E100">
        <v>0</v>
      </c>
      <c r="F100">
        <v>78</v>
      </c>
      <c r="G100">
        <f t="shared" si="19"/>
        <v>0.68939019817247449</v>
      </c>
      <c r="H100">
        <f t="shared" si="20"/>
        <v>-0.37194784291098637</v>
      </c>
    </row>
    <row r="101" spans="1:8" x14ac:dyDescent="0.2">
      <c r="A101" s="1" t="s">
        <v>107</v>
      </c>
      <c r="B101">
        <v>0</v>
      </c>
      <c r="C101">
        <v>0</v>
      </c>
      <c r="D101">
        <v>0</v>
      </c>
      <c r="E101">
        <v>0</v>
      </c>
      <c r="F101">
        <v>78</v>
      </c>
      <c r="G101">
        <f t="shared" si="19"/>
        <v>0.68939019817247449</v>
      </c>
      <c r="H101">
        <f t="shared" si="20"/>
        <v>-0.37194784291098637</v>
      </c>
    </row>
    <row r="102" spans="1:8" x14ac:dyDescent="0.2">
      <c r="A102" s="1" t="s">
        <v>108</v>
      </c>
      <c r="B102">
        <v>0</v>
      </c>
      <c r="C102">
        <v>0</v>
      </c>
      <c r="D102">
        <v>0</v>
      </c>
      <c r="E102">
        <v>0</v>
      </c>
      <c r="F102">
        <v>78</v>
      </c>
      <c r="G102">
        <f t="shared" si="19"/>
        <v>0.68939019817247449</v>
      </c>
      <c r="H102">
        <f t="shared" si="20"/>
        <v>-0.37194784291098637</v>
      </c>
    </row>
    <row r="103" spans="1:8" x14ac:dyDescent="0.2">
      <c r="A103" s="1" t="s">
        <v>109</v>
      </c>
      <c r="B103">
        <v>0</v>
      </c>
      <c r="C103">
        <v>0</v>
      </c>
      <c r="D103">
        <v>0</v>
      </c>
      <c r="E103">
        <v>0</v>
      </c>
      <c r="F103">
        <v>78</v>
      </c>
      <c r="G103">
        <f t="shared" si="19"/>
        <v>0.68939019817247449</v>
      </c>
      <c r="H103">
        <f t="shared" si="20"/>
        <v>-0.37194784291098637</v>
      </c>
    </row>
    <row r="104" spans="1:8" x14ac:dyDescent="0.2">
      <c r="A104" s="1" t="s">
        <v>110</v>
      </c>
      <c r="B104">
        <v>0</v>
      </c>
      <c r="C104">
        <v>0</v>
      </c>
      <c r="D104">
        <v>0</v>
      </c>
      <c r="E104">
        <v>0</v>
      </c>
      <c r="F104">
        <v>78</v>
      </c>
      <c r="G104">
        <f t="shared" si="19"/>
        <v>0.68939019817247449</v>
      </c>
      <c r="H104">
        <f t="shared" si="20"/>
        <v>-0.37194784291098637</v>
      </c>
    </row>
    <row r="105" spans="1:8" x14ac:dyDescent="0.2">
      <c r="A105" s="1" t="s">
        <v>111</v>
      </c>
      <c r="B105">
        <v>0</v>
      </c>
      <c r="C105">
        <v>0</v>
      </c>
      <c r="D105">
        <v>0</v>
      </c>
      <c r="E105">
        <v>0</v>
      </c>
      <c r="F105">
        <v>78</v>
      </c>
      <c r="G105">
        <f t="shared" si="19"/>
        <v>0.68939019817247449</v>
      </c>
      <c r="H105">
        <f t="shared" si="20"/>
        <v>-0.37194784291098637</v>
      </c>
    </row>
    <row r="106" spans="1:8" x14ac:dyDescent="0.2">
      <c r="A106" s="1" t="s">
        <v>112</v>
      </c>
      <c r="B106">
        <v>0</v>
      </c>
      <c r="C106">
        <v>0</v>
      </c>
      <c r="D106">
        <v>0</v>
      </c>
      <c r="E106">
        <v>0</v>
      </c>
      <c r="F106">
        <v>78</v>
      </c>
      <c r="G106">
        <f t="shared" si="19"/>
        <v>0.68939019817247449</v>
      </c>
      <c r="H106">
        <f t="shared" si="20"/>
        <v>-0.37194784291098637</v>
      </c>
    </row>
    <row r="107" spans="1:8" x14ac:dyDescent="0.2">
      <c r="A107" s="1" t="s">
        <v>113</v>
      </c>
      <c r="B107">
        <v>0</v>
      </c>
      <c r="C107">
        <v>0</v>
      </c>
      <c r="D107">
        <v>0</v>
      </c>
      <c r="E107">
        <v>0</v>
      </c>
      <c r="F107">
        <v>78</v>
      </c>
      <c r="G107">
        <f t="shared" si="19"/>
        <v>0.68939019817247449</v>
      </c>
      <c r="H107">
        <f t="shared" si="20"/>
        <v>-0.37194784291098637</v>
      </c>
    </row>
    <row r="108" spans="1:8" x14ac:dyDescent="0.2">
      <c r="A108" s="1" t="s">
        <v>114</v>
      </c>
      <c r="B108">
        <v>0</v>
      </c>
      <c r="C108">
        <v>0</v>
      </c>
      <c r="D108">
        <v>0</v>
      </c>
      <c r="E108">
        <v>0</v>
      </c>
      <c r="F108">
        <v>78</v>
      </c>
      <c r="G108">
        <f t="shared" si="19"/>
        <v>0.68939019817247449</v>
      </c>
      <c r="H108">
        <f t="shared" si="20"/>
        <v>-0.37194784291098637</v>
      </c>
    </row>
    <row r="109" spans="1:8" x14ac:dyDescent="0.2">
      <c r="A109" s="1" t="s">
        <v>115</v>
      </c>
      <c r="B109">
        <v>0</v>
      </c>
      <c r="C109">
        <v>0</v>
      </c>
      <c r="D109">
        <v>0</v>
      </c>
      <c r="E109">
        <v>0</v>
      </c>
      <c r="F109">
        <v>78</v>
      </c>
      <c r="G109">
        <f t="shared" si="19"/>
        <v>0.68939019817247449</v>
      </c>
      <c r="H109">
        <f t="shared" si="20"/>
        <v>-0.37194784291098637</v>
      </c>
    </row>
    <row r="110" spans="1:8" x14ac:dyDescent="0.2">
      <c r="A110" s="1" t="s">
        <v>116</v>
      </c>
      <c r="B110">
        <v>0</v>
      </c>
      <c r="C110">
        <v>0</v>
      </c>
      <c r="D110">
        <v>0</v>
      </c>
      <c r="E110">
        <v>0</v>
      </c>
      <c r="F110">
        <v>78</v>
      </c>
      <c r="G110">
        <f t="shared" si="19"/>
        <v>0.68939019817247449</v>
      </c>
      <c r="H110">
        <f t="shared" si="20"/>
        <v>-0.37194784291098637</v>
      </c>
    </row>
    <row r="111" spans="1:8" x14ac:dyDescent="0.2">
      <c r="A111" s="1" t="s">
        <v>117</v>
      </c>
      <c r="B111">
        <v>0</v>
      </c>
      <c r="C111">
        <v>0</v>
      </c>
      <c r="D111">
        <v>0</v>
      </c>
      <c r="E111">
        <v>0</v>
      </c>
      <c r="F111">
        <v>78</v>
      </c>
      <c r="G111">
        <f t="shared" si="19"/>
        <v>0.68939019817247449</v>
      </c>
      <c r="H111">
        <f t="shared" si="20"/>
        <v>-0.37194784291098637</v>
      </c>
    </row>
    <row r="112" spans="1:8" x14ac:dyDescent="0.2">
      <c r="A112" s="1" t="s">
        <v>118</v>
      </c>
      <c r="B112">
        <v>0</v>
      </c>
      <c r="C112">
        <v>0</v>
      </c>
      <c r="D112">
        <v>0</v>
      </c>
      <c r="E112">
        <v>0</v>
      </c>
      <c r="F112">
        <v>78</v>
      </c>
      <c r="G112">
        <f t="shared" si="19"/>
        <v>0.68939019817247449</v>
      </c>
      <c r="H112">
        <f t="shared" si="20"/>
        <v>-0.37194784291098637</v>
      </c>
    </row>
    <row r="113" spans="1:8" x14ac:dyDescent="0.2">
      <c r="A113" s="1" t="s">
        <v>119</v>
      </c>
      <c r="B113">
        <v>0</v>
      </c>
      <c r="C113">
        <v>0</v>
      </c>
      <c r="D113">
        <v>0</v>
      </c>
      <c r="E113">
        <v>0</v>
      </c>
      <c r="F113">
        <v>78</v>
      </c>
      <c r="G113">
        <f t="shared" si="19"/>
        <v>0.68939019817247449</v>
      </c>
      <c r="H113">
        <f t="shared" si="20"/>
        <v>-0.37194784291098637</v>
      </c>
    </row>
    <row r="114" spans="1:8" x14ac:dyDescent="0.2">
      <c r="A114" s="1" t="s">
        <v>120</v>
      </c>
      <c r="B114">
        <v>0</v>
      </c>
      <c r="C114">
        <v>0</v>
      </c>
      <c r="D114">
        <v>0</v>
      </c>
      <c r="E114">
        <v>0</v>
      </c>
      <c r="F114">
        <v>78</v>
      </c>
      <c r="G114">
        <f t="shared" si="19"/>
        <v>0.68939019817247449</v>
      </c>
      <c r="H114">
        <f t="shared" si="20"/>
        <v>-0.37194784291098637</v>
      </c>
    </row>
    <row r="115" spans="1:8" x14ac:dyDescent="0.2">
      <c r="A115" s="1" t="s">
        <v>121</v>
      </c>
      <c r="B115">
        <v>0</v>
      </c>
      <c r="C115">
        <v>0</v>
      </c>
      <c r="D115">
        <v>0</v>
      </c>
      <c r="E115">
        <v>0</v>
      </c>
      <c r="F115">
        <v>78</v>
      </c>
      <c r="G115">
        <f t="shared" si="19"/>
        <v>0.68939019817247449</v>
      </c>
      <c r="H115">
        <f t="shared" si="20"/>
        <v>-0.37194784291098637</v>
      </c>
    </row>
    <row r="116" spans="1:8" x14ac:dyDescent="0.2">
      <c r="A116" s="1" t="s">
        <v>122</v>
      </c>
      <c r="B116">
        <v>0</v>
      </c>
      <c r="C116">
        <v>0</v>
      </c>
      <c r="D116">
        <v>0</v>
      </c>
      <c r="E116">
        <v>0</v>
      </c>
      <c r="F116">
        <v>78</v>
      </c>
      <c r="G116">
        <f t="shared" si="19"/>
        <v>0.68939019817247449</v>
      </c>
      <c r="H116">
        <f t="shared" si="20"/>
        <v>-0.37194784291098637</v>
      </c>
    </row>
    <row r="117" spans="1:8" x14ac:dyDescent="0.2">
      <c r="A117" s="1" t="s">
        <v>123</v>
      </c>
      <c r="B117">
        <v>0</v>
      </c>
      <c r="C117">
        <v>0</v>
      </c>
      <c r="D117">
        <v>0</v>
      </c>
      <c r="E117">
        <v>0</v>
      </c>
      <c r="F117">
        <v>78</v>
      </c>
      <c r="G117">
        <f t="shared" si="19"/>
        <v>0.68939019817247449</v>
      </c>
      <c r="H117">
        <f t="shared" si="20"/>
        <v>-0.37194784291098637</v>
      </c>
    </row>
    <row r="118" spans="1:8" x14ac:dyDescent="0.2">
      <c r="A118" s="1" t="s">
        <v>124</v>
      </c>
      <c r="B118">
        <v>0</v>
      </c>
      <c r="C118">
        <v>0</v>
      </c>
      <c r="D118">
        <v>0</v>
      </c>
      <c r="E118">
        <v>0</v>
      </c>
      <c r="F118">
        <v>78</v>
      </c>
      <c r="G118">
        <f t="shared" si="19"/>
        <v>0.68939019817247449</v>
      </c>
      <c r="H118">
        <f t="shared" si="20"/>
        <v>-0.37194784291098637</v>
      </c>
    </row>
    <row r="119" spans="1:8" x14ac:dyDescent="0.2">
      <c r="A119" s="1" t="s">
        <v>125</v>
      </c>
      <c r="B119">
        <v>0</v>
      </c>
      <c r="C119">
        <v>0</v>
      </c>
      <c r="D119">
        <v>0</v>
      </c>
      <c r="E119">
        <v>0</v>
      </c>
      <c r="F119">
        <v>78</v>
      </c>
      <c r="G119">
        <f t="shared" si="19"/>
        <v>0.68939019817247449</v>
      </c>
      <c r="H119">
        <f t="shared" si="20"/>
        <v>-0.37194784291098637</v>
      </c>
    </row>
    <row r="120" spans="1:8" x14ac:dyDescent="0.2">
      <c r="A120" s="1" t="s">
        <v>126</v>
      </c>
      <c r="B120">
        <v>0</v>
      </c>
      <c r="C120">
        <v>0</v>
      </c>
      <c r="D120">
        <v>0</v>
      </c>
      <c r="E120">
        <v>0</v>
      </c>
      <c r="F120">
        <v>78</v>
      </c>
      <c r="G120">
        <f t="shared" si="19"/>
        <v>0.68939019817247449</v>
      </c>
      <c r="H120">
        <f t="shared" si="20"/>
        <v>-0.37194784291098637</v>
      </c>
    </row>
    <row r="121" spans="1:8" x14ac:dyDescent="0.2">
      <c r="A121" s="1" t="s">
        <v>127</v>
      </c>
      <c r="B121">
        <v>0</v>
      </c>
      <c r="C121">
        <v>0</v>
      </c>
      <c r="D121">
        <v>0</v>
      </c>
      <c r="E121">
        <v>0</v>
      </c>
      <c r="F121">
        <v>78</v>
      </c>
      <c r="G121">
        <f t="shared" si="19"/>
        <v>0.68939019817247449</v>
      </c>
      <c r="H121">
        <f t="shared" si="20"/>
        <v>-0.37194784291098637</v>
      </c>
    </row>
    <row r="122" spans="1:8" x14ac:dyDescent="0.2">
      <c r="A122" s="1" t="s">
        <v>128</v>
      </c>
      <c r="B122">
        <v>0</v>
      </c>
      <c r="C122">
        <v>0</v>
      </c>
      <c r="D122">
        <v>0</v>
      </c>
      <c r="E122">
        <v>0</v>
      </c>
      <c r="F122">
        <v>78</v>
      </c>
      <c r="G122">
        <f t="shared" si="19"/>
        <v>0.68939019817247449</v>
      </c>
      <c r="H122">
        <f t="shared" si="20"/>
        <v>-0.37194784291098637</v>
      </c>
    </row>
    <row r="123" spans="1:8" x14ac:dyDescent="0.2">
      <c r="A123" s="1" t="s">
        <v>129</v>
      </c>
      <c r="B123">
        <v>0</v>
      </c>
      <c r="C123">
        <v>0</v>
      </c>
      <c r="D123">
        <v>0</v>
      </c>
      <c r="E123">
        <v>0</v>
      </c>
      <c r="F123">
        <v>78</v>
      </c>
      <c r="G123">
        <f t="shared" si="19"/>
        <v>0.68939019817247449</v>
      </c>
      <c r="H123">
        <f t="shared" si="20"/>
        <v>-0.37194784291098637</v>
      </c>
    </row>
    <row r="124" spans="1:8" x14ac:dyDescent="0.2">
      <c r="A124" s="1" t="s">
        <v>130</v>
      </c>
      <c r="B124">
        <v>0</v>
      </c>
      <c r="C124">
        <v>0</v>
      </c>
      <c r="D124">
        <v>0</v>
      </c>
      <c r="E124">
        <v>0</v>
      </c>
      <c r="F124">
        <v>78</v>
      </c>
      <c r="G124">
        <f t="shared" si="19"/>
        <v>0.68939019817247449</v>
      </c>
      <c r="H124">
        <f t="shared" si="20"/>
        <v>-0.37194784291098637</v>
      </c>
    </row>
    <row r="125" spans="1:8" x14ac:dyDescent="0.2">
      <c r="A125" s="1" t="s">
        <v>131</v>
      </c>
      <c r="B125">
        <v>0</v>
      </c>
      <c r="C125">
        <v>0</v>
      </c>
      <c r="D125">
        <v>0</v>
      </c>
      <c r="E125">
        <v>0</v>
      </c>
      <c r="F125">
        <v>78</v>
      </c>
      <c r="G125">
        <f t="shared" si="19"/>
        <v>0.68939019817247449</v>
      </c>
      <c r="H125">
        <f t="shared" si="20"/>
        <v>-0.37194784291098637</v>
      </c>
    </row>
    <row r="126" spans="1:8" x14ac:dyDescent="0.2">
      <c r="A126" s="1" t="s">
        <v>132</v>
      </c>
      <c r="B126">
        <v>0</v>
      </c>
      <c r="C126">
        <v>0</v>
      </c>
      <c r="D126">
        <v>0</v>
      </c>
      <c r="E126">
        <v>0</v>
      </c>
      <c r="F126">
        <v>78</v>
      </c>
      <c r="G126">
        <f t="shared" si="19"/>
        <v>0.68939019817247449</v>
      </c>
      <c r="H126">
        <f t="shared" si="20"/>
        <v>-0.37194784291098637</v>
      </c>
    </row>
    <row r="127" spans="1:8" x14ac:dyDescent="0.2">
      <c r="A127" s="1" t="s">
        <v>133</v>
      </c>
      <c r="B127">
        <v>0</v>
      </c>
      <c r="C127">
        <v>0</v>
      </c>
      <c r="D127">
        <v>0</v>
      </c>
      <c r="E127">
        <v>0</v>
      </c>
      <c r="F127">
        <v>78</v>
      </c>
      <c r="G127">
        <f t="shared" si="19"/>
        <v>0.68939019817247449</v>
      </c>
      <c r="H127">
        <f t="shared" si="20"/>
        <v>-0.37194784291098637</v>
      </c>
    </row>
    <row r="128" spans="1:8" x14ac:dyDescent="0.2">
      <c r="A128" s="1" t="s">
        <v>134</v>
      </c>
      <c r="B128">
        <v>0</v>
      </c>
      <c r="C128">
        <v>0</v>
      </c>
      <c r="D128">
        <v>0</v>
      </c>
      <c r="E128">
        <v>0</v>
      </c>
      <c r="F128">
        <v>78</v>
      </c>
      <c r="G128">
        <f t="shared" si="19"/>
        <v>0.68939019817247449</v>
      </c>
      <c r="H128">
        <f t="shared" si="20"/>
        <v>-0.37194784291098637</v>
      </c>
    </row>
    <row r="129" spans="1:8" x14ac:dyDescent="0.2">
      <c r="A129" s="1" t="s">
        <v>135</v>
      </c>
      <c r="B129">
        <v>0</v>
      </c>
      <c r="C129">
        <v>0</v>
      </c>
      <c r="D129">
        <v>0</v>
      </c>
      <c r="E129">
        <v>0</v>
      </c>
      <c r="F129">
        <v>78</v>
      </c>
      <c r="G129">
        <f t="shared" si="19"/>
        <v>0.68939019817247449</v>
      </c>
      <c r="H129">
        <f t="shared" si="20"/>
        <v>-0.37194784291098637</v>
      </c>
    </row>
    <row r="130" spans="1:8" x14ac:dyDescent="0.2">
      <c r="A130" s="1" t="s">
        <v>136</v>
      </c>
      <c r="B130">
        <v>0</v>
      </c>
      <c r="C130">
        <v>0</v>
      </c>
      <c r="D130">
        <v>0</v>
      </c>
      <c r="E130">
        <v>0</v>
      </c>
      <c r="F130">
        <v>78</v>
      </c>
      <c r="G130">
        <f t="shared" si="19"/>
        <v>0.68939019817247449</v>
      </c>
      <c r="H130">
        <f t="shared" si="20"/>
        <v>-0.37194784291098637</v>
      </c>
    </row>
    <row r="131" spans="1:8" x14ac:dyDescent="0.2">
      <c r="A131" s="1" t="s">
        <v>137</v>
      </c>
      <c r="B131">
        <v>0</v>
      </c>
      <c r="C131">
        <v>0</v>
      </c>
      <c r="D131">
        <v>0</v>
      </c>
      <c r="E131">
        <v>0</v>
      </c>
      <c r="F131">
        <v>78</v>
      </c>
      <c r="G131">
        <f t="shared" si="19"/>
        <v>0.68939019817247449</v>
      </c>
      <c r="H131">
        <f t="shared" si="20"/>
        <v>-0.37194784291098637</v>
      </c>
    </row>
    <row r="132" spans="1:8" x14ac:dyDescent="0.2">
      <c r="A132" s="1" t="s">
        <v>138</v>
      </c>
      <c r="B132">
        <v>0</v>
      </c>
      <c r="C132">
        <v>0</v>
      </c>
      <c r="D132">
        <v>0</v>
      </c>
      <c r="E132">
        <v>0</v>
      </c>
      <c r="F132">
        <v>78</v>
      </c>
      <c r="G132">
        <f t="shared" si="19"/>
        <v>0.68939019817247449</v>
      </c>
      <c r="H132">
        <f t="shared" si="20"/>
        <v>-0.37194784291098637</v>
      </c>
    </row>
    <row r="133" spans="1:8" x14ac:dyDescent="0.2">
      <c r="A133" s="1" t="s">
        <v>139</v>
      </c>
      <c r="B133">
        <v>0</v>
      </c>
      <c r="C133">
        <v>0</v>
      </c>
      <c r="D133">
        <v>0</v>
      </c>
      <c r="E133">
        <v>0</v>
      </c>
      <c r="F133">
        <v>78</v>
      </c>
      <c r="G133">
        <f t="shared" si="19"/>
        <v>0.68939019817247449</v>
      </c>
      <c r="H133">
        <f t="shared" si="20"/>
        <v>-0.37194784291098637</v>
      </c>
    </row>
    <row r="134" spans="1:8" x14ac:dyDescent="0.2">
      <c r="A134" s="1" t="s">
        <v>140</v>
      </c>
      <c r="B134">
        <v>0</v>
      </c>
      <c r="C134">
        <v>0</v>
      </c>
      <c r="D134">
        <v>0</v>
      </c>
      <c r="E134">
        <v>0</v>
      </c>
      <c r="F134">
        <v>78</v>
      </c>
      <c r="G134">
        <f t="shared" ref="G134:G197" si="21">_xlfn.GAMMA($B$1+B134)/(_xlfn.GAMMA($B$1)*FACT(B134))*($B$2/($B$2+1))^$B$1*(1/($B$2+1))^B134</f>
        <v>0.68939019817247449</v>
      </c>
      <c r="H134">
        <f t="shared" ref="H134:H197" si="22">LN(G134)</f>
        <v>-0.37194784291098637</v>
      </c>
    </row>
    <row r="135" spans="1:8" x14ac:dyDescent="0.2">
      <c r="A135" s="1" t="s">
        <v>141</v>
      </c>
      <c r="B135">
        <v>0</v>
      </c>
      <c r="C135">
        <v>0</v>
      </c>
      <c r="D135">
        <v>0</v>
      </c>
      <c r="E135">
        <v>0</v>
      </c>
      <c r="F135">
        <v>78</v>
      </c>
      <c r="G135">
        <f t="shared" si="21"/>
        <v>0.68939019817247449</v>
      </c>
      <c r="H135">
        <f t="shared" si="22"/>
        <v>-0.37194784291098637</v>
      </c>
    </row>
    <row r="136" spans="1:8" x14ac:dyDescent="0.2">
      <c r="A136" s="1" t="s">
        <v>142</v>
      </c>
      <c r="B136">
        <v>0</v>
      </c>
      <c r="C136">
        <v>0</v>
      </c>
      <c r="D136">
        <v>0</v>
      </c>
      <c r="E136">
        <v>0</v>
      </c>
      <c r="F136">
        <v>78</v>
      </c>
      <c r="G136">
        <f t="shared" si="21"/>
        <v>0.68939019817247449</v>
      </c>
      <c r="H136">
        <f t="shared" si="22"/>
        <v>-0.37194784291098637</v>
      </c>
    </row>
    <row r="137" spans="1:8" x14ac:dyDescent="0.2">
      <c r="A137" s="1" t="s">
        <v>143</v>
      </c>
      <c r="B137">
        <v>0</v>
      </c>
      <c r="C137">
        <v>0</v>
      </c>
      <c r="D137">
        <v>0</v>
      </c>
      <c r="E137">
        <v>0</v>
      </c>
      <c r="F137">
        <v>78</v>
      </c>
      <c r="G137">
        <f t="shared" si="21"/>
        <v>0.68939019817247449</v>
      </c>
      <c r="H137">
        <f t="shared" si="22"/>
        <v>-0.37194784291098637</v>
      </c>
    </row>
    <row r="138" spans="1:8" x14ac:dyDescent="0.2">
      <c r="A138" s="1" t="s">
        <v>144</v>
      </c>
      <c r="B138">
        <v>0</v>
      </c>
      <c r="C138">
        <v>0</v>
      </c>
      <c r="D138">
        <v>0</v>
      </c>
      <c r="E138">
        <v>0</v>
      </c>
      <c r="F138">
        <v>78</v>
      </c>
      <c r="G138">
        <f t="shared" si="21"/>
        <v>0.68939019817247449</v>
      </c>
      <c r="H138">
        <f t="shared" si="22"/>
        <v>-0.37194784291098637</v>
      </c>
    </row>
    <row r="139" spans="1:8" x14ac:dyDescent="0.2">
      <c r="A139" s="1" t="s">
        <v>145</v>
      </c>
      <c r="B139">
        <v>0</v>
      </c>
      <c r="C139">
        <v>0</v>
      </c>
      <c r="D139">
        <v>0</v>
      </c>
      <c r="E139">
        <v>0</v>
      </c>
      <c r="F139">
        <v>78</v>
      </c>
      <c r="G139">
        <f t="shared" si="21"/>
        <v>0.68939019817247449</v>
      </c>
      <c r="H139">
        <f t="shared" si="22"/>
        <v>-0.37194784291098637</v>
      </c>
    </row>
    <row r="140" spans="1:8" x14ac:dyDescent="0.2">
      <c r="A140" s="1" t="s">
        <v>146</v>
      </c>
      <c r="B140">
        <v>0</v>
      </c>
      <c r="C140">
        <v>0</v>
      </c>
      <c r="D140">
        <v>0</v>
      </c>
      <c r="E140">
        <v>0</v>
      </c>
      <c r="F140">
        <v>78</v>
      </c>
      <c r="G140">
        <f t="shared" si="21"/>
        <v>0.68939019817247449</v>
      </c>
      <c r="H140">
        <f t="shared" si="22"/>
        <v>-0.37194784291098637</v>
      </c>
    </row>
    <row r="141" spans="1:8" x14ac:dyDescent="0.2">
      <c r="A141" s="1" t="s">
        <v>147</v>
      </c>
      <c r="B141">
        <v>0</v>
      </c>
      <c r="C141">
        <v>0</v>
      </c>
      <c r="D141">
        <v>0</v>
      </c>
      <c r="E141">
        <v>0</v>
      </c>
      <c r="F141">
        <v>78</v>
      </c>
      <c r="G141">
        <f t="shared" si="21"/>
        <v>0.68939019817247449</v>
      </c>
      <c r="H141">
        <f t="shared" si="22"/>
        <v>-0.37194784291098637</v>
      </c>
    </row>
    <row r="142" spans="1:8" x14ac:dyDescent="0.2">
      <c r="A142" s="1" t="s">
        <v>148</v>
      </c>
      <c r="B142">
        <v>0</v>
      </c>
      <c r="C142">
        <v>0</v>
      </c>
      <c r="D142">
        <v>0</v>
      </c>
      <c r="E142">
        <v>0</v>
      </c>
      <c r="F142">
        <v>78</v>
      </c>
      <c r="G142">
        <f t="shared" si="21"/>
        <v>0.68939019817247449</v>
      </c>
      <c r="H142">
        <f t="shared" si="22"/>
        <v>-0.37194784291098637</v>
      </c>
    </row>
    <row r="143" spans="1:8" x14ac:dyDescent="0.2">
      <c r="A143" s="1" t="s">
        <v>149</v>
      </c>
      <c r="B143">
        <v>0</v>
      </c>
      <c r="C143">
        <v>0</v>
      </c>
      <c r="D143">
        <v>0</v>
      </c>
      <c r="E143">
        <v>0</v>
      </c>
      <c r="F143">
        <v>78</v>
      </c>
      <c r="G143">
        <f t="shared" si="21"/>
        <v>0.68939019817247449</v>
      </c>
      <c r="H143">
        <f t="shared" si="22"/>
        <v>-0.37194784291098637</v>
      </c>
    </row>
    <row r="144" spans="1:8" x14ac:dyDescent="0.2">
      <c r="A144" s="1" t="s">
        <v>150</v>
      </c>
      <c r="B144">
        <v>0</v>
      </c>
      <c r="C144">
        <v>0</v>
      </c>
      <c r="D144">
        <v>0</v>
      </c>
      <c r="E144">
        <v>0</v>
      </c>
      <c r="F144">
        <v>78</v>
      </c>
      <c r="G144">
        <f t="shared" si="21"/>
        <v>0.68939019817247449</v>
      </c>
      <c r="H144">
        <f t="shared" si="22"/>
        <v>-0.37194784291098637</v>
      </c>
    </row>
    <row r="145" spans="1:8" x14ac:dyDescent="0.2">
      <c r="A145" s="1" t="s">
        <v>151</v>
      </c>
      <c r="B145">
        <v>0</v>
      </c>
      <c r="C145">
        <v>0</v>
      </c>
      <c r="D145">
        <v>0</v>
      </c>
      <c r="E145">
        <v>0</v>
      </c>
      <c r="F145">
        <v>78</v>
      </c>
      <c r="G145">
        <f t="shared" si="21"/>
        <v>0.68939019817247449</v>
      </c>
      <c r="H145">
        <f t="shared" si="22"/>
        <v>-0.37194784291098637</v>
      </c>
    </row>
    <row r="146" spans="1:8" x14ac:dyDescent="0.2">
      <c r="A146" s="1" t="s">
        <v>152</v>
      </c>
      <c r="B146">
        <v>0</v>
      </c>
      <c r="C146">
        <v>0</v>
      </c>
      <c r="D146">
        <v>0</v>
      </c>
      <c r="E146">
        <v>0</v>
      </c>
      <c r="F146">
        <v>78</v>
      </c>
      <c r="G146">
        <f t="shared" si="21"/>
        <v>0.68939019817247449</v>
      </c>
      <c r="H146">
        <f t="shared" si="22"/>
        <v>-0.37194784291098637</v>
      </c>
    </row>
    <row r="147" spans="1:8" x14ac:dyDescent="0.2">
      <c r="A147" s="1" t="s">
        <v>153</v>
      </c>
      <c r="B147">
        <v>0</v>
      </c>
      <c r="C147">
        <v>0</v>
      </c>
      <c r="D147">
        <v>0</v>
      </c>
      <c r="E147">
        <v>0</v>
      </c>
      <c r="F147">
        <v>78</v>
      </c>
      <c r="G147">
        <f t="shared" si="21"/>
        <v>0.68939019817247449</v>
      </c>
      <c r="H147">
        <f t="shared" si="22"/>
        <v>-0.37194784291098637</v>
      </c>
    </row>
    <row r="148" spans="1:8" x14ac:dyDescent="0.2">
      <c r="A148" s="1" t="s">
        <v>154</v>
      </c>
      <c r="B148">
        <v>0</v>
      </c>
      <c r="C148">
        <v>0</v>
      </c>
      <c r="D148">
        <v>0</v>
      </c>
      <c r="E148">
        <v>0</v>
      </c>
      <c r="F148">
        <v>78</v>
      </c>
      <c r="G148">
        <f t="shared" si="21"/>
        <v>0.68939019817247449</v>
      </c>
      <c r="H148">
        <f t="shared" si="22"/>
        <v>-0.37194784291098637</v>
      </c>
    </row>
    <row r="149" spans="1:8" x14ac:dyDescent="0.2">
      <c r="A149" s="1" t="s">
        <v>155</v>
      </c>
      <c r="B149">
        <v>0</v>
      </c>
      <c r="C149">
        <v>0</v>
      </c>
      <c r="D149">
        <v>0</v>
      </c>
      <c r="E149">
        <v>0</v>
      </c>
      <c r="F149">
        <v>78</v>
      </c>
      <c r="G149">
        <f t="shared" si="21"/>
        <v>0.68939019817247449</v>
      </c>
      <c r="H149">
        <f t="shared" si="22"/>
        <v>-0.37194784291098637</v>
      </c>
    </row>
    <row r="150" spans="1:8" x14ac:dyDescent="0.2">
      <c r="A150" s="1" t="s">
        <v>156</v>
      </c>
      <c r="B150">
        <v>0</v>
      </c>
      <c r="C150">
        <v>0</v>
      </c>
      <c r="D150">
        <v>0</v>
      </c>
      <c r="E150">
        <v>0</v>
      </c>
      <c r="F150">
        <v>78</v>
      </c>
      <c r="G150">
        <f t="shared" si="21"/>
        <v>0.68939019817247449</v>
      </c>
      <c r="H150">
        <f t="shared" si="22"/>
        <v>-0.37194784291098637</v>
      </c>
    </row>
    <row r="151" spans="1:8" x14ac:dyDescent="0.2">
      <c r="A151" s="1" t="s">
        <v>157</v>
      </c>
      <c r="B151">
        <v>0</v>
      </c>
      <c r="C151">
        <v>0</v>
      </c>
      <c r="D151">
        <v>0</v>
      </c>
      <c r="E151">
        <v>0</v>
      </c>
      <c r="F151">
        <v>78</v>
      </c>
      <c r="G151">
        <f t="shared" si="21"/>
        <v>0.68939019817247449</v>
      </c>
      <c r="H151">
        <f t="shared" si="22"/>
        <v>-0.37194784291098637</v>
      </c>
    </row>
    <row r="152" spans="1:8" x14ac:dyDescent="0.2">
      <c r="A152" s="1" t="s">
        <v>158</v>
      </c>
      <c r="B152">
        <v>0</v>
      </c>
      <c r="C152">
        <v>0</v>
      </c>
      <c r="D152">
        <v>0</v>
      </c>
      <c r="E152">
        <v>0</v>
      </c>
      <c r="F152">
        <v>78</v>
      </c>
      <c r="G152">
        <f t="shared" si="21"/>
        <v>0.68939019817247449</v>
      </c>
      <c r="H152">
        <f t="shared" si="22"/>
        <v>-0.37194784291098637</v>
      </c>
    </row>
    <row r="153" spans="1:8" x14ac:dyDescent="0.2">
      <c r="A153" s="1" t="s">
        <v>159</v>
      </c>
      <c r="B153">
        <v>0</v>
      </c>
      <c r="C153">
        <v>0</v>
      </c>
      <c r="D153">
        <v>0</v>
      </c>
      <c r="E153">
        <v>0</v>
      </c>
      <c r="F153">
        <v>78</v>
      </c>
      <c r="G153">
        <f t="shared" si="21"/>
        <v>0.68939019817247449</v>
      </c>
      <c r="H153">
        <f t="shared" si="22"/>
        <v>-0.37194784291098637</v>
      </c>
    </row>
    <row r="154" spans="1:8" x14ac:dyDescent="0.2">
      <c r="A154" s="1" t="s">
        <v>160</v>
      </c>
      <c r="B154">
        <v>0</v>
      </c>
      <c r="C154">
        <v>0</v>
      </c>
      <c r="D154">
        <v>0</v>
      </c>
      <c r="E154">
        <v>0</v>
      </c>
      <c r="F154">
        <v>78</v>
      </c>
      <c r="G154">
        <f t="shared" si="21"/>
        <v>0.68939019817247449</v>
      </c>
      <c r="H154">
        <f t="shared" si="22"/>
        <v>-0.37194784291098637</v>
      </c>
    </row>
    <row r="155" spans="1:8" x14ac:dyDescent="0.2">
      <c r="A155" s="1" t="s">
        <v>161</v>
      </c>
      <c r="B155">
        <v>0</v>
      </c>
      <c r="C155">
        <v>0</v>
      </c>
      <c r="D155">
        <v>0</v>
      </c>
      <c r="E155">
        <v>0</v>
      </c>
      <c r="F155">
        <v>78</v>
      </c>
      <c r="G155">
        <f t="shared" si="21"/>
        <v>0.68939019817247449</v>
      </c>
      <c r="H155">
        <f t="shared" si="22"/>
        <v>-0.37194784291098637</v>
      </c>
    </row>
    <row r="156" spans="1:8" x14ac:dyDescent="0.2">
      <c r="A156" s="1" t="s">
        <v>162</v>
      </c>
      <c r="B156">
        <v>0</v>
      </c>
      <c r="C156">
        <v>0</v>
      </c>
      <c r="D156">
        <v>0</v>
      </c>
      <c r="E156">
        <v>0</v>
      </c>
      <c r="F156">
        <v>78</v>
      </c>
      <c r="G156">
        <f t="shared" si="21"/>
        <v>0.68939019817247449</v>
      </c>
      <c r="H156">
        <f t="shared" si="22"/>
        <v>-0.37194784291098637</v>
      </c>
    </row>
    <row r="157" spans="1:8" x14ac:dyDescent="0.2">
      <c r="A157" s="1" t="s">
        <v>163</v>
      </c>
      <c r="B157">
        <v>0</v>
      </c>
      <c r="C157">
        <v>0</v>
      </c>
      <c r="D157">
        <v>0</v>
      </c>
      <c r="E157">
        <v>0</v>
      </c>
      <c r="F157">
        <v>78</v>
      </c>
      <c r="G157">
        <f t="shared" si="21"/>
        <v>0.68939019817247449</v>
      </c>
      <c r="H157">
        <f t="shared" si="22"/>
        <v>-0.37194784291098637</v>
      </c>
    </row>
    <row r="158" spans="1:8" x14ac:dyDescent="0.2">
      <c r="A158" s="1" t="s">
        <v>164</v>
      </c>
      <c r="B158">
        <v>0</v>
      </c>
      <c r="C158">
        <v>0</v>
      </c>
      <c r="D158">
        <v>0</v>
      </c>
      <c r="E158">
        <v>0</v>
      </c>
      <c r="F158">
        <v>78</v>
      </c>
      <c r="G158">
        <f t="shared" si="21"/>
        <v>0.68939019817247449</v>
      </c>
      <c r="H158">
        <f t="shared" si="22"/>
        <v>-0.37194784291098637</v>
      </c>
    </row>
    <row r="159" spans="1:8" x14ac:dyDescent="0.2">
      <c r="A159" s="1" t="s">
        <v>165</v>
      </c>
      <c r="B159">
        <v>0</v>
      </c>
      <c r="C159">
        <v>0</v>
      </c>
      <c r="D159">
        <v>0</v>
      </c>
      <c r="E159">
        <v>0</v>
      </c>
      <c r="F159">
        <v>78</v>
      </c>
      <c r="G159">
        <f t="shared" si="21"/>
        <v>0.68939019817247449</v>
      </c>
      <c r="H159">
        <f t="shared" si="22"/>
        <v>-0.37194784291098637</v>
      </c>
    </row>
    <row r="160" spans="1:8" x14ac:dyDescent="0.2">
      <c r="A160" s="1" t="s">
        <v>166</v>
      </c>
      <c r="B160">
        <v>0</v>
      </c>
      <c r="C160">
        <v>0</v>
      </c>
      <c r="D160">
        <v>0</v>
      </c>
      <c r="E160">
        <v>0</v>
      </c>
      <c r="F160">
        <v>78</v>
      </c>
      <c r="G160">
        <f t="shared" si="21"/>
        <v>0.68939019817247449</v>
      </c>
      <c r="H160">
        <f t="shared" si="22"/>
        <v>-0.37194784291098637</v>
      </c>
    </row>
    <row r="161" spans="1:8" x14ac:dyDescent="0.2">
      <c r="A161" s="1" t="s">
        <v>167</v>
      </c>
      <c r="B161">
        <v>0</v>
      </c>
      <c r="C161">
        <v>0</v>
      </c>
      <c r="D161">
        <v>0</v>
      </c>
      <c r="E161">
        <v>0</v>
      </c>
      <c r="F161">
        <v>78</v>
      </c>
      <c r="G161">
        <f t="shared" si="21"/>
        <v>0.68939019817247449</v>
      </c>
      <c r="H161">
        <f t="shared" si="22"/>
        <v>-0.37194784291098637</v>
      </c>
    </row>
    <row r="162" spans="1:8" x14ac:dyDescent="0.2">
      <c r="A162" s="1" t="s">
        <v>168</v>
      </c>
      <c r="B162">
        <v>0</v>
      </c>
      <c r="C162">
        <v>0</v>
      </c>
      <c r="D162">
        <v>0</v>
      </c>
      <c r="E162">
        <v>0</v>
      </c>
      <c r="F162">
        <v>78</v>
      </c>
      <c r="G162">
        <f t="shared" si="21"/>
        <v>0.68939019817247449</v>
      </c>
      <c r="H162">
        <f t="shared" si="22"/>
        <v>-0.37194784291098637</v>
      </c>
    </row>
    <row r="163" spans="1:8" x14ac:dyDescent="0.2">
      <c r="A163" s="1" t="s">
        <v>169</v>
      </c>
      <c r="B163">
        <v>0</v>
      </c>
      <c r="C163">
        <v>0</v>
      </c>
      <c r="D163">
        <v>0</v>
      </c>
      <c r="E163">
        <v>0</v>
      </c>
      <c r="F163">
        <v>78</v>
      </c>
      <c r="G163">
        <f t="shared" si="21"/>
        <v>0.68939019817247449</v>
      </c>
      <c r="H163">
        <f t="shared" si="22"/>
        <v>-0.37194784291098637</v>
      </c>
    </row>
    <row r="164" spans="1:8" x14ac:dyDescent="0.2">
      <c r="A164" s="1" t="s">
        <v>170</v>
      </c>
      <c r="B164">
        <v>0</v>
      </c>
      <c r="C164">
        <v>0</v>
      </c>
      <c r="D164">
        <v>0</v>
      </c>
      <c r="E164">
        <v>0</v>
      </c>
      <c r="F164">
        <v>78</v>
      </c>
      <c r="G164">
        <f t="shared" si="21"/>
        <v>0.68939019817247449</v>
      </c>
      <c r="H164">
        <f t="shared" si="22"/>
        <v>-0.37194784291098637</v>
      </c>
    </row>
    <row r="165" spans="1:8" x14ac:dyDescent="0.2">
      <c r="A165" s="1" t="s">
        <v>171</v>
      </c>
      <c r="B165">
        <v>0</v>
      </c>
      <c r="C165">
        <v>0</v>
      </c>
      <c r="D165">
        <v>0</v>
      </c>
      <c r="E165">
        <v>0</v>
      </c>
      <c r="F165">
        <v>78</v>
      </c>
      <c r="G165">
        <f t="shared" si="21"/>
        <v>0.68939019817247449</v>
      </c>
      <c r="H165">
        <f t="shared" si="22"/>
        <v>-0.37194784291098637</v>
      </c>
    </row>
    <row r="166" spans="1:8" x14ac:dyDescent="0.2">
      <c r="A166" s="1" t="s">
        <v>172</v>
      </c>
      <c r="B166">
        <v>0</v>
      </c>
      <c r="C166">
        <v>0</v>
      </c>
      <c r="D166">
        <v>0</v>
      </c>
      <c r="E166">
        <v>0</v>
      </c>
      <c r="F166">
        <v>78</v>
      </c>
      <c r="G166">
        <f t="shared" si="21"/>
        <v>0.68939019817247449</v>
      </c>
      <c r="H166">
        <f t="shared" si="22"/>
        <v>-0.37194784291098637</v>
      </c>
    </row>
    <row r="167" spans="1:8" x14ac:dyDescent="0.2">
      <c r="A167" s="1" t="s">
        <v>173</v>
      </c>
      <c r="B167">
        <v>0</v>
      </c>
      <c r="C167">
        <v>0</v>
      </c>
      <c r="D167">
        <v>0</v>
      </c>
      <c r="E167">
        <v>0</v>
      </c>
      <c r="F167">
        <v>78</v>
      </c>
      <c r="G167">
        <f t="shared" si="21"/>
        <v>0.68939019817247449</v>
      </c>
      <c r="H167">
        <f t="shared" si="22"/>
        <v>-0.37194784291098637</v>
      </c>
    </row>
    <row r="168" spans="1:8" x14ac:dyDescent="0.2">
      <c r="A168" s="1" t="s">
        <v>174</v>
      </c>
      <c r="B168">
        <v>0</v>
      </c>
      <c r="C168">
        <v>0</v>
      </c>
      <c r="D168">
        <v>0</v>
      </c>
      <c r="E168">
        <v>0</v>
      </c>
      <c r="F168">
        <v>78</v>
      </c>
      <c r="G168">
        <f t="shared" si="21"/>
        <v>0.68939019817247449</v>
      </c>
      <c r="H168">
        <f t="shared" si="22"/>
        <v>-0.37194784291098637</v>
      </c>
    </row>
    <row r="169" spans="1:8" x14ac:dyDescent="0.2">
      <c r="A169" s="1" t="s">
        <v>175</v>
      </c>
      <c r="B169">
        <v>0</v>
      </c>
      <c r="C169">
        <v>0</v>
      </c>
      <c r="D169">
        <v>0</v>
      </c>
      <c r="E169">
        <v>0</v>
      </c>
      <c r="F169">
        <v>78</v>
      </c>
      <c r="G169">
        <f t="shared" si="21"/>
        <v>0.68939019817247449</v>
      </c>
      <c r="H169">
        <f t="shared" si="22"/>
        <v>-0.37194784291098637</v>
      </c>
    </row>
    <row r="170" spans="1:8" x14ac:dyDescent="0.2">
      <c r="A170" s="1" t="s">
        <v>176</v>
      </c>
      <c r="B170">
        <v>0</v>
      </c>
      <c r="C170">
        <v>0</v>
      </c>
      <c r="D170">
        <v>0</v>
      </c>
      <c r="E170">
        <v>0</v>
      </c>
      <c r="F170">
        <v>78</v>
      </c>
      <c r="G170">
        <f t="shared" si="21"/>
        <v>0.68939019817247449</v>
      </c>
      <c r="H170">
        <f t="shared" si="22"/>
        <v>-0.37194784291098637</v>
      </c>
    </row>
    <row r="171" spans="1:8" x14ac:dyDescent="0.2">
      <c r="A171" s="1" t="s">
        <v>177</v>
      </c>
      <c r="B171">
        <v>0</v>
      </c>
      <c r="C171">
        <v>0</v>
      </c>
      <c r="D171">
        <v>0</v>
      </c>
      <c r="E171">
        <v>0</v>
      </c>
      <c r="F171">
        <v>78</v>
      </c>
      <c r="G171">
        <f t="shared" si="21"/>
        <v>0.68939019817247449</v>
      </c>
      <c r="H171">
        <f t="shared" si="22"/>
        <v>-0.37194784291098637</v>
      </c>
    </row>
    <row r="172" spans="1:8" x14ac:dyDescent="0.2">
      <c r="A172" s="1" t="s">
        <v>178</v>
      </c>
      <c r="B172">
        <v>0</v>
      </c>
      <c r="C172">
        <v>0</v>
      </c>
      <c r="D172">
        <v>0</v>
      </c>
      <c r="E172">
        <v>0</v>
      </c>
      <c r="F172">
        <v>78</v>
      </c>
      <c r="G172">
        <f t="shared" si="21"/>
        <v>0.68939019817247449</v>
      </c>
      <c r="H172">
        <f t="shared" si="22"/>
        <v>-0.37194784291098637</v>
      </c>
    </row>
    <row r="173" spans="1:8" x14ac:dyDescent="0.2">
      <c r="A173" s="1" t="s">
        <v>179</v>
      </c>
      <c r="B173">
        <v>0</v>
      </c>
      <c r="C173">
        <v>0</v>
      </c>
      <c r="D173">
        <v>0</v>
      </c>
      <c r="E173">
        <v>0</v>
      </c>
      <c r="F173">
        <v>78</v>
      </c>
      <c r="G173">
        <f t="shared" si="21"/>
        <v>0.68939019817247449</v>
      </c>
      <c r="H173">
        <f t="shared" si="22"/>
        <v>-0.37194784291098637</v>
      </c>
    </row>
    <row r="174" spans="1:8" x14ac:dyDescent="0.2">
      <c r="A174" s="1" t="s">
        <v>180</v>
      </c>
      <c r="B174">
        <v>0</v>
      </c>
      <c r="C174">
        <v>0</v>
      </c>
      <c r="D174">
        <v>0</v>
      </c>
      <c r="E174">
        <v>0</v>
      </c>
      <c r="F174">
        <v>78</v>
      </c>
      <c r="G174">
        <f t="shared" si="21"/>
        <v>0.68939019817247449</v>
      </c>
      <c r="H174">
        <f t="shared" si="22"/>
        <v>-0.37194784291098637</v>
      </c>
    </row>
    <row r="175" spans="1:8" x14ac:dyDescent="0.2">
      <c r="A175" s="1" t="s">
        <v>181</v>
      </c>
      <c r="B175">
        <v>0</v>
      </c>
      <c r="C175">
        <v>0</v>
      </c>
      <c r="D175">
        <v>0</v>
      </c>
      <c r="E175">
        <v>0</v>
      </c>
      <c r="F175">
        <v>78</v>
      </c>
      <c r="G175">
        <f t="shared" si="21"/>
        <v>0.68939019817247449</v>
      </c>
      <c r="H175">
        <f t="shared" si="22"/>
        <v>-0.37194784291098637</v>
      </c>
    </row>
    <row r="176" spans="1:8" x14ac:dyDescent="0.2">
      <c r="A176" s="1" t="s">
        <v>182</v>
      </c>
      <c r="B176">
        <v>0</v>
      </c>
      <c r="C176">
        <v>0</v>
      </c>
      <c r="D176">
        <v>0</v>
      </c>
      <c r="E176">
        <v>0</v>
      </c>
      <c r="F176">
        <v>78</v>
      </c>
      <c r="G176">
        <f t="shared" si="21"/>
        <v>0.68939019817247449</v>
      </c>
      <c r="H176">
        <f t="shared" si="22"/>
        <v>-0.37194784291098637</v>
      </c>
    </row>
    <row r="177" spans="1:8" x14ac:dyDescent="0.2">
      <c r="A177" s="1" t="s">
        <v>183</v>
      </c>
      <c r="B177">
        <v>0</v>
      </c>
      <c r="C177">
        <v>0</v>
      </c>
      <c r="D177">
        <v>0</v>
      </c>
      <c r="E177">
        <v>0</v>
      </c>
      <c r="F177">
        <v>78</v>
      </c>
      <c r="G177">
        <f t="shared" si="21"/>
        <v>0.68939019817247449</v>
      </c>
      <c r="H177">
        <f t="shared" si="22"/>
        <v>-0.37194784291098637</v>
      </c>
    </row>
    <row r="178" spans="1:8" x14ac:dyDescent="0.2">
      <c r="A178" s="1" t="s">
        <v>184</v>
      </c>
      <c r="B178">
        <v>0</v>
      </c>
      <c r="C178">
        <v>0</v>
      </c>
      <c r="D178">
        <v>0</v>
      </c>
      <c r="E178">
        <v>0</v>
      </c>
      <c r="F178">
        <v>78</v>
      </c>
      <c r="G178">
        <f t="shared" si="21"/>
        <v>0.68939019817247449</v>
      </c>
      <c r="H178">
        <f t="shared" si="22"/>
        <v>-0.37194784291098637</v>
      </c>
    </row>
    <row r="179" spans="1:8" x14ac:dyDescent="0.2">
      <c r="A179" s="1" t="s">
        <v>185</v>
      </c>
      <c r="B179">
        <v>0</v>
      </c>
      <c r="C179">
        <v>0</v>
      </c>
      <c r="D179">
        <v>0</v>
      </c>
      <c r="E179">
        <v>0</v>
      </c>
      <c r="F179">
        <v>78</v>
      </c>
      <c r="G179">
        <f t="shared" si="21"/>
        <v>0.68939019817247449</v>
      </c>
      <c r="H179">
        <f t="shared" si="22"/>
        <v>-0.37194784291098637</v>
      </c>
    </row>
    <row r="180" spans="1:8" x14ac:dyDescent="0.2">
      <c r="A180" s="1" t="s">
        <v>186</v>
      </c>
      <c r="B180">
        <v>0</v>
      </c>
      <c r="C180">
        <v>0</v>
      </c>
      <c r="D180">
        <v>0</v>
      </c>
      <c r="E180">
        <v>0</v>
      </c>
      <c r="F180">
        <v>78</v>
      </c>
      <c r="G180">
        <f t="shared" si="21"/>
        <v>0.68939019817247449</v>
      </c>
      <c r="H180">
        <f t="shared" si="22"/>
        <v>-0.37194784291098637</v>
      </c>
    </row>
    <row r="181" spans="1:8" x14ac:dyDescent="0.2">
      <c r="A181" s="1" t="s">
        <v>187</v>
      </c>
      <c r="B181">
        <v>0</v>
      </c>
      <c r="C181">
        <v>0</v>
      </c>
      <c r="D181">
        <v>0</v>
      </c>
      <c r="E181">
        <v>0</v>
      </c>
      <c r="F181">
        <v>78</v>
      </c>
      <c r="G181">
        <f t="shared" si="21"/>
        <v>0.68939019817247449</v>
      </c>
      <c r="H181">
        <f t="shared" si="22"/>
        <v>-0.37194784291098637</v>
      </c>
    </row>
    <row r="182" spans="1:8" x14ac:dyDescent="0.2">
      <c r="A182" s="1" t="s">
        <v>188</v>
      </c>
      <c r="B182">
        <v>0</v>
      </c>
      <c r="C182">
        <v>0</v>
      </c>
      <c r="D182">
        <v>0</v>
      </c>
      <c r="E182">
        <v>0</v>
      </c>
      <c r="F182">
        <v>78</v>
      </c>
      <c r="G182">
        <f t="shared" si="21"/>
        <v>0.68939019817247449</v>
      </c>
      <c r="H182">
        <f t="shared" si="22"/>
        <v>-0.37194784291098637</v>
      </c>
    </row>
    <row r="183" spans="1:8" x14ac:dyDescent="0.2">
      <c r="A183" s="1" t="s">
        <v>189</v>
      </c>
      <c r="B183">
        <v>0</v>
      </c>
      <c r="C183">
        <v>0</v>
      </c>
      <c r="D183">
        <v>0</v>
      </c>
      <c r="E183">
        <v>0</v>
      </c>
      <c r="F183">
        <v>78</v>
      </c>
      <c r="G183">
        <f t="shared" si="21"/>
        <v>0.68939019817247449</v>
      </c>
      <c r="H183">
        <f t="shared" si="22"/>
        <v>-0.37194784291098637</v>
      </c>
    </row>
    <row r="184" spans="1:8" x14ac:dyDescent="0.2">
      <c r="A184" s="1" t="s">
        <v>190</v>
      </c>
      <c r="B184">
        <v>0</v>
      </c>
      <c r="C184">
        <v>0</v>
      </c>
      <c r="D184">
        <v>0</v>
      </c>
      <c r="E184">
        <v>0</v>
      </c>
      <c r="F184">
        <v>78</v>
      </c>
      <c r="G184">
        <f t="shared" si="21"/>
        <v>0.68939019817247449</v>
      </c>
      <c r="H184">
        <f t="shared" si="22"/>
        <v>-0.37194784291098637</v>
      </c>
    </row>
    <row r="185" spans="1:8" x14ac:dyDescent="0.2">
      <c r="A185" s="1" t="s">
        <v>191</v>
      </c>
      <c r="B185">
        <v>0</v>
      </c>
      <c r="C185">
        <v>0</v>
      </c>
      <c r="D185">
        <v>0</v>
      </c>
      <c r="E185">
        <v>0</v>
      </c>
      <c r="F185">
        <v>78</v>
      </c>
      <c r="G185">
        <f t="shared" si="21"/>
        <v>0.68939019817247449</v>
      </c>
      <c r="H185">
        <f t="shared" si="22"/>
        <v>-0.37194784291098637</v>
      </c>
    </row>
    <row r="186" spans="1:8" x14ac:dyDescent="0.2">
      <c r="A186" s="1" t="s">
        <v>192</v>
      </c>
      <c r="B186">
        <v>0</v>
      </c>
      <c r="C186">
        <v>0</v>
      </c>
      <c r="D186">
        <v>0</v>
      </c>
      <c r="E186">
        <v>0</v>
      </c>
      <c r="F186">
        <v>78</v>
      </c>
      <c r="G186">
        <f t="shared" si="21"/>
        <v>0.68939019817247449</v>
      </c>
      <c r="H186">
        <f t="shared" si="22"/>
        <v>-0.37194784291098637</v>
      </c>
    </row>
    <row r="187" spans="1:8" x14ac:dyDescent="0.2">
      <c r="A187" s="1" t="s">
        <v>193</v>
      </c>
      <c r="B187">
        <v>0</v>
      </c>
      <c r="C187">
        <v>0</v>
      </c>
      <c r="D187">
        <v>0</v>
      </c>
      <c r="E187">
        <v>0</v>
      </c>
      <c r="F187">
        <v>78</v>
      </c>
      <c r="G187">
        <f t="shared" si="21"/>
        <v>0.68939019817247449</v>
      </c>
      <c r="H187">
        <f t="shared" si="22"/>
        <v>-0.37194784291098637</v>
      </c>
    </row>
    <row r="188" spans="1:8" x14ac:dyDescent="0.2">
      <c r="A188" s="1" t="s">
        <v>194</v>
      </c>
      <c r="B188">
        <v>0</v>
      </c>
      <c r="C188">
        <v>0</v>
      </c>
      <c r="D188">
        <v>0</v>
      </c>
      <c r="E188">
        <v>0</v>
      </c>
      <c r="F188">
        <v>78</v>
      </c>
      <c r="G188">
        <f t="shared" si="21"/>
        <v>0.68939019817247449</v>
      </c>
      <c r="H188">
        <f t="shared" si="22"/>
        <v>-0.37194784291098637</v>
      </c>
    </row>
    <row r="189" spans="1:8" x14ac:dyDescent="0.2">
      <c r="A189" s="1" t="s">
        <v>195</v>
      </c>
      <c r="B189">
        <v>0</v>
      </c>
      <c r="C189">
        <v>0</v>
      </c>
      <c r="D189">
        <v>0</v>
      </c>
      <c r="E189">
        <v>0</v>
      </c>
      <c r="F189">
        <v>78</v>
      </c>
      <c r="G189">
        <f t="shared" si="21"/>
        <v>0.68939019817247449</v>
      </c>
      <c r="H189">
        <f t="shared" si="22"/>
        <v>-0.37194784291098637</v>
      </c>
    </row>
    <row r="190" spans="1:8" x14ac:dyDescent="0.2">
      <c r="A190" s="1" t="s">
        <v>196</v>
      </c>
      <c r="B190">
        <v>0</v>
      </c>
      <c r="C190">
        <v>0</v>
      </c>
      <c r="D190">
        <v>0</v>
      </c>
      <c r="E190">
        <v>0</v>
      </c>
      <c r="F190">
        <v>78</v>
      </c>
      <c r="G190">
        <f t="shared" si="21"/>
        <v>0.68939019817247449</v>
      </c>
      <c r="H190">
        <f t="shared" si="22"/>
        <v>-0.37194784291098637</v>
      </c>
    </row>
    <row r="191" spans="1:8" x14ac:dyDescent="0.2">
      <c r="A191" s="1" t="s">
        <v>197</v>
      </c>
      <c r="B191">
        <v>0</v>
      </c>
      <c r="C191">
        <v>0</v>
      </c>
      <c r="D191">
        <v>0</v>
      </c>
      <c r="E191">
        <v>0</v>
      </c>
      <c r="F191">
        <v>78</v>
      </c>
      <c r="G191">
        <f t="shared" si="21"/>
        <v>0.68939019817247449</v>
      </c>
      <c r="H191">
        <f t="shared" si="22"/>
        <v>-0.37194784291098637</v>
      </c>
    </row>
    <row r="192" spans="1:8" x14ac:dyDescent="0.2">
      <c r="A192" s="1" t="s">
        <v>198</v>
      </c>
      <c r="B192">
        <v>0</v>
      </c>
      <c r="C192">
        <v>0</v>
      </c>
      <c r="D192">
        <v>0</v>
      </c>
      <c r="E192">
        <v>0</v>
      </c>
      <c r="F192">
        <v>78</v>
      </c>
      <c r="G192">
        <f t="shared" si="21"/>
        <v>0.68939019817247449</v>
      </c>
      <c r="H192">
        <f t="shared" si="22"/>
        <v>-0.37194784291098637</v>
      </c>
    </row>
    <row r="193" spans="1:8" x14ac:dyDescent="0.2">
      <c r="A193" s="1" t="s">
        <v>199</v>
      </c>
      <c r="B193">
        <v>0</v>
      </c>
      <c r="C193">
        <v>0</v>
      </c>
      <c r="D193">
        <v>0</v>
      </c>
      <c r="E193">
        <v>0</v>
      </c>
      <c r="F193">
        <v>78</v>
      </c>
      <c r="G193">
        <f t="shared" si="21"/>
        <v>0.68939019817247449</v>
      </c>
      <c r="H193">
        <f t="shared" si="22"/>
        <v>-0.37194784291098637</v>
      </c>
    </row>
    <row r="194" spans="1:8" x14ac:dyDescent="0.2">
      <c r="A194" s="1" t="s">
        <v>200</v>
      </c>
      <c r="B194">
        <v>0</v>
      </c>
      <c r="C194">
        <v>0</v>
      </c>
      <c r="D194">
        <v>0</v>
      </c>
      <c r="E194">
        <v>0</v>
      </c>
      <c r="F194">
        <v>78</v>
      </c>
      <c r="G194">
        <f t="shared" si="21"/>
        <v>0.68939019817247449</v>
      </c>
      <c r="H194">
        <f t="shared" si="22"/>
        <v>-0.37194784291098637</v>
      </c>
    </row>
    <row r="195" spans="1:8" x14ac:dyDescent="0.2">
      <c r="A195" s="1" t="s">
        <v>201</v>
      </c>
      <c r="B195">
        <v>0</v>
      </c>
      <c r="C195">
        <v>0</v>
      </c>
      <c r="D195">
        <v>0</v>
      </c>
      <c r="E195">
        <v>0</v>
      </c>
      <c r="F195">
        <v>78</v>
      </c>
      <c r="G195">
        <f t="shared" si="21"/>
        <v>0.68939019817247449</v>
      </c>
      <c r="H195">
        <f t="shared" si="22"/>
        <v>-0.37194784291098637</v>
      </c>
    </row>
    <row r="196" spans="1:8" x14ac:dyDescent="0.2">
      <c r="A196" s="1" t="s">
        <v>202</v>
      </c>
      <c r="B196">
        <v>0</v>
      </c>
      <c r="C196">
        <v>0</v>
      </c>
      <c r="D196">
        <v>0</v>
      </c>
      <c r="E196">
        <v>0</v>
      </c>
      <c r="F196">
        <v>78</v>
      </c>
      <c r="G196">
        <f t="shared" si="21"/>
        <v>0.68939019817247449</v>
      </c>
      <c r="H196">
        <f t="shared" si="22"/>
        <v>-0.37194784291098637</v>
      </c>
    </row>
    <row r="197" spans="1:8" x14ac:dyDescent="0.2">
      <c r="A197" s="1" t="s">
        <v>203</v>
      </c>
      <c r="B197">
        <v>0</v>
      </c>
      <c r="C197">
        <v>0</v>
      </c>
      <c r="D197">
        <v>0</v>
      </c>
      <c r="E197">
        <v>0</v>
      </c>
      <c r="F197">
        <v>78</v>
      </c>
      <c r="G197">
        <f t="shared" si="21"/>
        <v>0.68939019817247449</v>
      </c>
      <c r="H197">
        <f t="shared" si="22"/>
        <v>-0.37194784291098637</v>
      </c>
    </row>
    <row r="198" spans="1:8" x14ac:dyDescent="0.2">
      <c r="A198" s="1" t="s">
        <v>204</v>
      </c>
      <c r="B198">
        <v>0</v>
      </c>
      <c r="C198">
        <v>0</v>
      </c>
      <c r="D198">
        <v>0</v>
      </c>
      <c r="E198">
        <v>0</v>
      </c>
      <c r="F198">
        <v>78</v>
      </c>
      <c r="G198">
        <f t="shared" ref="G198:G210" si="23">_xlfn.GAMMA($B$1+B198)/(_xlfn.GAMMA($B$1)*FACT(B198))*($B$2/($B$2+1))^$B$1*(1/($B$2+1))^B198</f>
        <v>0.68939019817247449</v>
      </c>
      <c r="H198">
        <f t="shared" ref="H198:H210" si="24">LN(G198)</f>
        <v>-0.37194784291098637</v>
      </c>
    </row>
    <row r="199" spans="1:8" x14ac:dyDescent="0.2">
      <c r="A199" s="1" t="s">
        <v>205</v>
      </c>
      <c r="B199">
        <v>0</v>
      </c>
      <c r="C199">
        <v>0</v>
      </c>
      <c r="D199">
        <v>0</v>
      </c>
      <c r="E199">
        <v>0</v>
      </c>
      <c r="F199">
        <v>78</v>
      </c>
      <c r="G199">
        <f t="shared" si="23"/>
        <v>0.68939019817247449</v>
      </c>
      <c r="H199">
        <f t="shared" si="24"/>
        <v>-0.37194784291098637</v>
      </c>
    </row>
    <row r="200" spans="1:8" x14ac:dyDescent="0.2">
      <c r="A200" s="1" t="s">
        <v>206</v>
      </c>
      <c r="B200">
        <v>0</v>
      </c>
      <c r="C200">
        <v>0</v>
      </c>
      <c r="D200">
        <v>0</v>
      </c>
      <c r="E200">
        <v>0</v>
      </c>
      <c r="F200">
        <v>78</v>
      </c>
      <c r="G200">
        <f t="shared" si="23"/>
        <v>0.68939019817247449</v>
      </c>
      <c r="H200">
        <f t="shared" si="24"/>
        <v>-0.37194784291098637</v>
      </c>
    </row>
    <row r="201" spans="1:8" x14ac:dyDescent="0.2">
      <c r="A201" s="1" t="s">
        <v>207</v>
      </c>
      <c r="B201">
        <v>0</v>
      </c>
      <c r="C201">
        <v>0</v>
      </c>
      <c r="D201">
        <v>0</v>
      </c>
      <c r="E201">
        <v>0</v>
      </c>
      <c r="F201">
        <v>78</v>
      </c>
      <c r="G201">
        <f t="shared" si="23"/>
        <v>0.68939019817247449</v>
      </c>
      <c r="H201">
        <f t="shared" si="24"/>
        <v>-0.37194784291098637</v>
      </c>
    </row>
    <row r="202" spans="1:8" x14ac:dyDescent="0.2">
      <c r="A202" s="1" t="s">
        <v>208</v>
      </c>
      <c r="B202">
        <v>0</v>
      </c>
      <c r="C202">
        <v>0</v>
      </c>
      <c r="D202">
        <v>0</v>
      </c>
      <c r="E202">
        <v>0</v>
      </c>
      <c r="F202">
        <v>78</v>
      </c>
      <c r="G202">
        <f t="shared" si="23"/>
        <v>0.68939019817247449</v>
      </c>
      <c r="H202">
        <f t="shared" si="24"/>
        <v>-0.37194784291098637</v>
      </c>
    </row>
    <row r="203" spans="1:8" x14ac:dyDescent="0.2">
      <c r="A203" s="1" t="s">
        <v>209</v>
      </c>
      <c r="B203">
        <v>0</v>
      </c>
      <c r="C203">
        <v>0</v>
      </c>
      <c r="D203">
        <v>0</v>
      </c>
      <c r="E203">
        <v>0</v>
      </c>
      <c r="F203">
        <v>78</v>
      </c>
      <c r="G203">
        <f t="shared" si="23"/>
        <v>0.68939019817247449</v>
      </c>
      <c r="H203">
        <f t="shared" si="24"/>
        <v>-0.37194784291098637</v>
      </c>
    </row>
    <row r="204" spans="1:8" x14ac:dyDescent="0.2">
      <c r="A204" s="1" t="s">
        <v>210</v>
      </c>
      <c r="B204">
        <v>0</v>
      </c>
      <c r="C204">
        <v>0</v>
      </c>
      <c r="D204">
        <v>0</v>
      </c>
      <c r="E204">
        <v>0</v>
      </c>
      <c r="F204">
        <v>78</v>
      </c>
      <c r="G204">
        <f t="shared" si="23"/>
        <v>0.68939019817247449</v>
      </c>
      <c r="H204">
        <f t="shared" si="24"/>
        <v>-0.37194784291098637</v>
      </c>
    </row>
    <row r="205" spans="1:8" x14ac:dyDescent="0.2">
      <c r="A205" s="1" t="s">
        <v>211</v>
      </c>
      <c r="B205">
        <v>0</v>
      </c>
      <c r="C205">
        <v>0</v>
      </c>
      <c r="D205">
        <v>0</v>
      </c>
      <c r="E205">
        <v>0</v>
      </c>
      <c r="F205">
        <v>78</v>
      </c>
      <c r="G205">
        <f t="shared" si="23"/>
        <v>0.68939019817247449</v>
      </c>
      <c r="H205">
        <f t="shared" si="24"/>
        <v>-0.37194784291098637</v>
      </c>
    </row>
    <row r="206" spans="1:8" x14ac:dyDescent="0.2">
      <c r="A206" s="1" t="s">
        <v>212</v>
      </c>
      <c r="B206">
        <v>0</v>
      </c>
      <c r="C206">
        <v>0</v>
      </c>
      <c r="D206">
        <v>0</v>
      </c>
      <c r="E206">
        <v>0</v>
      </c>
      <c r="F206">
        <v>78</v>
      </c>
      <c r="G206">
        <f t="shared" si="23"/>
        <v>0.68939019817247449</v>
      </c>
      <c r="H206">
        <f t="shared" si="24"/>
        <v>-0.37194784291098637</v>
      </c>
    </row>
    <row r="207" spans="1:8" x14ac:dyDescent="0.2">
      <c r="A207" s="1" t="s">
        <v>213</v>
      </c>
      <c r="B207">
        <v>0</v>
      </c>
      <c r="C207">
        <v>0</v>
      </c>
      <c r="D207">
        <v>0</v>
      </c>
      <c r="E207">
        <v>0</v>
      </c>
      <c r="F207">
        <v>78</v>
      </c>
      <c r="G207">
        <f t="shared" si="23"/>
        <v>0.68939019817247449</v>
      </c>
      <c r="H207">
        <f t="shared" si="24"/>
        <v>-0.37194784291098637</v>
      </c>
    </row>
    <row r="208" spans="1:8" x14ac:dyDescent="0.2">
      <c r="A208" s="1" t="s">
        <v>214</v>
      </c>
      <c r="B208">
        <v>0</v>
      </c>
      <c r="C208">
        <v>0</v>
      </c>
      <c r="D208">
        <v>0</v>
      </c>
      <c r="E208">
        <v>0</v>
      </c>
      <c r="F208">
        <v>78</v>
      </c>
      <c r="G208">
        <f t="shared" si="23"/>
        <v>0.68939019817247449</v>
      </c>
      <c r="H208">
        <f t="shared" si="24"/>
        <v>-0.37194784291098637</v>
      </c>
    </row>
    <row r="209" spans="1:8" x14ac:dyDescent="0.2">
      <c r="A209" s="1" t="s">
        <v>215</v>
      </c>
      <c r="B209">
        <v>0</v>
      </c>
      <c r="C209">
        <v>0</v>
      </c>
      <c r="D209">
        <v>0</v>
      </c>
      <c r="E209">
        <v>0</v>
      </c>
      <c r="F209">
        <v>78</v>
      </c>
      <c r="G209">
        <f t="shared" si="23"/>
        <v>0.68939019817247449</v>
      </c>
      <c r="H209">
        <f t="shared" si="24"/>
        <v>-0.37194784291098637</v>
      </c>
    </row>
    <row r="210" spans="1:8" x14ac:dyDescent="0.2">
      <c r="A210" s="1" t="s">
        <v>216</v>
      </c>
      <c r="B210">
        <v>0</v>
      </c>
      <c r="C210">
        <v>0</v>
      </c>
      <c r="D210">
        <v>0</v>
      </c>
      <c r="E210">
        <v>0</v>
      </c>
      <c r="F210">
        <v>78</v>
      </c>
      <c r="G210">
        <f t="shared" si="23"/>
        <v>0.68939019817247449</v>
      </c>
      <c r="H210">
        <f t="shared" si="24"/>
        <v>-0.37194784291098637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BA6F-0399-3E48-AA07-06C6229583CD}">
  <dimension ref="A1:P210"/>
  <sheetViews>
    <sheetView topLeftCell="F5" zoomScale="109" workbookViewId="0">
      <selection activeCell="Y37" sqref="Y37"/>
    </sheetView>
  </sheetViews>
  <sheetFormatPr baseColWidth="10" defaultRowHeight="15" x14ac:dyDescent="0.2"/>
  <sheetData>
    <row r="1" spans="1:16" x14ac:dyDescent="0.2">
      <c r="A1" t="s">
        <v>99</v>
      </c>
      <c r="B1">
        <v>0.14947238202815205</v>
      </c>
    </row>
    <row r="2" spans="1:16" x14ac:dyDescent="0.2">
      <c r="A2" t="s">
        <v>100</v>
      </c>
      <c r="B2">
        <v>9.0562849876007906E-2</v>
      </c>
    </row>
    <row r="3" spans="1:16" x14ac:dyDescent="0.2">
      <c r="G3" t="s">
        <v>103</v>
      </c>
      <c r="H3">
        <f>SUM(H5:H210)</f>
        <v>-284.21766873123318</v>
      </c>
    </row>
    <row r="4" spans="1:16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101</v>
      </c>
      <c r="H4" t="s">
        <v>102</v>
      </c>
      <c r="K4" s="12" t="s">
        <v>223</v>
      </c>
      <c r="L4" s="13"/>
      <c r="M4" s="13"/>
      <c r="N4" s="13"/>
      <c r="O4" s="13"/>
      <c r="P4" s="13"/>
    </row>
    <row r="5" spans="1:16" x14ac:dyDescent="0.2">
      <c r="A5" t="s">
        <v>6</v>
      </c>
      <c r="B5">
        <v>39</v>
      </c>
      <c r="C5">
        <v>41</v>
      </c>
      <c r="D5">
        <v>33</v>
      </c>
      <c r="E5">
        <v>113</v>
      </c>
      <c r="F5">
        <v>1</v>
      </c>
      <c r="G5">
        <f>_xlfn.GAMMA($B$1+B5)/(_xlfn.GAMMA($B$1)*FACT(B5))*($B$2/($B$2+1))^$B$1*(1/($B$2+1))^B5</f>
        <v>1.6623117344326962E-4</v>
      </c>
      <c r="H5">
        <f>LN(G5)</f>
        <v>-8.7021311272872186</v>
      </c>
      <c r="K5" s="14" t="s">
        <v>231</v>
      </c>
      <c r="L5" s="13" t="s">
        <v>218</v>
      </c>
      <c r="M5" s="13" t="s">
        <v>101</v>
      </c>
      <c r="N5" s="13" t="s">
        <v>102</v>
      </c>
      <c r="O5" s="13" t="s">
        <v>219</v>
      </c>
      <c r="P5" s="13" t="s">
        <v>220</v>
      </c>
    </row>
    <row r="6" spans="1:16" x14ac:dyDescent="0.2">
      <c r="A6" t="s">
        <v>7</v>
      </c>
      <c r="B6">
        <v>38</v>
      </c>
      <c r="C6">
        <v>32</v>
      </c>
      <c r="D6">
        <v>18</v>
      </c>
      <c r="E6">
        <v>88</v>
      </c>
      <c r="F6">
        <v>2</v>
      </c>
      <c r="G6">
        <f t="shared" ref="G6:G69" si="0">_xlfn.GAMMA($B$1+B6)/(_xlfn.GAMMA($B$1)*FACT(B6))*($B$2/($B$2+1))^$B$1*(1/($B$2+1))^B6</f>
        <v>1.8532723275677961E-4</v>
      </c>
      <c r="H6">
        <f t="shared" ref="H6:H69" si="1">LN(G6)</f>
        <v>-8.5933874697035364</v>
      </c>
      <c r="K6" s="13">
        <v>0</v>
      </c>
      <c r="L6" s="13">
        <f>COUNTIF($C$5:$C$210,K6)</f>
        <v>137</v>
      </c>
      <c r="M6" s="13">
        <f>($B$2/($B$2+1))^$B$1</f>
        <v>0.68939019817247449</v>
      </c>
      <c r="N6" s="13">
        <f>L6*LN(M6)</f>
        <v>-50.956854478805134</v>
      </c>
      <c r="O6" s="13">
        <f>M6*206</f>
        <v>142.01438082352973</v>
      </c>
      <c r="P6" s="13">
        <f>(L6-O6)^2/O6</f>
        <v>0.17705259775506296</v>
      </c>
    </row>
    <row r="7" spans="1:16" x14ac:dyDescent="0.2">
      <c r="A7" t="s">
        <v>8</v>
      </c>
      <c r="B7">
        <v>27</v>
      </c>
      <c r="C7">
        <v>14</v>
      </c>
      <c r="D7">
        <v>17</v>
      </c>
      <c r="E7">
        <v>58</v>
      </c>
      <c r="F7">
        <v>5</v>
      </c>
      <c r="G7">
        <f t="shared" si="0"/>
        <v>6.4273797186871332E-4</v>
      </c>
      <c r="H7">
        <f t="shared" si="1"/>
        <v>-7.3497734255387464</v>
      </c>
      <c r="K7" s="13">
        <v>1</v>
      </c>
      <c r="L7" s="13">
        <f t="shared" ref="L7:L14" si="2">COUNTIF($C$5:$C$210,K7)</f>
        <v>26</v>
      </c>
      <c r="M7" s="13">
        <f>M6*($B$1+K7-1)/(K7*($B$2+1))</f>
        <v>9.4487718043407859E-2</v>
      </c>
      <c r="N7" s="13">
        <f t="shared" ref="N7:N16" si="3">L7*LN(M7)</f>
        <v>-61.341420938813897</v>
      </c>
      <c r="O7" s="13">
        <f t="shared" ref="O7:O15" si="4">M7*206</f>
        <v>19.464469916942019</v>
      </c>
      <c r="P7" s="13">
        <f t="shared" ref="P7:P16" si="5">(L7-O7)^2/O7</f>
        <v>2.1944164751888784</v>
      </c>
    </row>
    <row r="8" spans="1:16" x14ac:dyDescent="0.2">
      <c r="A8" t="s">
        <v>9</v>
      </c>
      <c r="B8">
        <v>22</v>
      </c>
      <c r="C8">
        <v>21</v>
      </c>
      <c r="D8">
        <v>22</v>
      </c>
      <c r="E8">
        <v>65</v>
      </c>
      <c r="F8">
        <v>4</v>
      </c>
      <c r="G8">
        <f t="shared" si="0"/>
        <v>1.1795048067543817E-3</v>
      </c>
      <c r="H8">
        <f t="shared" si="1"/>
        <v>-6.7426605838773863</v>
      </c>
      <c r="K8" s="13">
        <v>2</v>
      </c>
      <c r="L8" s="13">
        <f t="shared" si="2"/>
        <v>10</v>
      </c>
      <c r="M8" s="13">
        <f t="shared" ref="M8:M15" si="6">M7*($B$1+K8-1)/(K8*($B$2+1))</f>
        <v>4.9795856490118397E-2</v>
      </c>
      <c r="N8" s="13">
        <f t="shared" si="3"/>
        <v>-29.998235014227632</v>
      </c>
      <c r="O8" s="13">
        <f t="shared" si="4"/>
        <v>10.25794643696439</v>
      </c>
      <c r="P8" s="13">
        <f t="shared" si="5"/>
        <v>6.486324017335599E-3</v>
      </c>
    </row>
    <row r="9" spans="1:16" x14ac:dyDescent="0.2">
      <c r="A9" t="s">
        <v>10</v>
      </c>
      <c r="B9">
        <v>20</v>
      </c>
      <c r="C9">
        <v>28</v>
      </c>
      <c r="D9">
        <v>23</v>
      </c>
      <c r="E9">
        <v>71</v>
      </c>
      <c r="F9">
        <v>3</v>
      </c>
      <c r="G9">
        <f t="shared" si="0"/>
        <v>1.5208272069752882E-3</v>
      </c>
      <c r="H9">
        <f t="shared" si="1"/>
        <v>-6.4885008770399715</v>
      </c>
      <c r="K9" s="13">
        <v>3</v>
      </c>
      <c r="L9" s="13">
        <f t="shared" si="2"/>
        <v>7</v>
      </c>
      <c r="M9" s="13">
        <f>M8*($B$1+K9-1)/(K9*($B$2+1))</f>
        <v>3.2715466842684705E-2</v>
      </c>
      <c r="N9" s="13">
        <f t="shared" si="3"/>
        <v>-23.939351245413913</v>
      </c>
      <c r="O9" s="13">
        <f t="shared" si="4"/>
        <v>6.7393861695930495</v>
      </c>
      <c r="P9" s="13">
        <f t="shared" si="5"/>
        <v>1.0078005161037391E-2</v>
      </c>
    </row>
    <row r="10" spans="1:16" x14ac:dyDescent="0.2">
      <c r="A10" t="s">
        <v>11</v>
      </c>
      <c r="B10">
        <v>17</v>
      </c>
      <c r="C10">
        <v>7</v>
      </c>
      <c r="D10">
        <v>22</v>
      </c>
      <c r="E10">
        <v>46</v>
      </c>
      <c r="F10">
        <v>6</v>
      </c>
      <c r="G10">
        <f t="shared" si="0"/>
        <v>2.2636876057345588E-3</v>
      </c>
      <c r="H10">
        <f t="shared" si="1"/>
        <v>-6.0907601114945686</v>
      </c>
      <c r="K10" s="13">
        <v>4</v>
      </c>
      <c r="L10" s="13">
        <f t="shared" si="2"/>
        <v>7</v>
      </c>
      <c r="M10" s="13">
        <f t="shared" si="6"/>
        <v>2.3620018621097361E-2</v>
      </c>
      <c r="N10" s="13">
        <f t="shared" si="3"/>
        <v>-26.2196247589625</v>
      </c>
      <c r="O10" s="13">
        <f t="shared" si="4"/>
        <v>4.8657238359460564</v>
      </c>
      <c r="P10" s="13">
        <f t="shared" si="5"/>
        <v>0.9361679573339674</v>
      </c>
    </row>
    <row r="11" spans="1:16" x14ac:dyDescent="0.2">
      <c r="A11" t="s">
        <v>12</v>
      </c>
      <c r="B11">
        <v>10</v>
      </c>
      <c r="C11">
        <v>12</v>
      </c>
      <c r="D11">
        <v>14</v>
      </c>
      <c r="E11">
        <v>36</v>
      </c>
      <c r="F11">
        <v>9</v>
      </c>
      <c r="G11">
        <f t="shared" si="0"/>
        <v>6.5045499226395404E-3</v>
      </c>
      <c r="H11">
        <f t="shared" si="1"/>
        <v>-5.0352533588595563</v>
      </c>
      <c r="K11" s="13">
        <v>5</v>
      </c>
      <c r="L11" s="13">
        <f t="shared" si="2"/>
        <v>2</v>
      </c>
      <c r="M11" s="13">
        <f t="shared" si="6"/>
        <v>1.797431756315146E-2</v>
      </c>
      <c r="N11" s="13">
        <f t="shared" si="3"/>
        <v>-8.0376226839688041</v>
      </c>
      <c r="O11" s="13">
        <f t="shared" si="4"/>
        <v>3.7027094180092006</v>
      </c>
      <c r="P11" s="13">
        <f t="shared" si="5"/>
        <v>0.78299942957339219</v>
      </c>
    </row>
    <row r="12" spans="1:16" x14ac:dyDescent="0.2">
      <c r="A12" t="s">
        <v>13</v>
      </c>
      <c r="B12">
        <v>10</v>
      </c>
      <c r="C12">
        <v>12</v>
      </c>
      <c r="D12">
        <v>11</v>
      </c>
      <c r="E12">
        <v>33</v>
      </c>
      <c r="F12">
        <v>10</v>
      </c>
      <c r="G12">
        <f t="shared" si="0"/>
        <v>6.5045499226395404E-3</v>
      </c>
      <c r="H12">
        <f t="shared" si="1"/>
        <v>-5.0352533588595563</v>
      </c>
      <c r="K12" s="13">
        <v>6</v>
      </c>
      <c r="L12" s="13">
        <f t="shared" si="2"/>
        <v>5</v>
      </c>
      <c r="M12" s="13">
        <f>M11*($B$1+K12-1)/(K12*($B$2+1))</f>
        <v>1.4145333590475088E-2</v>
      </c>
      <c r="N12" s="13">
        <f t="shared" si="3"/>
        <v>-21.291852454373323</v>
      </c>
      <c r="O12" s="13">
        <f t="shared" si="4"/>
        <v>2.9139387196378683</v>
      </c>
      <c r="P12" s="13">
        <f t="shared" si="5"/>
        <v>1.4933916201116613</v>
      </c>
    </row>
    <row r="13" spans="1:16" x14ac:dyDescent="0.2">
      <c r="A13" t="s">
        <v>14</v>
      </c>
      <c r="B13">
        <v>10</v>
      </c>
      <c r="C13">
        <v>11</v>
      </c>
      <c r="D13">
        <v>16</v>
      </c>
      <c r="E13">
        <v>37</v>
      </c>
      <c r="F13">
        <v>8</v>
      </c>
      <c r="G13">
        <f t="shared" si="0"/>
        <v>6.5045499226395404E-3</v>
      </c>
      <c r="H13">
        <f t="shared" si="1"/>
        <v>-5.0352533588595563</v>
      </c>
      <c r="K13" s="13">
        <v>7</v>
      </c>
      <c r="L13" s="13">
        <f t="shared" si="2"/>
        <v>2</v>
      </c>
      <c r="M13" s="13">
        <f t="shared" si="6"/>
        <v>1.1394684635827093E-2</v>
      </c>
      <c r="N13" s="13">
        <f t="shared" si="3"/>
        <v>-8.9492165846597107</v>
      </c>
      <c r="O13" s="13">
        <f t="shared" si="4"/>
        <v>2.3473050349803812</v>
      </c>
      <c r="P13" s="13">
        <f t="shared" si="5"/>
        <v>5.1386924803206065E-2</v>
      </c>
    </row>
    <row r="14" spans="1:16" x14ac:dyDescent="0.2">
      <c r="A14" t="s">
        <v>15</v>
      </c>
      <c r="B14">
        <v>10</v>
      </c>
      <c r="C14">
        <v>10</v>
      </c>
      <c r="D14">
        <v>20</v>
      </c>
      <c r="E14">
        <v>40</v>
      </c>
      <c r="F14">
        <v>7</v>
      </c>
      <c r="G14">
        <f t="shared" si="0"/>
        <v>6.5045499226395404E-3</v>
      </c>
      <c r="H14">
        <f t="shared" si="1"/>
        <v>-5.0352533588595563</v>
      </c>
      <c r="K14" s="13">
        <v>8</v>
      </c>
      <c r="L14" s="13">
        <f t="shared" si="2"/>
        <v>1</v>
      </c>
      <c r="M14" s="13">
        <f t="shared" si="6"/>
        <v>9.33760753850966E-3</v>
      </c>
      <c r="N14" s="13">
        <f t="shared" si="3"/>
        <v>-4.6737052117477891</v>
      </c>
      <c r="O14" s="13">
        <f t="shared" si="4"/>
        <v>1.9235471529329899</v>
      </c>
      <c r="P14" s="13">
        <f t="shared" si="5"/>
        <v>0.4434200338630041</v>
      </c>
    </row>
    <row r="15" spans="1:16" x14ac:dyDescent="0.2">
      <c r="A15" t="s">
        <v>16</v>
      </c>
      <c r="B15">
        <v>7</v>
      </c>
      <c r="C15">
        <v>6</v>
      </c>
      <c r="D15">
        <v>11</v>
      </c>
      <c r="E15">
        <v>24</v>
      </c>
      <c r="F15">
        <v>11</v>
      </c>
      <c r="G15">
        <f t="shared" si="0"/>
        <v>1.1394684635827098E-2</v>
      </c>
      <c r="H15">
        <f t="shared" si="1"/>
        <v>-4.4746082923298545</v>
      </c>
      <c r="K15" s="13">
        <v>9</v>
      </c>
      <c r="L15" s="13">
        <f>COUNTIF($C$5:$C$210,K15)</f>
        <v>0</v>
      </c>
      <c r="M15" s="13">
        <f t="shared" si="6"/>
        <v>7.7530377759576366E-3</v>
      </c>
      <c r="N15" s="13">
        <f t="shared" si="3"/>
        <v>0</v>
      </c>
      <c r="O15" s="13">
        <f t="shared" si="4"/>
        <v>1.5971257818472731</v>
      </c>
      <c r="P15" s="13">
        <f t="shared" si="5"/>
        <v>1.5971257818472731</v>
      </c>
    </row>
    <row r="16" spans="1:16" x14ac:dyDescent="0.2">
      <c r="A16" t="s">
        <v>17</v>
      </c>
      <c r="B16">
        <v>7</v>
      </c>
      <c r="C16">
        <v>6</v>
      </c>
      <c r="D16">
        <v>8</v>
      </c>
      <c r="E16">
        <v>21</v>
      </c>
      <c r="F16">
        <v>12</v>
      </c>
      <c r="G16">
        <f t="shared" si="0"/>
        <v>1.1394684635827098E-2</v>
      </c>
      <c r="H16">
        <f t="shared" si="1"/>
        <v>-4.4746082923298545</v>
      </c>
      <c r="K16" s="15">
        <v>10</v>
      </c>
      <c r="L16" s="13">
        <f>206-SUM(L6:L15)</f>
        <v>9</v>
      </c>
      <c r="M16" s="13">
        <f>1-SUM(M6:M15)</f>
        <v>4.9385760726296413E-2</v>
      </c>
      <c r="N16" s="13">
        <f t="shared" si="3"/>
        <v>-27.072838266710573</v>
      </c>
      <c r="O16" s="13">
        <f>M16*206</f>
        <v>10.173466709617061</v>
      </c>
      <c r="P16" s="13">
        <f t="shared" si="5"/>
        <v>0.1353544625331875</v>
      </c>
    </row>
    <row r="17" spans="1:16" x14ac:dyDescent="0.2">
      <c r="A17" t="s">
        <v>18</v>
      </c>
      <c r="B17">
        <v>7</v>
      </c>
      <c r="C17">
        <v>6</v>
      </c>
      <c r="D17">
        <v>7</v>
      </c>
      <c r="E17">
        <v>20</v>
      </c>
      <c r="F17">
        <v>13</v>
      </c>
      <c r="G17">
        <f t="shared" si="0"/>
        <v>1.1394684635827098E-2</v>
      </c>
      <c r="H17">
        <f t="shared" si="1"/>
        <v>-4.4746082923298545</v>
      </c>
      <c r="K17" s="13"/>
      <c r="L17" s="13"/>
      <c r="M17" s="13"/>
      <c r="N17" s="13"/>
      <c r="O17" s="13"/>
      <c r="P17" s="13"/>
    </row>
    <row r="18" spans="1:16" x14ac:dyDescent="0.2">
      <c r="A18" t="s">
        <v>19</v>
      </c>
      <c r="B18">
        <v>7</v>
      </c>
      <c r="C18">
        <v>3</v>
      </c>
      <c r="D18">
        <v>5</v>
      </c>
      <c r="E18">
        <v>15</v>
      </c>
      <c r="F18">
        <v>18</v>
      </c>
      <c r="G18">
        <f t="shared" si="0"/>
        <v>1.1394684635827098E-2</v>
      </c>
      <c r="H18">
        <f t="shared" si="1"/>
        <v>-4.4746082923298545</v>
      </c>
      <c r="K18" s="13"/>
      <c r="L18" s="13"/>
      <c r="M18" s="13"/>
      <c r="N18" s="13"/>
      <c r="O18" s="13" t="s">
        <v>220</v>
      </c>
      <c r="P18" s="13">
        <f>SUM(P6:P16)</f>
        <v>7.8278796121880072</v>
      </c>
    </row>
    <row r="19" spans="1:16" x14ac:dyDescent="0.2">
      <c r="A19" t="s">
        <v>20</v>
      </c>
      <c r="B19">
        <v>6</v>
      </c>
      <c r="C19">
        <v>7</v>
      </c>
      <c r="D19">
        <v>7</v>
      </c>
      <c r="E19">
        <v>20</v>
      </c>
      <c r="F19">
        <v>13</v>
      </c>
      <c r="G19">
        <f t="shared" si="0"/>
        <v>1.4145333590475094E-2</v>
      </c>
      <c r="H19">
        <f t="shared" si="1"/>
        <v>-4.2583704908746638</v>
      </c>
      <c r="K19" s="13"/>
      <c r="L19" s="13"/>
      <c r="M19" s="13"/>
      <c r="N19" s="13"/>
      <c r="O19" s="13" t="s">
        <v>221</v>
      </c>
      <c r="P19" s="13">
        <v>8</v>
      </c>
    </row>
    <row r="20" spans="1:16" x14ac:dyDescent="0.2">
      <c r="A20" t="s">
        <v>21</v>
      </c>
      <c r="B20">
        <v>6</v>
      </c>
      <c r="C20">
        <v>4</v>
      </c>
      <c r="D20">
        <v>10</v>
      </c>
      <c r="E20">
        <v>20</v>
      </c>
      <c r="F20">
        <v>13</v>
      </c>
      <c r="G20">
        <f t="shared" si="0"/>
        <v>1.4145333590475094E-2</v>
      </c>
      <c r="H20">
        <f t="shared" si="1"/>
        <v>-4.2583704908746638</v>
      </c>
      <c r="K20" s="13"/>
      <c r="L20" s="13"/>
      <c r="M20" s="13"/>
      <c r="N20" s="13"/>
      <c r="O20" s="13" t="s">
        <v>222</v>
      </c>
      <c r="P20" s="13">
        <f>_xlfn.CHISQ.DIST.RT(P18,P19)</f>
        <v>0.45046160296923188</v>
      </c>
    </row>
    <row r="21" spans="1:16" x14ac:dyDescent="0.2">
      <c r="A21" t="s">
        <v>22</v>
      </c>
      <c r="B21">
        <v>4</v>
      </c>
      <c r="C21">
        <v>5</v>
      </c>
      <c r="D21">
        <v>5</v>
      </c>
      <c r="E21">
        <v>14</v>
      </c>
      <c r="F21">
        <v>19</v>
      </c>
      <c r="G21">
        <f t="shared" si="0"/>
        <v>2.3620018621097368E-2</v>
      </c>
      <c r="H21">
        <f t="shared" si="1"/>
        <v>-3.7456606798517851</v>
      </c>
      <c r="K21" s="10"/>
      <c r="L21" s="11"/>
      <c r="M21" s="11"/>
      <c r="N21" s="11"/>
      <c r="O21" s="11"/>
      <c r="P21" s="11"/>
    </row>
    <row r="22" spans="1:16" x14ac:dyDescent="0.2">
      <c r="A22" t="s">
        <v>23</v>
      </c>
      <c r="B22">
        <v>4</v>
      </c>
      <c r="C22">
        <v>4</v>
      </c>
      <c r="D22">
        <v>3</v>
      </c>
      <c r="E22">
        <v>11</v>
      </c>
      <c r="F22">
        <v>23</v>
      </c>
      <c r="G22">
        <f t="shared" si="0"/>
        <v>2.3620018621097368E-2</v>
      </c>
      <c r="H22">
        <f t="shared" si="1"/>
        <v>-3.7456606798517851</v>
      </c>
      <c r="K22" s="11"/>
      <c r="L22" s="11"/>
      <c r="M22" s="11"/>
      <c r="N22" s="11"/>
      <c r="O22" s="11"/>
      <c r="P22" s="11"/>
    </row>
    <row r="23" spans="1:16" x14ac:dyDescent="0.2">
      <c r="A23" t="s">
        <v>24</v>
      </c>
      <c r="B23">
        <v>4</v>
      </c>
      <c r="C23">
        <v>4</v>
      </c>
      <c r="D23">
        <v>2</v>
      </c>
      <c r="E23">
        <v>10</v>
      </c>
      <c r="F23">
        <v>25</v>
      </c>
      <c r="G23">
        <f t="shared" si="0"/>
        <v>2.3620018621097368E-2</v>
      </c>
      <c r="H23">
        <f t="shared" si="1"/>
        <v>-3.7456606798517851</v>
      </c>
      <c r="K23" s="16" t="s">
        <v>223</v>
      </c>
      <c r="L23" s="17"/>
      <c r="M23" s="17"/>
      <c r="N23" s="17"/>
      <c r="O23" s="17"/>
      <c r="P23" s="17"/>
    </row>
    <row r="24" spans="1:16" x14ac:dyDescent="0.2">
      <c r="A24" t="s">
        <v>25</v>
      </c>
      <c r="B24">
        <v>4</v>
      </c>
      <c r="C24">
        <v>2</v>
      </c>
      <c r="D24">
        <v>2</v>
      </c>
      <c r="E24">
        <v>8</v>
      </c>
      <c r="F24">
        <v>29</v>
      </c>
      <c r="G24">
        <f t="shared" si="0"/>
        <v>2.3620018621097368E-2</v>
      </c>
      <c r="H24">
        <f t="shared" si="1"/>
        <v>-3.7456606798517851</v>
      </c>
      <c r="K24" s="18" t="s">
        <v>232</v>
      </c>
      <c r="L24" s="17" t="s">
        <v>218</v>
      </c>
      <c r="M24" s="17" t="s">
        <v>101</v>
      </c>
      <c r="N24" s="17" t="s">
        <v>102</v>
      </c>
      <c r="O24" s="17" t="s">
        <v>219</v>
      </c>
      <c r="P24" s="17" t="s">
        <v>220</v>
      </c>
    </row>
    <row r="25" spans="1:16" x14ac:dyDescent="0.2">
      <c r="A25" t="s">
        <v>26</v>
      </c>
      <c r="B25">
        <v>4</v>
      </c>
      <c r="C25">
        <v>1</v>
      </c>
      <c r="D25">
        <v>4</v>
      </c>
      <c r="E25">
        <v>9</v>
      </c>
      <c r="F25">
        <v>26</v>
      </c>
      <c r="G25">
        <f t="shared" si="0"/>
        <v>2.3620018621097368E-2</v>
      </c>
      <c r="H25">
        <f t="shared" si="1"/>
        <v>-3.7456606798517851</v>
      </c>
      <c r="K25" s="17">
        <v>0</v>
      </c>
      <c r="L25" s="17">
        <f>COUNTIF($D$5:$D$210,K25)</f>
        <v>130</v>
      </c>
      <c r="M25" s="17">
        <f>($B$2/($B$2+1))^$B$1</f>
        <v>0.68939019817247449</v>
      </c>
      <c r="N25" s="17">
        <f>L25*LN(M25)</f>
        <v>-48.353219578428231</v>
      </c>
      <c r="O25" s="17">
        <f>M25*206</f>
        <v>142.01438082352973</v>
      </c>
      <c r="P25" s="17">
        <f>(L25-O25)^2/O25</f>
        <v>1.0164135894953186</v>
      </c>
    </row>
    <row r="26" spans="1:16" x14ac:dyDescent="0.2">
      <c r="A26" t="s">
        <v>27</v>
      </c>
      <c r="B26">
        <v>3</v>
      </c>
      <c r="C26">
        <v>8</v>
      </c>
      <c r="D26">
        <v>6</v>
      </c>
      <c r="E26">
        <v>17</v>
      </c>
      <c r="F26">
        <v>17</v>
      </c>
      <c r="G26">
        <f t="shared" si="0"/>
        <v>3.2715466842684705E-2</v>
      </c>
      <c r="H26">
        <f t="shared" si="1"/>
        <v>-3.4199073207734161</v>
      </c>
      <c r="K26" s="17">
        <v>1</v>
      </c>
      <c r="L26" s="17">
        <f t="shared" ref="L26:L33" si="7">COUNTIF($D$5:$D$210,K26)</f>
        <v>24</v>
      </c>
      <c r="M26" s="17">
        <f>M25*($B$1+K26-1)/(K26*($B$2+1))</f>
        <v>9.4487718043407859E-2</v>
      </c>
      <c r="N26" s="17">
        <f t="shared" ref="N26:N35" si="8">L26*LN(M26)</f>
        <v>-56.622850097366673</v>
      </c>
      <c r="O26" s="17">
        <f t="shared" ref="O26:O34" si="9">M26*206</f>
        <v>19.464469916942019</v>
      </c>
      <c r="P26" s="17">
        <f t="shared" ref="P26:P35" si="10">(L26-O26)^2/O26</f>
        <v>1.056850416276621</v>
      </c>
    </row>
    <row r="27" spans="1:16" x14ac:dyDescent="0.2">
      <c r="A27" t="s">
        <v>28</v>
      </c>
      <c r="B27">
        <v>3</v>
      </c>
      <c r="C27">
        <v>6</v>
      </c>
      <c r="D27">
        <v>0</v>
      </c>
      <c r="E27">
        <v>9</v>
      </c>
      <c r="F27">
        <v>26</v>
      </c>
      <c r="G27">
        <f t="shared" si="0"/>
        <v>3.2715466842684705E-2</v>
      </c>
      <c r="H27">
        <f t="shared" si="1"/>
        <v>-3.4199073207734161</v>
      </c>
      <c r="K27" s="17">
        <v>2</v>
      </c>
      <c r="L27" s="17">
        <f t="shared" si="7"/>
        <v>15</v>
      </c>
      <c r="M27" s="17">
        <f t="shared" ref="M27" si="11">M26*($B$1+K27-1)/(K27*($B$2+1))</f>
        <v>4.9795856490118397E-2</v>
      </c>
      <c r="N27" s="17">
        <f t="shared" si="8"/>
        <v>-44.997352521341448</v>
      </c>
      <c r="O27" s="17">
        <f t="shared" si="9"/>
        <v>10.25794643696439</v>
      </c>
      <c r="P27" s="17">
        <f t="shared" si="10"/>
        <v>2.1921611828335172</v>
      </c>
    </row>
    <row r="28" spans="1:16" x14ac:dyDescent="0.2">
      <c r="A28" t="s">
        <v>29</v>
      </c>
      <c r="B28">
        <v>3</v>
      </c>
      <c r="C28">
        <v>4</v>
      </c>
      <c r="D28">
        <v>6</v>
      </c>
      <c r="E28">
        <v>13</v>
      </c>
      <c r="F28">
        <v>20</v>
      </c>
      <c r="G28">
        <f t="shared" si="0"/>
        <v>3.2715466842684705E-2</v>
      </c>
      <c r="H28">
        <f t="shared" si="1"/>
        <v>-3.4199073207734161</v>
      </c>
      <c r="K28" s="17">
        <v>3</v>
      </c>
      <c r="L28" s="17">
        <f t="shared" si="7"/>
        <v>6</v>
      </c>
      <c r="M28" s="17">
        <f>M27*($B$1+K28-1)/(K28*($B$2+1))</f>
        <v>3.2715466842684705E-2</v>
      </c>
      <c r="N28" s="17">
        <f t="shared" si="8"/>
        <v>-20.519443924640498</v>
      </c>
      <c r="O28" s="17">
        <f t="shared" si="9"/>
        <v>6.7393861695930495</v>
      </c>
      <c r="P28" s="17">
        <f t="shared" si="10"/>
        <v>8.1118946745040596E-2</v>
      </c>
    </row>
    <row r="29" spans="1:16" x14ac:dyDescent="0.2">
      <c r="A29" t="s">
        <v>30</v>
      </c>
      <c r="B29">
        <v>3</v>
      </c>
      <c r="C29">
        <v>4</v>
      </c>
      <c r="D29">
        <v>4</v>
      </c>
      <c r="E29">
        <v>11</v>
      </c>
      <c r="F29">
        <v>23</v>
      </c>
      <c r="G29">
        <f t="shared" si="0"/>
        <v>3.2715466842684705E-2</v>
      </c>
      <c r="H29">
        <f t="shared" si="1"/>
        <v>-3.4199073207734161</v>
      </c>
      <c r="K29" s="17">
        <v>4</v>
      </c>
      <c r="L29" s="17">
        <f t="shared" si="7"/>
        <v>6</v>
      </c>
      <c r="M29" s="17">
        <f t="shared" ref="M29:M30" si="12">M28*($B$1+K29-1)/(K29*($B$2+1))</f>
        <v>2.3620018621097361E-2</v>
      </c>
      <c r="N29" s="17">
        <f t="shared" si="8"/>
        <v>-22.473964079110715</v>
      </c>
      <c r="O29" s="17">
        <f t="shared" si="9"/>
        <v>4.8657238359460564</v>
      </c>
      <c r="P29" s="17">
        <f t="shared" si="10"/>
        <v>0.26441747614941957</v>
      </c>
    </row>
    <row r="30" spans="1:16" x14ac:dyDescent="0.2">
      <c r="A30" t="s">
        <v>31</v>
      </c>
      <c r="B30">
        <v>3</v>
      </c>
      <c r="C30">
        <v>3</v>
      </c>
      <c r="D30">
        <v>2</v>
      </c>
      <c r="E30">
        <v>8</v>
      </c>
      <c r="F30">
        <v>29</v>
      </c>
      <c r="G30">
        <f t="shared" si="0"/>
        <v>3.2715466842684705E-2</v>
      </c>
      <c r="H30">
        <f t="shared" si="1"/>
        <v>-3.4199073207734161</v>
      </c>
      <c r="K30" s="17">
        <v>5</v>
      </c>
      <c r="L30" s="17">
        <f t="shared" si="7"/>
        <v>4</v>
      </c>
      <c r="M30" s="17">
        <f t="shared" si="12"/>
        <v>1.797431756315146E-2</v>
      </c>
      <c r="N30" s="17">
        <f t="shared" si="8"/>
        <v>-16.075245367937608</v>
      </c>
      <c r="O30" s="17">
        <f t="shared" si="9"/>
        <v>3.7027094180092006</v>
      </c>
      <c r="P30" s="17">
        <f t="shared" si="10"/>
        <v>2.3869464265966495E-2</v>
      </c>
    </row>
    <row r="31" spans="1:16" x14ac:dyDescent="0.2">
      <c r="A31" t="s">
        <v>32</v>
      </c>
      <c r="B31">
        <v>3</v>
      </c>
      <c r="C31">
        <v>2</v>
      </c>
      <c r="D31">
        <v>2</v>
      </c>
      <c r="E31">
        <v>7</v>
      </c>
      <c r="F31">
        <v>33</v>
      </c>
      <c r="G31">
        <f t="shared" si="0"/>
        <v>3.2715466842684705E-2</v>
      </c>
      <c r="H31">
        <f t="shared" si="1"/>
        <v>-3.4199073207734161</v>
      </c>
      <c r="K31" s="17">
        <v>6</v>
      </c>
      <c r="L31" s="17">
        <f t="shared" si="7"/>
        <v>3</v>
      </c>
      <c r="M31" s="17">
        <f>M30*($B$1+K31-1)/(K31*($B$2+1))</f>
        <v>1.4145333590475088E-2</v>
      </c>
      <c r="N31" s="17">
        <f t="shared" si="8"/>
        <v>-12.775111472623994</v>
      </c>
      <c r="O31" s="17">
        <f t="shared" si="9"/>
        <v>2.9139387196378683</v>
      </c>
      <c r="P31" s="17">
        <f t="shared" si="10"/>
        <v>2.5417638084337907E-3</v>
      </c>
    </row>
    <row r="32" spans="1:16" x14ac:dyDescent="0.2">
      <c r="A32" t="s">
        <v>33</v>
      </c>
      <c r="B32">
        <v>3</v>
      </c>
      <c r="C32">
        <v>1</v>
      </c>
      <c r="D32">
        <v>5</v>
      </c>
      <c r="E32">
        <v>9</v>
      </c>
      <c r="F32">
        <v>26</v>
      </c>
      <c r="G32">
        <f t="shared" si="0"/>
        <v>3.2715466842684705E-2</v>
      </c>
      <c r="H32">
        <f t="shared" si="1"/>
        <v>-3.4199073207734161</v>
      </c>
      <c r="K32" s="17">
        <v>7</v>
      </c>
      <c r="L32" s="17">
        <f t="shared" si="7"/>
        <v>2</v>
      </c>
      <c r="M32" s="17">
        <f t="shared" ref="M32:M34" si="13">M31*($B$1+K32-1)/(K32*($B$2+1))</f>
        <v>1.1394684635827093E-2</v>
      </c>
      <c r="N32" s="17">
        <f t="shared" si="8"/>
        <v>-8.9492165846597107</v>
      </c>
      <c r="O32" s="17">
        <f t="shared" si="9"/>
        <v>2.3473050349803812</v>
      </c>
      <c r="P32" s="17">
        <f t="shared" si="10"/>
        <v>5.1386924803206065E-2</v>
      </c>
    </row>
    <row r="33" spans="1:16" x14ac:dyDescent="0.2">
      <c r="A33" t="s">
        <v>34</v>
      </c>
      <c r="B33">
        <v>3</v>
      </c>
      <c r="C33">
        <v>1</v>
      </c>
      <c r="D33">
        <v>3</v>
      </c>
      <c r="E33">
        <v>7</v>
      </c>
      <c r="F33">
        <v>33</v>
      </c>
      <c r="G33">
        <f t="shared" si="0"/>
        <v>3.2715466842684705E-2</v>
      </c>
      <c r="H33">
        <f t="shared" si="1"/>
        <v>-3.4199073207734161</v>
      </c>
      <c r="K33" s="17">
        <v>8</v>
      </c>
      <c r="L33" s="17">
        <f t="shared" si="7"/>
        <v>2</v>
      </c>
      <c r="M33" s="17">
        <f t="shared" si="13"/>
        <v>9.33760753850966E-3</v>
      </c>
      <c r="N33" s="17">
        <f t="shared" si="8"/>
        <v>-9.3474104234955782</v>
      </c>
      <c r="O33" s="17">
        <f t="shared" si="9"/>
        <v>1.9235471529329899</v>
      </c>
      <c r="P33" s="17">
        <f t="shared" si="10"/>
        <v>3.0386766530465449E-3</v>
      </c>
    </row>
    <row r="34" spans="1:16" x14ac:dyDescent="0.2">
      <c r="A34" t="s">
        <v>35</v>
      </c>
      <c r="B34">
        <v>3</v>
      </c>
      <c r="C34">
        <v>1</v>
      </c>
      <c r="D34">
        <v>2</v>
      </c>
      <c r="E34">
        <v>6</v>
      </c>
      <c r="F34">
        <v>39</v>
      </c>
      <c r="G34">
        <f t="shared" si="0"/>
        <v>3.2715466842684705E-2</v>
      </c>
      <c r="H34">
        <f t="shared" si="1"/>
        <v>-3.4199073207734161</v>
      </c>
      <c r="K34" s="17">
        <v>9</v>
      </c>
      <c r="L34" s="17">
        <f>COUNTIF($D$5:$D$210,K34)</f>
        <v>1</v>
      </c>
      <c r="M34" s="17">
        <f t="shared" si="13"/>
        <v>7.7530377759576366E-3</v>
      </c>
      <c r="N34" s="17">
        <f t="shared" si="8"/>
        <v>-4.8596705413261736</v>
      </c>
      <c r="O34" s="17">
        <f t="shared" si="9"/>
        <v>1.5971257818472731</v>
      </c>
      <c r="P34" s="17">
        <f t="shared" si="10"/>
        <v>0.22325054382023213</v>
      </c>
    </row>
    <row r="35" spans="1:16" x14ac:dyDescent="0.2">
      <c r="A35" t="s">
        <v>36</v>
      </c>
      <c r="B35">
        <v>3</v>
      </c>
      <c r="C35">
        <v>1</v>
      </c>
      <c r="D35">
        <v>1</v>
      </c>
      <c r="E35">
        <v>5</v>
      </c>
      <c r="F35">
        <v>42</v>
      </c>
      <c r="G35">
        <f t="shared" si="0"/>
        <v>3.2715466842684705E-2</v>
      </c>
      <c r="H35">
        <f t="shared" si="1"/>
        <v>-3.4199073207734161</v>
      </c>
      <c r="K35" s="19">
        <v>10</v>
      </c>
      <c r="L35" s="17">
        <f>206-SUM(L25:L34)</f>
        <v>13</v>
      </c>
      <c r="M35" s="17">
        <f>1-SUM(M25:M34)</f>
        <v>4.9385760726296413E-2</v>
      </c>
      <c r="N35" s="17">
        <f t="shared" si="8"/>
        <v>-39.10521082969305</v>
      </c>
      <c r="O35" s="17">
        <f>M35*206</f>
        <v>10.173466709617061</v>
      </c>
      <c r="P35" s="17">
        <f t="shared" si="10"/>
        <v>0.78530658915811447</v>
      </c>
    </row>
    <row r="36" spans="1:16" x14ac:dyDescent="0.2">
      <c r="A36" t="s">
        <v>37</v>
      </c>
      <c r="B36">
        <v>3</v>
      </c>
      <c r="C36">
        <v>0</v>
      </c>
      <c r="D36">
        <v>2</v>
      </c>
      <c r="E36">
        <v>5</v>
      </c>
      <c r="F36">
        <v>42</v>
      </c>
      <c r="G36">
        <f t="shared" si="0"/>
        <v>3.2715466842684705E-2</v>
      </c>
      <c r="H36">
        <f t="shared" si="1"/>
        <v>-3.4199073207734161</v>
      </c>
      <c r="K36" s="17"/>
      <c r="L36" s="17"/>
      <c r="M36" s="17"/>
      <c r="N36" s="17"/>
      <c r="O36" s="17"/>
      <c r="P36" s="17"/>
    </row>
    <row r="37" spans="1:16" x14ac:dyDescent="0.2">
      <c r="A37" t="s">
        <v>38</v>
      </c>
      <c r="B37">
        <v>2</v>
      </c>
      <c r="C37">
        <v>5</v>
      </c>
      <c r="D37">
        <v>1</v>
      </c>
      <c r="E37">
        <v>8</v>
      </c>
      <c r="F37">
        <v>29</v>
      </c>
      <c r="G37">
        <f t="shared" si="0"/>
        <v>4.9795856490118397E-2</v>
      </c>
      <c r="H37">
        <f t="shared" si="1"/>
        <v>-2.999823501422763</v>
      </c>
      <c r="K37" s="17"/>
      <c r="L37" s="17"/>
      <c r="M37" s="17"/>
      <c r="N37" s="17"/>
      <c r="O37" s="17" t="s">
        <v>220</v>
      </c>
      <c r="P37" s="17">
        <f>SUM(P25:P35)</f>
        <v>5.7003555740089169</v>
      </c>
    </row>
    <row r="38" spans="1:16" x14ac:dyDescent="0.2">
      <c r="A38" t="s">
        <v>39</v>
      </c>
      <c r="B38">
        <v>2</v>
      </c>
      <c r="C38">
        <v>4</v>
      </c>
      <c r="D38">
        <v>6</v>
      </c>
      <c r="E38">
        <v>12</v>
      </c>
      <c r="F38">
        <v>22</v>
      </c>
      <c r="G38">
        <f t="shared" si="0"/>
        <v>4.9795856490118397E-2</v>
      </c>
      <c r="H38">
        <f t="shared" si="1"/>
        <v>-2.999823501422763</v>
      </c>
      <c r="K38" s="17"/>
      <c r="L38" s="17"/>
      <c r="M38" s="17"/>
      <c r="N38" s="17"/>
      <c r="O38" s="17" t="s">
        <v>221</v>
      </c>
      <c r="P38" s="17">
        <v>8</v>
      </c>
    </row>
    <row r="39" spans="1:16" x14ac:dyDescent="0.2">
      <c r="A39" t="s">
        <v>40</v>
      </c>
      <c r="B39">
        <v>2</v>
      </c>
      <c r="C39">
        <v>2</v>
      </c>
      <c r="D39">
        <v>9</v>
      </c>
      <c r="E39">
        <v>13</v>
      </c>
      <c r="F39">
        <v>20</v>
      </c>
      <c r="G39">
        <f t="shared" si="0"/>
        <v>4.9795856490118397E-2</v>
      </c>
      <c r="H39">
        <f t="shared" si="1"/>
        <v>-2.999823501422763</v>
      </c>
      <c r="K39" s="17"/>
      <c r="L39" s="17"/>
      <c r="M39" s="17"/>
      <c r="N39" s="17"/>
      <c r="O39" s="17" t="s">
        <v>222</v>
      </c>
      <c r="P39" s="17">
        <f>_xlfn.CHISQ.DIST.RT(P37,P38)</f>
        <v>0.68075544160195234</v>
      </c>
    </row>
    <row r="40" spans="1:16" x14ac:dyDescent="0.2">
      <c r="A40" t="s">
        <v>41</v>
      </c>
      <c r="B40">
        <v>2</v>
      </c>
      <c r="C40">
        <v>1</v>
      </c>
      <c r="D40">
        <v>1</v>
      </c>
      <c r="E40">
        <v>4</v>
      </c>
      <c r="F40">
        <v>47</v>
      </c>
      <c r="G40">
        <f t="shared" si="0"/>
        <v>4.9795856490118397E-2</v>
      </c>
      <c r="H40">
        <f t="shared" si="1"/>
        <v>-2.999823501422763</v>
      </c>
    </row>
    <row r="41" spans="1:16" x14ac:dyDescent="0.2">
      <c r="A41" t="s">
        <v>42</v>
      </c>
      <c r="B41">
        <v>2</v>
      </c>
      <c r="C41">
        <v>1</v>
      </c>
      <c r="D41">
        <v>1</v>
      </c>
      <c r="E41">
        <v>4</v>
      </c>
      <c r="F41">
        <v>47</v>
      </c>
      <c r="G41">
        <f t="shared" si="0"/>
        <v>4.9795856490118397E-2</v>
      </c>
      <c r="H41">
        <f t="shared" si="1"/>
        <v>-2.999823501422763</v>
      </c>
    </row>
    <row r="42" spans="1:16" x14ac:dyDescent="0.2">
      <c r="A42" t="s">
        <v>43</v>
      </c>
      <c r="B42">
        <v>2</v>
      </c>
      <c r="C42">
        <v>1</v>
      </c>
      <c r="D42">
        <v>0</v>
      </c>
      <c r="E42">
        <v>3</v>
      </c>
      <c r="F42">
        <v>60</v>
      </c>
      <c r="G42">
        <f t="shared" si="0"/>
        <v>4.9795856490118397E-2</v>
      </c>
      <c r="H42">
        <f t="shared" si="1"/>
        <v>-2.999823501422763</v>
      </c>
    </row>
    <row r="43" spans="1:16" x14ac:dyDescent="0.2">
      <c r="A43" t="s">
        <v>44</v>
      </c>
      <c r="B43">
        <v>2</v>
      </c>
      <c r="C43">
        <v>0</v>
      </c>
      <c r="D43">
        <v>2</v>
      </c>
      <c r="E43">
        <v>4</v>
      </c>
      <c r="F43">
        <v>47</v>
      </c>
      <c r="G43">
        <f t="shared" si="0"/>
        <v>4.9795856490118397E-2</v>
      </c>
      <c r="H43">
        <f t="shared" si="1"/>
        <v>-2.999823501422763</v>
      </c>
    </row>
    <row r="44" spans="1:16" x14ac:dyDescent="0.2">
      <c r="A44" t="s">
        <v>45</v>
      </c>
      <c r="B44">
        <v>2</v>
      </c>
      <c r="C44">
        <v>0</v>
      </c>
      <c r="D44">
        <v>2</v>
      </c>
      <c r="E44">
        <v>4</v>
      </c>
      <c r="F44">
        <v>47</v>
      </c>
      <c r="G44">
        <f t="shared" si="0"/>
        <v>4.9795856490118397E-2</v>
      </c>
      <c r="H44">
        <f t="shared" si="1"/>
        <v>-2.999823501422763</v>
      </c>
    </row>
    <row r="45" spans="1:16" x14ac:dyDescent="0.2">
      <c r="A45" t="s">
        <v>46</v>
      </c>
      <c r="B45">
        <v>2</v>
      </c>
      <c r="C45">
        <v>0</v>
      </c>
      <c r="D45">
        <v>1</v>
      </c>
      <c r="E45">
        <v>3</v>
      </c>
      <c r="F45">
        <v>60</v>
      </c>
      <c r="G45">
        <f t="shared" si="0"/>
        <v>4.9795856490118397E-2</v>
      </c>
      <c r="H45">
        <f t="shared" si="1"/>
        <v>-2.999823501422763</v>
      </c>
    </row>
    <row r="46" spans="1:16" x14ac:dyDescent="0.2">
      <c r="A46" t="s">
        <v>47</v>
      </c>
      <c r="B46">
        <v>2</v>
      </c>
      <c r="C46">
        <v>0</v>
      </c>
      <c r="D46">
        <v>0</v>
      </c>
      <c r="E46">
        <v>2</v>
      </c>
      <c r="F46">
        <v>66</v>
      </c>
      <c r="G46">
        <f t="shared" si="0"/>
        <v>4.9795856490118397E-2</v>
      </c>
      <c r="H46">
        <f t="shared" si="1"/>
        <v>-2.999823501422763</v>
      </c>
    </row>
    <row r="47" spans="1:16" x14ac:dyDescent="0.2">
      <c r="A47" t="s">
        <v>48</v>
      </c>
      <c r="B47">
        <v>2</v>
      </c>
      <c r="C47">
        <v>0</v>
      </c>
      <c r="D47">
        <v>0</v>
      </c>
      <c r="E47">
        <v>2</v>
      </c>
      <c r="F47">
        <v>66</v>
      </c>
      <c r="G47">
        <f t="shared" si="0"/>
        <v>4.9795856490118397E-2</v>
      </c>
      <c r="H47">
        <f t="shared" si="1"/>
        <v>-2.999823501422763</v>
      </c>
    </row>
    <row r="48" spans="1:16" x14ac:dyDescent="0.2">
      <c r="A48" t="s">
        <v>49</v>
      </c>
      <c r="B48">
        <v>1</v>
      </c>
      <c r="C48">
        <v>6</v>
      </c>
      <c r="D48">
        <v>12</v>
      </c>
      <c r="E48">
        <v>19</v>
      </c>
      <c r="F48">
        <v>16</v>
      </c>
      <c r="G48">
        <f t="shared" si="0"/>
        <v>9.4487718043407859E-2</v>
      </c>
      <c r="H48">
        <f t="shared" si="1"/>
        <v>-2.3592854207236114</v>
      </c>
    </row>
    <row r="49" spans="1:8" x14ac:dyDescent="0.2">
      <c r="A49" t="s">
        <v>50</v>
      </c>
      <c r="B49">
        <v>1</v>
      </c>
      <c r="C49">
        <v>3</v>
      </c>
      <c r="D49">
        <v>3</v>
      </c>
      <c r="E49">
        <v>7</v>
      </c>
      <c r="F49">
        <v>33</v>
      </c>
      <c r="G49">
        <f t="shared" si="0"/>
        <v>9.4487718043407859E-2</v>
      </c>
      <c r="H49">
        <f t="shared" si="1"/>
        <v>-2.3592854207236114</v>
      </c>
    </row>
    <row r="50" spans="1:8" x14ac:dyDescent="0.2">
      <c r="A50" t="s">
        <v>51</v>
      </c>
      <c r="B50">
        <v>1</v>
      </c>
      <c r="C50">
        <v>3</v>
      </c>
      <c r="D50">
        <v>0</v>
      </c>
      <c r="E50">
        <v>4</v>
      </c>
      <c r="F50">
        <v>47</v>
      </c>
      <c r="G50">
        <f t="shared" si="0"/>
        <v>9.4487718043407859E-2</v>
      </c>
      <c r="H50">
        <f t="shared" si="1"/>
        <v>-2.3592854207236114</v>
      </c>
    </row>
    <row r="51" spans="1:8" x14ac:dyDescent="0.2">
      <c r="A51" t="s">
        <v>52</v>
      </c>
      <c r="B51">
        <v>1</v>
      </c>
      <c r="C51">
        <v>3</v>
      </c>
      <c r="D51">
        <v>0</v>
      </c>
      <c r="E51">
        <v>4</v>
      </c>
      <c r="F51">
        <v>47</v>
      </c>
      <c r="G51">
        <f t="shared" si="0"/>
        <v>9.4487718043407859E-2</v>
      </c>
      <c r="H51">
        <f t="shared" si="1"/>
        <v>-2.3592854207236114</v>
      </c>
    </row>
    <row r="52" spans="1:8" x14ac:dyDescent="0.2">
      <c r="A52" t="s">
        <v>53</v>
      </c>
      <c r="B52">
        <v>1</v>
      </c>
      <c r="C52">
        <v>2</v>
      </c>
      <c r="D52">
        <v>4</v>
      </c>
      <c r="E52">
        <v>7</v>
      </c>
      <c r="F52">
        <v>33</v>
      </c>
      <c r="G52">
        <f t="shared" si="0"/>
        <v>9.4487718043407859E-2</v>
      </c>
      <c r="H52">
        <f t="shared" si="1"/>
        <v>-2.3592854207236114</v>
      </c>
    </row>
    <row r="53" spans="1:8" x14ac:dyDescent="0.2">
      <c r="A53" t="s">
        <v>54</v>
      </c>
      <c r="B53">
        <v>1</v>
      </c>
      <c r="C53">
        <v>2</v>
      </c>
      <c r="D53">
        <v>3</v>
      </c>
      <c r="E53">
        <v>6</v>
      </c>
      <c r="F53">
        <v>39</v>
      </c>
      <c r="G53">
        <f t="shared" si="0"/>
        <v>9.4487718043407859E-2</v>
      </c>
      <c r="H53">
        <f t="shared" si="1"/>
        <v>-2.3592854207236114</v>
      </c>
    </row>
    <row r="54" spans="1:8" x14ac:dyDescent="0.2">
      <c r="A54" t="s">
        <v>55</v>
      </c>
      <c r="B54">
        <v>1</v>
      </c>
      <c r="C54">
        <v>2</v>
      </c>
      <c r="D54">
        <v>1</v>
      </c>
      <c r="E54">
        <v>4</v>
      </c>
      <c r="F54">
        <v>47</v>
      </c>
      <c r="G54">
        <f t="shared" si="0"/>
        <v>9.4487718043407859E-2</v>
      </c>
      <c r="H54">
        <f t="shared" si="1"/>
        <v>-2.3592854207236114</v>
      </c>
    </row>
    <row r="55" spans="1:8" x14ac:dyDescent="0.2">
      <c r="A55" t="s">
        <v>56</v>
      </c>
      <c r="B55">
        <v>1</v>
      </c>
      <c r="C55">
        <v>2</v>
      </c>
      <c r="D55">
        <v>1</v>
      </c>
      <c r="E55">
        <v>4</v>
      </c>
      <c r="F55">
        <v>47</v>
      </c>
      <c r="G55">
        <f t="shared" si="0"/>
        <v>9.4487718043407859E-2</v>
      </c>
      <c r="H55">
        <f t="shared" si="1"/>
        <v>-2.3592854207236114</v>
      </c>
    </row>
    <row r="56" spans="1:8" x14ac:dyDescent="0.2">
      <c r="A56" t="s">
        <v>57</v>
      </c>
      <c r="B56">
        <v>1</v>
      </c>
      <c r="C56">
        <v>2</v>
      </c>
      <c r="D56">
        <v>0</v>
      </c>
      <c r="E56">
        <v>3</v>
      </c>
      <c r="F56">
        <v>60</v>
      </c>
      <c r="G56">
        <f t="shared" si="0"/>
        <v>9.4487718043407859E-2</v>
      </c>
      <c r="H56">
        <f t="shared" si="1"/>
        <v>-2.3592854207236114</v>
      </c>
    </row>
    <row r="57" spans="1:8" x14ac:dyDescent="0.2">
      <c r="A57" t="s">
        <v>58</v>
      </c>
      <c r="B57">
        <v>1</v>
      </c>
      <c r="C57">
        <v>1</v>
      </c>
      <c r="D57">
        <v>5</v>
      </c>
      <c r="E57">
        <v>7</v>
      </c>
      <c r="F57">
        <v>33</v>
      </c>
      <c r="G57">
        <f t="shared" si="0"/>
        <v>9.4487718043407859E-2</v>
      </c>
      <c r="H57">
        <f t="shared" si="1"/>
        <v>-2.3592854207236114</v>
      </c>
    </row>
    <row r="58" spans="1:8" x14ac:dyDescent="0.2">
      <c r="A58" t="s">
        <v>59</v>
      </c>
      <c r="B58">
        <v>1</v>
      </c>
      <c r="C58">
        <v>1</v>
      </c>
      <c r="D58">
        <v>4</v>
      </c>
      <c r="E58">
        <v>6</v>
      </c>
      <c r="F58">
        <v>39</v>
      </c>
      <c r="G58">
        <f t="shared" si="0"/>
        <v>9.4487718043407859E-2</v>
      </c>
      <c r="H58">
        <f t="shared" si="1"/>
        <v>-2.3592854207236114</v>
      </c>
    </row>
    <row r="59" spans="1:8" x14ac:dyDescent="0.2">
      <c r="A59" t="s">
        <v>60</v>
      </c>
      <c r="B59">
        <v>1</v>
      </c>
      <c r="C59">
        <v>1</v>
      </c>
      <c r="D59">
        <v>3</v>
      </c>
      <c r="E59">
        <v>5</v>
      </c>
      <c r="F59">
        <v>42</v>
      </c>
      <c r="G59">
        <f t="shared" si="0"/>
        <v>9.4487718043407859E-2</v>
      </c>
      <c r="H59">
        <f t="shared" si="1"/>
        <v>-2.3592854207236114</v>
      </c>
    </row>
    <row r="60" spans="1:8" x14ac:dyDescent="0.2">
      <c r="A60" t="s">
        <v>61</v>
      </c>
      <c r="B60">
        <v>1</v>
      </c>
      <c r="C60">
        <v>1</v>
      </c>
      <c r="D60">
        <v>2</v>
      </c>
      <c r="E60">
        <v>4</v>
      </c>
      <c r="F60">
        <v>47</v>
      </c>
      <c r="G60">
        <f t="shared" si="0"/>
        <v>9.4487718043407859E-2</v>
      </c>
      <c r="H60">
        <f t="shared" si="1"/>
        <v>-2.3592854207236114</v>
      </c>
    </row>
    <row r="61" spans="1:8" x14ac:dyDescent="0.2">
      <c r="A61" t="s">
        <v>62</v>
      </c>
      <c r="B61">
        <v>1</v>
      </c>
      <c r="C61">
        <v>1</v>
      </c>
      <c r="D61">
        <v>2</v>
      </c>
      <c r="E61">
        <v>4</v>
      </c>
      <c r="F61">
        <v>47</v>
      </c>
      <c r="G61">
        <f t="shared" si="0"/>
        <v>9.4487718043407859E-2</v>
      </c>
      <c r="H61">
        <f t="shared" si="1"/>
        <v>-2.3592854207236114</v>
      </c>
    </row>
    <row r="62" spans="1:8" x14ac:dyDescent="0.2">
      <c r="A62" t="s">
        <v>63</v>
      </c>
      <c r="B62">
        <v>1</v>
      </c>
      <c r="C62">
        <v>1</v>
      </c>
      <c r="D62">
        <v>0</v>
      </c>
      <c r="E62">
        <v>2</v>
      </c>
      <c r="F62">
        <v>66</v>
      </c>
      <c r="G62">
        <f t="shared" si="0"/>
        <v>9.4487718043407859E-2</v>
      </c>
      <c r="H62">
        <f t="shared" si="1"/>
        <v>-2.3592854207236114</v>
      </c>
    </row>
    <row r="63" spans="1:8" x14ac:dyDescent="0.2">
      <c r="A63" t="s">
        <v>64</v>
      </c>
      <c r="B63">
        <v>1</v>
      </c>
      <c r="C63">
        <v>0</v>
      </c>
      <c r="D63">
        <v>1</v>
      </c>
      <c r="E63">
        <v>2</v>
      </c>
      <c r="F63">
        <v>66</v>
      </c>
      <c r="G63">
        <f t="shared" si="0"/>
        <v>9.4487718043407859E-2</v>
      </c>
      <c r="H63">
        <f t="shared" si="1"/>
        <v>-2.3592854207236114</v>
      </c>
    </row>
    <row r="64" spans="1:8" x14ac:dyDescent="0.2">
      <c r="A64" t="s">
        <v>65</v>
      </c>
      <c r="B64">
        <v>1</v>
      </c>
      <c r="C64">
        <v>0</v>
      </c>
      <c r="D64">
        <v>1</v>
      </c>
      <c r="E64">
        <v>2</v>
      </c>
      <c r="F64">
        <v>66</v>
      </c>
      <c r="G64">
        <f t="shared" si="0"/>
        <v>9.4487718043407859E-2</v>
      </c>
      <c r="H64">
        <f t="shared" si="1"/>
        <v>-2.3592854207236114</v>
      </c>
    </row>
    <row r="65" spans="1:8" x14ac:dyDescent="0.2">
      <c r="A65" t="s">
        <v>66</v>
      </c>
      <c r="B65">
        <v>1</v>
      </c>
      <c r="C65">
        <v>0</v>
      </c>
      <c r="D65">
        <v>1</v>
      </c>
      <c r="E65">
        <v>2</v>
      </c>
      <c r="F65">
        <v>66</v>
      </c>
      <c r="G65">
        <f t="shared" si="0"/>
        <v>9.4487718043407859E-2</v>
      </c>
      <c r="H65">
        <f t="shared" si="1"/>
        <v>-2.3592854207236114</v>
      </c>
    </row>
    <row r="66" spans="1:8" x14ac:dyDescent="0.2">
      <c r="A66" t="s">
        <v>67</v>
      </c>
      <c r="B66">
        <v>1</v>
      </c>
      <c r="C66">
        <v>0</v>
      </c>
      <c r="D66">
        <v>1</v>
      </c>
      <c r="E66">
        <v>2</v>
      </c>
      <c r="F66">
        <v>66</v>
      </c>
      <c r="G66">
        <f t="shared" si="0"/>
        <v>9.4487718043407859E-2</v>
      </c>
      <c r="H66">
        <f t="shared" si="1"/>
        <v>-2.3592854207236114</v>
      </c>
    </row>
    <row r="67" spans="1:8" x14ac:dyDescent="0.2">
      <c r="A67" t="s">
        <v>68</v>
      </c>
      <c r="B67">
        <v>1</v>
      </c>
      <c r="C67">
        <v>0</v>
      </c>
      <c r="D67">
        <v>0</v>
      </c>
      <c r="E67">
        <v>1</v>
      </c>
      <c r="F67">
        <v>77</v>
      </c>
      <c r="G67">
        <f t="shared" si="0"/>
        <v>9.4487718043407859E-2</v>
      </c>
      <c r="H67">
        <f t="shared" si="1"/>
        <v>-2.3592854207236114</v>
      </c>
    </row>
    <row r="68" spans="1:8" x14ac:dyDescent="0.2">
      <c r="A68" t="s">
        <v>69</v>
      </c>
      <c r="B68">
        <v>1</v>
      </c>
      <c r="C68">
        <v>0</v>
      </c>
      <c r="D68">
        <v>0</v>
      </c>
      <c r="E68">
        <v>1</v>
      </c>
      <c r="F68">
        <v>77</v>
      </c>
      <c r="G68">
        <f t="shared" si="0"/>
        <v>9.4487718043407859E-2</v>
      </c>
      <c r="H68">
        <f t="shared" si="1"/>
        <v>-2.3592854207236114</v>
      </c>
    </row>
    <row r="69" spans="1:8" x14ac:dyDescent="0.2">
      <c r="A69" t="s">
        <v>70</v>
      </c>
      <c r="B69">
        <v>1</v>
      </c>
      <c r="C69">
        <v>0</v>
      </c>
      <c r="D69">
        <v>0</v>
      </c>
      <c r="E69">
        <v>1</v>
      </c>
      <c r="F69">
        <v>77</v>
      </c>
      <c r="G69">
        <f t="shared" si="0"/>
        <v>9.4487718043407859E-2</v>
      </c>
      <c r="H69">
        <f t="shared" si="1"/>
        <v>-2.3592854207236114</v>
      </c>
    </row>
    <row r="70" spans="1:8" x14ac:dyDescent="0.2">
      <c r="A70" t="s">
        <v>71</v>
      </c>
      <c r="B70">
        <v>0</v>
      </c>
      <c r="C70">
        <v>4</v>
      </c>
      <c r="D70">
        <v>1</v>
      </c>
      <c r="E70">
        <v>5</v>
      </c>
      <c r="F70">
        <v>42</v>
      </c>
      <c r="G70">
        <f t="shared" ref="G70:G133" si="14">_xlfn.GAMMA($B$1+B70)/(_xlfn.GAMMA($B$1)*FACT(B70))*($B$2/($B$2+1))^$B$1*(1/($B$2+1))^B70</f>
        <v>0.68939019817247449</v>
      </c>
      <c r="H70">
        <f t="shared" ref="H70:H133" si="15">LN(G70)</f>
        <v>-0.37194784291098637</v>
      </c>
    </row>
    <row r="71" spans="1:8" x14ac:dyDescent="0.2">
      <c r="A71" t="s">
        <v>72</v>
      </c>
      <c r="B71">
        <v>0</v>
      </c>
      <c r="C71">
        <v>3</v>
      </c>
      <c r="D71">
        <v>4</v>
      </c>
      <c r="E71">
        <v>7</v>
      </c>
      <c r="F71">
        <v>33</v>
      </c>
      <c r="G71">
        <f t="shared" si="14"/>
        <v>0.68939019817247449</v>
      </c>
      <c r="H71">
        <f t="shared" si="15"/>
        <v>-0.37194784291098637</v>
      </c>
    </row>
    <row r="72" spans="1:8" x14ac:dyDescent="0.2">
      <c r="A72" t="s">
        <v>73</v>
      </c>
      <c r="B72">
        <v>0</v>
      </c>
      <c r="C72">
        <v>3</v>
      </c>
      <c r="D72">
        <v>2</v>
      </c>
      <c r="E72">
        <v>5</v>
      </c>
      <c r="F72">
        <v>42</v>
      </c>
      <c r="G72">
        <f t="shared" si="14"/>
        <v>0.68939019817247449</v>
      </c>
      <c r="H72">
        <f t="shared" si="15"/>
        <v>-0.37194784291098637</v>
      </c>
    </row>
    <row r="73" spans="1:8" x14ac:dyDescent="0.2">
      <c r="A73" t="s">
        <v>74</v>
      </c>
      <c r="B73">
        <v>0</v>
      </c>
      <c r="C73">
        <v>2</v>
      </c>
      <c r="D73">
        <v>2</v>
      </c>
      <c r="E73">
        <v>4</v>
      </c>
      <c r="F73">
        <v>47</v>
      </c>
      <c r="G73">
        <f t="shared" si="14"/>
        <v>0.68939019817247449</v>
      </c>
      <c r="H73">
        <f t="shared" si="15"/>
        <v>-0.37194784291098637</v>
      </c>
    </row>
    <row r="74" spans="1:8" x14ac:dyDescent="0.2">
      <c r="A74" t="s">
        <v>75</v>
      </c>
      <c r="B74">
        <v>0</v>
      </c>
      <c r="C74">
        <v>2</v>
      </c>
      <c r="D74">
        <v>1</v>
      </c>
      <c r="E74">
        <v>3</v>
      </c>
      <c r="F74">
        <v>60</v>
      </c>
      <c r="G74">
        <f t="shared" si="14"/>
        <v>0.68939019817247449</v>
      </c>
      <c r="H74">
        <f t="shared" si="15"/>
        <v>-0.37194784291098637</v>
      </c>
    </row>
    <row r="75" spans="1:8" x14ac:dyDescent="0.2">
      <c r="A75" t="s">
        <v>76</v>
      </c>
      <c r="B75">
        <v>0</v>
      </c>
      <c r="C75">
        <v>1</v>
      </c>
      <c r="D75">
        <v>3</v>
      </c>
      <c r="E75">
        <v>4</v>
      </c>
      <c r="F75">
        <v>47</v>
      </c>
      <c r="G75">
        <f t="shared" si="14"/>
        <v>0.68939019817247449</v>
      </c>
      <c r="H75">
        <f t="shared" si="15"/>
        <v>-0.37194784291098637</v>
      </c>
    </row>
    <row r="76" spans="1:8" x14ac:dyDescent="0.2">
      <c r="A76" t="s">
        <v>77</v>
      </c>
      <c r="B76">
        <v>0</v>
      </c>
      <c r="C76">
        <v>1</v>
      </c>
      <c r="D76">
        <v>2</v>
      </c>
      <c r="E76">
        <v>3</v>
      </c>
      <c r="F76">
        <v>60</v>
      </c>
      <c r="G76">
        <f t="shared" si="14"/>
        <v>0.68939019817247449</v>
      </c>
      <c r="H76">
        <f t="shared" si="15"/>
        <v>-0.37194784291098637</v>
      </c>
    </row>
    <row r="77" spans="1:8" x14ac:dyDescent="0.2">
      <c r="A77" t="s">
        <v>78</v>
      </c>
      <c r="B77">
        <v>0</v>
      </c>
      <c r="C77">
        <v>1</v>
      </c>
      <c r="D77">
        <v>2</v>
      </c>
      <c r="E77">
        <v>3</v>
      </c>
      <c r="F77">
        <v>60</v>
      </c>
      <c r="G77">
        <f t="shared" si="14"/>
        <v>0.68939019817247449</v>
      </c>
      <c r="H77">
        <f t="shared" si="15"/>
        <v>-0.37194784291098637</v>
      </c>
    </row>
    <row r="78" spans="1:8" x14ac:dyDescent="0.2">
      <c r="A78" t="s">
        <v>79</v>
      </c>
      <c r="B78">
        <v>0</v>
      </c>
      <c r="C78">
        <v>1</v>
      </c>
      <c r="D78">
        <v>1</v>
      </c>
      <c r="E78">
        <v>2</v>
      </c>
      <c r="F78">
        <v>66</v>
      </c>
      <c r="G78">
        <f t="shared" si="14"/>
        <v>0.68939019817247449</v>
      </c>
      <c r="H78">
        <f t="shared" si="15"/>
        <v>-0.37194784291098637</v>
      </c>
    </row>
    <row r="79" spans="1:8" x14ac:dyDescent="0.2">
      <c r="A79" t="s">
        <v>80</v>
      </c>
      <c r="B79">
        <v>0</v>
      </c>
      <c r="C79">
        <v>1</v>
      </c>
      <c r="D79">
        <v>1</v>
      </c>
      <c r="E79">
        <v>2</v>
      </c>
      <c r="F79">
        <v>66</v>
      </c>
      <c r="G79">
        <f t="shared" si="14"/>
        <v>0.68939019817247449</v>
      </c>
      <c r="H79">
        <f t="shared" si="15"/>
        <v>-0.37194784291098637</v>
      </c>
    </row>
    <row r="80" spans="1:8" x14ac:dyDescent="0.2">
      <c r="A80" t="s">
        <v>81</v>
      </c>
      <c r="B80">
        <v>0</v>
      </c>
      <c r="C80">
        <v>1</v>
      </c>
      <c r="D80">
        <v>1</v>
      </c>
      <c r="E80">
        <v>2</v>
      </c>
      <c r="F80">
        <v>66</v>
      </c>
      <c r="G80">
        <f t="shared" si="14"/>
        <v>0.68939019817247449</v>
      </c>
      <c r="H80">
        <f t="shared" si="15"/>
        <v>-0.37194784291098637</v>
      </c>
    </row>
    <row r="81" spans="1:8" x14ac:dyDescent="0.2">
      <c r="A81" t="s">
        <v>82</v>
      </c>
      <c r="B81">
        <v>0</v>
      </c>
      <c r="C81">
        <v>1</v>
      </c>
      <c r="D81">
        <v>0</v>
      </c>
      <c r="E81">
        <v>1</v>
      </c>
      <c r="F81">
        <v>77</v>
      </c>
      <c r="G81">
        <f t="shared" si="14"/>
        <v>0.68939019817247449</v>
      </c>
      <c r="H81">
        <f t="shared" si="15"/>
        <v>-0.37194784291098637</v>
      </c>
    </row>
    <row r="82" spans="1:8" x14ac:dyDescent="0.2">
      <c r="A82" t="s">
        <v>83</v>
      </c>
      <c r="B82">
        <v>0</v>
      </c>
      <c r="C82">
        <v>1</v>
      </c>
      <c r="D82">
        <v>0</v>
      </c>
      <c r="E82">
        <v>1</v>
      </c>
      <c r="F82">
        <v>77</v>
      </c>
      <c r="G82">
        <f t="shared" si="14"/>
        <v>0.68939019817247449</v>
      </c>
      <c r="H82">
        <f t="shared" si="15"/>
        <v>-0.37194784291098637</v>
      </c>
    </row>
    <row r="83" spans="1:8" x14ac:dyDescent="0.2">
      <c r="A83" t="s">
        <v>84</v>
      </c>
      <c r="B83">
        <v>0</v>
      </c>
      <c r="C83">
        <v>1</v>
      </c>
      <c r="D83">
        <v>0</v>
      </c>
      <c r="E83">
        <v>1</v>
      </c>
      <c r="F83">
        <v>77</v>
      </c>
      <c r="G83">
        <f t="shared" si="14"/>
        <v>0.68939019817247449</v>
      </c>
      <c r="H83">
        <f t="shared" si="15"/>
        <v>-0.37194784291098637</v>
      </c>
    </row>
    <row r="84" spans="1:8" x14ac:dyDescent="0.2">
      <c r="A84" t="s">
        <v>85</v>
      </c>
      <c r="B84">
        <v>0</v>
      </c>
      <c r="C84">
        <v>1</v>
      </c>
      <c r="D84">
        <v>0</v>
      </c>
      <c r="E84">
        <v>1</v>
      </c>
      <c r="F84">
        <v>77</v>
      </c>
      <c r="G84">
        <f t="shared" si="14"/>
        <v>0.68939019817247449</v>
      </c>
      <c r="H84">
        <f t="shared" si="15"/>
        <v>-0.37194784291098637</v>
      </c>
    </row>
    <row r="85" spans="1:8" x14ac:dyDescent="0.2">
      <c r="A85" t="s">
        <v>86</v>
      </c>
      <c r="B85">
        <v>0</v>
      </c>
      <c r="C85">
        <v>1</v>
      </c>
      <c r="D85">
        <v>0</v>
      </c>
      <c r="E85">
        <v>1</v>
      </c>
      <c r="F85">
        <v>77</v>
      </c>
      <c r="G85">
        <f t="shared" si="14"/>
        <v>0.68939019817247449</v>
      </c>
      <c r="H85">
        <f t="shared" si="15"/>
        <v>-0.37194784291098637</v>
      </c>
    </row>
    <row r="86" spans="1:8" x14ac:dyDescent="0.2">
      <c r="A86" t="s">
        <v>87</v>
      </c>
      <c r="B86">
        <v>0</v>
      </c>
      <c r="C86">
        <v>1</v>
      </c>
      <c r="D86">
        <v>0</v>
      </c>
      <c r="E86">
        <v>1</v>
      </c>
      <c r="F86">
        <v>77</v>
      </c>
      <c r="G86">
        <f t="shared" si="14"/>
        <v>0.68939019817247449</v>
      </c>
      <c r="H86">
        <f t="shared" si="15"/>
        <v>-0.37194784291098637</v>
      </c>
    </row>
    <row r="87" spans="1:8" x14ac:dyDescent="0.2">
      <c r="A87" t="s">
        <v>88</v>
      </c>
      <c r="B87">
        <v>0</v>
      </c>
      <c r="C87">
        <v>0</v>
      </c>
      <c r="D87">
        <v>8</v>
      </c>
      <c r="E87">
        <v>8</v>
      </c>
      <c r="F87">
        <v>29</v>
      </c>
      <c r="G87">
        <f t="shared" si="14"/>
        <v>0.68939019817247449</v>
      </c>
      <c r="H87">
        <f t="shared" si="15"/>
        <v>-0.37194784291098637</v>
      </c>
    </row>
    <row r="88" spans="1:8" x14ac:dyDescent="0.2">
      <c r="A88" t="s">
        <v>89</v>
      </c>
      <c r="B88">
        <v>0</v>
      </c>
      <c r="C88">
        <v>0</v>
      </c>
      <c r="D88">
        <v>4</v>
      </c>
      <c r="E88">
        <v>4</v>
      </c>
      <c r="F88">
        <v>47</v>
      </c>
      <c r="G88">
        <f t="shared" si="14"/>
        <v>0.68939019817247449</v>
      </c>
      <c r="H88">
        <f t="shared" si="15"/>
        <v>-0.37194784291098637</v>
      </c>
    </row>
    <row r="89" spans="1:8" x14ac:dyDescent="0.2">
      <c r="A89" t="s">
        <v>90</v>
      </c>
      <c r="B89">
        <v>0</v>
      </c>
      <c r="C89">
        <v>0</v>
      </c>
      <c r="D89">
        <v>2</v>
      </c>
      <c r="E89">
        <v>2</v>
      </c>
      <c r="F89">
        <v>66</v>
      </c>
      <c r="G89">
        <f t="shared" si="14"/>
        <v>0.68939019817247449</v>
      </c>
      <c r="H89">
        <f t="shared" si="15"/>
        <v>-0.37194784291098637</v>
      </c>
    </row>
    <row r="90" spans="1:8" x14ac:dyDescent="0.2">
      <c r="A90" t="s">
        <v>91</v>
      </c>
      <c r="B90">
        <v>0</v>
      </c>
      <c r="C90">
        <v>0</v>
      </c>
      <c r="D90">
        <v>1</v>
      </c>
      <c r="E90">
        <v>1</v>
      </c>
      <c r="F90">
        <v>77</v>
      </c>
      <c r="G90">
        <f t="shared" si="14"/>
        <v>0.68939019817247449</v>
      </c>
      <c r="H90">
        <f t="shared" si="15"/>
        <v>-0.37194784291098637</v>
      </c>
    </row>
    <row r="91" spans="1:8" x14ac:dyDescent="0.2">
      <c r="A91" t="s">
        <v>92</v>
      </c>
      <c r="B91">
        <v>0</v>
      </c>
      <c r="C91">
        <v>0</v>
      </c>
      <c r="D91">
        <v>1</v>
      </c>
      <c r="E91">
        <v>1</v>
      </c>
      <c r="F91">
        <v>77</v>
      </c>
      <c r="G91">
        <f t="shared" si="14"/>
        <v>0.68939019817247449</v>
      </c>
      <c r="H91">
        <f t="shared" si="15"/>
        <v>-0.37194784291098637</v>
      </c>
    </row>
    <row r="92" spans="1:8" x14ac:dyDescent="0.2">
      <c r="A92" t="s">
        <v>93</v>
      </c>
      <c r="B92">
        <v>0</v>
      </c>
      <c r="C92">
        <v>0</v>
      </c>
      <c r="D92">
        <v>1</v>
      </c>
      <c r="E92">
        <v>1</v>
      </c>
      <c r="F92">
        <v>77</v>
      </c>
      <c r="G92">
        <f t="shared" si="14"/>
        <v>0.68939019817247449</v>
      </c>
      <c r="H92">
        <f t="shared" si="15"/>
        <v>-0.37194784291098637</v>
      </c>
    </row>
    <row r="93" spans="1:8" x14ac:dyDescent="0.2">
      <c r="A93" t="s">
        <v>94</v>
      </c>
      <c r="B93">
        <v>0</v>
      </c>
      <c r="C93">
        <v>0</v>
      </c>
      <c r="D93">
        <v>1</v>
      </c>
      <c r="E93">
        <v>1</v>
      </c>
      <c r="F93">
        <v>77</v>
      </c>
      <c r="G93">
        <f t="shared" si="14"/>
        <v>0.68939019817247449</v>
      </c>
      <c r="H93">
        <f t="shared" si="15"/>
        <v>-0.37194784291098637</v>
      </c>
    </row>
    <row r="94" spans="1:8" x14ac:dyDescent="0.2">
      <c r="A94" t="s">
        <v>95</v>
      </c>
      <c r="B94">
        <v>0</v>
      </c>
      <c r="C94">
        <v>0</v>
      </c>
      <c r="D94">
        <v>1</v>
      </c>
      <c r="E94">
        <v>1</v>
      </c>
      <c r="F94">
        <v>77</v>
      </c>
      <c r="G94">
        <f t="shared" si="14"/>
        <v>0.68939019817247449</v>
      </c>
      <c r="H94">
        <f t="shared" si="15"/>
        <v>-0.37194784291098637</v>
      </c>
    </row>
    <row r="95" spans="1:8" x14ac:dyDescent="0.2">
      <c r="A95" t="s">
        <v>96</v>
      </c>
      <c r="B95">
        <v>0</v>
      </c>
      <c r="C95">
        <v>0</v>
      </c>
      <c r="D95">
        <v>1</v>
      </c>
      <c r="E95">
        <v>1</v>
      </c>
      <c r="F95">
        <v>77</v>
      </c>
      <c r="G95">
        <f t="shared" si="14"/>
        <v>0.68939019817247449</v>
      </c>
      <c r="H95">
        <f t="shared" si="15"/>
        <v>-0.37194784291098637</v>
      </c>
    </row>
    <row r="96" spans="1:8" x14ac:dyDescent="0.2">
      <c r="A96" t="s">
        <v>97</v>
      </c>
      <c r="B96">
        <v>0</v>
      </c>
      <c r="C96">
        <v>0</v>
      </c>
      <c r="D96">
        <v>1</v>
      </c>
      <c r="E96">
        <v>1</v>
      </c>
      <c r="F96">
        <v>77</v>
      </c>
      <c r="G96">
        <f t="shared" si="14"/>
        <v>0.68939019817247449</v>
      </c>
      <c r="H96">
        <f t="shared" si="15"/>
        <v>-0.37194784291098637</v>
      </c>
    </row>
    <row r="97" spans="1:8" x14ac:dyDescent="0.2">
      <c r="A97" t="s">
        <v>98</v>
      </c>
      <c r="B97">
        <v>0</v>
      </c>
      <c r="C97">
        <v>0</v>
      </c>
      <c r="D97">
        <v>1</v>
      </c>
      <c r="E97">
        <v>1</v>
      </c>
      <c r="F97">
        <v>77</v>
      </c>
      <c r="G97">
        <f t="shared" si="14"/>
        <v>0.68939019817247449</v>
      </c>
      <c r="H97">
        <f t="shared" si="15"/>
        <v>-0.37194784291098637</v>
      </c>
    </row>
    <row r="98" spans="1:8" x14ac:dyDescent="0.2">
      <c r="A98" t="s">
        <v>104</v>
      </c>
      <c r="B98">
        <v>0</v>
      </c>
      <c r="C98">
        <v>0</v>
      </c>
      <c r="D98">
        <v>0</v>
      </c>
      <c r="E98">
        <v>0</v>
      </c>
      <c r="F98">
        <v>78</v>
      </c>
      <c r="G98">
        <f t="shared" si="14"/>
        <v>0.68939019817247449</v>
      </c>
      <c r="H98">
        <f t="shared" si="15"/>
        <v>-0.37194784291098637</v>
      </c>
    </row>
    <row r="99" spans="1:8" x14ac:dyDescent="0.2">
      <c r="A99" t="s">
        <v>105</v>
      </c>
      <c r="B99">
        <v>0</v>
      </c>
      <c r="C99">
        <v>0</v>
      </c>
      <c r="D99">
        <v>0</v>
      </c>
      <c r="E99">
        <v>0</v>
      </c>
      <c r="F99">
        <v>78</v>
      </c>
      <c r="G99">
        <f>_xlfn.GAMMA($B$1+B99)/(_xlfn.GAMMA($B$1)*FACT(B99))*($B$2/($B$2+1))^$B$1*(1/($B$2+1))^B99</f>
        <v>0.68939019817247449</v>
      </c>
      <c r="H99">
        <f>LN(G99)</f>
        <v>-0.37194784291098637</v>
      </c>
    </row>
    <row r="100" spans="1:8" x14ac:dyDescent="0.2">
      <c r="A100" t="s">
        <v>106</v>
      </c>
      <c r="B100">
        <v>0</v>
      </c>
      <c r="C100">
        <v>0</v>
      </c>
      <c r="D100">
        <v>0</v>
      </c>
      <c r="E100">
        <v>0</v>
      </c>
      <c r="F100">
        <v>78</v>
      </c>
      <c r="G100">
        <f t="shared" si="14"/>
        <v>0.68939019817247449</v>
      </c>
      <c r="H100">
        <f t="shared" si="15"/>
        <v>-0.37194784291098637</v>
      </c>
    </row>
    <row r="101" spans="1:8" x14ac:dyDescent="0.2">
      <c r="A101" s="1" t="s">
        <v>107</v>
      </c>
      <c r="B101">
        <v>0</v>
      </c>
      <c r="C101">
        <v>0</v>
      </c>
      <c r="D101">
        <v>0</v>
      </c>
      <c r="E101">
        <v>0</v>
      </c>
      <c r="F101">
        <v>78</v>
      </c>
      <c r="G101">
        <f t="shared" si="14"/>
        <v>0.68939019817247449</v>
      </c>
      <c r="H101">
        <f t="shared" si="15"/>
        <v>-0.37194784291098637</v>
      </c>
    </row>
    <row r="102" spans="1:8" x14ac:dyDescent="0.2">
      <c r="A102" s="1" t="s">
        <v>108</v>
      </c>
      <c r="B102">
        <v>0</v>
      </c>
      <c r="C102">
        <v>0</v>
      </c>
      <c r="D102">
        <v>0</v>
      </c>
      <c r="E102">
        <v>0</v>
      </c>
      <c r="F102">
        <v>78</v>
      </c>
      <c r="G102">
        <f t="shared" si="14"/>
        <v>0.68939019817247449</v>
      </c>
      <c r="H102">
        <f t="shared" si="15"/>
        <v>-0.37194784291098637</v>
      </c>
    </row>
    <row r="103" spans="1:8" x14ac:dyDescent="0.2">
      <c r="A103" s="1" t="s">
        <v>109</v>
      </c>
      <c r="B103">
        <v>0</v>
      </c>
      <c r="C103">
        <v>0</v>
      </c>
      <c r="D103">
        <v>0</v>
      </c>
      <c r="E103">
        <v>0</v>
      </c>
      <c r="F103">
        <v>78</v>
      </c>
      <c r="G103">
        <f t="shared" si="14"/>
        <v>0.68939019817247449</v>
      </c>
      <c r="H103">
        <f t="shared" si="15"/>
        <v>-0.37194784291098637</v>
      </c>
    </row>
    <row r="104" spans="1:8" x14ac:dyDescent="0.2">
      <c r="A104" s="1" t="s">
        <v>110</v>
      </c>
      <c r="B104">
        <v>0</v>
      </c>
      <c r="C104">
        <v>0</v>
      </c>
      <c r="D104">
        <v>0</v>
      </c>
      <c r="E104">
        <v>0</v>
      </c>
      <c r="F104">
        <v>78</v>
      </c>
      <c r="G104">
        <f t="shared" si="14"/>
        <v>0.68939019817247449</v>
      </c>
      <c r="H104">
        <f t="shared" si="15"/>
        <v>-0.37194784291098637</v>
      </c>
    </row>
    <row r="105" spans="1:8" x14ac:dyDescent="0.2">
      <c r="A105" s="1" t="s">
        <v>111</v>
      </c>
      <c r="B105">
        <v>0</v>
      </c>
      <c r="C105">
        <v>0</v>
      </c>
      <c r="D105">
        <v>0</v>
      </c>
      <c r="E105">
        <v>0</v>
      </c>
      <c r="F105">
        <v>78</v>
      </c>
      <c r="G105">
        <f t="shared" si="14"/>
        <v>0.68939019817247449</v>
      </c>
      <c r="H105">
        <f t="shared" si="15"/>
        <v>-0.37194784291098637</v>
      </c>
    </row>
    <row r="106" spans="1:8" x14ac:dyDescent="0.2">
      <c r="A106" s="1" t="s">
        <v>112</v>
      </c>
      <c r="B106">
        <v>0</v>
      </c>
      <c r="C106">
        <v>0</v>
      </c>
      <c r="D106">
        <v>0</v>
      </c>
      <c r="E106">
        <v>0</v>
      </c>
      <c r="F106">
        <v>78</v>
      </c>
      <c r="G106">
        <f t="shared" si="14"/>
        <v>0.68939019817247449</v>
      </c>
      <c r="H106">
        <f t="shared" si="15"/>
        <v>-0.37194784291098637</v>
      </c>
    </row>
    <row r="107" spans="1:8" x14ac:dyDescent="0.2">
      <c r="A107" s="1" t="s">
        <v>113</v>
      </c>
      <c r="B107">
        <v>0</v>
      </c>
      <c r="C107">
        <v>0</v>
      </c>
      <c r="D107">
        <v>0</v>
      </c>
      <c r="E107">
        <v>0</v>
      </c>
      <c r="F107">
        <v>78</v>
      </c>
      <c r="G107">
        <f t="shared" si="14"/>
        <v>0.68939019817247449</v>
      </c>
      <c r="H107">
        <f t="shared" si="15"/>
        <v>-0.37194784291098637</v>
      </c>
    </row>
    <row r="108" spans="1:8" x14ac:dyDescent="0.2">
      <c r="A108" s="1" t="s">
        <v>114</v>
      </c>
      <c r="B108">
        <v>0</v>
      </c>
      <c r="C108">
        <v>0</v>
      </c>
      <c r="D108">
        <v>0</v>
      </c>
      <c r="E108">
        <v>0</v>
      </c>
      <c r="F108">
        <v>78</v>
      </c>
      <c r="G108">
        <f t="shared" si="14"/>
        <v>0.68939019817247449</v>
      </c>
      <c r="H108">
        <f t="shared" si="15"/>
        <v>-0.37194784291098637</v>
      </c>
    </row>
    <row r="109" spans="1:8" x14ac:dyDescent="0.2">
      <c r="A109" s="1" t="s">
        <v>115</v>
      </c>
      <c r="B109">
        <v>0</v>
      </c>
      <c r="C109">
        <v>0</v>
      </c>
      <c r="D109">
        <v>0</v>
      </c>
      <c r="E109">
        <v>0</v>
      </c>
      <c r="F109">
        <v>78</v>
      </c>
      <c r="G109">
        <f t="shared" si="14"/>
        <v>0.68939019817247449</v>
      </c>
      <c r="H109">
        <f t="shared" si="15"/>
        <v>-0.37194784291098637</v>
      </c>
    </row>
    <row r="110" spans="1:8" x14ac:dyDescent="0.2">
      <c r="A110" s="1" t="s">
        <v>116</v>
      </c>
      <c r="B110">
        <v>0</v>
      </c>
      <c r="C110">
        <v>0</v>
      </c>
      <c r="D110">
        <v>0</v>
      </c>
      <c r="E110">
        <v>0</v>
      </c>
      <c r="F110">
        <v>78</v>
      </c>
      <c r="G110">
        <f t="shared" si="14"/>
        <v>0.68939019817247449</v>
      </c>
      <c r="H110">
        <f t="shared" si="15"/>
        <v>-0.37194784291098637</v>
      </c>
    </row>
    <row r="111" spans="1:8" x14ac:dyDescent="0.2">
      <c r="A111" s="1" t="s">
        <v>117</v>
      </c>
      <c r="B111">
        <v>0</v>
      </c>
      <c r="C111">
        <v>0</v>
      </c>
      <c r="D111">
        <v>0</v>
      </c>
      <c r="E111">
        <v>0</v>
      </c>
      <c r="F111">
        <v>78</v>
      </c>
      <c r="G111">
        <f t="shared" si="14"/>
        <v>0.68939019817247449</v>
      </c>
      <c r="H111">
        <f t="shared" si="15"/>
        <v>-0.37194784291098637</v>
      </c>
    </row>
    <row r="112" spans="1:8" x14ac:dyDescent="0.2">
      <c r="A112" s="1" t="s">
        <v>118</v>
      </c>
      <c r="B112">
        <v>0</v>
      </c>
      <c r="C112">
        <v>0</v>
      </c>
      <c r="D112">
        <v>0</v>
      </c>
      <c r="E112">
        <v>0</v>
      </c>
      <c r="F112">
        <v>78</v>
      </c>
      <c r="G112">
        <f t="shared" si="14"/>
        <v>0.68939019817247449</v>
      </c>
      <c r="H112">
        <f t="shared" si="15"/>
        <v>-0.37194784291098637</v>
      </c>
    </row>
    <row r="113" spans="1:8" x14ac:dyDescent="0.2">
      <c r="A113" s="1" t="s">
        <v>119</v>
      </c>
      <c r="B113">
        <v>0</v>
      </c>
      <c r="C113">
        <v>0</v>
      </c>
      <c r="D113">
        <v>0</v>
      </c>
      <c r="E113">
        <v>0</v>
      </c>
      <c r="F113">
        <v>78</v>
      </c>
      <c r="G113">
        <f t="shared" si="14"/>
        <v>0.68939019817247449</v>
      </c>
      <c r="H113">
        <f t="shared" si="15"/>
        <v>-0.37194784291098637</v>
      </c>
    </row>
    <row r="114" spans="1:8" x14ac:dyDescent="0.2">
      <c r="A114" s="1" t="s">
        <v>120</v>
      </c>
      <c r="B114">
        <v>0</v>
      </c>
      <c r="C114">
        <v>0</v>
      </c>
      <c r="D114">
        <v>0</v>
      </c>
      <c r="E114">
        <v>0</v>
      </c>
      <c r="F114">
        <v>78</v>
      </c>
      <c r="G114">
        <f t="shared" si="14"/>
        <v>0.68939019817247449</v>
      </c>
      <c r="H114">
        <f t="shared" si="15"/>
        <v>-0.37194784291098637</v>
      </c>
    </row>
    <row r="115" spans="1:8" x14ac:dyDescent="0.2">
      <c r="A115" s="1" t="s">
        <v>121</v>
      </c>
      <c r="B115">
        <v>0</v>
      </c>
      <c r="C115">
        <v>0</v>
      </c>
      <c r="D115">
        <v>0</v>
      </c>
      <c r="E115">
        <v>0</v>
      </c>
      <c r="F115">
        <v>78</v>
      </c>
      <c r="G115">
        <f t="shared" si="14"/>
        <v>0.68939019817247449</v>
      </c>
      <c r="H115">
        <f t="shared" si="15"/>
        <v>-0.37194784291098637</v>
      </c>
    </row>
    <row r="116" spans="1:8" x14ac:dyDescent="0.2">
      <c r="A116" s="1" t="s">
        <v>122</v>
      </c>
      <c r="B116">
        <v>0</v>
      </c>
      <c r="C116">
        <v>0</v>
      </c>
      <c r="D116">
        <v>0</v>
      </c>
      <c r="E116">
        <v>0</v>
      </c>
      <c r="F116">
        <v>78</v>
      </c>
      <c r="G116">
        <f t="shared" si="14"/>
        <v>0.68939019817247449</v>
      </c>
      <c r="H116">
        <f t="shared" si="15"/>
        <v>-0.37194784291098637</v>
      </c>
    </row>
    <row r="117" spans="1:8" x14ac:dyDescent="0.2">
      <c r="A117" s="1" t="s">
        <v>123</v>
      </c>
      <c r="B117">
        <v>0</v>
      </c>
      <c r="C117">
        <v>0</v>
      </c>
      <c r="D117">
        <v>0</v>
      </c>
      <c r="E117">
        <v>0</v>
      </c>
      <c r="F117">
        <v>78</v>
      </c>
      <c r="G117">
        <f t="shared" si="14"/>
        <v>0.68939019817247449</v>
      </c>
      <c r="H117">
        <f t="shared" si="15"/>
        <v>-0.37194784291098637</v>
      </c>
    </row>
    <row r="118" spans="1:8" x14ac:dyDescent="0.2">
      <c r="A118" s="1" t="s">
        <v>124</v>
      </c>
      <c r="B118">
        <v>0</v>
      </c>
      <c r="C118">
        <v>0</v>
      </c>
      <c r="D118">
        <v>0</v>
      </c>
      <c r="E118">
        <v>0</v>
      </c>
      <c r="F118">
        <v>78</v>
      </c>
      <c r="G118">
        <f t="shared" si="14"/>
        <v>0.68939019817247449</v>
      </c>
      <c r="H118">
        <f t="shared" si="15"/>
        <v>-0.37194784291098637</v>
      </c>
    </row>
    <row r="119" spans="1:8" x14ac:dyDescent="0.2">
      <c r="A119" s="1" t="s">
        <v>125</v>
      </c>
      <c r="B119">
        <v>0</v>
      </c>
      <c r="C119">
        <v>0</v>
      </c>
      <c r="D119">
        <v>0</v>
      </c>
      <c r="E119">
        <v>0</v>
      </c>
      <c r="F119">
        <v>78</v>
      </c>
      <c r="G119">
        <f t="shared" si="14"/>
        <v>0.68939019817247449</v>
      </c>
      <c r="H119">
        <f t="shared" si="15"/>
        <v>-0.37194784291098637</v>
      </c>
    </row>
    <row r="120" spans="1:8" x14ac:dyDescent="0.2">
      <c r="A120" s="1" t="s">
        <v>126</v>
      </c>
      <c r="B120">
        <v>0</v>
      </c>
      <c r="C120">
        <v>0</v>
      </c>
      <c r="D120">
        <v>0</v>
      </c>
      <c r="E120">
        <v>0</v>
      </c>
      <c r="F120">
        <v>78</v>
      </c>
      <c r="G120">
        <f t="shared" si="14"/>
        <v>0.68939019817247449</v>
      </c>
      <c r="H120">
        <f t="shared" si="15"/>
        <v>-0.37194784291098637</v>
      </c>
    </row>
    <row r="121" spans="1:8" x14ac:dyDescent="0.2">
      <c r="A121" s="1" t="s">
        <v>127</v>
      </c>
      <c r="B121">
        <v>0</v>
      </c>
      <c r="C121">
        <v>0</v>
      </c>
      <c r="D121">
        <v>0</v>
      </c>
      <c r="E121">
        <v>0</v>
      </c>
      <c r="F121">
        <v>78</v>
      </c>
      <c r="G121">
        <f t="shared" si="14"/>
        <v>0.68939019817247449</v>
      </c>
      <c r="H121">
        <f t="shared" si="15"/>
        <v>-0.37194784291098637</v>
      </c>
    </row>
    <row r="122" spans="1:8" x14ac:dyDescent="0.2">
      <c r="A122" s="1" t="s">
        <v>128</v>
      </c>
      <c r="B122">
        <v>0</v>
      </c>
      <c r="C122">
        <v>0</v>
      </c>
      <c r="D122">
        <v>0</v>
      </c>
      <c r="E122">
        <v>0</v>
      </c>
      <c r="F122">
        <v>78</v>
      </c>
      <c r="G122">
        <f t="shared" si="14"/>
        <v>0.68939019817247449</v>
      </c>
      <c r="H122">
        <f t="shared" si="15"/>
        <v>-0.37194784291098637</v>
      </c>
    </row>
    <row r="123" spans="1:8" x14ac:dyDescent="0.2">
      <c r="A123" s="1" t="s">
        <v>129</v>
      </c>
      <c r="B123">
        <v>0</v>
      </c>
      <c r="C123">
        <v>0</v>
      </c>
      <c r="D123">
        <v>0</v>
      </c>
      <c r="E123">
        <v>0</v>
      </c>
      <c r="F123">
        <v>78</v>
      </c>
      <c r="G123">
        <f t="shared" si="14"/>
        <v>0.68939019817247449</v>
      </c>
      <c r="H123">
        <f t="shared" si="15"/>
        <v>-0.37194784291098637</v>
      </c>
    </row>
    <row r="124" spans="1:8" x14ac:dyDescent="0.2">
      <c r="A124" s="1" t="s">
        <v>130</v>
      </c>
      <c r="B124">
        <v>0</v>
      </c>
      <c r="C124">
        <v>0</v>
      </c>
      <c r="D124">
        <v>0</v>
      </c>
      <c r="E124">
        <v>0</v>
      </c>
      <c r="F124">
        <v>78</v>
      </c>
      <c r="G124">
        <f t="shared" si="14"/>
        <v>0.68939019817247449</v>
      </c>
      <c r="H124">
        <f t="shared" si="15"/>
        <v>-0.37194784291098637</v>
      </c>
    </row>
    <row r="125" spans="1:8" x14ac:dyDescent="0.2">
      <c r="A125" s="1" t="s">
        <v>131</v>
      </c>
      <c r="B125">
        <v>0</v>
      </c>
      <c r="C125">
        <v>0</v>
      </c>
      <c r="D125">
        <v>0</v>
      </c>
      <c r="E125">
        <v>0</v>
      </c>
      <c r="F125">
        <v>78</v>
      </c>
      <c r="G125">
        <f t="shared" si="14"/>
        <v>0.68939019817247449</v>
      </c>
      <c r="H125">
        <f t="shared" si="15"/>
        <v>-0.37194784291098637</v>
      </c>
    </row>
    <row r="126" spans="1:8" x14ac:dyDescent="0.2">
      <c r="A126" s="1" t="s">
        <v>132</v>
      </c>
      <c r="B126">
        <v>0</v>
      </c>
      <c r="C126">
        <v>0</v>
      </c>
      <c r="D126">
        <v>0</v>
      </c>
      <c r="E126">
        <v>0</v>
      </c>
      <c r="F126">
        <v>78</v>
      </c>
      <c r="G126">
        <f t="shared" si="14"/>
        <v>0.68939019817247449</v>
      </c>
      <c r="H126">
        <f t="shared" si="15"/>
        <v>-0.37194784291098637</v>
      </c>
    </row>
    <row r="127" spans="1:8" x14ac:dyDescent="0.2">
      <c r="A127" s="1" t="s">
        <v>133</v>
      </c>
      <c r="B127">
        <v>0</v>
      </c>
      <c r="C127">
        <v>0</v>
      </c>
      <c r="D127">
        <v>0</v>
      </c>
      <c r="E127">
        <v>0</v>
      </c>
      <c r="F127">
        <v>78</v>
      </c>
      <c r="G127">
        <f t="shared" si="14"/>
        <v>0.68939019817247449</v>
      </c>
      <c r="H127">
        <f t="shared" si="15"/>
        <v>-0.37194784291098637</v>
      </c>
    </row>
    <row r="128" spans="1:8" x14ac:dyDescent="0.2">
      <c r="A128" s="1" t="s">
        <v>134</v>
      </c>
      <c r="B128">
        <v>0</v>
      </c>
      <c r="C128">
        <v>0</v>
      </c>
      <c r="D128">
        <v>0</v>
      </c>
      <c r="E128">
        <v>0</v>
      </c>
      <c r="F128">
        <v>78</v>
      </c>
      <c r="G128">
        <f t="shared" si="14"/>
        <v>0.68939019817247449</v>
      </c>
      <c r="H128">
        <f t="shared" si="15"/>
        <v>-0.37194784291098637</v>
      </c>
    </row>
    <row r="129" spans="1:8" x14ac:dyDescent="0.2">
      <c r="A129" s="1" t="s">
        <v>135</v>
      </c>
      <c r="B129">
        <v>0</v>
      </c>
      <c r="C129">
        <v>0</v>
      </c>
      <c r="D129">
        <v>0</v>
      </c>
      <c r="E129">
        <v>0</v>
      </c>
      <c r="F129">
        <v>78</v>
      </c>
      <c r="G129">
        <f t="shared" si="14"/>
        <v>0.68939019817247449</v>
      </c>
      <c r="H129">
        <f t="shared" si="15"/>
        <v>-0.37194784291098637</v>
      </c>
    </row>
    <row r="130" spans="1:8" x14ac:dyDescent="0.2">
      <c r="A130" s="1" t="s">
        <v>136</v>
      </c>
      <c r="B130">
        <v>0</v>
      </c>
      <c r="C130">
        <v>0</v>
      </c>
      <c r="D130">
        <v>0</v>
      </c>
      <c r="E130">
        <v>0</v>
      </c>
      <c r="F130">
        <v>78</v>
      </c>
      <c r="G130">
        <f t="shared" si="14"/>
        <v>0.68939019817247449</v>
      </c>
      <c r="H130">
        <f t="shared" si="15"/>
        <v>-0.37194784291098637</v>
      </c>
    </row>
    <row r="131" spans="1:8" x14ac:dyDescent="0.2">
      <c r="A131" s="1" t="s">
        <v>137</v>
      </c>
      <c r="B131">
        <v>0</v>
      </c>
      <c r="C131">
        <v>0</v>
      </c>
      <c r="D131">
        <v>0</v>
      </c>
      <c r="E131">
        <v>0</v>
      </c>
      <c r="F131">
        <v>78</v>
      </c>
      <c r="G131">
        <f t="shared" si="14"/>
        <v>0.68939019817247449</v>
      </c>
      <c r="H131">
        <f t="shared" si="15"/>
        <v>-0.37194784291098637</v>
      </c>
    </row>
    <row r="132" spans="1:8" x14ac:dyDescent="0.2">
      <c r="A132" s="1" t="s">
        <v>138</v>
      </c>
      <c r="B132">
        <v>0</v>
      </c>
      <c r="C132">
        <v>0</v>
      </c>
      <c r="D132">
        <v>0</v>
      </c>
      <c r="E132">
        <v>0</v>
      </c>
      <c r="F132">
        <v>78</v>
      </c>
      <c r="G132">
        <f t="shared" si="14"/>
        <v>0.68939019817247449</v>
      </c>
      <c r="H132">
        <f t="shared" si="15"/>
        <v>-0.37194784291098637</v>
      </c>
    </row>
    <row r="133" spans="1:8" x14ac:dyDescent="0.2">
      <c r="A133" s="1" t="s">
        <v>139</v>
      </c>
      <c r="B133">
        <v>0</v>
      </c>
      <c r="C133">
        <v>0</v>
      </c>
      <c r="D133">
        <v>0</v>
      </c>
      <c r="E133">
        <v>0</v>
      </c>
      <c r="F133">
        <v>78</v>
      </c>
      <c r="G133">
        <f t="shared" si="14"/>
        <v>0.68939019817247449</v>
      </c>
      <c r="H133">
        <f t="shared" si="15"/>
        <v>-0.37194784291098637</v>
      </c>
    </row>
    <row r="134" spans="1:8" x14ac:dyDescent="0.2">
      <c r="A134" s="1" t="s">
        <v>140</v>
      </c>
      <c r="B134">
        <v>0</v>
      </c>
      <c r="C134">
        <v>0</v>
      </c>
      <c r="D134">
        <v>0</v>
      </c>
      <c r="E134">
        <v>0</v>
      </c>
      <c r="F134">
        <v>78</v>
      </c>
      <c r="G134">
        <f t="shared" ref="G134:G197" si="16">_xlfn.GAMMA($B$1+B134)/(_xlfn.GAMMA($B$1)*FACT(B134))*($B$2/($B$2+1))^$B$1*(1/($B$2+1))^B134</f>
        <v>0.68939019817247449</v>
      </c>
      <c r="H134">
        <f t="shared" ref="H134:H197" si="17">LN(G134)</f>
        <v>-0.37194784291098637</v>
      </c>
    </row>
    <row r="135" spans="1:8" x14ac:dyDescent="0.2">
      <c r="A135" s="1" t="s">
        <v>141</v>
      </c>
      <c r="B135">
        <v>0</v>
      </c>
      <c r="C135">
        <v>0</v>
      </c>
      <c r="D135">
        <v>0</v>
      </c>
      <c r="E135">
        <v>0</v>
      </c>
      <c r="F135">
        <v>78</v>
      </c>
      <c r="G135">
        <f t="shared" si="16"/>
        <v>0.68939019817247449</v>
      </c>
      <c r="H135">
        <f t="shared" si="17"/>
        <v>-0.37194784291098637</v>
      </c>
    </row>
    <row r="136" spans="1:8" x14ac:dyDescent="0.2">
      <c r="A136" s="1" t="s">
        <v>142</v>
      </c>
      <c r="B136">
        <v>0</v>
      </c>
      <c r="C136">
        <v>0</v>
      </c>
      <c r="D136">
        <v>0</v>
      </c>
      <c r="E136">
        <v>0</v>
      </c>
      <c r="F136">
        <v>78</v>
      </c>
      <c r="G136">
        <f t="shared" si="16"/>
        <v>0.68939019817247449</v>
      </c>
      <c r="H136">
        <f t="shared" si="17"/>
        <v>-0.37194784291098637</v>
      </c>
    </row>
    <row r="137" spans="1:8" x14ac:dyDescent="0.2">
      <c r="A137" s="1" t="s">
        <v>143</v>
      </c>
      <c r="B137">
        <v>0</v>
      </c>
      <c r="C137">
        <v>0</v>
      </c>
      <c r="D137">
        <v>0</v>
      </c>
      <c r="E137">
        <v>0</v>
      </c>
      <c r="F137">
        <v>78</v>
      </c>
      <c r="G137">
        <f t="shared" si="16"/>
        <v>0.68939019817247449</v>
      </c>
      <c r="H137">
        <f t="shared" si="17"/>
        <v>-0.37194784291098637</v>
      </c>
    </row>
    <row r="138" spans="1:8" x14ac:dyDescent="0.2">
      <c r="A138" s="1" t="s">
        <v>144</v>
      </c>
      <c r="B138">
        <v>0</v>
      </c>
      <c r="C138">
        <v>0</v>
      </c>
      <c r="D138">
        <v>0</v>
      </c>
      <c r="E138">
        <v>0</v>
      </c>
      <c r="F138">
        <v>78</v>
      </c>
      <c r="G138">
        <f t="shared" si="16"/>
        <v>0.68939019817247449</v>
      </c>
      <c r="H138">
        <f t="shared" si="17"/>
        <v>-0.37194784291098637</v>
      </c>
    </row>
    <row r="139" spans="1:8" x14ac:dyDescent="0.2">
      <c r="A139" s="1" t="s">
        <v>145</v>
      </c>
      <c r="B139">
        <v>0</v>
      </c>
      <c r="C139">
        <v>0</v>
      </c>
      <c r="D139">
        <v>0</v>
      </c>
      <c r="E139">
        <v>0</v>
      </c>
      <c r="F139">
        <v>78</v>
      </c>
      <c r="G139">
        <f t="shared" si="16"/>
        <v>0.68939019817247449</v>
      </c>
      <c r="H139">
        <f t="shared" si="17"/>
        <v>-0.37194784291098637</v>
      </c>
    </row>
    <row r="140" spans="1:8" x14ac:dyDescent="0.2">
      <c r="A140" s="1" t="s">
        <v>146</v>
      </c>
      <c r="B140">
        <v>0</v>
      </c>
      <c r="C140">
        <v>0</v>
      </c>
      <c r="D140">
        <v>0</v>
      </c>
      <c r="E140">
        <v>0</v>
      </c>
      <c r="F140">
        <v>78</v>
      </c>
      <c r="G140">
        <f t="shared" si="16"/>
        <v>0.68939019817247449</v>
      </c>
      <c r="H140">
        <f t="shared" si="17"/>
        <v>-0.37194784291098637</v>
      </c>
    </row>
    <row r="141" spans="1:8" x14ac:dyDescent="0.2">
      <c r="A141" s="1" t="s">
        <v>147</v>
      </c>
      <c r="B141">
        <v>0</v>
      </c>
      <c r="C141">
        <v>0</v>
      </c>
      <c r="D141">
        <v>0</v>
      </c>
      <c r="E141">
        <v>0</v>
      </c>
      <c r="F141">
        <v>78</v>
      </c>
      <c r="G141">
        <f t="shared" si="16"/>
        <v>0.68939019817247449</v>
      </c>
      <c r="H141">
        <f t="shared" si="17"/>
        <v>-0.37194784291098637</v>
      </c>
    </row>
    <row r="142" spans="1:8" x14ac:dyDescent="0.2">
      <c r="A142" s="1" t="s">
        <v>148</v>
      </c>
      <c r="B142">
        <v>0</v>
      </c>
      <c r="C142">
        <v>0</v>
      </c>
      <c r="D142">
        <v>0</v>
      </c>
      <c r="E142">
        <v>0</v>
      </c>
      <c r="F142">
        <v>78</v>
      </c>
      <c r="G142">
        <f t="shared" si="16"/>
        <v>0.68939019817247449</v>
      </c>
      <c r="H142">
        <f t="shared" si="17"/>
        <v>-0.37194784291098637</v>
      </c>
    </row>
    <row r="143" spans="1:8" x14ac:dyDescent="0.2">
      <c r="A143" s="1" t="s">
        <v>149</v>
      </c>
      <c r="B143">
        <v>0</v>
      </c>
      <c r="C143">
        <v>0</v>
      </c>
      <c r="D143">
        <v>0</v>
      </c>
      <c r="E143">
        <v>0</v>
      </c>
      <c r="F143">
        <v>78</v>
      </c>
      <c r="G143">
        <f t="shared" si="16"/>
        <v>0.68939019817247449</v>
      </c>
      <c r="H143">
        <f t="shared" si="17"/>
        <v>-0.37194784291098637</v>
      </c>
    </row>
    <row r="144" spans="1:8" x14ac:dyDescent="0.2">
      <c r="A144" s="1" t="s">
        <v>150</v>
      </c>
      <c r="B144">
        <v>0</v>
      </c>
      <c r="C144">
        <v>0</v>
      </c>
      <c r="D144">
        <v>0</v>
      </c>
      <c r="E144">
        <v>0</v>
      </c>
      <c r="F144">
        <v>78</v>
      </c>
      <c r="G144">
        <f t="shared" si="16"/>
        <v>0.68939019817247449</v>
      </c>
      <c r="H144">
        <f t="shared" si="17"/>
        <v>-0.37194784291098637</v>
      </c>
    </row>
    <row r="145" spans="1:8" x14ac:dyDescent="0.2">
      <c r="A145" s="1" t="s">
        <v>151</v>
      </c>
      <c r="B145">
        <v>0</v>
      </c>
      <c r="C145">
        <v>0</v>
      </c>
      <c r="D145">
        <v>0</v>
      </c>
      <c r="E145">
        <v>0</v>
      </c>
      <c r="F145">
        <v>78</v>
      </c>
      <c r="G145">
        <f t="shared" si="16"/>
        <v>0.68939019817247449</v>
      </c>
      <c r="H145">
        <f t="shared" si="17"/>
        <v>-0.37194784291098637</v>
      </c>
    </row>
    <row r="146" spans="1:8" x14ac:dyDescent="0.2">
      <c r="A146" s="1" t="s">
        <v>152</v>
      </c>
      <c r="B146">
        <v>0</v>
      </c>
      <c r="C146">
        <v>0</v>
      </c>
      <c r="D146">
        <v>0</v>
      </c>
      <c r="E146">
        <v>0</v>
      </c>
      <c r="F146">
        <v>78</v>
      </c>
      <c r="G146">
        <f t="shared" si="16"/>
        <v>0.68939019817247449</v>
      </c>
      <c r="H146">
        <f t="shared" si="17"/>
        <v>-0.37194784291098637</v>
      </c>
    </row>
    <row r="147" spans="1:8" x14ac:dyDescent="0.2">
      <c r="A147" s="1" t="s">
        <v>153</v>
      </c>
      <c r="B147">
        <v>0</v>
      </c>
      <c r="C147">
        <v>0</v>
      </c>
      <c r="D147">
        <v>0</v>
      </c>
      <c r="E147">
        <v>0</v>
      </c>
      <c r="F147">
        <v>78</v>
      </c>
      <c r="G147">
        <f t="shared" si="16"/>
        <v>0.68939019817247449</v>
      </c>
      <c r="H147">
        <f t="shared" si="17"/>
        <v>-0.37194784291098637</v>
      </c>
    </row>
    <row r="148" spans="1:8" x14ac:dyDescent="0.2">
      <c r="A148" s="1" t="s">
        <v>154</v>
      </c>
      <c r="B148">
        <v>0</v>
      </c>
      <c r="C148">
        <v>0</v>
      </c>
      <c r="D148">
        <v>0</v>
      </c>
      <c r="E148">
        <v>0</v>
      </c>
      <c r="F148">
        <v>78</v>
      </c>
      <c r="G148">
        <f t="shared" si="16"/>
        <v>0.68939019817247449</v>
      </c>
      <c r="H148">
        <f t="shared" si="17"/>
        <v>-0.37194784291098637</v>
      </c>
    </row>
    <row r="149" spans="1:8" x14ac:dyDescent="0.2">
      <c r="A149" s="1" t="s">
        <v>155</v>
      </c>
      <c r="B149">
        <v>0</v>
      </c>
      <c r="C149">
        <v>0</v>
      </c>
      <c r="D149">
        <v>0</v>
      </c>
      <c r="E149">
        <v>0</v>
      </c>
      <c r="F149">
        <v>78</v>
      </c>
      <c r="G149">
        <f t="shared" si="16"/>
        <v>0.68939019817247449</v>
      </c>
      <c r="H149">
        <f t="shared" si="17"/>
        <v>-0.37194784291098637</v>
      </c>
    </row>
    <row r="150" spans="1:8" x14ac:dyDescent="0.2">
      <c r="A150" s="1" t="s">
        <v>156</v>
      </c>
      <c r="B150">
        <v>0</v>
      </c>
      <c r="C150">
        <v>0</v>
      </c>
      <c r="D150">
        <v>0</v>
      </c>
      <c r="E150">
        <v>0</v>
      </c>
      <c r="F150">
        <v>78</v>
      </c>
      <c r="G150">
        <f t="shared" si="16"/>
        <v>0.68939019817247449</v>
      </c>
      <c r="H150">
        <f t="shared" si="17"/>
        <v>-0.37194784291098637</v>
      </c>
    </row>
    <row r="151" spans="1:8" x14ac:dyDescent="0.2">
      <c r="A151" s="1" t="s">
        <v>157</v>
      </c>
      <c r="B151">
        <v>0</v>
      </c>
      <c r="C151">
        <v>0</v>
      </c>
      <c r="D151">
        <v>0</v>
      </c>
      <c r="E151">
        <v>0</v>
      </c>
      <c r="F151">
        <v>78</v>
      </c>
      <c r="G151">
        <f t="shared" si="16"/>
        <v>0.68939019817247449</v>
      </c>
      <c r="H151">
        <f t="shared" si="17"/>
        <v>-0.37194784291098637</v>
      </c>
    </row>
    <row r="152" spans="1:8" x14ac:dyDescent="0.2">
      <c r="A152" s="1" t="s">
        <v>158</v>
      </c>
      <c r="B152">
        <v>0</v>
      </c>
      <c r="C152">
        <v>0</v>
      </c>
      <c r="D152">
        <v>0</v>
      </c>
      <c r="E152">
        <v>0</v>
      </c>
      <c r="F152">
        <v>78</v>
      </c>
      <c r="G152">
        <f t="shared" si="16"/>
        <v>0.68939019817247449</v>
      </c>
      <c r="H152">
        <f t="shared" si="17"/>
        <v>-0.37194784291098637</v>
      </c>
    </row>
    <row r="153" spans="1:8" x14ac:dyDescent="0.2">
      <c r="A153" s="1" t="s">
        <v>159</v>
      </c>
      <c r="B153">
        <v>0</v>
      </c>
      <c r="C153">
        <v>0</v>
      </c>
      <c r="D153">
        <v>0</v>
      </c>
      <c r="E153">
        <v>0</v>
      </c>
      <c r="F153">
        <v>78</v>
      </c>
      <c r="G153">
        <f t="shared" si="16"/>
        <v>0.68939019817247449</v>
      </c>
      <c r="H153">
        <f t="shared" si="17"/>
        <v>-0.37194784291098637</v>
      </c>
    </row>
    <row r="154" spans="1:8" x14ac:dyDescent="0.2">
      <c r="A154" s="1" t="s">
        <v>160</v>
      </c>
      <c r="B154">
        <v>0</v>
      </c>
      <c r="C154">
        <v>0</v>
      </c>
      <c r="D154">
        <v>0</v>
      </c>
      <c r="E154">
        <v>0</v>
      </c>
      <c r="F154">
        <v>78</v>
      </c>
      <c r="G154">
        <f t="shared" si="16"/>
        <v>0.68939019817247449</v>
      </c>
      <c r="H154">
        <f t="shared" si="17"/>
        <v>-0.37194784291098637</v>
      </c>
    </row>
    <row r="155" spans="1:8" x14ac:dyDescent="0.2">
      <c r="A155" s="1" t="s">
        <v>161</v>
      </c>
      <c r="B155">
        <v>0</v>
      </c>
      <c r="C155">
        <v>0</v>
      </c>
      <c r="D155">
        <v>0</v>
      </c>
      <c r="E155">
        <v>0</v>
      </c>
      <c r="F155">
        <v>78</v>
      </c>
      <c r="G155">
        <f t="shared" si="16"/>
        <v>0.68939019817247449</v>
      </c>
      <c r="H155">
        <f t="shared" si="17"/>
        <v>-0.37194784291098637</v>
      </c>
    </row>
    <row r="156" spans="1:8" x14ac:dyDescent="0.2">
      <c r="A156" s="1" t="s">
        <v>162</v>
      </c>
      <c r="B156">
        <v>0</v>
      </c>
      <c r="C156">
        <v>0</v>
      </c>
      <c r="D156">
        <v>0</v>
      </c>
      <c r="E156">
        <v>0</v>
      </c>
      <c r="F156">
        <v>78</v>
      </c>
      <c r="G156">
        <f t="shared" si="16"/>
        <v>0.68939019817247449</v>
      </c>
      <c r="H156">
        <f t="shared" si="17"/>
        <v>-0.37194784291098637</v>
      </c>
    </row>
    <row r="157" spans="1:8" x14ac:dyDescent="0.2">
      <c r="A157" s="1" t="s">
        <v>163</v>
      </c>
      <c r="B157">
        <v>0</v>
      </c>
      <c r="C157">
        <v>0</v>
      </c>
      <c r="D157">
        <v>0</v>
      </c>
      <c r="E157">
        <v>0</v>
      </c>
      <c r="F157">
        <v>78</v>
      </c>
      <c r="G157">
        <f t="shared" si="16"/>
        <v>0.68939019817247449</v>
      </c>
      <c r="H157">
        <f t="shared" si="17"/>
        <v>-0.37194784291098637</v>
      </c>
    </row>
    <row r="158" spans="1:8" x14ac:dyDescent="0.2">
      <c r="A158" s="1" t="s">
        <v>164</v>
      </c>
      <c r="B158">
        <v>0</v>
      </c>
      <c r="C158">
        <v>0</v>
      </c>
      <c r="D158">
        <v>0</v>
      </c>
      <c r="E158">
        <v>0</v>
      </c>
      <c r="F158">
        <v>78</v>
      </c>
      <c r="G158">
        <f t="shared" si="16"/>
        <v>0.68939019817247449</v>
      </c>
      <c r="H158">
        <f t="shared" si="17"/>
        <v>-0.37194784291098637</v>
      </c>
    </row>
    <row r="159" spans="1:8" x14ac:dyDescent="0.2">
      <c r="A159" s="1" t="s">
        <v>165</v>
      </c>
      <c r="B159">
        <v>0</v>
      </c>
      <c r="C159">
        <v>0</v>
      </c>
      <c r="D159">
        <v>0</v>
      </c>
      <c r="E159">
        <v>0</v>
      </c>
      <c r="F159">
        <v>78</v>
      </c>
      <c r="G159">
        <f t="shared" si="16"/>
        <v>0.68939019817247449</v>
      </c>
      <c r="H159">
        <f t="shared" si="17"/>
        <v>-0.37194784291098637</v>
      </c>
    </row>
    <row r="160" spans="1:8" x14ac:dyDescent="0.2">
      <c r="A160" s="1" t="s">
        <v>166</v>
      </c>
      <c r="B160">
        <v>0</v>
      </c>
      <c r="C160">
        <v>0</v>
      </c>
      <c r="D160">
        <v>0</v>
      </c>
      <c r="E160">
        <v>0</v>
      </c>
      <c r="F160">
        <v>78</v>
      </c>
      <c r="G160">
        <f t="shared" si="16"/>
        <v>0.68939019817247449</v>
      </c>
      <c r="H160">
        <f t="shared" si="17"/>
        <v>-0.37194784291098637</v>
      </c>
    </row>
    <row r="161" spans="1:8" x14ac:dyDescent="0.2">
      <c r="A161" s="1" t="s">
        <v>167</v>
      </c>
      <c r="B161">
        <v>0</v>
      </c>
      <c r="C161">
        <v>0</v>
      </c>
      <c r="D161">
        <v>0</v>
      </c>
      <c r="E161">
        <v>0</v>
      </c>
      <c r="F161">
        <v>78</v>
      </c>
      <c r="G161">
        <f t="shared" si="16"/>
        <v>0.68939019817247449</v>
      </c>
      <c r="H161">
        <f t="shared" si="17"/>
        <v>-0.37194784291098637</v>
      </c>
    </row>
    <row r="162" spans="1:8" x14ac:dyDescent="0.2">
      <c r="A162" s="1" t="s">
        <v>168</v>
      </c>
      <c r="B162">
        <v>0</v>
      </c>
      <c r="C162">
        <v>0</v>
      </c>
      <c r="D162">
        <v>0</v>
      </c>
      <c r="E162">
        <v>0</v>
      </c>
      <c r="F162">
        <v>78</v>
      </c>
      <c r="G162">
        <f t="shared" si="16"/>
        <v>0.68939019817247449</v>
      </c>
      <c r="H162">
        <f t="shared" si="17"/>
        <v>-0.37194784291098637</v>
      </c>
    </row>
    <row r="163" spans="1:8" x14ac:dyDescent="0.2">
      <c r="A163" s="1" t="s">
        <v>169</v>
      </c>
      <c r="B163">
        <v>0</v>
      </c>
      <c r="C163">
        <v>0</v>
      </c>
      <c r="D163">
        <v>0</v>
      </c>
      <c r="E163">
        <v>0</v>
      </c>
      <c r="F163">
        <v>78</v>
      </c>
      <c r="G163">
        <f t="shared" si="16"/>
        <v>0.68939019817247449</v>
      </c>
      <c r="H163">
        <f t="shared" si="17"/>
        <v>-0.37194784291098637</v>
      </c>
    </row>
    <row r="164" spans="1:8" x14ac:dyDescent="0.2">
      <c r="A164" s="1" t="s">
        <v>170</v>
      </c>
      <c r="B164">
        <v>0</v>
      </c>
      <c r="C164">
        <v>0</v>
      </c>
      <c r="D164">
        <v>0</v>
      </c>
      <c r="E164">
        <v>0</v>
      </c>
      <c r="F164">
        <v>78</v>
      </c>
      <c r="G164">
        <f t="shared" si="16"/>
        <v>0.68939019817247449</v>
      </c>
      <c r="H164">
        <f t="shared" si="17"/>
        <v>-0.37194784291098637</v>
      </c>
    </row>
    <row r="165" spans="1:8" x14ac:dyDescent="0.2">
      <c r="A165" s="1" t="s">
        <v>171</v>
      </c>
      <c r="B165">
        <v>0</v>
      </c>
      <c r="C165">
        <v>0</v>
      </c>
      <c r="D165">
        <v>0</v>
      </c>
      <c r="E165">
        <v>0</v>
      </c>
      <c r="F165">
        <v>78</v>
      </c>
      <c r="G165">
        <f t="shared" si="16"/>
        <v>0.68939019817247449</v>
      </c>
      <c r="H165">
        <f t="shared" si="17"/>
        <v>-0.37194784291098637</v>
      </c>
    </row>
    <row r="166" spans="1:8" x14ac:dyDescent="0.2">
      <c r="A166" s="1" t="s">
        <v>172</v>
      </c>
      <c r="B166">
        <v>0</v>
      </c>
      <c r="C166">
        <v>0</v>
      </c>
      <c r="D166">
        <v>0</v>
      </c>
      <c r="E166">
        <v>0</v>
      </c>
      <c r="F166">
        <v>78</v>
      </c>
      <c r="G166">
        <f t="shared" si="16"/>
        <v>0.68939019817247449</v>
      </c>
      <c r="H166">
        <f t="shared" si="17"/>
        <v>-0.37194784291098637</v>
      </c>
    </row>
    <row r="167" spans="1:8" x14ac:dyDescent="0.2">
      <c r="A167" s="1" t="s">
        <v>173</v>
      </c>
      <c r="B167">
        <v>0</v>
      </c>
      <c r="C167">
        <v>0</v>
      </c>
      <c r="D167">
        <v>0</v>
      </c>
      <c r="E167">
        <v>0</v>
      </c>
      <c r="F167">
        <v>78</v>
      </c>
      <c r="G167">
        <f t="shared" si="16"/>
        <v>0.68939019817247449</v>
      </c>
      <c r="H167">
        <f t="shared" si="17"/>
        <v>-0.37194784291098637</v>
      </c>
    </row>
    <row r="168" spans="1:8" x14ac:dyDescent="0.2">
      <c r="A168" s="1" t="s">
        <v>174</v>
      </c>
      <c r="B168">
        <v>0</v>
      </c>
      <c r="C168">
        <v>0</v>
      </c>
      <c r="D168">
        <v>0</v>
      </c>
      <c r="E168">
        <v>0</v>
      </c>
      <c r="F168">
        <v>78</v>
      </c>
      <c r="G168">
        <f t="shared" si="16"/>
        <v>0.68939019817247449</v>
      </c>
      <c r="H168">
        <f t="shared" si="17"/>
        <v>-0.37194784291098637</v>
      </c>
    </row>
    <row r="169" spans="1:8" x14ac:dyDescent="0.2">
      <c r="A169" s="1" t="s">
        <v>175</v>
      </c>
      <c r="B169">
        <v>0</v>
      </c>
      <c r="C169">
        <v>0</v>
      </c>
      <c r="D169">
        <v>0</v>
      </c>
      <c r="E169">
        <v>0</v>
      </c>
      <c r="F169">
        <v>78</v>
      </c>
      <c r="G169">
        <f t="shared" si="16"/>
        <v>0.68939019817247449</v>
      </c>
      <c r="H169">
        <f t="shared" si="17"/>
        <v>-0.37194784291098637</v>
      </c>
    </row>
    <row r="170" spans="1:8" x14ac:dyDescent="0.2">
      <c r="A170" s="1" t="s">
        <v>176</v>
      </c>
      <c r="B170">
        <v>0</v>
      </c>
      <c r="C170">
        <v>0</v>
      </c>
      <c r="D170">
        <v>0</v>
      </c>
      <c r="E170">
        <v>0</v>
      </c>
      <c r="F170">
        <v>78</v>
      </c>
      <c r="G170">
        <f t="shared" si="16"/>
        <v>0.68939019817247449</v>
      </c>
      <c r="H170">
        <f t="shared" si="17"/>
        <v>-0.37194784291098637</v>
      </c>
    </row>
    <row r="171" spans="1:8" x14ac:dyDescent="0.2">
      <c r="A171" s="1" t="s">
        <v>177</v>
      </c>
      <c r="B171">
        <v>0</v>
      </c>
      <c r="C171">
        <v>0</v>
      </c>
      <c r="D171">
        <v>0</v>
      </c>
      <c r="E171">
        <v>0</v>
      </c>
      <c r="F171">
        <v>78</v>
      </c>
      <c r="G171">
        <f t="shared" si="16"/>
        <v>0.68939019817247449</v>
      </c>
      <c r="H171">
        <f t="shared" si="17"/>
        <v>-0.37194784291098637</v>
      </c>
    </row>
    <row r="172" spans="1:8" x14ac:dyDescent="0.2">
      <c r="A172" s="1" t="s">
        <v>178</v>
      </c>
      <c r="B172">
        <v>0</v>
      </c>
      <c r="C172">
        <v>0</v>
      </c>
      <c r="D172">
        <v>0</v>
      </c>
      <c r="E172">
        <v>0</v>
      </c>
      <c r="F172">
        <v>78</v>
      </c>
      <c r="G172">
        <f t="shared" si="16"/>
        <v>0.68939019817247449</v>
      </c>
      <c r="H172">
        <f t="shared" si="17"/>
        <v>-0.37194784291098637</v>
      </c>
    </row>
    <row r="173" spans="1:8" x14ac:dyDescent="0.2">
      <c r="A173" s="1" t="s">
        <v>179</v>
      </c>
      <c r="B173">
        <v>0</v>
      </c>
      <c r="C173">
        <v>0</v>
      </c>
      <c r="D173">
        <v>0</v>
      </c>
      <c r="E173">
        <v>0</v>
      </c>
      <c r="F173">
        <v>78</v>
      </c>
      <c r="G173">
        <f t="shared" si="16"/>
        <v>0.68939019817247449</v>
      </c>
      <c r="H173">
        <f t="shared" si="17"/>
        <v>-0.37194784291098637</v>
      </c>
    </row>
    <row r="174" spans="1:8" x14ac:dyDescent="0.2">
      <c r="A174" s="1" t="s">
        <v>180</v>
      </c>
      <c r="B174">
        <v>0</v>
      </c>
      <c r="C174">
        <v>0</v>
      </c>
      <c r="D174">
        <v>0</v>
      </c>
      <c r="E174">
        <v>0</v>
      </c>
      <c r="F174">
        <v>78</v>
      </c>
      <c r="G174">
        <f t="shared" si="16"/>
        <v>0.68939019817247449</v>
      </c>
      <c r="H174">
        <f t="shared" si="17"/>
        <v>-0.37194784291098637</v>
      </c>
    </row>
    <row r="175" spans="1:8" x14ac:dyDescent="0.2">
      <c r="A175" s="1" t="s">
        <v>181</v>
      </c>
      <c r="B175">
        <v>0</v>
      </c>
      <c r="C175">
        <v>0</v>
      </c>
      <c r="D175">
        <v>0</v>
      </c>
      <c r="E175">
        <v>0</v>
      </c>
      <c r="F175">
        <v>78</v>
      </c>
      <c r="G175">
        <f t="shared" si="16"/>
        <v>0.68939019817247449</v>
      </c>
      <c r="H175">
        <f t="shared" si="17"/>
        <v>-0.37194784291098637</v>
      </c>
    </row>
    <row r="176" spans="1:8" x14ac:dyDescent="0.2">
      <c r="A176" s="1" t="s">
        <v>182</v>
      </c>
      <c r="B176">
        <v>0</v>
      </c>
      <c r="C176">
        <v>0</v>
      </c>
      <c r="D176">
        <v>0</v>
      </c>
      <c r="E176">
        <v>0</v>
      </c>
      <c r="F176">
        <v>78</v>
      </c>
      <c r="G176">
        <f t="shared" si="16"/>
        <v>0.68939019817247449</v>
      </c>
      <c r="H176">
        <f t="shared" si="17"/>
        <v>-0.37194784291098637</v>
      </c>
    </row>
    <row r="177" spans="1:8" x14ac:dyDescent="0.2">
      <c r="A177" s="1" t="s">
        <v>183</v>
      </c>
      <c r="B177">
        <v>0</v>
      </c>
      <c r="C177">
        <v>0</v>
      </c>
      <c r="D177">
        <v>0</v>
      </c>
      <c r="E177">
        <v>0</v>
      </c>
      <c r="F177">
        <v>78</v>
      </c>
      <c r="G177">
        <f t="shared" si="16"/>
        <v>0.68939019817247449</v>
      </c>
      <c r="H177">
        <f t="shared" si="17"/>
        <v>-0.37194784291098637</v>
      </c>
    </row>
    <row r="178" spans="1:8" x14ac:dyDescent="0.2">
      <c r="A178" s="1" t="s">
        <v>184</v>
      </c>
      <c r="B178">
        <v>0</v>
      </c>
      <c r="C178">
        <v>0</v>
      </c>
      <c r="D178">
        <v>0</v>
      </c>
      <c r="E178">
        <v>0</v>
      </c>
      <c r="F178">
        <v>78</v>
      </c>
      <c r="G178">
        <f t="shared" si="16"/>
        <v>0.68939019817247449</v>
      </c>
      <c r="H178">
        <f t="shared" si="17"/>
        <v>-0.37194784291098637</v>
      </c>
    </row>
    <row r="179" spans="1:8" x14ac:dyDescent="0.2">
      <c r="A179" s="1" t="s">
        <v>185</v>
      </c>
      <c r="B179">
        <v>0</v>
      </c>
      <c r="C179">
        <v>0</v>
      </c>
      <c r="D179">
        <v>0</v>
      </c>
      <c r="E179">
        <v>0</v>
      </c>
      <c r="F179">
        <v>78</v>
      </c>
      <c r="G179">
        <f t="shared" si="16"/>
        <v>0.68939019817247449</v>
      </c>
      <c r="H179">
        <f t="shared" si="17"/>
        <v>-0.37194784291098637</v>
      </c>
    </row>
    <row r="180" spans="1:8" x14ac:dyDescent="0.2">
      <c r="A180" s="1" t="s">
        <v>186</v>
      </c>
      <c r="B180">
        <v>0</v>
      </c>
      <c r="C180">
        <v>0</v>
      </c>
      <c r="D180">
        <v>0</v>
      </c>
      <c r="E180">
        <v>0</v>
      </c>
      <c r="F180">
        <v>78</v>
      </c>
      <c r="G180">
        <f t="shared" si="16"/>
        <v>0.68939019817247449</v>
      </c>
      <c r="H180">
        <f t="shared" si="17"/>
        <v>-0.37194784291098637</v>
      </c>
    </row>
    <row r="181" spans="1:8" x14ac:dyDescent="0.2">
      <c r="A181" s="1" t="s">
        <v>187</v>
      </c>
      <c r="B181">
        <v>0</v>
      </c>
      <c r="C181">
        <v>0</v>
      </c>
      <c r="D181">
        <v>0</v>
      </c>
      <c r="E181">
        <v>0</v>
      </c>
      <c r="F181">
        <v>78</v>
      </c>
      <c r="G181">
        <f t="shared" si="16"/>
        <v>0.68939019817247449</v>
      </c>
      <c r="H181">
        <f t="shared" si="17"/>
        <v>-0.37194784291098637</v>
      </c>
    </row>
    <row r="182" spans="1:8" x14ac:dyDescent="0.2">
      <c r="A182" s="1" t="s">
        <v>188</v>
      </c>
      <c r="B182">
        <v>0</v>
      </c>
      <c r="C182">
        <v>0</v>
      </c>
      <c r="D182">
        <v>0</v>
      </c>
      <c r="E182">
        <v>0</v>
      </c>
      <c r="F182">
        <v>78</v>
      </c>
      <c r="G182">
        <f t="shared" si="16"/>
        <v>0.68939019817247449</v>
      </c>
      <c r="H182">
        <f t="shared" si="17"/>
        <v>-0.37194784291098637</v>
      </c>
    </row>
    <row r="183" spans="1:8" x14ac:dyDescent="0.2">
      <c r="A183" s="1" t="s">
        <v>189</v>
      </c>
      <c r="B183">
        <v>0</v>
      </c>
      <c r="C183">
        <v>0</v>
      </c>
      <c r="D183">
        <v>0</v>
      </c>
      <c r="E183">
        <v>0</v>
      </c>
      <c r="F183">
        <v>78</v>
      </c>
      <c r="G183">
        <f t="shared" si="16"/>
        <v>0.68939019817247449</v>
      </c>
      <c r="H183">
        <f t="shared" si="17"/>
        <v>-0.37194784291098637</v>
      </c>
    </row>
    <row r="184" spans="1:8" x14ac:dyDescent="0.2">
      <c r="A184" s="1" t="s">
        <v>190</v>
      </c>
      <c r="B184">
        <v>0</v>
      </c>
      <c r="C184">
        <v>0</v>
      </c>
      <c r="D184">
        <v>0</v>
      </c>
      <c r="E184">
        <v>0</v>
      </c>
      <c r="F184">
        <v>78</v>
      </c>
      <c r="G184">
        <f t="shared" si="16"/>
        <v>0.68939019817247449</v>
      </c>
      <c r="H184">
        <f t="shared" si="17"/>
        <v>-0.37194784291098637</v>
      </c>
    </row>
    <row r="185" spans="1:8" x14ac:dyDescent="0.2">
      <c r="A185" s="1" t="s">
        <v>191</v>
      </c>
      <c r="B185">
        <v>0</v>
      </c>
      <c r="C185">
        <v>0</v>
      </c>
      <c r="D185">
        <v>0</v>
      </c>
      <c r="E185">
        <v>0</v>
      </c>
      <c r="F185">
        <v>78</v>
      </c>
      <c r="G185">
        <f t="shared" si="16"/>
        <v>0.68939019817247449</v>
      </c>
      <c r="H185">
        <f t="shared" si="17"/>
        <v>-0.37194784291098637</v>
      </c>
    </row>
    <row r="186" spans="1:8" x14ac:dyDescent="0.2">
      <c r="A186" s="1" t="s">
        <v>192</v>
      </c>
      <c r="B186">
        <v>0</v>
      </c>
      <c r="C186">
        <v>0</v>
      </c>
      <c r="D186">
        <v>0</v>
      </c>
      <c r="E186">
        <v>0</v>
      </c>
      <c r="F186">
        <v>78</v>
      </c>
      <c r="G186">
        <f t="shared" si="16"/>
        <v>0.68939019817247449</v>
      </c>
      <c r="H186">
        <f t="shared" si="17"/>
        <v>-0.37194784291098637</v>
      </c>
    </row>
    <row r="187" spans="1:8" x14ac:dyDescent="0.2">
      <c r="A187" s="1" t="s">
        <v>193</v>
      </c>
      <c r="B187">
        <v>0</v>
      </c>
      <c r="C187">
        <v>0</v>
      </c>
      <c r="D187">
        <v>0</v>
      </c>
      <c r="E187">
        <v>0</v>
      </c>
      <c r="F187">
        <v>78</v>
      </c>
      <c r="G187">
        <f t="shared" si="16"/>
        <v>0.68939019817247449</v>
      </c>
      <c r="H187">
        <f t="shared" si="17"/>
        <v>-0.37194784291098637</v>
      </c>
    </row>
    <row r="188" spans="1:8" x14ac:dyDescent="0.2">
      <c r="A188" s="1" t="s">
        <v>194</v>
      </c>
      <c r="B188">
        <v>0</v>
      </c>
      <c r="C188">
        <v>0</v>
      </c>
      <c r="D188">
        <v>0</v>
      </c>
      <c r="E188">
        <v>0</v>
      </c>
      <c r="F188">
        <v>78</v>
      </c>
      <c r="G188">
        <f t="shared" si="16"/>
        <v>0.68939019817247449</v>
      </c>
      <c r="H188">
        <f t="shared" si="17"/>
        <v>-0.37194784291098637</v>
      </c>
    </row>
    <row r="189" spans="1:8" x14ac:dyDescent="0.2">
      <c r="A189" s="1" t="s">
        <v>195</v>
      </c>
      <c r="B189">
        <v>0</v>
      </c>
      <c r="C189">
        <v>0</v>
      </c>
      <c r="D189">
        <v>0</v>
      </c>
      <c r="E189">
        <v>0</v>
      </c>
      <c r="F189">
        <v>78</v>
      </c>
      <c r="G189">
        <f t="shared" si="16"/>
        <v>0.68939019817247449</v>
      </c>
      <c r="H189">
        <f t="shared" si="17"/>
        <v>-0.37194784291098637</v>
      </c>
    </row>
    <row r="190" spans="1:8" x14ac:dyDescent="0.2">
      <c r="A190" s="1" t="s">
        <v>196</v>
      </c>
      <c r="B190">
        <v>0</v>
      </c>
      <c r="C190">
        <v>0</v>
      </c>
      <c r="D190">
        <v>0</v>
      </c>
      <c r="E190">
        <v>0</v>
      </c>
      <c r="F190">
        <v>78</v>
      </c>
      <c r="G190">
        <f t="shared" si="16"/>
        <v>0.68939019817247449</v>
      </c>
      <c r="H190">
        <f t="shared" si="17"/>
        <v>-0.37194784291098637</v>
      </c>
    </row>
    <row r="191" spans="1:8" x14ac:dyDescent="0.2">
      <c r="A191" s="1" t="s">
        <v>197</v>
      </c>
      <c r="B191">
        <v>0</v>
      </c>
      <c r="C191">
        <v>0</v>
      </c>
      <c r="D191">
        <v>0</v>
      </c>
      <c r="E191">
        <v>0</v>
      </c>
      <c r="F191">
        <v>78</v>
      </c>
      <c r="G191">
        <f t="shared" si="16"/>
        <v>0.68939019817247449</v>
      </c>
      <c r="H191">
        <f t="shared" si="17"/>
        <v>-0.37194784291098637</v>
      </c>
    </row>
    <row r="192" spans="1:8" x14ac:dyDescent="0.2">
      <c r="A192" s="1" t="s">
        <v>198</v>
      </c>
      <c r="B192">
        <v>0</v>
      </c>
      <c r="C192">
        <v>0</v>
      </c>
      <c r="D192">
        <v>0</v>
      </c>
      <c r="E192">
        <v>0</v>
      </c>
      <c r="F192">
        <v>78</v>
      </c>
      <c r="G192">
        <f t="shared" si="16"/>
        <v>0.68939019817247449</v>
      </c>
      <c r="H192">
        <f t="shared" si="17"/>
        <v>-0.37194784291098637</v>
      </c>
    </row>
    <row r="193" spans="1:8" x14ac:dyDescent="0.2">
      <c r="A193" s="1" t="s">
        <v>199</v>
      </c>
      <c r="B193">
        <v>0</v>
      </c>
      <c r="C193">
        <v>0</v>
      </c>
      <c r="D193">
        <v>0</v>
      </c>
      <c r="E193">
        <v>0</v>
      </c>
      <c r="F193">
        <v>78</v>
      </c>
      <c r="G193">
        <f t="shared" si="16"/>
        <v>0.68939019817247449</v>
      </c>
      <c r="H193">
        <f t="shared" si="17"/>
        <v>-0.37194784291098637</v>
      </c>
    </row>
    <row r="194" spans="1:8" x14ac:dyDescent="0.2">
      <c r="A194" s="1" t="s">
        <v>200</v>
      </c>
      <c r="B194">
        <v>0</v>
      </c>
      <c r="C194">
        <v>0</v>
      </c>
      <c r="D194">
        <v>0</v>
      </c>
      <c r="E194">
        <v>0</v>
      </c>
      <c r="F194">
        <v>78</v>
      </c>
      <c r="G194">
        <f t="shared" si="16"/>
        <v>0.68939019817247449</v>
      </c>
      <c r="H194">
        <f t="shared" si="17"/>
        <v>-0.37194784291098637</v>
      </c>
    </row>
    <row r="195" spans="1:8" x14ac:dyDescent="0.2">
      <c r="A195" s="1" t="s">
        <v>201</v>
      </c>
      <c r="B195">
        <v>0</v>
      </c>
      <c r="C195">
        <v>0</v>
      </c>
      <c r="D195">
        <v>0</v>
      </c>
      <c r="E195">
        <v>0</v>
      </c>
      <c r="F195">
        <v>78</v>
      </c>
      <c r="G195">
        <f t="shared" si="16"/>
        <v>0.68939019817247449</v>
      </c>
      <c r="H195">
        <f t="shared" si="17"/>
        <v>-0.37194784291098637</v>
      </c>
    </row>
    <row r="196" spans="1:8" x14ac:dyDescent="0.2">
      <c r="A196" s="1" t="s">
        <v>202</v>
      </c>
      <c r="B196">
        <v>0</v>
      </c>
      <c r="C196">
        <v>0</v>
      </c>
      <c r="D196">
        <v>0</v>
      </c>
      <c r="E196">
        <v>0</v>
      </c>
      <c r="F196">
        <v>78</v>
      </c>
      <c r="G196">
        <f t="shared" si="16"/>
        <v>0.68939019817247449</v>
      </c>
      <c r="H196">
        <f t="shared" si="17"/>
        <v>-0.37194784291098637</v>
      </c>
    </row>
    <row r="197" spans="1:8" x14ac:dyDescent="0.2">
      <c r="A197" s="1" t="s">
        <v>203</v>
      </c>
      <c r="B197">
        <v>0</v>
      </c>
      <c r="C197">
        <v>0</v>
      </c>
      <c r="D197">
        <v>0</v>
      </c>
      <c r="E197">
        <v>0</v>
      </c>
      <c r="F197">
        <v>78</v>
      </c>
      <c r="G197">
        <f t="shared" si="16"/>
        <v>0.68939019817247449</v>
      </c>
      <c r="H197">
        <f t="shared" si="17"/>
        <v>-0.37194784291098637</v>
      </c>
    </row>
    <row r="198" spans="1:8" x14ac:dyDescent="0.2">
      <c r="A198" s="1" t="s">
        <v>204</v>
      </c>
      <c r="B198">
        <v>0</v>
      </c>
      <c r="C198">
        <v>0</v>
      </c>
      <c r="D198">
        <v>0</v>
      </c>
      <c r="E198">
        <v>0</v>
      </c>
      <c r="F198">
        <v>78</v>
      </c>
      <c r="G198">
        <f t="shared" ref="G198:G210" si="18">_xlfn.GAMMA($B$1+B198)/(_xlfn.GAMMA($B$1)*FACT(B198))*($B$2/($B$2+1))^$B$1*(1/($B$2+1))^B198</f>
        <v>0.68939019817247449</v>
      </c>
      <c r="H198">
        <f t="shared" ref="H198:H210" si="19">LN(G198)</f>
        <v>-0.37194784291098637</v>
      </c>
    </row>
    <row r="199" spans="1:8" x14ac:dyDescent="0.2">
      <c r="A199" s="1" t="s">
        <v>205</v>
      </c>
      <c r="B199">
        <v>0</v>
      </c>
      <c r="C199">
        <v>0</v>
      </c>
      <c r="D199">
        <v>0</v>
      </c>
      <c r="E199">
        <v>0</v>
      </c>
      <c r="F199">
        <v>78</v>
      </c>
      <c r="G199">
        <f t="shared" si="18"/>
        <v>0.68939019817247449</v>
      </c>
      <c r="H199">
        <f t="shared" si="19"/>
        <v>-0.37194784291098637</v>
      </c>
    </row>
    <row r="200" spans="1:8" x14ac:dyDescent="0.2">
      <c r="A200" s="1" t="s">
        <v>206</v>
      </c>
      <c r="B200">
        <v>0</v>
      </c>
      <c r="C200">
        <v>0</v>
      </c>
      <c r="D200">
        <v>0</v>
      </c>
      <c r="E200">
        <v>0</v>
      </c>
      <c r="F200">
        <v>78</v>
      </c>
      <c r="G200">
        <f t="shared" si="18"/>
        <v>0.68939019817247449</v>
      </c>
      <c r="H200">
        <f t="shared" si="19"/>
        <v>-0.37194784291098637</v>
      </c>
    </row>
    <row r="201" spans="1:8" x14ac:dyDescent="0.2">
      <c r="A201" s="1" t="s">
        <v>207</v>
      </c>
      <c r="B201">
        <v>0</v>
      </c>
      <c r="C201">
        <v>0</v>
      </c>
      <c r="D201">
        <v>0</v>
      </c>
      <c r="E201">
        <v>0</v>
      </c>
      <c r="F201">
        <v>78</v>
      </c>
      <c r="G201">
        <f t="shared" si="18"/>
        <v>0.68939019817247449</v>
      </c>
      <c r="H201">
        <f t="shared" si="19"/>
        <v>-0.37194784291098637</v>
      </c>
    </row>
    <row r="202" spans="1:8" x14ac:dyDescent="0.2">
      <c r="A202" s="1" t="s">
        <v>208</v>
      </c>
      <c r="B202">
        <v>0</v>
      </c>
      <c r="C202">
        <v>0</v>
      </c>
      <c r="D202">
        <v>0</v>
      </c>
      <c r="E202">
        <v>0</v>
      </c>
      <c r="F202">
        <v>78</v>
      </c>
      <c r="G202">
        <f t="shared" si="18"/>
        <v>0.68939019817247449</v>
      </c>
      <c r="H202">
        <f t="shared" si="19"/>
        <v>-0.37194784291098637</v>
      </c>
    </row>
    <row r="203" spans="1:8" x14ac:dyDescent="0.2">
      <c r="A203" s="1" t="s">
        <v>209</v>
      </c>
      <c r="B203">
        <v>0</v>
      </c>
      <c r="C203">
        <v>0</v>
      </c>
      <c r="D203">
        <v>0</v>
      </c>
      <c r="E203">
        <v>0</v>
      </c>
      <c r="F203">
        <v>78</v>
      </c>
      <c r="G203">
        <f t="shared" si="18"/>
        <v>0.68939019817247449</v>
      </c>
      <c r="H203">
        <f t="shared" si="19"/>
        <v>-0.37194784291098637</v>
      </c>
    </row>
    <row r="204" spans="1:8" x14ac:dyDescent="0.2">
      <c r="A204" s="1" t="s">
        <v>210</v>
      </c>
      <c r="B204">
        <v>0</v>
      </c>
      <c r="C204">
        <v>0</v>
      </c>
      <c r="D204">
        <v>0</v>
      </c>
      <c r="E204">
        <v>0</v>
      </c>
      <c r="F204">
        <v>78</v>
      </c>
      <c r="G204">
        <f t="shared" si="18"/>
        <v>0.68939019817247449</v>
      </c>
      <c r="H204">
        <f t="shared" si="19"/>
        <v>-0.37194784291098637</v>
      </c>
    </row>
    <row r="205" spans="1:8" x14ac:dyDescent="0.2">
      <c r="A205" s="1" t="s">
        <v>211</v>
      </c>
      <c r="B205">
        <v>0</v>
      </c>
      <c r="C205">
        <v>0</v>
      </c>
      <c r="D205">
        <v>0</v>
      </c>
      <c r="E205">
        <v>0</v>
      </c>
      <c r="F205">
        <v>78</v>
      </c>
      <c r="G205">
        <f t="shared" si="18"/>
        <v>0.68939019817247449</v>
      </c>
      <c r="H205">
        <f t="shared" si="19"/>
        <v>-0.37194784291098637</v>
      </c>
    </row>
    <row r="206" spans="1:8" x14ac:dyDescent="0.2">
      <c r="A206" s="1" t="s">
        <v>212</v>
      </c>
      <c r="B206">
        <v>0</v>
      </c>
      <c r="C206">
        <v>0</v>
      </c>
      <c r="D206">
        <v>0</v>
      </c>
      <c r="E206">
        <v>0</v>
      </c>
      <c r="F206">
        <v>78</v>
      </c>
      <c r="G206">
        <f t="shared" si="18"/>
        <v>0.68939019817247449</v>
      </c>
      <c r="H206">
        <f t="shared" si="19"/>
        <v>-0.37194784291098637</v>
      </c>
    </row>
    <row r="207" spans="1:8" x14ac:dyDescent="0.2">
      <c r="A207" s="1" t="s">
        <v>213</v>
      </c>
      <c r="B207">
        <v>0</v>
      </c>
      <c r="C207">
        <v>0</v>
      </c>
      <c r="D207">
        <v>0</v>
      </c>
      <c r="E207">
        <v>0</v>
      </c>
      <c r="F207">
        <v>78</v>
      </c>
      <c r="G207">
        <f t="shared" si="18"/>
        <v>0.68939019817247449</v>
      </c>
      <c r="H207">
        <f t="shared" si="19"/>
        <v>-0.37194784291098637</v>
      </c>
    </row>
    <row r="208" spans="1:8" x14ac:dyDescent="0.2">
      <c r="A208" s="1" t="s">
        <v>214</v>
      </c>
      <c r="B208">
        <v>0</v>
      </c>
      <c r="C208">
        <v>0</v>
      </c>
      <c r="D208">
        <v>0</v>
      </c>
      <c r="E208">
        <v>0</v>
      </c>
      <c r="F208">
        <v>78</v>
      </c>
      <c r="G208">
        <f t="shared" si="18"/>
        <v>0.68939019817247449</v>
      </c>
      <c r="H208">
        <f t="shared" si="19"/>
        <v>-0.37194784291098637</v>
      </c>
    </row>
    <row r="209" spans="1:8" x14ac:dyDescent="0.2">
      <c r="A209" s="1" t="s">
        <v>215</v>
      </c>
      <c r="B209">
        <v>0</v>
      </c>
      <c r="C209">
        <v>0</v>
      </c>
      <c r="D209">
        <v>0</v>
      </c>
      <c r="E209">
        <v>0</v>
      </c>
      <c r="F209">
        <v>78</v>
      </c>
      <c r="G209">
        <f t="shared" si="18"/>
        <v>0.68939019817247449</v>
      </c>
      <c r="H209">
        <f t="shared" si="19"/>
        <v>-0.37194784291098637</v>
      </c>
    </row>
    <row r="210" spans="1:8" x14ac:dyDescent="0.2">
      <c r="A210" s="1" t="s">
        <v>216</v>
      </c>
      <c r="B210">
        <v>0</v>
      </c>
      <c r="C210">
        <v>0</v>
      </c>
      <c r="D210">
        <v>0</v>
      </c>
      <c r="E210">
        <v>0</v>
      </c>
      <c r="F210">
        <v>78</v>
      </c>
      <c r="G210">
        <f t="shared" si="18"/>
        <v>0.68939019817247449</v>
      </c>
      <c r="H210">
        <f t="shared" si="19"/>
        <v>-0.37194784291098637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505D-AB89-D741-9BA5-6132977348ED}">
  <dimension ref="A1:Y210"/>
  <sheetViews>
    <sheetView topLeftCell="J2" workbookViewId="0">
      <selection activeCell="W15" sqref="W15"/>
    </sheetView>
  </sheetViews>
  <sheetFormatPr baseColWidth="10" defaultColWidth="11.5" defaultRowHeight="15" x14ac:dyDescent="0.2"/>
  <cols>
    <col min="22" max="22" width="12" bestFit="1" customWidth="1"/>
  </cols>
  <sheetData>
    <row r="1" spans="1:25" x14ac:dyDescent="0.2">
      <c r="A1" t="s">
        <v>99</v>
      </c>
      <c r="B1">
        <v>2.1981308941466242</v>
      </c>
      <c r="K1" t="s">
        <v>220</v>
      </c>
      <c r="L1">
        <f>(L3-L2)^2/L2</f>
        <v>0.91583240929924004</v>
      </c>
      <c r="M1">
        <f t="shared" ref="M1:V1" si="0">(M3-M2)^2/M2</f>
        <v>3.6645903776003963</v>
      </c>
      <c r="N1">
        <f t="shared" si="0"/>
        <v>0.54818418923693912</v>
      </c>
      <c r="O1">
        <f t="shared" si="0"/>
        <v>1.410009013370819</v>
      </c>
      <c r="P1">
        <f t="shared" si="0"/>
        <v>1.5977660705171479E-3</v>
      </c>
      <c r="Q1">
        <f t="shared" si="0"/>
        <v>3.3790920191121288</v>
      </c>
      <c r="R1">
        <f t="shared" si="0"/>
        <v>8.4961057454078989E-2</v>
      </c>
      <c r="S1">
        <f t="shared" si="0"/>
        <v>2.4518452927931658</v>
      </c>
      <c r="T1">
        <f t="shared" si="0"/>
        <v>1.4581622389756885</v>
      </c>
      <c r="U1">
        <f t="shared" si="0"/>
        <v>1.1691396964140126</v>
      </c>
      <c r="V1">
        <f t="shared" si="0"/>
        <v>2.2780823408191786</v>
      </c>
    </row>
    <row r="2" spans="1:25" x14ac:dyDescent="0.2">
      <c r="A2" t="s">
        <v>100</v>
      </c>
      <c r="B2">
        <v>93.198598042529923</v>
      </c>
      <c r="K2" s="9" t="s">
        <v>219</v>
      </c>
      <c r="L2">
        <f>SUM(L5:L210)</f>
        <v>130.08505126384981</v>
      </c>
      <c r="M2">
        <f>SUM(M5:M210)</f>
        <v>32.996262340973381</v>
      </c>
      <c r="N2">
        <f t="shared" ref="N2:U2" si="1">SUM(N5:N210)</f>
        <v>13.744952786348918</v>
      </c>
      <c r="O2">
        <f t="shared" si="1"/>
        <v>7.7041132932773584</v>
      </c>
      <c r="P2">
        <f t="shared" si="1"/>
        <v>4.9114150558253558</v>
      </c>
      <c r="Q2">
        <f t="shared" si="1"/>
        <v>3.3790920191121288</v>
      </c>
      <c r="R2">
        <f t="shared" si="1"/>
        <v>2.4568797447362964</v>
      </c>
      <c r="S2">
        <f t="shared" si="1"/>
        <v>1.8628485309301004</v>
      </c>
      <c r="T2">
        <f t="shared" si="1"/>
        <v>1.4581622389756885</v>
      </c>
      <c r="U2">
        <f t="shared" si="1"/>
        <v>1.1691396964140126</v>
      </c>
      <c r="V2">
        <f>SUM(V5:V210)</f>
        <v>6.232083029556966</v>
      </c>
      <c r="X2" t="s">
        <v>220</v>
      </c>
      <c r="Y2">
        <f>SUM(L1:V1)</f>
        <v>17.361496401146166</v>
      </c>
    </row>
    <row r="3" spans="1:25" x14ac:dyDescent="0.2">
      <c r="H3" t="s">
        <v>103</v>
      </c>
      <c r="I3">
        <f>SUM(I5:I210)</f>
        <v>-193.06389217891004</v>
      </c>
      <c r="K3" s="9" t="s">
        <v>218</v>
      </c>
      <c r="L3">
        <f>COUNTIF($B$5:$B$210,L4)</f>
        <v>141</v>
      </c>
      <c r="M3">
        <f>COUNTIF($B$5:$B$210,M4)</f>
        <v>22</v>
      </c>
      <c r="N3">
        <f t="shared" ref="N3:U3" si="2">COUNTIF($B$5:$B$210,N4)</f>
        <v>11</v>
      </c>
      <c r="O3">
        <f t="shared" si="2"/>
        <v>11</v>
      </c>
      <c r="P3">
        <f t="shared" si="2"/>
        <v>5</v>
      </c>
      <c r="Q3">
        <f>COUNTIF($B$5:$B$210,Q4)</f>
        <v>0</v>
      </c>
      <c r="R3">
        <f t="shared" si="2"/>
        <v>2</v>
      </c>
      <c r="S3">
        <f t="shared" si="2"/>
        <v>4</v>
      </c>
      <c r="T3">
        <f t="shared" si="2"/>
        <v>0</v>
      </c>
      <c r="U3">
        <f t="shared" si="2"/>
        <v>0</v>
      </c>
      <c r="V3">
        <f>(206-SUM(L3:U3))</f>
        <v>10</v>
      </c>
      <c r="X3" t="s">
        <v>221</v>
      </c>
      <c r="Y3">
        <v>8</v>
      </c>
    </row>
    <row r="4" spans="1:2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227</v>
      </c>
      <c r="G4" t="s">
        <v>5</v>
      </c>
      <c r="H4" t="s">
        <v>101</v>
      </c>
      <c r="I4" t="s">
        <v>102</v>
      </c>
      <c r="K4" s="9" t="s">
        <v>228</v>
      </c>
      <c r="L4">
        <v>0</v>
      </c>
      <c r="M4">
        <v>1</v>
      </c>
      <c r="N4">
        <v>2</v>
      </c>
      <c r="O4">
        <v>3</v>
      </c>
      <c r="P4">
        <v>4</v>
      </c>
      <c r="Q4">
        <v>5</v>
      </c>
      <c r="R4">
        <v>6</v>
      </c>
      <c r="S4">
        <v>7</v>
      </c>
      <c r="T4">
        <v>8</v>
      </c>
      <c r="U4">
        <v>9</v>
      </c>
      <c r="V4" s="8">
        <v>10</v>
      </c>
      <c r="X4" t="s">
        <v>229</v>
      </c>
      <c r="Y4">
        <f>_xlfn.CHISQ.DIST.RT(Y2,Y3)</f>
        <v>2.6557404980905398E-2</v>
      </c>
    </row>
    <row r="5" spans="1:25" x14ac:dyDescent="0.2">
      <c r="A5" t="s">
        <v>104</v>
      </c>
      <c r="B5">
        <v>0</v>
      </c>
      <c r="C5">
        <v>0</v>
      </c>
      <c r="D5">
        <v>0</v>
      </c>
      <c r="E5">
        <v>0</v>
      </c>
      <c r="F5">
        <v>5</v>
      </c>
      <c r="G5">
        <v>78</v>
      </c>
      <c r="H5">
        <f>_xlfn.GAMMA($B$1+B5)/(_xlfn.GAMMA($B$1)*FACT(B5))*($B$2/($B$2+F5))^($B$1)*(F5/($B$2+F5))^B5</f>
        <v>0.89147962827194049</v>
      </c>
      <c r="I5">
        <f t="shared" ref="I5:I68" si="3">LN(H5)</f>
        <v>-0.11487269300908322</v>
      </c>
      <c r="L5">
        <f t="shared" ref="L5:U14" si="4">_xlfn.GAMMA($B$1+L$4)/(_xlfn.GAMMA($B$1)*FACT(L$4))*($B$2/($B$2+$F5))^($B$1)*($F5/($B$2+$F5))^L$4</f>
        <v>0.89147962827194049</v>
      </c>
      <c r="M5">
        <f t="shared" si="4"/>
        <v>9.9776827341170396E-2</v>
      </c>
      <c r="N5">
        <f t="shared" si="4"/>
        <v>8.1238266227978209E-3</v>
      </c>
      <c r="O5">
        <f t="shared" si="4"/>
        <v>5.7884206434202366E-4</v>
      </c>
      <c r="P5">
        <f t="shared" si="4"/>
        <v>3.8301168212512615E-5</v>
      </c>
      <c r="Q5">
        <f t="shared" si="4"/>
        <v>2.4175055317700639E-6</v>
      </c>
      <c r="R5">
        <f t="shared" si="4"/>
        <v>1.476728588958389E-7</v>
      </c>
      <c r="S5">
        <f t="shared" si="4"/>
        <v>8.8060715069374125E-9</v>
      </c>
      <c r="T5">
        <f t="shared" si="4"/>
        <v>5.155330625808958E-10</v>
      </c>
      <c r="U5">
        <f t="shared" si="4"/>
        <v>2.9743995882163681E-11</v>
      </c>
      <c r="V5">
        <f>1-SUM(L5:U5)</f>
        <v>1.7974510768681284E-12</v>
      </c>
    </row>
    <row r="6" spans="1:25" x14ac:dyDescent="0.2">
      <c r="A6" t="s">
        <v>105</v>
      </c>
      <c r="B6">
        <v>0</v>
      </c>
      <c r="C6">
        <v>0</v>
      </c>
      <c r="D6">
        <v>0</v>
      </c>
      <c r="E6">
        <v>0</v>
      </c>
      <c r="F6">
        <v>9</v>
      </c>
      <c r="G6">
        <v>78</v>
      </c>
      <c r="H6">
        <f t="shared" ref="H6:H69" si="5">_xlfn.GAMMA($B$1+B6)/(_xlfn.GAMMA($B$1)*FACT(B6))*($B$2/($B$2+F6))^($B$1)*(F6/($B$2+F6))^B6</f>
        <v>0.81657598123840003</v>
      </c>
      <c r="I6">
        <f t="shared" si="3"/>
        <v>-0.20263531365879781</v>
      </c>
      <c r="L6">
        <f t="shared" si="4"/>
        <v>0.81657598123840003</v>
      </c>
      <c r="M6">
        <f t="shared" si="4"/>
        <v>0.15806937018139242</v>
      </c>
      <c r="N6">
        <f t="shared" si="4"/>
        <v>2.2259301560405554E-2</v>
      </c>
      <c r="O6">
        <f t="shared" si="4"/>
        <v>2.7431138005624086E-3</v>
      </c>
      <c r="P6">
        <f t="shared" si="4"/>
        <v>3.1392696131302502E-4</v>
      </c>
      <c r="Q6">
        <f t="shared" si="4"/>
        <v>3.4270222707929791E-5</v>
      </c>
      <c r="R6">
        <f t="shared" si="4"/>
        <v>3.6206203443306268E-6</v>
      </c>
      <c r="S6">
        <f t="shared" si="4"/>
        <v>3.7341982127264408E-7</v>
      </c>
      <c r="T6">
        <f t="shared" si="4"/>
        <v>3.7809813616458782E-8</v>
      </c>
      <c r="U6">
        <f t="shared" si="4"/>
        <v>3.7729424447042929E-9</v>
      </c>
      <c r="V6">
        <f t="shared" ref="V6:V69" si="6">1-SUM(L6:U6)</f>
        <v>4.122969743391991E-10</v>
      </c>
    </row>
    <row r="7" spans="1:25" x14ac:dyDescent="0.2">
      <c r="A7" t="s">
        <v>106</v>
      </c>
      <c r="B7">
        <v>0</v>
      </c>
      <c r="C7">
        <v>0</v>
      </c>
      <c r="D7">
        <v>0</v>
      </c>
      <c r="E7">
        <v>0</v>
      </c>
      <c r="F7">
        <v>41</v>
      </c>
      <c r="G7">
        <v>78</v>
      </c>
      <c r="H7">
        <f t="shared" si="5"/>
        <v>0.44869479638981197</v>
      </c>
      <c r="I7">
        <f t="shared" si="3"/>
        <v>-0.80141236314831976</v>
      </c>
      <c r="L7">
        <f t="shared" si="4"/>
        <v>0.44869479638981197</v>
      </c>
      <c r="M7">
        <f t="shared" si="4"/>
        <v>0.30132867439243127</v>
      </c>
      <c r="N7">
        <f t="shared" si="4"/>
        <v>0.14721178474983851</v>
      </c>
      <c r="O7">
        <f t="shared" si="4"/>
        <v>6.2938034556667313E-2</v>
      </c>
      <c r="P7">
        <f t="shared" si="4"/>
        <v>2.4988274861541569E-2</v>
      </c>
      <c r="Q7">
        <f t="shared" si="4"/>
        <v>9.4637419875701189E-3</v>
      </c>
      <c r="R7">
        <f t="shared" si="4"/>
        <v>3.4687041411171097E-3</v>
      </c>
      <c r="S7">
        <f t="shared" si="4"/>
        <v>1.2411376346764483E-3</v>
      </c>
      <c r="T7">
        <f t="shared" si="4"/>
        <v>4.3597884972808028E-4</v>
      </c>
      <c r="U7">
        <f t="shared" si="4"/>
        <v>1.5093132044584687E-4</v>
      </c>
      <c r="V7">
        <f t="shared" si="6"/>
        <v>7.7941116171542646E-5</v>
      </c>
    </row>
    <row r="8" spans="1:25" x14ac:dyDescent="0.2">
      <c r="A8" s="1" t="s">
        <v>107</v>
      </c>
      <c r="B8">
        <v>0</v>
      </c>
      <c r="C8">
        <v>0</v>
      </c>
      <c r="D8">
        <v>0</v>
      </c>
      <c r="E8">
        <v>0</v>
      </c>
      <c r="F8">
        <v>6</v>
      </c>
      <c r="G8">
        <v>78</v>
      </c>
      <c r="H8">
        <f>_xlfn.GAMMA($B$1+B8)/(_xlfn.GAMMA($B$1)*FACT(B8))*($B$2/($B$2+F8))^($B$1)*(F8/($B$2+F8))^B8</f>
        <v>0.87184464564971076</v>
      </c>
      <c r="I8">
        <f t="shared" si="3"/>
        <v>-0.13714402960388503</v>
      </c>
      <c r="L8">
        <f t="shared" si="4"/>
        <v>0.87184464564971076</v>
      </c>
      <c r="M8">
        <f t="shared" si="4"/>
        <v>0.11591466139535389</v>
      </c>
      <c r="N8">
        <f t="shared" si="4"/>
        <v>1.1211154200004616E-2</v>
      </c>
      <c r="O8">
        <f t="shared" si="4"/>
        <v>9.4892253993150732E-4</v>
      </c>
      <c r="P8">
        <f t="shared" si="4"/>
        <v>7.4587096012011122E-5</v>
      </c>
      <c r="Q8">
        <f t="shared" si="4"/>
        <v>5.5924248110666491E-6</v>
      </c>
      <c r="R8">
        <f t="shared" si="4"/>
        <v>4.0580216454744873E-7</v>
      </c>
      <c r="S8">
        <f t="shared" si="4"/>
        <v>2.8745964396406549E-8</v>
      </c>
      <c r="T8">
        <f t="shared" si="4"/>
        <v>1.9990893148756838E-9</v>
      </c>
      <c r="U8">
        <f t="shared" si="4"/>
        <v>1.3701117357492974E-10</v>
      </c>
      <c r="V8">
        <f t="shared" si="6"/>
        <v>9.9467101222217025E-12</v>
      </c>
    </row>
    <row r="9" spans="1:25" x14ac:dyDescent="0.2">
      <c r="A9" s="1" t="s">
        <v>108</v>
      </c>
      <c r="B9">
        <v>0</v>
      </c>
      <c r="C9">
        <v>0</v>
      </c>
      <c r="D9">
        <v>0</v>
      </c>
      <c r="E9">
        <v>0</v>
      </c>
      <c r="F9">
        <v>2</v>
      </c>
      <c r="G9">
        <v>78</v>
      </c>
      <c r="H9">
        <f t="shared" si="5"/>
        <v>0.95440049110868619</v>
      </c>
      <c r="I9">
        <f t="shared" si="3"/>
        <v>-4.6671893625337829E-2</v>
      </c>
      <c r="L9">
        <f t="shared" si="4"/>
        <v>0.95440049110868619</v>
      </c>
      <c r="M9">
        <f t="shared" si="4"/>
        <v>4.4074119746122284E-2</v>
      </c>
      <c r="N9">
        <f t="shared" si="4"/>
        <v>1.4806394935503141E-3</v>
      </c>
      <c r="O9">
        <f t="shared" si="4"/>
        <v>4.3529481377377903E-5</v>
      </c>
      <c r="P9">
        <f t="shared" si="4"/>
        <v>1.1884205576895224E-6</v>
      </c>
      <c r="Q9">
        <f t="shared" si="4"/>
        <v>3.094997752199517E-8</v>
      </c>
      <c r="R9">
        <f t="shared" si="4"/>
        <v>7.8006046991955815E-10</v>
      </c>
      <c r="S9">
        <f t="shared" si="4"/>
        <v>1.9193073275221023E-11</v>
      </c>
      <c r="T9">
        <f t="shared" si="4"/>
        <v>4.6361081958255582E-13</v>
      </c>
      <c r="U9">
        <f t="shared" si="4"/>
        <v>1.1036492645110605E-14</v>
      </c>
      <c r="V9">
        <f t="shared" si="6"/>
        <v>0</v>
      </c>
    </row>
    <row r="10" spans="1:25" x14ac:dyDescent="0.2">
      <c r="A10" s="1" t="s">
        <v>109</v>
      </c>
      <c r="B10">
        <v>0</v>
      </c>
      <c r="C10">
        <v>0</v>
      </c>
      <c r="D10">
        <v>0</v>
      </c>
      <c r="E10">
        <v>0</v>
      </c>
      <c r="F10">
        <v>20</v>
      </c>
      <c r="G10">
        <v>78</v>
      </c>
      <c r="H10">
        <f t="shared" si="5"/>
        <v>0.65224106811668636</v>
      </c>
      <c r="I10">
        <f t="shared" si="3"/>
        <v>-0.4273410490158483</v>
      </c>
      <c r="L10">
        <f t="shared" si="4"/>
        <v>0.65224106811668636</v>
      </c>
      <c r="M10">
        <f t="shared" si="4"/>
        <v>0.25330901036774678</v>
      </c>
      <c r="N10">
        <f t="shared" si="4"/>
        <v>7.156584850268459E-2</v>
      </c>
      <c r="O10">
        <f t="shared" si="4"/>
        <v>1.76941413739687E-2</v>
      </c>
      <c r="P10">
        <f t="shared" si="4"/>
        <v>4.0626149312762748E-3</v>
      </c>
      <c r="Q10">
        <f t="shared" si="4"/>
        <v>8.8978554688828252E-4</v>
      </c>
      <c r="R10">
        <f t="shared" si="4"/>
        <v>1.8860047577077318E-4</v>
      </c>
      <c r="S10">
        <f t="shared" si="4"/>
        <v>3.9025505711808862E-5</v>
      </c>
      <c r="T10">
        <f t="shared" si="4"/>
        <v>7.9276977797158479E-6</v>
      </c>
      <c r="U10">
        <f t="shared" si="4"/>
        <v>1.5871358645547595E-6</v>
      </c>
      <c r="V10">
        <f t="shared" si="6"/>
        <v>3.9034562238082771E-7</v>
      </c>
    </row>
    <row r="11" spans="1:25" x14ac:dyDescent="0.2">
      <c r="A11" s="1" t="s">
        <v>110</v>
      </c>
      <c r="B11">
        <v>0</v>
      </c>
      <c r="C11">
        <v>0</v>
      </c>
      <c r="D11">
        <v>0</v>
      </c>
      <c r="E11">
        <v>0</v>
      </c>
      <c r="F11">
        <v>6</v>
      </c>
      <c r="G11">
        <v>78</v>
      </c>
      <c r="H11">
        <f t="shared" si="5"/>
        <v>0.87184464564971076</v>
      </c>
      <c r="I11">
        <f t="shared" si="3"/>
        <v>-0.13714402960388503</v>
      </c>
      <c r="L11">
        <f t="shared" si="4"/>
        <v>0.87184464564971076</v>
      </c>
      <c r="M11">
        <f t="shared" si="4"/>
        <v>0.11591466139535389</v>
      </c>
      <c r="N11">
        <f t="shared" si="4"/>
        <v>1.1211154200004616E-2</v>
      </c>
      <c r="O11">
        <f t="shared" si="4"/>
        <v>9.4892253993150732E-4</v>
      </c>
      <c r="P11">
        <f t="shared" si="4"/>
        <v>7.4587096012011122E-5</v>
      </c>
      <c r="Q11">
        <f t="shared" si="4"/>
        <v>5.5924248110666491E-6</v>
      </c>
      <c r="R11">
        <f t="shared" si="4"/>
        <v>4.0580216454744873E-7</v>
      </c>
      <c r="S11">
        <f t="shared" si="4"/>
        <v>2.8745964396406549E-8</v>
      </c>
      <c r="T11">
        <f t="shared" si="4"/>
        <v>1.9990893148756838E-9</v>
      </c>
      <c r="U11">
        <f t="shared" si="4"/>
        <v>1.3701117357492974E-10</v>
      </c>
      <c r="V11">
        <f t="shared" si="6"/>
        <v>9.9467101222217025E-12</v>
      </c>
    </row>
    <row r="12" spans="1:25" x14ac:dyDescent="0.2">
      <c r="A12" t="s">
        <v>77</v>
      </c>
      <c r="B12">
        <v>0</v>
      </c>
      <c r="C12">
        <v>1</v>
      </c>
      <c r="D12">
        <v>2</v>
      </c>
      <c r="E12">
        <v>3</v>
      </c>
      <c r="F12">
        <v>189</v>
      </c>
      <c r="G12">
        <v>60</v>
      </c>
      <c r="H12">
        <f t="shared" si="5"/>
        <v>8.7574823865287532E-2</v>
      </c>
      <c r="I12">
        <f t="shared" si="3"/>
        <v>-2.435261721144828</v>
      </c>
      <c r="L12">
        <f t="shared" si="4"/>
        <v>8.7574823865287532E-2</v>
      </c>
      <c r="M12">
        <f t="shared" si="4"/>
        <v>0.12892578221561254</v>
      </c>
      <c r="N12">
        <f t="shared" si="4"/>
        <v>0.13807433696161725</v>
      </c>
      <c r="O12">
        <f t="shared" si="4"/>
        <v>0.12940606740647626</v>
      </c>
      <c r="P12">
        <f t="shared" si="4"/>
        <v>0.11262863264679714</v>
      </c>
      <c r="Q12">
        <f t="shared" si="4"/>
        <v>9.3507512331104409E-2</v>
      </c>
      <c r="R12">
        <f t="shared" si="4"/>
        <v>7.5131480161294839E-2</v>
      </c>
      <c r="S12">
        <f t="shared" si="4"/>
        <v>5.8931257095019639E-2</v>
      </c>
      <c r="T12">
        <f t="shared" si="4"/>
        <v>4.537976642702745E-2</v>
      </c>
      <c r="U12">
        <f t="shared" si="4"/>
        <v>3.4438742165106298E-2</v>
      </c>
      <c r="V12">
        <f t="shared" si="6"/>
        <v>9.6001598724656523E-2</v>
      </c>
    </row>
    <row r="13" spans="1:25" x14ac:dyDescent="0.2">
      <c r="A13" t="s">
        <v>74</v>
      </c>
      <c r="B13">
        <v>0</v>
      </c>
      <c r="C13">
        <v>2</v>
      </c>
      <c r="D13">
        <v>2</v>
      </c>
      <c r="E13">
        <v>4</v>
      </c>
      <c r="F13">
        <v>17</v>
      </c>
      <c r="G13">
        <v>47</v>
      </c>
      <c r="H13">
        <f t="shared" si="5"/>
        <v>0.69190949547424563</v>
      </c>
      <c r="I13">
        <f t="shared" si="3"/>
        <v>-0.36830011880474645</v>
      </c>
      <c r="L13">
        <f t="shared" si="4"/>
        <v>0.69190949547424563</v>
      </c>
      <c r="M13">
        <f t="shared" si="4"/>
        <v>0.23462576025932938</v>
      </c>
      <c r="N13">
        <f t="shared" si="4"/>
        <v>5.7878169043007716E-2</v>
      </c>
      <c r="O13">
        <f t="shared" si="4"/>
        <v>1.2494599979270677E-2</v>
      </c>
      <c r="P13">
        <f t="shared" si="4"/>
        <v>2.5048540643233413E-3</v>
      </c>
      <c r="Q13">
        <f t="shared" si="4"/>
        <v>4.7901158786453775E-4</v>
      </c>
      <c r="R13">
        <f t="shared" si="4"/>
        <v>8.8651759790433411E-5</v>
      </c>
      <c r="S13">
        <f t="shared" si="4"/>
        <v>1.6016846781772167E-5</v>
      </c>
      <c r="T13">
        <f t="shared" si="4"/>
        <v>2.8409230573960445E-6</v>
      </c>
      <c r="U13">
        <f t="shared" si="4"/>
        <v>4.9660420886643715E-7</v>
      </c>
      <c r="V13">
        <f t="shared" si="6"/>
        <v>1.034581202929985E-7</v>
      </c>
    </row>
    <row r="14" spans="1:25" x14ac:dyDescent="0.2">
      <c r="A14" s="1" t="s">
        <v>111</v>
      </c>
      <c r="B14">
        <v>0</v>
      </c>
      <c r="C14">
        <v>0</v>
      </c>
      <c r="D14">
        <v>0</v>
      </c>
      <c r="E14">
        <v>0</v>
      </c>
      <c r="F14">
        <v>3</v>
      </c>
      <c r="G14">
        <v>78</v>
      </c>
      <c r="H14">
        <f t="shared" si="5"/>
        <v>0.93272822324497884</v>
      </c>
      <c r="I14">
        <f t="shared" si="3"/>
        <v>-6.9641413982702266E-2</v>
      </c>
      <c r="L14">
        <f t="shared" si="4"/>
        <v>0.93272822324497884</v>
      </c>
      <c r="M14">
        <f t="shared" si="4"/>
        <v>6.3938314021505169E-2</v>
      </c>
      <c r="N14">
        <f t="shared" si="4"/>
        <v>3.1884523509597444E-3</v>
      </c>
      <c r="O14">
        <f t="shared" si="4"/>
        <v>1.3914485856811264E-4</v>
      </c>
      <c r="P14">
        <f t="shared" si="4"/>
        <v>5.6390623366839263E-6</v>
      </c>
      <c r="Q14">
        <f t="shared" si="4"/>
        <v>2.1799681405481802E-7</v>
      </c>
      <c r="R14">
        <f t="shared" si="4"/>
        <v>8.1558860212275858E-9</v>
      </c>
      <c r="S14">
        <f t="shared" si="4"/>
        <v>2.9787939824625227E-10</v>
      </c>
      <c r="T14">
        <f t="shared" si="4"/>
        <v>1.0680770373054132E-11</v>
      </c>
      <c r="U14">
        <f t="shared" si="4"/>
        <v>3.7742717160518814E-13</v>
      </c>
      <c r="V14">
        <f t="shared" si="6"/>
        <v>1.3766765505351941E-14</v>
      </c>
    </row>
    <row r="15" spans="1:25" x14ac:dyDescent="0.2">
      <c r="A15" t="s">
        <v>11</v>
      </c>
      <c r="B15">
        <v>17</v>
      </c>
      <c r="C15">
        <v>7</v>
      </c>
      <c r="D15">
        <v>22</v>
      </c>
      <c r="E15">
        <v>46</v>
      </c>
      <c r="F15">
        <v>477</v>
      </c>
      <c r="G15">
        <v>6</v>
      </c>
      <c r="H15">
        <f t="shared" si="5"/>
        <v>2.6207577065756802E-2</v>
      </c>
      <c r="I15">
        <f t="shared" si="3"/>
        <v>-3.6417067090425452</v>
      </c>
      <c r="L15">
        <f t="shared" ref="L15:U24" si="7">_xlfn.GAMMA($B$1+L$4)/(_xlfn.GAMMA($B$1)*FACT(L$4))*($B$2/($B$2+$F15))^($B$1)*($F15/($B$2+$F15))^L$4</f>
        <v>1.8660075019431933E-2</v>
      </c>
      <c r="M15">
        <f t="shared" si="7"/>
        <v>3.431303786244333E-2</v>
      </c>
      <c r="N15">
        <f t="shared" si="7"/>
        <v>4.5900523888581506E-2</v>
      </c>
      <c r="O15">
        <f t="shared" si="7"/>
        <v>5.3733434071662908E-2</v>
      </c>
      <c r="P15">
        <f t="shared" si="7"/>
        <v>5.8414955578904193E-2</v>
      </c>
      <c r="Q15">
        <f t="shared" si="7"/>
        <v>6.05768970952065E-2</v>
      </c>
      <c r="R15">
        <f t="shared" si="7"/>
        <v>6.079498381437947E-2</v>
      </c>
      <c r="S15">
        <f t="shared" si="7"/>
        <v>5.9563030925827425E-2</v>
      </c>
      <c r="T15">
        <f t="shared" si="7"/>
        <v>5.7289973525934283E-2</v>
      </c>
      <c r="U15">
        <f t="shared" si="7"/>
        <v>5.430613912434247E-2</v>
      </c>
      <c r="V15">
        <f t="shared" si="6"/>
        <v>0.49644694909328591</v>
      </c>
    </row>
    <row r="16" spans="1:25" x14ac:dyDescent="0.2">
      <c r="A16" t="s">
        <v>58</v>
      </c>
      <c r="B16">
        <v>1</v>
      </c>
      <c r="C16">
        <v>1</v>
      </c>
      <c r="D16">
        <v>5</v>
      </c>
      <c r="E16">
        <v>7</v>
      </c>
      <c r="F16">
        <v>75</v>
      </c>
      <c r="G16">
        <v>33</v>
      </c>
      <c r="H16">
        <f t="shared" si="5"/>
        <v>0.26770909280313865</v>
      </c>
      <c r="I16">
        <f t="shared" si="3"/>
        <v>-1.3178543626406742</v>
      </c>
      <c r="L16">
        <f t="shared" si="7"/>
        <v>0.27313080225040742</v>
      </c>
      <c r="M16">
        <f t="shared" si="7"/>
        <v>0.26770909280313865</v>
      </c>
      <c r="N16">
        <f t="shared" si="7"/>
        <v>0.19088344008993982</v>
      </c>
      <c r="O16">
        <f t="shared" si="7"/>
        <v>0.11910825600638128</v>
      </c>
      <c r="P16">
        <f t="shared" si="7"/>
        <v>6.9018891116679665E-2</v>
      </c>
      <c r="Q16">
        <f t="shared" si="7"/>
        <v>3.8150269350211742E-2</v>
      </c>
      <c r="R16">
        <f t="shared" si="7"/>
        <v>2.0408213536382856E-2</v>
      </c>
      <c r="S16">
        <f t="shared" si="7"/>
        <v>1.0657631248804417E-2</v>
      </c>
      <c r="T16">
        <f t="shared" si="7"/>
        <v>5.4639809941702923E-3</v>
      </c>
      <c r="U16">
        <f t="shared" si="7"/>
        <v>2.7607440465302596E-3</v>
      </c>
      <c r="V16">
        <f t="shared" si="6"/>
        <v>2.7086785573535721E-3</v>
      </c>
    </row>
    <row r="17" spans="1:22" x14ac:dyDescent="0.2">
      <c r="A17" t="s">
        <v>72</v>
      </c>
      <c r="B17">
        <v>0</v>
      </c>
      <c r="C17">
        <v>3</v>
      </c>
      <c r="D17">
        <v>4</v>
      </c>
      <c r="E17">
        <v>7</v>
      </c>
      <c r="F17">
        <v>44</v>
      </c>
      <c r="G17">
        <v>33</v>
      </c>
      <c r="H17">
        <f t="shared" si="5"/>
        <v>0.42741056301338082</v>
      </c>
      <c r="I17">
        <f t="shared" si="3"/>
        <v>-0.85001022181807084</v>
      </c>
      <c r="L17">
        <f t="shared" si="7"/>
        <v>0.42741056301338082</v>
      </c>
      <c r="M17">
        <f t="shared" si="7"/>
        <v>0.30130185412780608</v>
      </c>
      <c r="N17">
        <f t="shared" si="7"/>
        <v>0.15451514229557947</v>
      </c>
      <c r="O17">
        <f t="shared" si="7"/>
        <v>6.9343980858249291E-2</v>
      </c>
      <c r="P17">
        <f t="shared" si="7"/>
        <v>2.890007651694107E-2</v>
      </c>
      <c r="Q17">
        <f t="shared" si="7"/>
        <v>1.1489277915336098E-2</v>
      </c>
      <c r="R17">
        <f t="shared" si="7"/>
        <v>4.4204270424103992E-3</v>
      </c>
      <c r="S17">
        <f t="shared" si="7"/>
        <v>1.6602903286860274E-3</v>
      </c>
      <c r="T17">
        <f t="shared" si="7"/>
        <v>6.1220467197800285E-4</v>
      </c>
      <c r="U17">
        <f t="shared" si="7"/>
        <v>2.2247320679520371E-4</v>
      </c>
      <c r="V17">
        <f t="shared" si="6"/>
        <v>1.2371002283750876E-4</v>
      </c>
    </row>
    <row r="18" spans="1:22" x14ac:dyDescent="0.2">
      <c r="A18" t="s">
        <v>47</v>
      </c>
      <c r="B18">
        <v>2</v>
      </c>
      <c r="C18">
        <v>0</v>
      </c>
      <c r="D18">
        <v>0</v>
      </c>
      <c r="E18">
        <v>2</v>
      </c>
      <c r="F18">
        <v>16</v>
      </c>
      <c r="G18">
        <v>66</v>
      </c>
      <c r="H18">
        <f t="shared" si="5"/>
        <v>5.326934233146767E-2</v>
      </c>
      <c r="I18">
        <f t="shared" si="3"/>
        <v>-2.9323943040752329</v>
      </c>
      <c r="L18">
        <f t="shared" si="7"/>
        <v>0.70591385476769797</v>
      </c>
      <c r="M18">
        <f t="shared" si="7"/>
        <v>0.22735691931380553</v>
      </c>
      <c r="N18">
        <f t="shared" si="7"/>
        <v>5.326934233146767E-2</v>
      </c>
      <c r="O18">
        <f t="shared" si="7"/>
        <v>1.0922321996136911E-2</v>
      </c>
      <c r="P18">
        <f t="shared" si="7"/>
        <v>2.0797211840329266E-3</v>
      </c>
      <c r="Q18">
        <f t="shared" si="7"/>
        <v>3.7774504370673975E-4</v>
      </c>
      <c r="R18">
        <f t="shared" si="7"/>
        <v>6.6400321810169524E-5</v>
      </c>
      <c r="S18">
        <f t="shared" si="7"/>
        <v>1.139435935984067E-5</v>
      </c>
      <c r="T18">
        <f t="shared" si="7"/>
        <v>1.9195632677617296E-6</v>
      </c>
      <c r="U18">
        <f t="shared" si="7"/>
        <v>3.1870099783768925E-7</v>
      </c>
      <c r="V18">
        <f t="shared" si="6"/>
        <v>6.24177167729556E-8</v>
      </c>
    </row>
    <row r="19" spans="1:22" x14ac:dyDescent="0.2">
      <c r="A19" t="s">
        <v>82</v>
      </c>
      <c r="B19">
        <v>0</v>
      </c>
      <c r="C19">
        <v>1</v>
      </c>
      <c r="D19">
        <v>0</v>
      </c>
      <c r="E19">
        <v>1</v>
      </c>
      <c r="F19">
        <v>32</v>
      </c>
      <c r="G19">
        <v>77</v>
      </c>
      <c r="H19">
        <f t="shared" si="5"/>
        <v>0.52266258372964225</v>
      </c>
      <c r="I19">
        <f t="shared" si="3"/>
        <v>-0.64881917851216131</v>
      </c>
      <c r="L19">
        <f t="shared" si="7"/>
        <v>0.52266258372964225</v>
      </c>
      <c r="M19">
        <f t="shared" si="7"/>
        <v>0.29364693610907017</v>
      </c>
      <c r="N19">
        <f t="shared" si="7"/>
        <v>0.12001685041526081</v>
      </c>
      <c r="O19">
        <f t="shared" si="7"/>
        <v>4.2926695595559242E-2</v>
      </c>
      <c r="P19">
        <f t="shared" si="7"/>
        <v>1.4258216053384508E-2</v>
      </c>
      <c r="Q19">
        <f t="shared" si="7"/>
        <v>4.5175861479665015E-3</v>
      </c>
      <c r="R19">
        <f t="shared" si="7"/>
        <v>1.3852413441072821E-3</v>
      </c>
      <c r="S19">
        <f t="shared" si="7"/>
        <v>4.1466059429806873E-4</v>
      </c>
      <c r="T19">
        <f t="shared" si="7"/>
        <v>1.2185767197497261E-4</v>
      </c>
      <c r="U19">
        <f t="shared" si="7"/>
        <v>3.529242186944127E-5</v>
      </c>
      <c r="V19">
        <f t="shared" si="6"/>
        <v>1.4079916866749365E-5</v>
      </c>
    </row>
    <row r="20" spans="1:22" x14ac:dyDescent="0.2">
      <c r="A20" s="1" t="s">
        <v>112</v>
      </c>
      <c r="B20">
        <v>0</v>
      </c>
      <c r="C20">
        <v>0</v>
      </c>
      <c r="D20">
        <v>0</v>
      </c>
      <c r="E20">
        <v>0</v>
      </c>
      <c r="F20">
        <v>6</v>
      </c>
      <c r="G20">
        <v>78</v>
      </c>
      <c r="H20">
        <f t="shared" si="5"/>
        <v>0.87184464564971076</v>
      </c>
      <c r="I20">
        <f t="shared" si="3"/>
        <v>-0.13714402960388503</v>
      </c>
      <c r="L20">
        <f t="shared" si="7"/>
        <v>0.87184464564971076</v>
      </c>
      <c r="M20">
        <f t="shared" si="7"/>
        <v>0.11591466139535389</v>
      </c>
      <c r="N20">
        <f t="shared" si="7"/>
        <v>1.1211154200004616E-2</v>
      </c>
      <c r="O20">
        <f t="shared" si="7"/>
        <v>9.4892253993150732E-4</v>
      </c>
      <c r="P20">
        <f t="shared" si="7"/>
        <v>7.4587096012011122E-5</v>
      </c>
      <c r="Q20">
        <f t="shared" si="7"/>
        <v>5.5924248110666491E-6</v>
      </c>
      <c r="R20">
        <f t="shared" si="7"/>
        <v>4.0580216454744873E-7</v>
      </c>
      <c r="S20">
        <f t="shared" si="7"/>
        <v>2.8745964396406549E-8</v>
      </c>
      <c r="T20">
        <f t="shared" si="7"/>
        <v>1.9990893148756838E-9</v>
      </c>
      <c r="U20">
        <f t="shared" si="7"/>
        <v>1.3701117357492974E-10</v>
      </c>
      <c r="V20">
        <f t="shared" si="6"/>
        <v>9.9467101222217025E-12</v>
      </c>
    </row>
    <row r="21" spans="1:22" x14ac:dyDescent="0.2">
      <c r="A21" s="1" t="s">
        <v>113</v>
      </c>
      <c r="B21">
        <v>0</v>
      </c>
      <c r="C21">
        <v>0</v>
      </c>
      <c r="D21">
        <v>0</v>
      </c>
      <c r="E21">
        <v>0</v>
      </c>
      <c r="F21">
        <v>8</v>
      </c>
      <c r="G21">
        <v>78</v>
      </c>
      <c r="H21">
        <f t="shared" si="5"/>
        <v>0.8344178620633983</v>
      </c>
      <c r="I21">
        <f t="shared" si="3"/>
        <v>-0.1810209684496806</v>
      </c>
      <c r="L21">
        <f t="shared" si="7"/>
        <v>0.8344178620633983</v>
      </c>
      <c r="M21">
        <f t="shared" si="7"/>
        <v>0.14499486883867735</v>
      </c>
      <c r="N21">
        <f t="shared" si="7"/>
        <v>1.8328813975499184E-2</v>
      </c>
      <c r="O21">
        <f t="shared" si="7"/>
        <v>2.0276107032305398E-3</v>
      </c>
      <c r="P21">
        <f t="shared" si="7"/>
        <v>2.0829904843811296E-4</v>
      </c>
      <c r="Q21">
        <f t="shared" si="7"/>
        <v>2.0412373962778045E-5</v>
      </c>
      <c r="R21">
        <f t="shared" si="7"/>
        <v>1.9358758255076135E-6</v>
      </c>
      <c r="S21">
        <f t="shared" si="7"/>
        <v>1.7922962479500835E-7</v>
      </c>
      <c r="T21">
        <f t="shared" si="7"/>
        <v>1.62905176638953E-8</v>
      </c>
      <c r="U21">
        <f t="shared" si="7"/>
        <v>1.459245788277666E-9</v>
      </c>
      <c r="V21">
        <f t="shared" si="6"/>
        <v>1.4157974792539108E-10</v>
      </c>
    </row>
    <row r="22" spans="1:22" x14ac:dyDescent="0.2">
      <c r="A22" t="s">
        <v>50</v>
      </c>
      <c r="B22">
        <v>1</v>
      </c>
      <c r="C22">
        <v>3</v>
      </c>
      <c r="D22">
        <v>3</v>
      </c>
      <c r="E22">
        <v>7</v>
      </c>
      <c r="F22">
        <v>101</v>
      </c>
      <c r="G22">
        <v>33</v>
      </c>
      <c r="H22">
        <f t="shared" si="5"/>
        <v>0.22765857298989972</v>
      </c>
      <c r="I22">
        <f t="shared" si="3"/>
        <v>-1.479908259268202</v>
      </c>
      <c r="L22">
        <f t="shared" si="7"/>
        <v>0.19913847437758206</v>
      </c>
      <c r="M22">
        <f t="shared" si="7"/>
        <v>0.22765857298989972</v>
      </c>
      <c r="N22">
        <f t="shared" si="7"/>
        <v>0.18933265795030349</v>
      </c>
      <c r="O22">
        <f t="shared" si="7"/>
        <v>0.13779565893027582</v>
      </c>
      <c r="P22">
        <f t="shared" si="7"/>
        <v>9.3131809108628311E-2</v>
      </c>
      <c r="Q22">
        <f t="shared" si="7"/>
        <v>6.0043232090574931E-2</v>
      </c>
      <c r="R22">
        <f t="shared" si="7"/>
        <v>3.7463455686992157E-2</v>
      </c>
      <c r="S22">
        <f t="shared" si="7"/>
        <v>2.2819174342323733E-2</v>
      </c>
      <c r="T22">
        <f t="shared" si="7"/>
        <v>1.3645354044702568E-2</v>
      </c>
      <c r="U22">
        <f t="shared" si="7"/>
        <v>8.0415203318201997E-3</v>
      </c>
      <c r="V22">
        <f t="shared" si="6"/>
        <v>1.0930090146897053E-2</v>
      </c>
    </row>
    <row r="23" spans="1:22" x14ac:dyDescent="0.2">
      <c r="A23" t="s">
        <v>34</v>
      </c>
      <c r="B23">
        <v>3</v>
      </c>
      <c r="C23">
        <v>1</v>
      </c>
      <c r="D23">
        <v>3</v>
      </c>
      <c r="E23">
        <v>7</v>
      </c>
      <c r="F23">
        <v>121</v>
      </c>
      <c r="G23">
        <v>33</v>
      </c>
      <c r="H23">
        <f t="shared" si="5"/>
        <v>0.14234437808643438</v>
      </c>
      <c r="I23">
        <f t="shared" si="3"/>
        <v>-1.9495059596352127</v>
      </c>
      <c r="L23">
        <f t="shared" si="7"/>
        <v>0.16053863662059031</v>
      </c>
      <c r="M23">
        <f t="shared" si="7"/>
        <v>0.19934340257245572</v>
      </c>
      <c r="N23">
        <f t="shared" si="7"/>
        <v>0.18006812910219919</v>
      </c>
      <c r="O23">
        <f t="shared" si="7"/>
        <v>0.14234437808643438</v>
      </c>
      <c r="P23">
        <f t="shared" si="7"/>
        <v>0.10449518653276194</v>
      </c>
      <c r="Q23">
        <f t="shared" si="7"/>
        <v>7.3173827310463596E-2</v>
      </c>
      <c r="R23">
        <f t="shared" si="7"/>
        <v>4.9589874233692731E-2</v>
      </c>
      <c r="S23">
        <f t="shared" si="7"/>
        <v>3.280790972795837E-2</v>
      </c>
      <c r="T23">
        <f t="shared" si="7"/>
        <v>2.1308697598083681E-2</v>
      </c>
      <c r="U23">
        <f t="shared" si="7"/>
        <v>1.3639665661404163E-2</v>
      </c>
      <c r="V23">
        <f t="shared" si="6"/>
        <v>2.2690292553955826E-2</v>
      </c>
    </row>
    <row r="24" spans="1:22" x14ac:dyDescent="0.2">
      <c r="A24" s="1" t="s">
        <v>114</v>
      </c>
      <c r="B24">
        <v>0</v>
      </c>
      <c r="C24">
        <v>0</v>
      </c>
      <c r="D24">
        <v>0</v>
      </c>
      <c r="E24">
        <v>0</v>
      </c>
      <c r="F24">
        <v>3</v>
      </c>
      <c r="G24">
        <v>78</v>
      </c>
      <c r="H24">
        <f t="shared" si="5"/>
        <v>0.93272822324497884</v>
      </c>
      <c r="I24">
        <f t="shared" si="3"/>
        <v>-6.9641413982702266E-2</v>
      </c>
      <c r="L24">
        <f t="shared" si="7"/>
        <v>0.93272822324497884</v>
      </c>
      <c r="M24">
        <f t="shared" si="7"/>
        <v>6.3938314021505169E-2</v>
      </c>
      <c r="N24">
        <f t="shared" si="7"/>
        <v>3.1884523509597444E-3</v>
      </c>
      <c r="O24">
        <f t="shared" si="7"/>
        <v>1.3914485856811264E-4</v>
      </c>
      <c r="P24">
        <f t="shared" si="7"/>
        <v>5.6390623366839263E-6</v>
      </c>
      <c r="Q24">
        <f t="shared" si="7"/>
        <v>2.1799681405481802E-7</v>
      </c>
      <c r="R24">
        <f t="shared" si="7"/>
        <v>8.1558860212275858E-9</v>
      </c>
      <c r="S24">
        <f t="shared" si="7"/>
        <v>2.9787939824625227E-10</v>
      </c>
      <c r="T24">
        <f t="shared" si="7"/>
        <v>1.0680770373054132E-11</v>
      </c>
      <c r="U24">
        <f t="shared" si="7"/>
        <v>3.7742717160518814E-13</v>
      </c>
      <c r="V24">
        <f t="shared" si="6"/>
        <v>1.3766765505351941E-14</v>
      </c>
    </row>
    <row r="25" spans="1:22" x14ac:dyDescent="0.2">
      <c r="A25" s="1" t="s">
        <v>115</v>
      </c>
      <c r="B25">
        <v>0</v>
      </c>
      <c r="C25">
        <v>0</v>
      </c>
      <c r="D25">
        <v>0</v>
      </c>
      <c r="E25">
        <v>0</v>
      </c>
      <c r="F25">
        <v>7</v>
      </c>
      <c r="G25">
        <v>78</v>
      </c>
      <c r="H25">
        <f t="shared" si="5"/>
        <v>0.85283262004842209</v>
      </c>
      <c r="I25">
        <f t="shared" si="3"/>
        <v>-0.1591919757762664</v>
      </c>
      <c r="L25">
        <f t="shared" ref="L25:U34" si="8">_xlfn.GAMMA($B$1+L$4)/(_xlfn.GAMMA($B$1)*FACT(L$4))*($B$2/($B$2+$F25))^($B$1)*($F25/($B$2+$F25))^L$4</f>
        <v>0.85283262004842209</v>
      </c>
      <c r="M25">
        <f t="shared" si="8"/>
        <v>0.13096454804768037</v>
      </c>
      <c r="N25">
        <f t="shared" si="8"/>
        <v>1.4630406149995214E-2</v>
      </c>
      <c r="O25">
        <f t="shared" si="8"/>
        <v>1.4303011843970184E-3</v>
      </c>
      <c r="P25">
        <f t="shared" si="8"/>
        <v>1.2985273855765434E-4</v>
      </c>
      <c r="Q25">
        <f t="shared" si="8"/>
        <v>1.1245486471606806E-5</v>
      </c>
      <c r="R25">
        <f t="shared" si="8"/>
        <v>9.4250384770247074E-7</v>
      </c>
      <c r="S25">
        <f t="shared" si="8"/>
        <v>7.7114551127971033E-8</v>
      </c>
      <c r="T25">
        <f t="shared" si="8"/>
        <v>6.1941587043483148E-9</v>
      </c>
      <c r="U25">
        <f t="shared" si="8"/>
        <v>4.9033940523105018E-10</v>
      </c>
      <c r="V25">
        <f t="shared" si="6"/>
        <v>4.15790735175392E-11</v>
      </c>
    </row>
    <row r="26" spans="1:22" x14ac:dyDescent="0.2">
      <c r="A26" t="s">
        <v>68</v>
      </c>
      <c r="B26">
        <v>1</v>
      </c>
      <c r="C26">
        <v>0</v>
      </c>
      <c r="D26">
        <v>0</v>
      </c>
      <c r="E26">
        <v>1</v>
      </c>
      <c r="F26">
        <v>2</v>
      </c>
      <c r="G26">
        <v>77</v>
      </c>
      <c r="H26">
        <f t="shared" si="5"/>
        <v>4.4074119746122284E-2</v>
      </c>
      <c r="I26">
        <f t="shared" si="3"/>
        <v>-3.1218825226248721</v>
      </c>
      <c r="L26">
        <f t="shared" si="8"/>
        <v>0.95440049110868619</v>
      </c>
      <c r="M26">
        <f t="shared" si="8"/>
        <v>4.4074119746122284E-2</v>
      </c>
      <c r="N26">
        <f t="shared" si="8"/>
        <v>1.4806394935503141E-3</v>
      </c>
      <c r="O26">
        <f t="shared" si="8"/>
        <v>4.3529481377377903E-5</v>
      </c>
      <c r="P26">
        <f t="shared" si="8"/>
        <v>1.1884205576895224E-6</v>
      </c>
      <c r="Q26">
        <f t="shared" si="8"/>
        <v>3.094997752199517E-8</v>
      </c>
      <c r="R26">
        <f t="shared" si="8"/>
        <v>7.8006046991955815E-10</v>
      </c>
      <c r="S26">
        <f t="shared" si="8"/>
        <v>1.9193073275221023E-11</v>
      </c>
      <c r="T26">
        <f t="shared" si="8"/>
        <v>4.6361081958255582E-13</v>
      </c>
      <c r="U26">
        <f t="shared" si="8"/>
        <v>1.1036492645110605E-14</v>
      </c>
      <c r="V26">
        <f t="shared" si="6"/>
        <v>0</v>
      </c>
    </row>
    <row r="27" spans="1:22" x14ac:dyDescent="0.2">
      <c r="A27" s="1" t="s">
        <v>116</v>
      </c>
      <c r="B27">
        <v>0</v>
      </c>
      <c r="C27">
        <v>0</v>
      </c>
      <c r="D27">
        <v>0</v>
      </c>
      <c r="E27">
        <v>0</v>
      </c>
      <c r="F27">
        <v>4</v>
      </c>
      <c r="G27">
        <v>78</v>
      </c>
      <c r="H27">
        <f t="shared" si="5"/>
        <v>0.91176463960663734</v>
      </c>
      <c r="I27">
        <f t="shared" si="3"/>
        <v>-9.2373392820512323E-2</v>
      </c>
      <c r="L27">
        <f t="shared" si="8"/>
        <v>0.91176463960663734</v>
      </c>
      <c r="M27">
        <f t="shared" si="8"/>
        <v>8.2477651442374497E-2</v>
      </c>
      <c r="N27">
        <f t="shared" si="8"/>
        <v>5.4275335337470301E-3</v>
      </c>
      <c r="O27">
        <f t="shared" si="8"/>
        <v>3.1256275523741276E-4</v>
      </c>
      <c r="P27">
        <f t="shared" si="8"/>
        <v>1.6715694949100678E-5</v>
      </c>
      <c r="Q27">
        <f t="shared" si="8"/>
        <v>8.5273711652357803E-7</v>
      </c>
      <c r="R27">
        <f t="shared" si="8"/>
        <v>4.2100150322114071E-8</v>
      </c>
      <c r="S27">
        <f t="shared" si="8"/>
        <v>2.0290859565862151E-9</v>
      </c>
      <c r="T27">
        <f t="shared" si="8"/>
        <v>9.6008577284150963E-11</v>
      </c>
      <c r="U27">
        <f t="shared" si="8"/>
        <v>4.4770103356435873E-12</v>
      </c>
      <c r="V27">
        <f t="shared" si="6"/>
        <v>2.1627144519698049E-13</v>
      </c>
    </row>
    <row r="28" spans="1:22" x14ac:dyDescent="0.2">
      <c r="A28" s="1" t="s">
        <v>117</v>
      </c>
      <c r="B28">
        <v>0</v>
      </c>
      <c r="C28">
        <v>0</v>
      </c>
      <c r="D28">
        <v>0</v>
      </c>
      <c r="E28">
        <v>0</v>
      </c>
      <c r="F28">
        <v>5</v>
      </c>
      <c r="G28">
        <v>78</v>
      </c>
      <c r="H28">
        <f t="shared" si="5"/>
        <v>0.89147962827194049</v>
      </c>
      <c r="I28">
        <f t="shared" si="3"/>
        <v>-0.11487269300908322</v>
      </c>
      <c r="L28">
        <f t="shared" si="8"/>
        <v>0.89147962827194049</v>
      </c>
      <c r="M28">
        <f t="shared" si="8"/>
        <v>9.9776827341170396E-2</v>
      </c>
      <c r="N28">
        <f t="shared" si="8"/>
        <v>8.1238266227978209E-3</v>
      </c>
      <c r="O28">
        <f t="shared" si="8"/>
        <v>5.7884206434202366E-4</v>
      </c>
      <c r="P28">
        <f t="shared" si="8"/>
        <v>3.8301168212512615E-5</v>
      </c>
      <c r="Q28">
        <f t="shared" si="8"/>
        <v>2.4175055317700639E-6</v>
      </c>
      <c r="R28">
        <f t="shared" si="8"/>
        <v>1.476728588958389E-7</v>
      </c>
      <c r="S28">
        <f t="shared" si="8"/>
        <v>8.8060715069374125E-9</v>
      </c>
      <c r="T28">
        <f t="shared" si="8"/>
        <v>5.155330625808958E-10</v>
      </c>
      <c r="U28">
        <f t="shared" si="8"/>
        <v>2.9743995882163681E-11</v>
      </c>
      <c r="V28">
        <f t="shared" si="6"/>
        <v>1.7974510768681284E-12</v>
      </c>
    </row>
    <row r="29" spans="1:22" x14ac:dyDescent="0.2">
      <c r="A29" s="1" t="s">
        <v>118</v>
      </c>
      <c r="B29">
        <v>0</v>
      </c>
      <c r="C29">
        <v>0</v>
      </c>
      <c r="D29">
        <v>0</v>
      </c>
      <c r="E29">
        <v>0</v>
      </c>
      <c r="F29">
        <v>7</v>
      </c>
      <c r="G29">
        <v>78</v>
      </c>
      <c r="H29">
        <f t="shared" si="5"/>
        <v>0.85283262004842209</v>
      </c>
      <c r="I29">
        <f t="shared" si="3"/>
        <v>-0.1591919757762664</v>
      </c>
      <c r="L29">
        <f t="shared" si="8"/>
        <v>0.85283262004842209</v>
      </c>
      <c r="M29">
        <f t="shared" si="8"/>
        <v>0.13096454804768037</v>
      </c>
      <c r="N29">
        <f t="shared" si="8"/>
        <v>1.4630406149995214E-2</v>
      </c>
      <c r="O29">
        <f t="shared" si="8"/>
        <v>1.4303011843970184E-3</v>
      </c>
      <c r="P29">
        <f t="shared" si="8"/>
        <v>1.2985273855765434E-4</v>
      </c>
      <c r="Q29">
        <f t="shared" si="8"/>
        <v>1.1245486471606806E-5</v>
      </c>
      <c r="R29">
        <f t="shared" si="8"/>
        <v>9.4250384770247074E-7</v>
      </c>
      <c r="S29">
        <f t="shared" si="8"/>
        <v>7.7114551127971033E-8</v>
      </c>
      <c r="T29">
        <f t="shared" si="8"/>
        <v>6.1941587043483148E-9</v>
      </c>
      <c r="U29">
        <f t="shared" si="8"/>
        <v>4.9033940523105018E-10</v>
      </c>
      <c r="V29">
        <f t="shared" si="6"/>
        <v>4.15790735175392E-11</v>
      </c>
    </row>
    <row r="30" spans="1:22" x14ac:dyDescent="0.2">
      <c r="A30" t="s">
        <v>91</v>
      </c>
      <c r="B30">
        <v>0</v>
      </c>
      <c r="C30">
        <v>0</v>
      </c>
      <c r="D30">
        <v>1</v>
      </c>
      <c r="E30">
        <v>1</v>
      </c>
      <c r="F30">
        <v>13</v>
      </c>
      <c r="G30">
        <v>77</v>
      </c>
      <c r="H30">
        <f t="shared" si="5"/>
        <v>0.75049068616034187</v>
      </c>
      <c r="I30">
        <f t="shared" si="3"/>
        <v>-0.2870280381650519</v>
      </c>
      <c r="L30">
        <f t="shared" si="8"/>
        <v>0.75049068616034187</v>
      </c>
      <c r="M30">
        <f t="shared" si="8"/>
        <v>0.20194049935244887</v>
      </c>
      <c r="N30">
        <f t="shared" si="8"/>
        <v>3.9528854907753597E-2</v>
      </c>
      <c r="O30">
        <f t="shared" si="8"/>
        <v>6.7713228822985838E-3</v>
      </c>
      <c r="P30">
        <f t="shared" si="8"/>
        <v>1.0771726348734114E-3</v>
      </c>
      <c r="Q30">
        <f t="shared" si="8"/>
        <v>1.6345590699839166E-4</v>
      </c>
      <c r="R30">
        <f t="shared" si="8"/>
        <v>2.4004556029733676E-5</v>
      </c>
      <c r="S30">
        <f t="shared" si="8"/>
        <v>3.4413992116041941E-6</v>
      </c>
      <c r="T30">
        <f t="shared" si="8"/>
        <v>4.8436106135168815E-7</v>
      </c>
      <c r="U30">
        <f t="shared" si="8"/>
        <v>6.7184929129231363E-8</v>
      </c>
      <c r="V30">
        <f t="shared" si="6"/>
        <v>1.065405352829174E-8</v>
      </c>
    </row>
    <row r="31" spans="1:22" x14ac:dyDescent="0.2">
      <c r="A31" t="s">
        <v>17</v>
      </c>
      <c r="B31">
        <v>7</v>
      </c>
      <c r="C31">
        <v>6</v>
      </c>
      <c r="D31">
        <v>8</v>
      </c>
      <c r="E31">
        <v>21</v>
      </c>
      <c r="F31">
        <v>302</v>
      </c>
      <c r="G31">
        <v>12</v>
      </c>
      <c r="H31">
        <f t="shared" si="5"/>
        <v>7.0768184438163309E-2</v>
      </c>
      <c r="I31">
        <f t="shared" si="3"/>
        <v>-2.6483457516227986</v>
      </c>
      <c r="L31">
        <f t="shared" si="8"/>
        <v>4.177144061107764E-2</v>
      </c>
      <c r="M31">
        <f t="shared" si="8"/>
        <v>7.0165649766000704E-2</v>
      </c>
      <c r="N31">
        <f t="shared" si="8"/>
        <v>8.5739774720192258E-2</v>
      </c>
      <c r="O31">
        <f t="shared" si="8"/>
        <v>9.1687178096993949E-2</v>
      </c>
      <c r="P31">
        <f t="shared" si="8"/>
        <v>9.1051556444014081E-2</v>
      </c>
      <c r="Q31">
        <f t="shared" si="8"/>
        <v>8.6252096672824588E-2</v>
      </c>
      <c r="R31">
        <f t="shared" si="8"/>
        <v>7.9073269834401619E-2</v>
      </c>
      <c r="S31">
        <f t="shared" si="8"/>
        <v>7.0768184438163309E-2</v>
      </c>
      <c r="T31">
        <f t="shared" si="8"/>
        <v>6.2178350992989864E-2</v>
      </c>
      <c r="U31">
        <f t="shared" si="8"/>
        <v>5.3840467252990201E-2</v>
      </c>
      <c r="V31">
        <f t="shared" si="6"/>
        <v>0.26747203117035179</v>
      </c>
    </row>
    <row r="32" spans="1:22" x14ac:dyDescent="0.2">
      <c r="A32" s="1" t="s">
        <v>119</v>
      </c>
      <c r="B32">
        <v>0</v>
      </c>
      <c r="C32">
        <v>0</v>
      </c>
      <c r="D32">
        <v>0</v>
      </c>
      <c r="E32">
        <v>0</v>
      </c>
      <c r="F32">
        <v>3</v>
      </c>
      <c r="G32">
        <v>78</v>
      </c>
      <c r="H32">
        <f t="shared" si="5"/>
        <v>0.93272822324497884</v>
      </c>
      <c r="I32">
        <f t="shared" si="3"/>
        <v>-6.9641413982702266E-2</v>
      </c>
      <c r="L32">
        <f t="shared" si="8"/>
        <v>0.93272822324497884</v>
      </c>
      <c r="M32">
        <f t="shared" si="8"/>
        <v>6.3938314021505169E-2</v>
      </c>
      <c r="N32">
        <f t="shared" si="8"/>
        <v>3.1884523509597444E-3</v>
      </c>
      <c r="O32">
        <f t="shared" si="8"/>
        <v>1.3914485856811264E-4</v>
      </c>
      <c r="P32">
        <f t="shared" si="8"/>
        <v>5.6390623366839263E-6</v>
      </c>
      <c r="Q32">
        <f t="shared" si="8"/>
        <v>2.1799681405481802E-7</v>
      </c>
      <c r="R32">
        <f t="shared" si="8"/>
        <v>8.1558860212275858E-9</v>
      </c>
      <c r="S32">
        <f t="shared" si="8"/>
        <v>2.9787939824625227E-10</v>
      </c>
      <c r="T32">
        <f t="shared" si="8"/>
        <v>1.0680770373054132E-11</v>
      </c>
      <c r="U32">
        <f t="shared" si="8"/>
        <v>3.7742717160518814E-13</v>
      </c>
      <c r="V32">
        <f t="shared" si="6"/>
        <v>1.3766765505351941E-14</v>
      </c>
    </row>
    <row r="33" spans="1:22" x14ac:dyDescent="0.2">
      <c r="A33" s="1" t="s">
        <v>120</v>
      </c>
      <c r="B33">
        <v>0</v>
      </c>
      <c r="C33">
        <v>0</v>
      </c>
      <c r="D33">
        <v>0</v>
      </c>
      <c r="E33">
        <v>0</v>
      </c>
      <c r="F33">
        <v>2</v>
      </c>
      <c r="G33">
        <v>78</v>
      </c>
      <c r="H33">
        <f t="shared" si="5"/>
        <v>0.95440049110868619</v>
      </c>
      <c r="I33">
        <f t="shared" si="3"/>
        <v>-4.6671893625337829E-2</v>
      </c>
      <c r="L33">
        <f t="shared" si="8"/>
        <v>0.95440049110868619</v>
      </c>
      <c r="M33">
        <f t="shared" si="8"/>
        <v>4.4074119746122284E-2</v>
      </c>
      <c r="N33">
        <f t="shared" si="8"/>
        <v>1.4806394935503141E-3</v>
      </c>
      <c r="O33">
        <f t="shared" si="8"/>
        <v>4.3529481377377903E-5</v>
      </c>
      <c r="P33">
        <f t="shared" si="8"/>
        <v>1.1884205576895224E-6</v>
      </c>
      <c r="Q33">
        <f t="shared" si="8"/>
        <v>3.094997752199517E-8</v>
      </c>
      <c r="R33">
        <f t="shared" si="8"/>
        <v>7.8006046991955815E-10</v>
      </c>
      <c r="S33">
        <f t="shared" si="8"/>
        <v>1.9193073275221023E-11</v>
      </c>
      <c r="T33">
        <f t="shared" si="8"/>
        <v>4.6361081958255582E-13</v>
      </c>
      <c r="U33">
        <f t="shared" si="8"/>
        <v>1.1036492645110605E-14</v>
      </c>
      <c r="V33">
        <f t="shared" si="6"/>
        <v>0</v>
      </c>
    </row>
    <row r="34" spans="1:22" x14ac:dyDescent="0.2">
      <c r="A34" t="s">
        <v>35</v>
      </c>
      <c r="B34">
        <v>3</v>
      </c>
      <c r="C34">
        <v>1</v>
      </c>
      <c r="D34">
        <v>2</v>
      </c>
      <c r="E34">
        <v>6</v>
      </c>
      <c r="F34">
        <v>42</v>
      </c>
      <c r="G34">
        <v>39</v>
      </c>
      <c r="H34">
        <f t="shared" si="5"/>
        <v>6.5095297392490564E-2</v>
      </c>
      <c r="I34">
        <f t="shared" si="3"/>
        <v>-2.7319029690512999</v>
      </c>
      <c r="L34">
        <f t="shared" si="8"/>
        <v>0.44143198603268852</v>
      </c>
      <c r="M34">
        <f t="shared" si="8"/>
        <v>0.30143553712017063</v>
      </c>
      <c r="N34">
        <f t="shared" si="8"/>
        <v>0.14973998750078205</v>
      </c>
      <c r="O34">
        <f t="shared" si="8"/>
        <v>6.5095297392490564E-2</v>
      </c>
      <c r="P34">
        <f t="shared" si="8"/>
        <v>2.627930876544889E-2</v>
      </c>
      <c r="Q34">
        <f t="shared" si="8"/>
        <v>1.0120029514444746E-2</v>
      </c>
      <c r="R34">
        <f t="shared" si="8"/>
        <v>3.7716151429528604E-3</v>
      </c>
      <c r="S34">
        <f t="shared" si="8"/>
        <v>1.3722122154497375E-3</v>
      </c>
      <c r="T34">
        <f t="shared" si="8"/>
        <v>4.9012627137957768E-4</v>
      </c>
      <c r="U34">
        <f t="shared" si="8"/>
        <v>1.7252941770060009E-4</v>
      </c>
      <c r="V34">
        <f t="shared" si="6"/>
        <v>9.1370626491671381E-5</v>
      </c>
    </row>
    <row r="35" spans="1:22" x14ac:dyDescent="0.2">
      <c r="A35" t="s">
        <v>92</v>
      </c>
      <c r="B35">
        <v>0</v>
      </c>
      <c r="C35">
        <v>0</v>
      </c>
      <c r="D35">
        <v>1</v>
      </c>
      <c r="E35">
        <v>1</v>
      </c>
      <c r="F35">
        <v>7</v>
      </c>
      <c r="G35">
        <v>77</v>
      </c>
      <c r="H35">
        <f t="shared" si="5"/>
        <v>0.85283262004842209</v>
      </c>
      <c r="I35">
        <f t="shared" si="3"/>
        <v>-0.1591919757762664</v>
      </c>
      <c r="L35">
        <f t="shared" ref="L35:U44" si="9">_xlfn.GAMMA($B$1+L$4)/(_xlfn.GAMMA($B$1)*FACT(L$4))*($B$2/($B$2+$F35))^($B$1)*($F35/($B$2+$F35))^L$4</f>
        <v>0.85283262004842209</v>
      </c>
      <c r="M35">
        <f t="shared" si="9"/>
        <v>0.13096454804768037</v>
      </c>
      <c r="N35">
        <f t="shared" si="9"/>
        <v>1.4630406149995214E-2</v>
      </c>
      <c r="O35">
        <f t="shared" si="9"/>
        <v>1.4303011843970184E-3</v>
      </c>
      <c r="P35">
        <f t="shared" si="9"/>
        <v>1.2985273855765434E-4</v>
      </c>
      <c r="Q35">
        <f t="shared" si="9"/>
        <v>1.1245486471606806E-5</v>
      </c>
      <c r="R35">
        <f t="shared" si="9"/>
        <v>9.4250384770247074E-7</v>
      </c>
      <c r="S35">
        <f t="shared" si="9"/>
        <v>7.7114551127971033E-8</v>
      </c>
      <c r="T35">
        <f t="shared" si="9"/>
        <v>6.1941587043483148E-9</v>
      </c>
      <c r="U35">
        <f t="shared" si="9"/>
        <v>4.9033940523105018E-10</v>
      </c>
      <c r="V35">
        <f t="shared" si="6"/>
        <v>4.15790735175392E-11</v>
      </c>
    </row>
    <row r="36" spans="1:22" x14ac:dyDescent="0.2">
      <c r="A36" s="1" t="s">
        <v>121</v>
      </c>
      <c r="B36">
        <v>0</v>
      </c>
      <c r="C36">
        <v>0</v>
      </c>
      <c r="D36">
        <v>0</v>
      </c>
      <c r="E36">
        <v>0</v>
      </c>
      <c r="F36">
        <v>6</v>
      </c>
      <c r="G36">
        <v>78</v>
      </c>
      <c r="H36">
        <f t="shared" si="5"/>
        <v>0.87184464564971076</v>
      </c>
      <c r="I36">
        <f t="shared" si="3"/>
        <v>-0.13714402960388503</v>
      </c>
      <c r="L36">
        <f t="shared" si="9"/>
        <v>0.87184464564971076</v>
      </c>
      <c r="M36">
        <f t="shared" si="9"/>
        <v>0.11591466139535389</v>
      </c>
      <c r="N36">
        <f t="shared" si="9"/>
        <v>1.1211154200004616E-2</v>
      </c>
      <c r="O36">
        <f t="shared" si="9"/>
        <v>9.4892253993150732E-4</v>
      </c>
      <c r="P36">
        <f t="shared" si="9"/>
        <v>7.4587096012011122E-5</v>
      </c>
      <c r="Q36">
        <f t="shared" si="9"/>
        <v>5.5924248110666491E-6</v>
      </c>
      <c r="R36">
        <f t="shared" si="9"/>
        <v>4.0580216454744873E-7</v>
      </c>
      <c r="S36">
        <f t="shared" si="9"/>
        <v>2.8745964396406549E-8</v>
      </c>
      <c r="T36">
        <f t="shared" si="9"/>
        <v>1.9990893148756838E-9</v>
      </c>
      <c r="U36">
        <f t="shared" si="9"/>
        <v>1.3701117357492974E-10</v>
      </c>
      <c r="V36">
        <f t="shared" si="6"/>
        <v>9.9467101222217025E-12</v>
      </c>
    </row>
    <row r="37" spans="1:22" x14ac:dyDescent="0.2">
      <c r="A37" t="s">
        <v>93</v>
      </c>
      <c r="B37">
        <v>0</v>
      </c>
      <c r="C37">
        <v>0</v>
      </c>
      <c r="D37">
        <v>1</v>
      </c>
      <c r="E37">
        <v>1</v>
      </c>
      <c r="F37">
        <v>28</v>
      </c>
      <c r="G37">
        <v>77</v>
      </c>
      <c r="H37">
        <f t="shared" si="5"/>
        <v>0.56133117959845436</v>
      </c>
      <c r="I37">
        <f t="shared" si="3"/>
        <v>-0.57744420967519094</v>
      </c>
      <c r="L37">
        <f t="shared" si="9"/>
        <v>0.56133117959845436</v>
      </c>
      <c r="M37">
        <f t="shared" si="9"/>
        <v>0.28505794600135664</v>
      </c>
      <c r="N37">
        <f t="shared" si="9"/>
        <v>0.10530762680708683</v>
      </c>
      <c r="O37">
        <f t="shared" si="9"/>
        <v>3.4045128798499906E-2</v>
      </c>
      <c r="P37">
        <f t="shared" si="9"/>
        <v>1.0221217659498631E-2</v>
      </c>
      <c r="Q37">
        <f t="shared" si="9"/>
        <v>2.9272095342378862E-3</v>
      </c>
      <c r="R37">
        <f t="shared" si="9"/>
        <v>8.1130235308778651E-4</v>
      </c>
      <c r="S37">
        <f t="shared" si="9"/>
        <v>2.1951286542139272E-4</v>
      </c>
      <c r="T37">
        <f t="shared" si="9"/>
        <v>5.830825072211827E-5</v>
      </c>
      <c r="U37">
        <f t="shared" si="9"/>
        <v>1.5264005721875961E-5</v>
      </c>
      <c r="V37">
        <f t="shared" si="6"/>
        <v>5.3041259124864126E-6</v>
      </c>
    </row>
    <row r="38" spans="1:22" x14ac:dyDescent="0.2">
      <c r="A38" s="1" t="s">
        <v>122</v>
      </c>
      <c r="B38">
        <v>0</v>
      </c>
      <c r="C38">
        <v>0</v>
      </c>
      <c r="D38">
        <v>0</v>
      </c>
      <c r="E38">
        <v>0</v>
      </c>
      <c r="F38">
        <v>3</v>
      </c>
      <c r="G38">
        <v>78</v>
      </c>
      <c r="H38">
        <f t="shared" si="5"/>
        <v>0.93272822324497884</v>
      </c>
      <c r="I38">
        <f t="shared" si="3"/>
        <v>-6.9641413982702266E-2</v>
      </c>
      <c r="L38">
        <f t="shared" si="9"/>
        <v>0.93272822324497884</v>
      </c>
      <c r="M38">
        <f t="shared" si="9"/>
        <v>6.3938314021505169E-2</v>
      </c>
      <c r="N38">
        <f t="shared" si="9"/>
        <v>3.1884523509597444E-3</v>
      </c>
      <c r="O38">
        <f t="shared" si="9"/>
        <v>1.3914485856811264E-4</v>
      </c>
      <c r="P38">
        <f t="shared" si="9"/>
        <v>5.6390623366839263E-6</v>
      </c>
      <c r="Q38">
        <f t="shared" si="9"/>
        <v>2.1799681405481802E-7</v>
      </c>
      <c r="R38">
        <f t="shared" si="9"/>
        <v>8.1558860212275858E-9</v>
      </c>
      <c r="S38">
        <f t="shared" si="9"/>
        <v>2.9787939824625227E-10</v>
      </c>
      <c r="T38">
        <f t="shared" si="9"/>
        <v>1.0680770373054132E-11</v>
      </c>
      <c r="U38">
        <f t="shared" si="9"/>
        <v>3.7742717160518814E-13</v>
      </c>
      <c r="V38">
        <f t="shared" si="6"/>
        <v>1.3766765505351941E-14</v>
      </c>
    </row>
    <row r="39" spans="1:22" x14ac:dyDescent="0.2">
      <c r="A39" s="1" t="s">
        <v>123</v>
      </c>
      <c r="B39">
        <v>0</v>
      </c>
      <c r="C39">
        <v>0</v>
      </c>
      <c r="D39">
        <v>0</v>
      </c>
      <c r="E39">
        <v>0</v>
      </c>
      <c r="F39">
        <v>12</v>
      </c>
      <c r="G39">
        <v>78</v>
      </c>
      <c r="H39">
        <f t="shared" si="5"/>
        <v>0.76626158951260559</v>
      </c>
      <c r="I39">
        <f t="shared" si="3"/>
        <v>-0.26623166687042921</v>
      </c>
      <c r="L39">
        <f t="shared" si="9"/>
        <v>0.76626158951260559</v>
      </c>
      <c r="M39">
        <f t="shared" si="9"/>
        <v>0.19213297183575853</v>
      </c>
      <c r="N39">
        <f t="shared" si="9"/>
        <v>3.5046078813544164E-2</v>
      </c>
      <c r="O39">
        <f t="shared" si="9"/>
        <v>5.5942960808795569E-3</v>
      </c>
      <c r="P39">
        <f t="shared" si="9"/>
        <v>8.2928528982677871E-4</v>
      </c>
      <c r="Q39">
        <f t="shared" si="9"/>
        <v>1.1726434847411959E-4</v>
      </c>
      <c r="R39">
        <f t="shared" si="9"/>
        <v>1.6047440654908495E-5</v>
      </c>
      <c r="S39">
        <f t="shared" si="9"/>
        <v>2.1438474567362511E-6</v>
      </c>
      <c r="T39">
        <f t="shared" si="9"/>
        <v>2.8117374980849805E-7</v>
      </c>
      <c r="U39">
        <f t="shared" si="9"/>
        <v>3.6343281601349112E-8</v>
      </c>
      <c r="V39">
        <f t="shared" si="6"/>
        <v>5.3137682032300404E-9</v>
      </c>
    </row>
    <row r="40" spans="1:22" x14ac:dyDescent="0.2">
      <c r="A40" t="s">
        <v>16</v>
      </c>
      <c r="B40">
        <v>7</v>
      </c>
      <c r="C40">
        <v>6</v>
      </c>
      <c r="D40">
        <v>11</v>
      </c>
      <c r="E40">
        <v>24</v>
      </c>
      <c r="F40">
        <v>381</v>
      </c>
      <c r="G40">
        <v>11</v>
      </c>
      <c r="H40">
        <f t="shared" si="5"/>
        <v>6.7340975836975847E-2</v>
      </c>
      <c r="I40">
        <f t="shared" si="3"/>
        <v>-2.6979863741606223</v>
      </c>
      <c r="L40">
        <f t="shared" si="9"/>
        <v>2.7983927612437547E-2</v>
      </c>
      <c r="M40">
        <f t="shared" si="9"/>
        <v>4.9422752504675219E-2</v>
      </c>
      <c r="N40">
        <f t="shared" si="9"/>
        <v>6.3497682944081882E-2</v>
      </c>
      <c r="O40">
        <f t="shared" si="9"/>
        <v>7.139327566125972E-2</v>
      </c>
      <c r="P40">
        <f t="shared" si="9"/>
        <v>7.4543407065194203E-2</v>
      </c>
      <c r="Q40">
        <f t="shared" si="9"/>
        <v>7.4244568562420857E-2</v>
      </c>
      <c r="R40">
        <f t="shared" si="9"/>
        <v>7.156454053430672E-2</v>
      </c>
      <c r="S40">
        <f t="shared" si="9"/>
        <v>6.7340975836975847E-2</v>
      </c>
      <c r="T40">
        <f t="shared" si="9"/>
        <v>6.2209070733742509E-2</v>
      </c>
      <c r="U40">
        <f t="shared" si="9"/>
        <v>5.6636511645209588E-2</v>
      </c>
      <c r="V40">
        <f t="shared" si="6"/>
        <v>0.38116328689969592</v>
      </c>
    </row>
    <row r="41" spans="1:22" x14ac:dyDescent="0.2">
      <c r="A41" s="1" t="s">
        <v>124</v>
      </c>
      <c r="B41">
        <v>0</v>
      </c>
      <c r="C41">
        <v>0</v>
      </c>
      <c r="D41">
        <v>0</v>
      </c>
      <c r="E41">
        <v>0</v>
      </c>
      <c r="F41">
        <v>6</v>
      </c>
      <c r="G41">
        <v>78</v>
      </c>
      <c r="H41">
        <f t="shared" si="5"/>
        <v>0.87184464564971076</v>
      </c>
      <c r="I41">
        <f t="shared" si="3"/>
        <v>-0.13714402960388503</v>
      </c>
      <c r="L41">
        <f t="shared" si="9"/>
        <v>0.87184464564971076</v>
      </c>
      <c r="M41">
        <f t="shared" si="9"/>
        <v>0.11591466139535389</v>
      </c>
      <c r="N41">
        <f t="shared" si="9"/>
        <v>1.1211154200004616E-2</v>
      </c>
      <c r="O41">
        <f t="shared" si="9"/>
        <v>9.4892253993150732E-4</v>
      </c>
      <c r="P41">
        <f t="shared" si="9"/>
        <v>7.4587096012011122E-5</v>
      </c>
      <c r="Q41">
        <f t="shared" si="9"/>
        <v>5.5924248110666491E-6</v>
      </c>
      <c r="R41">
        <f t="shared" si="9"/>
        <v>4.0580216454744873E-7</v>
      </c>
      <c r="S41">
        <f t="shared" si="9"/>
        <v>2.8745964396406549E-8</v>
      </c>
      <c r="T41">
        <f t="shared" si="9"/>
        <v>1.9990893148756838E-9</v>
      </c>
      <c r="U41">
        <f t="shared" si="9"/>
        <v>1.3701117357492974E-10</v>
      </c>
      <c r="V41">
        <f t="shared" si="6"/>
        <v>9.9467101222217025E-12</v>
      </c>
    </row>
    <row r="42" spans="1:22" x14ac:dyDescent="0.2">
      <c r="A42" s="1" t="s">
        <v>125</v>
      </c>
      <c r="B42">
        <v>0</v>
      </c>
      <c r="C42">
        <v>0</v>
      </c>
      <c r="D42">
        <v>0</v>
      </c>
      <c r="E42">
        <v>0</v>
      </c>
      <c r="F42">
        <v>5</v>
      </c>
      <c r="G42">
        <v>78</v>
      </c>
      <c r="H42">
        <f t="shared" si="5"/>
        <v>0.89147962827194049</v>
      </c>
      <c r="I42">
        <f t="shared" si="3"/>
        <v>-0.11487269300908322</v>
      </c>
      <c r="L42">
        <f t="shared" si="9"/>
        <v>0.89147962827194049</v>
      </c>
      <c r="M42">
        <f t="shared" si="9"/>
        <v>9.9776827341170396E-2</v>
      </c>
      <c r="N42">
        <f t="shared" si="9"/>
        <v>8.1238266227978209E-3</v>
      </c>
      <c r="O42">
        <f t="shared" si="9"/>
        <v>5.7884206434202366E-4</v>
      </c>
      <c r="P42">
        <f t="shared" si="9"/>
        <v>3.8301168212512615E-5</v>
      </c>
      <c r="Q42">
        <f t="shared" si="9"/>
        <v>2.4175055317700639E-6</v>
      </c>
      <c r="R42">
        <f t="shared" si="9"/>
        <v>1.476728588958389E-7</v>
      </c>
      <c r="S42">
        <f t="shared" si="9"/>
        <v>8.8060715069374125E-9</v>
      </c>
      <c r="T42">
        <f t="shared" si="9"/>
        <v>5.155330625808958E-10</v>
      </c>
      <c r="U42">
        <f t="shared" si="9"/>
        <v>2.9743995882163681E-11</v>
      </c>
      <c r="V42">
        <f t="shared" si="6"/>
        <v>1.7974510768681284E-12</v>
      </c>
    </row>
    <row r="43" spans="1:22" x14ac:dyDescent="0.2">
      <c r="A43" s="1" t="s">
        <v>126</v>
      </c>
      <c r="B43">
        <v>0</v>
      </c>
      <c r="C43">
        <v>0</v>
      </c>
      <c r="D43">
        <v>0</v>
      </c>
      <c r="E43">
        <v>0</v>
      </c>
      <c r="F43">
        <v>2</v>
      </c>
      <c r="G43">
        <v>78</v>
      </c>
      <c r="H43">
        <f t="shared" si="5"/>
        <v>0.95440049110868619</v>
      </c>
      <c r="I43">
        <f t="shared" si="3"/>
        <v>-4.6671893625337829E-2</v>
      </c>
      <c r="L43">
        <f t="shared" si="9"/>
        <v>0.95440049110868619</v>
      </c>
      <c r="M43">
        <f t="shared" si="9"/>
        <v>4.4074119746122284E-2</v>
      </c>
      <c r="N43">
        <f t="shared" si="9"/>
        <v>1.4806394935503141E-3</v>
      </c>
      <c r="O43">
        <f t="shared" si="9"/>
        <v>4.3529481377377903E-5</v>
      </c>
      <c r="P43">
        <f t="shared" si="9"/>
        <v>1.1884205576895224E-6</v>
      </c>
      <c r="Q43">
        <f t="shared" si="9"/>
        <v>3.094997752199517E-8</v>
      </c>
      <c r="R43">
        <f t="shared" si="9"/>
        <v>7.8006046991955815E-10</v>
      </c>
      <c r="S43">
        <f t="shared" si="9"/>
        <v>1.9193073275221023E-11</v>
      </c>
      <c r="T43">
        <f t="shared" si="9"/>
        <v>4.6361081958255582E-13</v>
      </c>
      <c r="U43">
        <f t="shared" si="9"/>
        <v>1.1036492645110605E-14</v>
      </c>
      <c r="V43">
        <f t="shared" si="6"/>
        <v>0</v>
      </c>
    </row>
    <row r="44" spans="1:22" x14ac:dyDescent="0.2">
      <c r="A44" s="1" t="s">
        <v>127</v>
      </c>
      <c r="B44">
        <v>0</v>
      </c>
      <c r="C44">
        <v>0</v>
      </c>
      <c r="D44">
        <v>0</v>
      </c>
      <c r="E44">
        <v>0</v>
      </c>
      <c r="F44">
        <v>3</v>
      </c>
      <c r="G44">
        <v>78</v>
      </c>
      <c r="H44">
        <f t="shared" si="5"/>
        <v>0.93272822324497884</v>
      </c>
      <c r="I44">
        <f t="shared" si="3"/>
        <v>-6.9641413982702266E-2</v>
      </c>
      <c r="L44">
        <f t="shared" si="9"/>
        <v>0.93272822324497884</v>
      </c>
      <c r="M44">
        <f t="shared" si="9"/>
        <v>6.3938314021505169E-2</v>
      </c>
      <c r="N44">
        <f t="shared" si="9"/>
        <v>3.1884523509597444E-3</v>
      </c>
      <c r="O44">
        <f t="shared" si="9"/>
        <v>1.3914485856811264E-4</v>
      </c>
      <c r="P44">
        <f t="shared" si="9"/>
        <v>5.6390623366839263E-6</v>
      </c>
      <c r="Q44">
        <f t="shared" si="9"/>
        <v>2.1799681405481802E-7</v>
      </c>
      <c r="R44">
        <f t="shared" si="9"/>
        <v>8.1558860212275858E-9</v>
      </c>
      <c r="S44">
        <f t="shared" si="9"/>
        <v>2.9787939824625227E-10</v>
      </c>
      <c r="T44">
        <f t="shared" si="9"/>
        <v>1.0680770373054132E-11</v>
      </c>
      <c r="U44">
        <f t="shared" si="9"/>
        <v>3.7742717160518814E-13</v>
      </c>
      <c r="V44">
        <f t="shared" si="6"/>
        <v>1.3766765505351941E-14</v>
      </c>
    </row>
    <row r="45" spans="1:22" x14ac:dyDescent="0.2">
      <c r="A45" s="1" t="s">
        <v>128</v>
      </c>
      <c r="B45">
        <v>0</v>
      </c>
      <c r="C45">
        <v>0</v>
      </c>
      <c r="D45">
        <v>0</v>
      </c>
      <c r="E45">
        <v>0</v>
      </c>
      <c r="F45">
        <v>58</v>
      </c>
      <c r="G45">
        <v>78</v>
      </c>
      <c r="H45">
        <f t="shared" si="5"/>
        <v>0.3452139397751689</v>
      </c>
      <c r="I45">
        <f t="shared" si="3"/>
        <v>-1.0635909388524694</v>
      </c>
      <c r="L45">
        <f t="shared" ref="L45:U54" si="10">_xlfn.GAMMA($B$1+L$4)/(_xlfn.GAMMA($B$1)*FACT(L$4))*($B$2/($B$2+$F45))^($B$1)*($F45/($B$2+$F45))^L$4</f>
        <v>0.3452139397751689</v>
      </c>
      <c r="M45">
        <f t="shared" si="10"/>
        <v>0.29108652649009759</v>
      </c>
      <c r="N45">
        <f t="shared" si="10"/>
        <v>0.17855358405044633</v>
      </c>
      <c r="O45">
        <f t="shared" si="10"/>
        <v>9.5848103037331711E-2</v>
      </c>
      <c r="P45">
        <f t="shared" si="10"/>
        <v>4.7780530930264235E-2</v>
      </c>
      <c r="Q45">
        <f t="shared" si="10"/>
        <v>2.272071215796485E-2</v>
      </c>
      <c r="R45">
        <f t="shared" si="10"/>
        <v>1.0456122399985116E-2</v>
      </c>
      <c r="S45">
        <f t="shared" si="10"/>
        <v>4.6975098116213134E-3</v>
      </c>
      <c r="T45">
        <f t="shared" si="10"/>
        <v>2.0718462502519923E-3</v>
      </c>
      <c r="U45">
        <f t="shared" si="10"/>
        <v>9.0056657823055783E-4</v>
      </c>
      <c r="V45">
        <f t="shared" si="6"/>
        <v>6.7055851863728755E-4</v>
      </c>
    </row>
    <row r="46" spans="1:22" x14ac:dyDescent="0.2">
      <c r="A46" t="s">
        <v>39</v>
      </c>
      <c r="B46">
        <v>2</v>
      </c>
      <c r="C46">
        <v>4</v>
      </c>
      <c r="D46">
        <v>6</v>
      </c>
      <c r="E46">
        <v>12</v>
      </c>
      <c r="F46">
        <v>68</v>
      </c>
      <c r="G46">
        <v>22</v>
      </c>
      <c r="H46">
        <f t="shared" si="5"/>
        <v>0.18757100832718424</v>
      </c>
      <c r="I46">
        <f t="shared" si="3"/>
        <v>-1.6735977941862961</v>
      </c>
      <c r="L46">
        <f t="shared" si="10"/>
        <v>0.29988215229543508</v>
      </c>
      <c r="M46">
        <f t="shared" si="10"/>
        <v>0.27806851763382412</v>
      </c>
      <c r="N46">
        <f t="shared" si="10"/>
        <v>0.18757100832718424</v>
      </c>
      <c r="O46">
        <f t="shared" si="10"/>
        <v>0.11072561114827312</v>
      </c>
      <c r="P46">
        <f t="shared" si="10"/>
        <v>6.0699198753771062E-2</v>
      </c>
      <c r="Q46">
        <f t="shared" si="10"/>
        <v>3.1741054433187456E-2</v>
      </c>
      <c r="R46">
        <f t="shared" si="10"/>
        <v>1.6063400650488762E-2</v>
      </c>
      <c r="S46">
        <f t="shared" si="10"/>
        <v>7.9360053517955765E-3</v>
      </c>
      <c r="T46">
        <f t="shared" si="10"/>
        <v>3.8491000762751089E-3</v>
      </c>
      <c r="U46">
        <f t="shared" si="10"/>
        <v>1.8398606355313236E-3</v>
      </c>
      <c r="V46">
        <f t="shared" si="6"/>
        <v>1.6240906942343036E-3</v>
      </c>
    </row>
    <row r="47" spans="1:22" x14ac:dyDescent="0.2">
      <c r="A47" t="s">
        <v>71</v>
      </c>
      <c r="B47">
        <v>0</v>
      </c>
      <c r="C47">
        <v>4</v>
      </c>
      <c r="D47">
        <v>1</v>
      </c>
      <c r="E47">
        <v>5</v>
      </c>
      <c r="F47">
        <v>70</v>
      </c>
      <c r="G47">
        <v>42</v>
      </c>
      <c r="H47">
        <f t="shared" si="5"/>
        <v>0.29186315271531615</v>
      </c>
      <c r="I47">
        <f t="shared" si="3"/>
        <v>-1.2314702416515066</v>
      </c>
      <c r="L47">
        <f t="shared" si="10"/>
        <v>0.29186315271531615</v>
      </c>
      <c r="M47">
        <f t="shared" si="10"/>
        <v>0.27517846009655439</v>
      </c>
      <c r="N47">
        <f t="shared" si="10"/>
        <v>0.1887392789018929</v>
      </c>
      <c r="O47">
        <f t="shared" si="10"/>
        <v>0.11328662236084346</v>
      </c>
      <c r="P47">
        <f t="shared" si="10"/>
        <v>6.3146235484782057E-2</v>
      </c>
      <c r="Q47">
        <f t="shared" si="10"/>
        <v>3.3575293708552834E-2</v>
      </c>
      <c r="R47">
        <f t="shared" si="10"/>
        <v>1.7277063373058628E-2</v>
      </c>
      <c r="S47">
        <f t="shared" si="10"/>
        <v>8.6789732692366291E-3</v>
      </c>
      <c r="T47">
        <f t="shared" si="10"/>
        <v>4.2801556799758732E-3</v>
      </c>
      <c r="U47">
        <f t="shared" si="10"/>
        <v>2.0802678370395182E-3</v>
      </c>
      <c r="V47">
        <f t="shared" si="6"/>
        <v>1.8944965727476504E-3</v>
      </c>
    </row>
    <row r="48" spans="1:22" x14ac:dyDescent="0.2">
      <c r="A48" s="1" t="s">
        <v>129</v>
      </c>
      <c r="B48">
        <v>0</v>
      </c>
      <c r="C48">
        <v>0</v>
      </c>
      <c r="D48">
        <v>0</v>
      </c>
      <c r="E48">
        <v>0</v>
      </c>
      <c r="F48">
        <v>3</v>
      </c>
      <c r="G48">
        <v>78</v>
      </c>
      <c r="H48">
        <f t="shared" si="5"/>
        <v>0.93272822324497884</v>
      </c>
      <c r="I48">
        <f t="shared" si="3"/>
        <v>-6.9641413982702266E-2</v>
      </c>
      <c r="L48">
        <f t="shared" si="10"/>
        <v>0.93272822324497884</v>
      </c>
      <c r="M48">
        <f t="shared" si="10"/>
        <v>6.3938314021505169E-2</v>
      </c>
      <c r="N48">
        <f t="shared" si="10"/>
        <v>3.1884523509597444E-3</v>
      </c>
      <c r="O48">
        <f t="shared" si="10"/>
        <v>1.3914485856811264E-4</v>
      </c>
      <c r="P48">
        <f t="shared" si="10"/>
        <v>5.6390623366839263E-6</v>
      </c>
      <c r="Q48">
        <f t="shared" si="10"/>
        <v>2.1799681405481802E-7</v>
      </c>
      <c r="R48">
        <f t="shared" si="10"/>
        <v>8.1558860212275858E-9</v>
      </c>
      <c r="S48">
        <f t="shared" si="10"/>
        <v>2.9787939824625227E-10</v>
      </c>
      <c r="T48">
        <f t="shared" si="10"/>
        <v>1.0680770373054132E-11</v>
      </c>
      <c r="U48">
        <f t="shared" si="10"/>
        <v>3.7742717160518814E-13</v>
      </c>
      <c r="V48">
        <f t="shared" si="6"/>
        <v>1.3766765505351941E-14</v>
      </c>
    </row>
    <row r="49" spans="1:22" x14ac:dyDescent="0.2">
      <c r="A49" s="1" t="s">
        <v>130</v>
      </c>
      <c r="B49">
        <v>0</v>
      </c>
      <c r="C49">
        <v>0</v>
      </c>
      <c r="D49">
        <v>0</v>
      </c>
      <c r="E49">
        <v>0</v>
      </c>
      <c r="F49">
        <v>3</v>
      </c>
      <c r="G49">
        <v>78</v>
      </c>
      <c r="H49">
        <f t="shared" si="5"/>
        <v>0.93272822324497884</v>
      </c>
      <c r="I49">
        <f t="shared" si="3"/>
        <v>-6.9641413982702266E-2</v>
      </c>
      <c r="L49">
        <f t="shared" si="10"/>
        <v>0.93272822324497884</v>
      </c>
      <c r="M49">
        <f t="shared" si="10"/>
        <v>6.3938314021505169E-2</v>
      </c>
      <c r="N49">
        <f t="shared" si="10"/>
        <v>3.1884523509597444E-3</v>
      </c>
      <c r="O49">
        <f t="shared" si="10"/>
        <v>1.3914485856811264E-4</v>
      </c>
      <c r="P49">
        <f t="shared" si="10"/>
        <v>5.6390623366839263E-6</v>
      </c>
      <c r="Q49">
        <f t="shared" si="10"/>
        <v>2.1799681405481802E-7</v>
      </c>
      <c r="R49">
        <f t="shared" si="10"/>
        <v>8.1558860212275858E-9</v>
      </c>
      <c r="S49">
        <f t="shared" si="10"/>
        <v>2.9787939824625227E-10</v>
      </c>
      <c r="T49">
        <f t="shared" si="10"/>
        <v>1.0680770373054132E-11</v>
      </c>
      <c r="U49">
        <f t="shared" si="10"/>
        <v>3.7742717160518814E-13</v>
      </c>
      <c r="V49">
        <f t="shared" si="6"/>
        <v>1.3766765505351941E-14</v>
      </c>
    </row>
    <row r="50" spans="1:22" x14ac:dyDescent="0.2">
      <c r="A50" s="1" t="s">
        <v>131</v>
      </c>
      <c r="B50">
        <v>0</v>
      </c>
      <c r="C50">
        <v>0</v>
      </c>
      <c r="D50">
        <v>0</v>
      </c>
      <c r="E50">
        <v>0</v>
      </c>
      <c r="F50">
        <v>6</v>
      </c>
      <c r="G50">
        <v>78</v>
      </c>
      <c r="H50">
        <f t="shared" si="5"/>
        <v>0.87184464564971076</v>
      </c>
      <c r="I50">
        <f t="shared" si="3"/>
        <v>-0.13714402960388503</v>
      </c>
      <c r="L50">
        <f t="shared" si="10"/>
        <v>0.87184464564971076</v>
      </c>
      <c r="M50">
        <f t="shared" si="10"/>
        <v>0.11591466139535389</v>
      </c>
      <c r="N50">
        <f t="shared" si="10"/>
        <v>1.1211154200004616E-2</v>
      </c>
      <c r="O50">
        <f t="shared" si="10"/>
        <v>9.4892253993150732E-4</v>
      </c>
      <c r="P50">
        <f t="shared" si="10"/>
        <v>7.4587096012011122E-5</v>
      </c>
      <c r="Q50">
        <f t="shared" si="10"/>
        <v>5.5924248110666491E-6</v>
      </c>
      <c r="R50">
        <f t="shared" si="10"/>
        <v>4.0580216454744873E-7</v>
      </c>
      <c r="S50">
        <f t="shared" si="10"/>
        <v>2.8745964396406549E-8</v>
      </c>
      <c r="T50">
        <f t="shared" si="10"/>
        <v>1.9990893148756838E-9</v>
      </c>
      <c r="U50">
        <f t="shared" si="10"/>
        <v>1.3701117357492974E-10</v>
      </c>
      <c r="V50">
        <f t="shared" si="6"/>
        <v>9.9467101222217025E-12</v>
      </c>
    </row>
    <row r="51" spans="1:22" x14ac:dyDescent="0.2">
      <c r="A51" s="1" t="s">
        <v>132</v>
      </c>
      <c r="B51">
        <v>0</v>
      </c>
      <c r="C51">
        <v>0</v>
      </c>
      <c r="D51">
        <v>0</v>
      </c>
      <c r="E51">
        <v>0</v>
      </c>
      <c r="F51">
        <v>14</v>
      </c>
      <c r="G51">
        <v>78</v>
      </c>
      <c r="H51">
        <f t="shared" si="5"/>
        <v>0.73518765534714225</v>
      </c>
      <c r="I51">
        <f t="shared" si="3"/>
        <v>-0.30762949895874692</v>
      </c>
      <c r="L51">
        <f t="shared" si="10"/>
        <v>0.73518765534714225</v>
      </c>
      <c r="M51">
        <f t="shared" si="10"/>
        <v>0.21105259012824759</v>
      </c>
      <c r="N51">
        <f t="shared" si="10"/>
        <v>4.4075358705504455E-2</v>
      </c>
      <c r="O51">
        <f t="shared" si="10"/>
        <v>8.0550734743212241E-3</v>
      </c>
      <c r="P51">
        <f t="shared" si="10"/>
        <v>1.3670854345228787E-3</v>
      </c>
      <c r="Q51">
        <f t="shared" si="10"/>
        <v>2.2132237678349766E-4</v>
      </c>
      <c r="R51">
        <f t="shared" si="10"/>
        <v>3.4676299469309727E-5</v>
      </c>
      <c r="S51">
        <f t="shared" si="10"/>
        <v>5.3038164148610001E-6</v>
      </c>
      <c r="T51">
        <f t="shared" si="10"/>
        <v>7.9641056318063835E-7</v>
      </c>
      <c r="U51">
        <f t="shared" si="10"/>
        <v>1.1785662876553737E-7</v>
      </c>
      <c r="V51">
        <f t="shared" si="6"/>
        <v>2.0150401902618853E-8</v>
      </c>
    </row>
    <row r="52" spans="1:22" x14ac:dyDescent="0.2">
      <c r="A52" t="s">
        <v>31</v>
      </c>
      <c r="B52">
        <v>3</v>
      </c>
      <c r="C52">
        <v>3</v>
      </c>
      <c r="D52">
        <v>2</v>
      </c>
      <c r="E52">
        <v>8</v>
      </c>
      <c r="F52">
        <v>59</v>
      </c>
      <c r="G52">
        <v>29</v>
      </c>
      <c r="H52">
        <f t="shared" si="5"/>
        <v>9.749310700379496E-2</v>
      </c>
      <c r="I52">
        <f t="shared" si="3"/>
        <v>-2.3279736008744889</v>
      </c>
      <c r="L52">
        <f t="shared" si="10"/>
        <v>0.34024779726092352</v>
      </c>
      <c r="M52">
        <f t="shared" si="10"/>
        <v>0.28992804836690539</v>
      </c>
      <c r="N52">
        <f t="shared" si="10"/>
        <v>0.17972058799733945</v>
      </c>
      <c r="O52">
        <f t="shared" si="10"/>
        <v>9.749310700379496E-2</v>
      </c>
      <c r="P52">
        <f t="shared" si="10"/>
        <v>4.9113681633795633E-2</v>
      </c>
      <c r="Q52">
        <f t="shared" si="10"/>
        <v>2.360122741091757E-2</v>
      </c>
      <c r="R52">
        <f t="shared" si="10"/>
        <v>1.0976008599644697E-2</v>
      </c>
      <c r="S52">
        <f t="shared" si="10"/>
        <v>4.983134465471115E-3</v>
      </c>
      <c r="T52">
        <f t="shared" si="10"/>
        <v>2.2210256010045371E-3</v>
      </c>
      <c r="U52">
        <f t="shared" si="10"/>
        <v>9.7560270687759303E-4</v>
      </c>
      <c r="V52">
        <f t="shared" si="6"/>
        <v>7.3977895332555388E-4</v>
      </c>
    </row>
    <row r="53" spans="1:22" x14ac:dyDescent="0.2">
      <c r="A53" t="s">
        <v>19</v>
      </c>
      <c r="B53">
        <v>7</v>
      </c>
      <c r="C53">
        <v>3</v>
      </c>
      <c r="D53">
        <v>5</v>
      </c>
      <c r="E53">
        <v>15</v>
      </c>
      <c r="F53">
        <v>70</v>
      </c>
      <c r="G53">
        <v>18</v>
      </c>
      <c r="H53">
        <f t="shared" si="5"/>
        <v>8.6789732692366291E-3</v>
      </c>
      <c r="I53">
        <f t="shared" si="3"/>
        <v>-4.7468520442606374</v>
      </c>
      <c r="L53">
        <f t="shared" si="10"/>
        <v>0.29186315271531615</v>
      </c>
      <c r="M53">
        <f t="shared" si="10"/>
        <v>0.27517846009655439</v>
      </c>
      <c r="N53">
        <f t="shared" si="10"/>
        <v>0.1887392789018929</v>
      </c>
      <c r="O53">
        <f t="shared" si="10"/>
        <v>0.11328662236084346</v>
      </c>
      <c r="P53">
        <f t="shared" si="10"/>
        <v>6.3146235484782057E-2</v>
      </c>
      <c r="Q53">
        <f t="shared" si="10"/>
        <v>3.3575293708552834E-2</v>
      </c>
      <c r="R53">
        <f t="shared" si="10"/>
        <v>1.7277063373058628E-2</v>
      </c>
      <c r="S53">
        <f t="shared" si="10"/>
        <v>8.6789732692366291E-3</v>
      </c>
      <c r="T53">
        <f t="shared" si="10"/>
        <v>4.2801556799758732E-3</v>
      </c>
      <c r="U53">
        <f t="shared" si="10"/>
        <v>2.0802678370395182E-3</v>
      </c>
      <c r="V53">
        <f t="shared" si="6"/>
        <v>1.8944965727476504E-3</v>
      </c>
    </row>
    <row r="54" spans="1:22" x14ac:dyDescent="0.2">
      <c r="A54" s="1" t="s">
        <v>133</v>
      </c>
      <c r="B54">
        <v>0</v>
      </c>
      <c r="C54">
        <v>0</v>
      </c>
      <c r="D54">
        <v>0</v>
      </c>
      <c r="E54">
        <v>0</v>
      </c>
      <c r="F54">
        <v>15</v>
      </c>
      <c r="G54">
        <v>78</v>
      </c>
      <c r="H54">
        <f t="shared" si="5"/>
        <v>0.72033444427408488</v>
      </c>
      <c r="I54">
        <f t="shared" si="3"/>
        <v>-0.3280396688852929</v>
      </c>
      <c r="L54">
        <f t="shared" si="10"/>
        <v>0.72033444427408488</v>
      </c>
      <c r="M54">
        <f t="shared" si="10"/>
        <v>0.21951154054525063</v>
      </c>
      <c r="N54">
        <f t="shared" si="10"/>
        <v>4.8662366158631128E-2</v>
      </c>
      <c r="O54">
        <f t="shared" si="10"/>
        <v>9.440555905933427E-3</v>
      </c>
      <c r="P54">
        <f t="shared" si="10"/>
        <v>1.7008045691103207E-3</v>
      </c>
      <c r="Q54">
        <f t="shared" si="10"/>
        <v>2.9229055280082422E-4</v>
      </c>
      <c r="R54">
        <f t="shared" si="10"/>
        <v>4.8613052669957063E-5</v>
      </c>
      <c r="S54">
        <f t="shared" si="10"/>
        <v>7.8929495555088632E-6</v>
      </c>
      <c r="T54">
        <f t="shared" si="10"/>
        <v>1.2581098172581509E-6</v>
      </c>
      <c r="U54">
        <f t="shared" si="10"/>
        <v>1.976360881399198E-7</v>
      </c>
      <c r="V54">
        <f t="shared" si="6"/>
        <v>3.6246057932842746E-8</v>
      </c>
    </row>
    <row r="55" spans="1:22" x14ac:dyDescent="0.2">
      <c r="A55" t="s">
        <v>23</v>
      </c>
      <c r="B55">
        <v>4</v>
      </c>
      <c r="C55">
        <v>4</v>
      </c>
      <c r="D55">
        <v>3</v>
      </c>
      <c r="E55">
        <v>11</v>
      </c>
      <c r="F55">
        <v>115</v>
      </c>
      <c r="G55">
        <v>23</v>
      </c>
      <c r="H55">
        <f t="shared" si="5"/>
        <v>0.10167725365307405</v>
      </c>
      <c r="I55">
        <f t="shared" si="3"/>
        <v>-2.2859516621719025</v>
      </c>
      <c r="L55">
        <f t="shared" ref="L55:U64" si="11">_xlfn.GAMMA($B$1+L$4)/(_xlfn.GAMMA($B$1)*FACT(L$4))*($B$2/($B$2+$F55))^($B$1)*($F55/($B$2+$F55))^L$4</f>
        <v>0.17088420368449858</v>
      </c>
      <c r="M55">
        <f t="shared" si="11"/>
        <v>0.207479650976507</v>
      </c>
      <c r="N55">
        <f t="shared" si="11"/>
        <v>0.18325751256813366</v>
      </c>
      <c r="O55">
        <f t="shared" si="11"/>
        <v>0.14164998983014707</v>
      </c>
      <c r="P55">
        <f t="shared" si="11"/>
        <v>0.10167725365307405</v>
      </c>
      <c r="Q55">
        <f t="shared" si="11"/>
        <v>6.9620090911075128E-2</v>
      </c>
      <c r="R55">
        <f t="shared" si="11"/>
        <v>4.6134212857717988E-2</v>
      </c>
      <c r="S55">
        <f t="shared" si="11"/>
        <v>2.9844201446615509E-2</v>
      </c>
      <c r="T55">
        <f t="shared" si="11"/>
        <v>1.8953507912992131E-2</v>
      </c>
      <c r="U55">
        <f t="shared" si="11"/>
        <v>1.1862813779184748E-2</v>
      </c>
      <c r="V55">
        <f t="shared" si="6"/>
        <v>1.8636562380054178E-2</v>
      </c>
    </row>
    <row r="56" spans="1:22" x14ac:dyDescent="0.2">
      <c r="A56" t="s">
        <v>30</v>
      </c>
      <c r="B56">
        <v>3</v>
      </c>
      <c r="C56">
        <v>4</v>
      </c>
      <c r="D56">
        <v>4</v>
      </c>
      <c r="E56">
        <v>11</v>
      </c>
      <c r="F56">
        <v>108</v>
      </c>
      <c r="G56">
        <v>23</v>
      </c>
      <c r="H56">
        <f t="shared" si="5"/>
        <v>0.14015266307472798</v>
      </c>
      <c r="I56">
        <f t="shared" si="3"/>
        <v>-1.9650229999483861</v>
      </c>
      <c r="L56">
        <f t="shared" si="11"/>
        <v>0.18422579043875847</v>
      </c>
      <c r="M56">
        <f t="shared" si="11"/>
        <v>0.21737159097228409</v>
      </c>
      <c r="N56">
        <f t="shared" si="11"/>
        <v>0.18658117699394228</v>
      </c>
      <c r="O56">
        <f t="shared" si="11"/>
        <v>0.14015266307472798</v>
      </c>
      <c r="P56">
        <f t="shared" si="11"/>
        <v>9.7765894805763087E-2</v>
      </c>
      <c r="Q56">
        <f t="shared" si="11"/>
        <v>6.5054437197451076E-2</v>
      </c>
      <c r="R56">
        <f t="shared" si="11"/>
        <v>4.1893265944525013E-2</v>
      </c>
      <c r="S56">
        <f t="shared" si="11"/>
        <v>2.6336607541642267E-2</v>
      </c>
      <c r="T56">
        <f t="shared" si="11"/>
        <v>1.6254298681703212E-2</v>
      </c>
      <c r="U56">
        <f t="shared" si="11"/>
        <v>9.8865578882527689E-3</v>
      </c>
      <c r="V56">
        <f t="shared" si="6"/>
        <v>1.4477716460949863E-2</v>
      </c>
    </row>
    <row r="57" spans="1:22" x14ac:dyDescent="0.2">
      <c r="A57" s="1" t="s">
        <v>134</v>
      </c>
      <c r="B57">
        <v>0</v>
      </c>
      <c r="C57">
        <v>0</v>
      </c>
      <c r="D57">
        <v>0</v>
      </c>
      <c r="E57">
        <v>0</v>
      </c>
      <c r="F57">
        <v>4</v>
      </c>
      <c r="G57">
        <v>78</v>
      </c>
      <c r="H57">
        <f t="shared" si="5"/>
        <v>0.91176463960663734</v>
      </c>
      <c r="I57">
        <f t="shared" si="3"/>
        <v>-9.2373392820512323E-2</v>
      </c>
      <c r="L57">
        <f t="shared" si="11"/>
        <v>0.91176463960663734</v>
      </c>
      <c r="M57">
        <f t="shared" si="11"/>
        <v>8.2477651442374497E-2</v>
      </c>
      <c r="N57">
        <f t="shared" si="11"/>
        <v>5.4275335337470301E-3</v>
      </c>
      <c r="O57">
        <f t="shared" si="11"/>
        <v>3.1256275523741276E-4</v>
      </c>
      <c r="P57">
        <f t="shared" si="11"/>
        <v>1.6715694949100678E-5</v>
      </c>
      <c r="Q57">
        <f t="shared" si="11"/>
        <v>8.5273711652357803E-7</v>
      </c>
      <c r="R57">
        <f t="shared" si="11"/>
        <v>4.2100150322114071E-8</v>
      </c>
      <c r="S57">
        <f t="shared" si="11"/>
        <v>2.0290859565862151E-9</v>
      </c>
      <c r="T57">
        <f t="shared" si="11"/>
        <v>9.6008577284150963E-11</v>
      </c>
      <c r="U57">
        <f t="shared" si="11"/>
        <v>4.4770103356435873E-12</v>
      </c>
      <c r="V57">
        <f t="shared" si="6"/>
        <v>2.1627144519698049E-13</v>
      </c>
    </row>
    <row r="58" spans="1:22" x14ac:dyDescent="0.2">
      <c r="A58" s="1" t="s">
        <v>135</v>
      </c>
      <c r="B58">
        <v>0</v>
      </c>
      <c r="C58">
        <v>0</v>
      </c>
      <c r="D58">
        <v>0</v>
      </c>
      <c r="E58">
        <v>0</v>
      </c>
      <c r="F58">
        <v>2</v>
      </c>
      <c r="G58">
        <v>78</v>
      </c>
      <c r="H58">
        <f t="shared" si="5"/>
        <v>0.95440049110868619</v>
      </c>
      <c r="I58">
        <f t="shared" si="3"/>
        <v>-4.6671893625337829E-2</v>
      </c>
      <c r="L58">
        <f t="shared" si="11"/>
        <v>0.95440049110868619</v>
      </c>
      <c r="M58">
        <f t="shared" si="11"/>
        <v>4.4074119746122284E-2</v>
      </c>
      <c r="N58">
        <f t="shared" si="11"/>
        <v>1.4806394935503141E-3</v>
      </c>
      <c r="O58">
        <f t="shared" si="11"/>
        <v>4.3529481377377903E-5</v>
      </c>
      <c r="P58">
        <f t="shared" si="11"/>
        <v>1.1884205576895224E-6</v>
      </c>
      <c r="Q58">
        <f t="shared" si="11"/>
        <v>3.094997752199517E-8</v>
      </c>
      <c r="R58">
        <f t="shared" si="11"/>
        <v>7.8006046991955815E-10</v>
      </c>
      <c r="S58">
        <f t="shared" si="11"/>
        <v>1.9193073275221023E-11</v>
      </c>
      <c r="T58">
        <f t="shared" si="11"/>
        <v>4.6361081958255582E-13</v>
      </c>
      <c r="U58">
        <f t="shared" si="11"/>
        <v>1.1036492645110605E-14</v>
      </c>
      <c r="V58">
        <f t="shared" si="6"/>
        <v>0</v>
      </c>
    </row>
    <row r="59" spans="1:22" x14ac:dyDescent="0.2">
      <c r="A59" t="s">
        <v>73</v>
      </c>
      <c r="B59">
        <v>0</v>
      </c>
      <c r="C59">
        <v>3</v>
      </c>
      <c r="D59">
        <v>2</v>
      </c>
      <c r="E59">
        <v>5</v>
      </c>
      <c r="F59">
        <v>63</v>
      </c>
      <c r="G59">
        <v>42</v>
      </c>
      <c r="H59">
        <f t="shared" si="5"/>
        <v>0.32138834670278449</v>
      </c>
      <c r="I59">
        <f t="shared" si="3"/>
        <v>-1.1351050842614343</v>
      </c>
      <c r="L59">
        <f t="shared" si="11"/>
        <v>0.32138834670278449</v>
      </c>
      <c r="M59">
        <f t="shared" si="11"/>
        <v>0.28493584932155286</v>
      </c>
      <c r="N59">
        <f t="shared" si="11"/>
        <v>0.18377090351980596</v>
      </c>
      <c r="O59">
        <f t="shared" si="11"/>
        <v>0.10372295693291135</v>
      </c>
      <c r="P59">
        <f t="shared" si="11"/>
        <v>5.4365767936116978E-2</v>
      </c>
      <c r="Q59">
        <f t="shared" si="11"/>
        <v>2.7181892095391916E-2</v>
      </c>
      <c r="R59">
        <f t="shared" si="11"/>
        <v>1.3152599363274861E-2</v>
      </c>
      <c r="S59">
        <f t="shared" si="11"/>
        <v>6.2128635773116185E-3</v>
      </c>
      <c r="T59">
        <f t="shared" si="11"/>
        <v>2.8811431304826634E-3</v>
      </c>
      <c r="U59">
        <f t="shared" si="11"/>
        <v>1.3167590872360676E-3</v>
      </c>
      <c r="V59">
        <f t="shared" si="6"/>
        <v>1.0709183331312211E-3</v>
      </c>
    </row>
    <row r="60" spans="1:22" x14ac:dyDescent="0.2">
      <c r="A60" s="1" t="s">
        <v>136</v>
      </c>
      <c r="B60">
        <v>0</v>
      </c>
      <c r="C60">
        <v>0</v>
      </c>
      <c r="D60">
        <v>0</v>
      </c>
      <c r="E60">
        <v>0</v>
      </c>
      <c r="F60">
        <v>7</v>
      </c>
      <c r="G60">
        <v>78</v>
      </c>
      <c r="H60">
        <f t="shared" si="5"/>
        <v>0.85283262004842209</v>
      </c>
      <c r="I60">
        <f t="shared" si="3"/>
        <v>-0.1591919757762664</v>
      </c>
      <c r="L60">
        <f t="shared" si="11"/>
        <v>0.85283262004842209</v>
      </c>
      <c r="M60">
        <f t="shared" si="11"/>
        <v>0.13096454804768037</v>
      </c>
      <c r="N60">
        <f t="shared" si="11"/>
        <v>1.4630406149995214E-2</v>
      </c>
      <c r="O60">
        <f t="shared" si="11"/>
        <v>1.4303011843970184E-3</v>
      </c>
      <c r="P60">
        <f t="shared" si="11"/>
        <v>1.2985273855765434E-4</v>
      </c>
      <c r="Q60">
        <f t="shared" si="11"/>
        <v>1.1245486471606806E-5</v>
      </c>
      <c r="R60">
        <f t="shared" si="11"/>
        <v>9.4250384770247074E-7</v>
      </c>
      <c r="S60">
        <f t="shared" si="11"/>
        <v>7.7114551127971033E-8</v>
      </c>
      <c r="T60">
        <f t="shared" si="11"/>
        <v>6.1941587043483148E-9</v>
      </c>
      <c r="U60">
        <f t="shared" si="11"/>
        <v>4.9033940523105018E-10</v>
      </c>
      <c r="V60">
        <f t="shared" si="6"/>
        <v>4.15790735175392E-11</v>
      </c>
    </row>
    <row r="61" spans="1:22" x14ac:dyDescent="0.2">
      <c r="A61" t="s">
        <v>43</v>
      </c>
      <c r="B61">
        <v>2</v>
      </c>
      <c r="C61">
        <v>1</v>
      </c>
      <c r="D61">
        <v>0</v>
      </c>
      <c r="E61">
        <v>3</v>
      </c>
      <c r="F61">
        <v>48</v>
      </c>
      <c r="G61">
        <v>60</v>
      </c>
      <c r="H61">
        <f t="shared" si="5"/>
        <v>0.16298682857604552</v>
      </c>
      <c r="I61">
        <f t="shared" si="3"/>
        <v>-1.8140858877223076</v>
      </c>
      <c r="L61">
        <f t="shared" si="11"/>
        <v>0.40124627584081413</v>
      </c>
      <c r="M61">
        <f t="shared" si="11"/>
        <v>0.29983022969833512</v>
      </c>
      <c r="N61">
        <f t="shared" si="11"/>
        <v>0.16298682857604552</v>
      </c>
      <c r="O61">
        <f t="shared" si="11"/>
        <v>7.7535052032511473E-2</v>
      </c>
      <c r="P61">
        <f t="shared" si="11"/>
        <v>3.4252806042286595E-2</v>
      </c>
      <c r="Q61">
        <f t="shared" si="11"/>
        <v>1.4434367136339632E-2</v>
      </c>
      <c r="R61">
        <f t="shared" si="11"/>
        <v>5.8867702915999546E-3</v>
      </c>
      <c r="S61">
        <f t="shared" si="11"/>
        <v>2.3437147343641669E-3</v>
      </c>
      <c r="T61">
        <f t="shared" si="11"/>
        <v>9.1606270334476008E-4</v>
      </c>
      <c r="U61">
        <f t="shared" si="11"/>
        <v>3.5286950382294946E-4</v>
      </c>
      <c r="V61">
        <f t="shared" si="6"/>
        <v>2.1502344053569988E-4</v>
      </c>
    </row>
    <row r="62" spans="1:22" x14ac:dyDescent="0.2">
      <c r="A62" t="s">
        <v>59</v>
      </c>
      <c r="B62">
        <v>1</v>
      </c>
      <c r="C62">
        <v>1</v>
      </c>
      <c r="D62">
        <v>4</v>
      </c>
      <c r="E62">
        <v>6</v>
      </c>
      <c r="F62">
        <v>132</v>
      </c>
      <c r="G62">
        <v>39</v>
      </c>
      <c r="H62">
        <f t="shared" si="5"/>
        <v>0.18528236767193362</v>
      </c>
      <c r="I62">
        <f t="shared" si="3"/>
        <v>-1.6858743057935037</v>
      </c>
      <c r="L62">
        <f t="shared" si="11"/>
        <v>0.14380443924464759</v>
      </c>
      <c r="M62">
        <f t="shared" si="11"/>
        <v>0.18528236767193362</v>
      </c>
      <c r="N62">
        <f t="shared" si="11"/>
        <v>0.17366351201397026</v>
      </c>
      <c r="O62">
        <f t="shared" si="11"/>
        <v>0.14244642327970114</v>
      </c>
      <c r="P62">
        <f t="shared" si="11"/>
        <v>0.10850431699643646</v>
      </c>
      <c r="Q62">
        <f t="shared" si="11"/>
        <v>7.8839889237666036E-2</v>
      </c>
      <c r="R62">
        <f t="shared" si="11"/>
        <v>5.5439938976540461E-2</v>
      </c>
      <c r="S62">
        <f t="shared" si="11"/>
        <v>3.8058161119362284E-2</v>
      </c>
      <c r="T62">
        <f t="shared" si="11"/>
        <v>2.5648717110374843E-2</v>
      </c>
      <c r="U62">
        <f t="shared" si="11"/>
        <v>1.7035385613431247E-2</v>
      </c>
      <c r="V62">
        <f t="shared" si="6"/>
        <v>3.1276848735936058E-2</v>
      </c>
    </row>
    <row r="63" spans="1:22" x14ac:dyDescent="0.2">
      <c r="A63" s="1" t="s">
        <v>137</v>
      </c>
      <c r="B63">
        <v>0</v>
      </c>
      <c r="C63">
        <v>0</v>
      </c>
      <c r="D63">
        <v>0</v>
      </c>
      <c r="E63">
        <v>0</v>
      </c>
      <c r="F63">
        <v>5</v>
      </c>
      <c r="G63">
        <v>78</v>
      </c>
      <c r="H63">
        <f t="shared" si="5"/>
        <v>0.89147962827194049</v>
      </c>
      <c r="I63">
        <f t="shared" si="3"/>
        <v>-0.11487269300908322</v>
      </c>
      <c r="L63">
        <f t="shared" si="11"/>
        <v>0.89147962827194049</v>
      </c>
      <c r="M63">
        <f t="shared" si="11"/>
        <v>9.9776827341170396E-2</v>
      </c>
      <c r="N63">
        <f t="shared" si="11"/>
        <v>8.1238266227978209E-3</v>
      </c>
      <c r="O63">
        <f t="shared" si="11"/>
        <v>5.7884206434202366E-4</v>
      </c>
      <c r="P63">
        <f t="shared" si="11"/>
        <v>3.8301168212512615E-5</v>
      </c>
      <c r="Q63">
        <f t="shared" si="11"/>
        <v>2.4175055317700639E-6</v>
      </c>
      <c r="R63">
        <f t="shared" si="11"/>
        <v>1.476728588958389E-7</v>
      </c>
      <c r="S63">
        <f t="shared" si="11"/>
        <v>8.8060715069374125E-9</v>
      </c>
      <c r="T63">
        <f t="shared" si="11"/>
        <v>5.155330625808958E-10</v>
      </c>
      <c r="U63">
        <f t="shared" si="11"/>
        <v>2.9743995882163681E-11</v>
      </c>
      <c r="V63">
        <f t="shared" si="6"/>
        <v>1.7974510768681284E-12</v>
      </c>
    </row>
    <row r="64" spans="1:22" x14ac:dyDescent="0.2">
      <c r="A64" s="1" t="s">
        <v>138</v>
      </c>
      <c r="B64">
        <v>0</v>
      </c>
      <c r="C64">
        <v>0</v>
      </c>
      <c r="D64">
        <v>0</v>
      </c>
      <c r="E64">
        <v>0</v>
      </c>
      <c r="F64">
        <v>3</v>
      </c>
      <c r="G64">
        <v>78</v>
      </c>
      <c r="H64">
        <f t="shared" si="5"/>
        <v>0.93272822324497884</v>
      </c>
      <c r="I64">
        <f t="shared" si="3"/>
        <v>-6.9641413982702266E-2</v>
      </c>
      <c r="L64">
        <f t="shared" si="11"/>
        <v>0.93272822324497884</v>
      </c>
      <c r="M64">
        <f t="shared" si="11"/>
        <v>6.3938314021505169E-2</v>
      </c>
      <c r="N64">
        <f t="shared" si="11"/>
        <v>3.1884523509597444E-3</v>
      </c>
      <c r="O64">
        <f t="shared" si="11"/>
        <v>1.3914485856811264E-4</v>
      </c>
      <c r="P64">
        <f t="shared" si="11"/>
        <v>5.6390623366839263E-6</v>
      </c>
      <c r="Q64">
        <f t="shared" si="11"/>
        <v>2.1799681405481802E-7</v>
      </c>
      <c r="R64">
        <f t="shared" si="11"/>
        <v>8.1558860212275858E-9</v>
      </c>
      <c r="S64">
        <f t="shared" si="11"/>
        <v>2.9787939824625227E-10</v>
      </c>
      <c r="T64">
        <f t="shared" si="11"/>
        <v>1.0680770373054132E-11</v>
      </c>
      <c r="U64">
        <f t="shared" si="11"/>
        <v>3.7742717160518814E-13</v>
      </c>
      <c r="V64">
        <f t="shared" si="6"/>
        <v>1.3766765505351941E-14</v>
      </c>
    </row>
    <row r="65" spans="1:22" x14ac:dyDescent="0.2">
      <c r="A65" s="1" t="s">
        <v>139</v>
      </c>
      <c r="B65">
        <v>0</v>
      </c>
      <c r="C65">
        <v>0</v>
      </c>
      <c r="D65">
        <v>0</v>
      </c>
      <c r="E65">
        <v>0</v>
      </c>
      <c r="F65">
        <v>13</v>
      </c>
      <c r="G65">
        <v>78</v>
      </c>
      <c r="H65">
        <f t="shared" si="5"/>
        <v>0.75049068616034187</v>
      </c>
      <c r="I65">
        <f t="shared" si="3"/>
        <v>-0.2870280381650519</v>
      </c>
      <c r="L65">
        <f t="shared" ref="L65:U74" si="12">_xlfn.GAMMA($B$1+L$4)/(_xlfn.GAMMA($B$1)*FACT(L$4))*($B$2/($B$2+$F65))^($B$1)*($F65/($B$2+$F65))^L$4</f>
        <v>0.75049068616034187</v>
      </c>
      <c r="M65">
        <f t="shared" si="12"/>
        <v>0.20194049935244887</v>
      </c>
      <c r="N65">
        <f t="shared" si="12"/>
        <v>3.9528854907753597E-2</v>
      </c>
      <c r="O65">
        <f t="shared" si="12"/>
        <v>6.7713228822985838E-3</v>
      </c>
      <c r="P65">
        <f t="shared" si="12"/>
        <v>1.0771726348734114E-3</v>
      </c>
      <c r="Q65">
        <f t="shared" si="12"/>
        <v>1.6345590699839166E-4</v>
      </c>
      <c r="R65">
        <f t="shared" si="12"/>
        <v>2.4004556029733676E-5</v>
      </c>
      <c r="S65">
        <f t="shared" si="12"/>
        <v>3.4413992116041941E-6</v>
      </c>
      <c r="T65">
        <f t="shared" si="12"/>
        <v>4.8436106135168815E-7</v>
      </c>
      <c r="U65">
        <f t="shared" si="12"/>
        <v>6.7184929129231363E-8</v>
      </c>
      <c r="V65">
        <f t="shared" si="6"/>
        <v>1.065405352829174E-8</v>
      </c>
    </row>
    <row r="66" spans="1:22" x14ac:dyDescent="0.2">
      <c r="A66" t="s">
        <v>64</v>
      </c>
      <c r="B66">
        <v>1</v>
      </c>
      <c r="C66">
        <v>0</v>
      </c>
      <c r="D66">
        <v>1</v>
      </c>
      <c r="E66">
        <v>2</v>
      </c>
      <c r="F66">
        <v>33</v>
      </c>
      <c r="G66">
        <v>66</v>
      </c>
      <c r="H66">
        <f t="shared" si="5"/>
        <v>0.29521586072677231</v>
      </c>
      <c r="I66">
        <f t="shared" si="3"/>
        <v>-1.2200484589499285</v>
      </c>
      <c r="L66">
        <f t="shared" si="12"/>
        <v>0.51360202437726898</v>
      </c>
      <c r="M66">
        <f t="shared" si="12"/>
        <v>0.29521586072677231</v>
      </c>
      <c r="N66">
        <f t="shared" si="12"/>
        <v>0.12344267811266989</v>
      </c>
      <c r="O66">
        <f t="shared" si="12"/>
        <v>4.5170975077946957E-2</v>
      </c>
      <c r="P66">
        <f t="shared" si="12"/>
        <v>1.5349919245428117E-2</v>
      </c>
      <c r="Q66">
        <f t="shared" si="12"/>
        <v>4.9757235590960529E-3</v>
      </c>
      <c r="R66">
        <f t="shared" si="12"/>
        <v>1.5609325709518378E-3</v>
      </c>
      <c r="S66">
        <f t="shared" si="12"/>
        <v>4.7803573229472521E-4</v>
      </c>
      <c r="T66">
        <f t="shared" si="12"/>
        <v>1.4372402417265885E-4</v>
      </c>
      <c r="U66">
        <f t="shared" si="12"/>
        <v>4.2586000089518753E-5</v>
      </c>
      <c r="V66">
        <f t="shared" si="6"/>
        <v>1.7540573308938434E-5</v>
      </c>
    </row>
    <row r="67" spans="1:22" x14ac:dyDescent="0.2">
      <c r="A67" s="1" t="s">
        <v>140</v>
      </c>
      <c r="B67">
        <v>0</v>
      </c>
      <c r="C67">
        <v>0</v>
      </c>
      <c r="D67">
        <v>0</v>
      </c>
      <c r="E67">
        <v>0</v>
      </c>
      <c r="F67">
        <v>4</v>
      </c>
      <c r="G67">
        <v>78</v>
      </c>
      <c r="H67">
        <f t="shared" si="5"/>
        <v>0.91176463960663734</v>
      </c>
      <c r="I67">
        <f t="shared" si="3"/>
        <v>-9.2373392820512323E-2</v>
      </c>
      <c r="L67">
        <f t="shared" si="12"/>
        <v>0.91176463960663734</v>
      </c>
      <c r="M67">
        <f t="shared" si="12"/>
        <v>8.2477651442374497E-2</v>
      </c>
      <c r="N67">
        <f t="shared" si="12"/>
        <v>5.4275335337470301E-3</v>
      </c>
      <c r="O67">
        <f t="shared" si="12"/>
        <v>3.1256275523741276E-4</v>
      </c>
      <c r="P67">
        <f t="shared" si="12"/>
        <v>1.6715694949100678E-5</v>
      </c>
      <c r="Q67">
        <f t="shared" si="12"/>
        <v>8.5273711652357803E-7</v>
      </c>
      <c r="R67">
        <f t="shared" si="12"/>
        <v>4.2100150322114071E-8</v>
      </c>
      <c r="S67">
        <f t="shared" si="12"/>
        <v>2.0290859565862151E-9</v>
      </c>
      <c r="T67">
        <f t="shared" si="12"/>
        <v>9.6008577284150963E-11</v>
      </c>
      <c r="U67">
        <f t="shared" si="12"/>
        <v>4.4770103356435873E-12</v>
      </c>
      <c r="V67">
        <f t="shared" si="6"/>
        <v>2.1627144519698049E-13</v>
      </c>
    </row>
    <row r="68" spans="1:22" x14ac:dyDescent="0.2">
      <c r="A68" t="s">
        <v>61</v>
      </c>
      <c r="B68">
        <v>1</v>
      </c>
      <c r="C68">
        <v>1</v>
      </c>
      <c r="D68">
        <v>2</v>
      </c>
      <c r="E68">
        <v>4</v>
      </c>
      <c r="F68">
        <v>38</v>
      </c>
      <c r="G68">
        <v>47</v>
      </c>
      <c r="H68">
        <f t="shared" si="5"/>
        <v>0.30022161655698404</v>
      </c>
      <c r="I68">
        <f t="shared" si="3"/>
        <v>-1.2032343551900118</v>
      </c>
      <c r="L68">
        <f t="shared" si="12"/>
        <v>0.47155679423183755</v>
      </c>
      <c r="M68">
        <f t="shared" si="12"/>
        <v>0.30022161655698404</v>
      </c>
      <c r="N68">
        <f t="shared" si="12"/>
        <v>0.13904731289213504</v>
      </c>
      <c r="O68">
        <f t="shared" si="12"/>
        <v>5.635750048901704E-2</v>
      </c>
      <c r="P68">
        <f t="shared" si="12"/>
        <v>2.1212572797323938E-2</v>
      </c>
      <c r="Q68">
        <f t="shared" si="12"/>
        <v>7.6162025828335044E-3</v>
      </c>
      <c r="R68">
        <f t="shared" si="12"/>
        <v>2.6464358984136711E-3</v>
      </c>
      <c r="S68">
        <f t="shared" si="12"/>
        <v>8.9770282003315044E-4</v>
      </c>
      <c r="T68">
        <f t="shared" si="12"/>
        <v>2.9894864570241596E-4</v>
      </c>
      <c r="U68">
        <f t="shared" si="12"/>
        <v>9.8113566988884934E-5</v>
      </c>
      <c r="V68">
        <f t="shared" si="6"/>
        <v>4.6799518730988865E-5</v>
      </c>
    </row>
    <row r="69" spans="1:22" x14ac:dyDescent="0.2">
      <c r="A69" s="1" t="s">
        <v>141</v>
      </c>
      <c r="B69">
        <v>0</v>
      </c>
      <c r="C69">
        <v>0</v>
      </c>
      <c r="D69">
        <v>0</v>
      </c>
      <c r="E69">
        <v>0</v>
      </c>
      <c r="F69">
        <v>3</v>
      </c>
      <c r="G69">
        <v>78</v>
      </c>
      <c r="H69">
        <f t="shared" si="5"/>
        <v>0.93272822324497884</v>
      </c>
      <c r="I69">
        <f t="shared" ref="I69:I132" si="13">LN(H69)</f>
        <v>-6.9641413982702266E-2</v>
      </c>
      <c r="L69">
        <f t="shared" si="12"/>
        <v>0.93272822324497884</v>
      </c>
      <c r="M69">
        <f t="shared" si="12"/>
        <v>6.3938314021505169E-2</v>
      </c>
      <c r="N69">
        <f t="shared" si="12"/>
        <v>3.1884523509597444E-3</v>
      </c>
      <c r="O69">
        <f t="shared" si="12"/>
        <v>1.3914485856811264E-4</v>
      </c>
      <c r="P69">
        <f t="shared" si="12"/>
        <v>5.6390623366839263E-6</v>
      </c>
      <c r="Q69">
        <f t="shared" si="12"/>
        <v>2.1799681405481802E-7</v>
      </c>
      <c r="R69">
        <f t="shared" si="12"/>
        <v>8.1558860212275858E-9</v>
      </c>
      <c r="S69">
        <f t="shared" si="12"/>
        <v>2.9787939824625227E-10</v>
      </c>
      <c r="T69">
        <f t="shared" si="12"/>
        <v>1.0680770373054132E-11</v>
      </c>
      <c r="U69">
        <f t="shared" si="12"/>
        <v>3.7742717160518814E-13</v>
      </c>
      <c r="V69">
        <f t="shared" si="6"/>
        <v>1.3766765505351941E-14</v>
      </c>
    </row>
    <row r="70" spans="1:22" x14ac:dyDescent="0.2">
      <c r="A70" t="s">
        <v>65</v>
      </c>
      <c r="B70">
        <v>1</v>
      </c>
      <c r="C70">
        <v>0</v>
      </c>
      <c r="D70">
        <v>1</v>
      </c>
      <c r="E70">
        <v>2</v>
      </c>
      <c r="F70">
        <v>30</v>
      </c>
      <c r="G70">
        <v>66</v>
      </c>
      <c r="H70">
        <f t="shared" ref="H70:H133" si="14">_xlfn.GAMMA($B$1+B70)/(_xlfn.GAMMA($B$1)*FACT(B70))*($B$2/($B$2+F70))^($B$1)*(F70/($B$2+F70))^B70</f>
        <v>0.28984346852972331</v>
      </c>
      <c r="I70">
        <f t="shared" si="13"/>
        <v>-1.2384142654170878</v>
      </c>
      <c r="L70">
        <f t="shared" si="12"/>
        <v>0.54149503516424302</v>
      </c>
      <c r="M70">
        <f t="shared" si="12"/>
        <v>0.28984346852972331</v>
      </c>
      <c r="N70">
        <f t="shared" si="12"/>
        <v>0.11286135141548331</v>
      </c>
      <c r="O70">
        <f t="shared" si="12"/>
        <v>3.8458775802701468E-2</v>
      </c>
      <c r="P70">
        <f t="shared" si="12"/>
        <v>1.217021259743159E-2</v>
      </c>
      <c r="Q70">
        <f t="shared" si="12"/>
        <v>3.6737059619347005E-3</v>
      </c>
      <c r="R70">
        <f t="shared" si="12"/>
        <v>1.0732190463516487E-3</v>
      </c>
      <c r="S70">
        <f t="shared" si="12"/>
        <v>3.0606993307243064E-4</v>
      </c>
      <c r="T70">
        <f t="shared" si="12"/>
        <v>8.5693080681132451E-5</v>
      </c>
      <c r="U70">
        <f t="shared" si="12"/>
        <v>2.3644999953846084E-5</v>
      </c>
      <c r="V70">
        <f t="shared" ref="V70:V133" si="15">1-SUM(L70:U70)</f>
        <v>8.823468423346803E-6</v>
      </c>
    </row>
    <row r="71" spans="1:22" x14ac:dyDescent="0.2">
      <c r="A71" t="s">
        <v>90</v>
      </c>
      <c r="B71">
        <v>0</v>
      </c>
      <c r="C71">
        <v>0</v>
      </c>
      <c r="D71">
        <v>2</v>
      </c>
      <c r="E71">
        <v>2</v>
      </c>
      <c r="F71">
        <v>45</v>
      </c>
      <c r="G71">
        <v>66</v>
      </c>
      <c r="H71">
        <f t="shared" si="14"/>
        <v>0.42064179873400376</v>
      </c>
      <c r="I71">
        <f t="shared" si="13"/>
        <v>-0.86597364182578962</v>
      </c>
      <c r="L71">
        <f t="shared" si="12"/>
        <v>0.42064179873400376</v>
      </c>
      <c r="M71">
        <f t="shared" si="12"/>
        <v>0.30107510916784552</v>
      </c>
      <c r="N71">
        <f t="shared" si="12"/>
        <v>0.1567653108558924</v>
      </c>
      <c r="O71">
        <f t="shared" si="12"/>
        <v>7.1432124199127658E-2</v>
      </c>
      <c r="P71">
        <f t="shared" si="12"/>
        <v>3.022662523390441E-2</v>
      </c>
      <c r="Q71">
        <f t="shared" si="12"/>
        <v>1.2200827223106805E-2</v>
      </c>
      <c r="R71">
        <f t="shared" si="12"/>
        <v>4.7661383298781635E-3</v>
      </c>
      <c r="S71">
        <f t="shared" si="12"/>
        <v>1.8175749453144298E-3</v>
      </c>
      <c r="T71">
        <f t="shared" si="12"/>
        <v>6.8047285050065656E-4</v>
      </c>
      <c r="U71">
        <f t="shared" si="12"/>
        <v>2.5107169311454071E-4</v>
      </c>
      <c r="V71">
        <f t="shared" si="15"/>
        <v>1.429467673116358E-4</v>
      </c>
    </row>
    <row r="72" spans="1:22" x14ac:dyDescent="0.2">
      <c r="A72" t="s">
        <v>13</v>
      </c>
      <c r="B72">
        <v>10</v>
      </c>
      <c r="C72">
        <v>12</v>
      </c>
      <c r="D72">
        <v>11</v>
      </c>
      <c r="E72">
        <v>33</v>
      </c>
      <c r="F72">
        <v>385</v>
      </c>
      <c r="G72">
        <v>10</v>
      </c>
      <c r="H72">
        <f t="shared" si="14"/>
        <v>5.1058153173414396E-2</v>
      </c>
      <c r="I72">
        <f t="shared" si="13"/>
        <v>-2.9747900375563048</v>
      </c>
      <c r="L72">
        <f t="shared" si="12"/>
        <v>2.7471970720707509E-2</v>
      </c>
      <c r="M72">
        <f t="shared" si="12"/>
        <v>4.8617855232983294E-2</v>
      </c>
      <c r="N72">
        <f t="shared" si="12"/>
        <v>6.2591371245886124E-2</v>
      </c>
      <c r="O72">
        <f t="shared" si="12"/>
        <v>7.0518264871428551E-2</v>
      </c>
      <c r="P72">
        <f t="shared" si="12"/>
        <v>7.3780444725873418E-2</v>
      </c>
      <c r="Q72">
        <f t="shared" si="12"/>
        <v>7.3635025049771138E-2</v>
      </c>
      <c r="R72">
        <f t="shared" si="12"/>
        <v>7.1122229022835159E-2</v>
      </c>
      <c r="S72">
        <f t="shared" si="12"/>
        <v>6.7061706155075521E-2</v>
      </c>
      <c r="T72">
        <f t="shared" si="12"/>
        <v>6.2077844378833812E-2</v>
      </c>
      <c r="U72">
        <f t="shared" si="12"/>
        <v>5.6632682250849234E-2</v>
      </c>
      <c r="V72">
        <f t="shared" si="15"/>
        <v>0.38649060634575616</v>
      </c>
    </row>
    <row r="73" spans="1:22" x14ac:dyDescent="0.2">
      <c r="A73" s="1" t="s">
        <v>142</v>
      </c>
      <c r="B73">
        <v>0</v>
      </c>
      <c r="C73">
        <v>0</v>
      </c>
      <c r="D73">
        <v>0</v>
      </c>
      <c r="E73">
        <v>0</v>
      </c>
      <c r="F73">
        <v>5</v>
      </c>
      <c r="G73">
        <v>78</v>
      </c>
      <c r="H73">
        <f t="shared" si="14"/>
        <v>0.89147962827194049</v>
      </c>
      <c r="I73">
        <f t="shared" si="13"/>
        <v>-0.11487269300908322</v>
      </c>
      <c r="L73">
        <f t="shared" si="12"/>
        <v>0.89147962827194049</v>
      </c>
      <c r="M73">
        <f t="shared" si="12"/>
        <v>9.9776827341170396E-2</v>
      </c>
      <c r="N73">
        <f t="shared" si="12"/>
        <v>8.1238266227978209E-3</v>
      </c>
      <c r="O73">
        <f t="shared" si="12"/>
        <v>5.7884206434202366E-4</v>
      </c>
      <c r="P73">
        <f t="shared" si="12"/>
        <v>3.8301168212512615E-5</v>
      </c>
      <c r="Q73">
        <f t="shared" si="12"/>
        <v>2.4175055317700639E-6</v>
      </c>
      <c r="R73">
        <f t="shared" si="12"/>
        <v>1.476728588958389E-7</v>
      </c>
      <c r="S73">
        <f t="shared" si="12"/>
        <v>8.8060715069374125E-9</v>
      </c>
      <c r="T73">
        <f t="shared" si="12"/>
        <v>5.155330625808958E-10</v>
      </c>
      <c r="U73">
        <f t="shared" si="12"/>
        <v>2.9743995882163681E-11</v>
      </c>
      <c r="V73">
        <f t="shared" si="15"/>
        <v>1.7974510768681284E-12</v>
      </c>
    </row>
    <row r="74" spans="1:22" x14ac:dyDescent="0.2">
      <c r="A74" s="1" t="s">
        <v>143</v>
      </c>
      <c r="B74">
        <v>0</v>
      </c>
      <c r="C74">
        <v>0</v>
      </c>
      <c r="D74">
        <v>0</v>
      </c>
      <c r="E74">
        <v>0</v>
      </c>
      <c r="F74">
        <v>4</v>
      </c>
      <c r="G74">
        <v>78</v>
      </c>
      <c r="H74">
        <f t="shared" si="14"/>
        <v>0.91176463960663734</v>
      </c>
      <c r="I74">
        <f t="shared" si="13"/>
        <v>-9.2373392820512323E-2</v>
      </c>
      <c r="L74">
        <f t="shared" si="12"/>
        <v>0.91176463960663734</v>
      </c>
      <c r="M74">
        <f t="shared" si="12"/>
        <v>8.2477651442374497E-2</v>
      </c>
      <c r="N74">
        <f t="shared" si="12"/>
        <v>5.4275335337470301E-3</v>
      </c>
      <c r="O74">
        <f t="shared" si="12"/>
        <v>3.1256275523741276E-4</v>
      </c>
      <c r="P74">
        <f t="shared" si="12"/>
        <v>1.6715694949100678E-5</v>
      </c>
      <c r="Q74">
        <f t="shared" si="12"/>
        <v>8.5273711652357803E-7</v>
      </c>
      <c r="R74">
        <f t="shared" si="12"/>
        <v>4.2100150322114071E-8</v>
      </c>
      <c r="S74">
        <f t="shared" si="12"/>
        <v>2.0290859565862151E-9</v>
      </c>
      <c r="T74">
        <f t="shared" si="12"/>
        <v>9.6008577284150963E-11</v>
      </c>
      <c r="U74">
        <f t="shared" si="12"/>
        <v>4.4770103356435873E-12</v>
      </c>
      <c r="V74">
        <f t="shared" si="15"/>
        <v>2.1627144519698049E-13</v>
      </c>
    </row>
    <row r="75" spans="1:22" x14ac:dyDescent="0.2">
      <c r="A75" t="s">
        <v>38</v>
      </c>
      <c r="B75">
        <v>2</v>
      </c>
      <c r="C75">
        <v>5</v>
      </c>
      <c r="D75">
        <v>1</v>
      </c>
      <c r="E75">
        <v>8</v>
      </c>
      <c r="F75">
        <v>35</v>
      </c>
      <c r="G75">
        <v>29</v>
      </c>
      <c r="H75">
        <f t="shared" si="14"/>
        <v>0.12998869285333214</v>
      </c>
      <c r="I75">
        <f t="shared" si="13"/>
        <v>-2.0403078103606558</v>
      </c>
      <c r="L75">
        <f t="shared" ref="L75:U84" si="16">_xlfn.GAMMA($B$1+L$4)/(_xlfn.GAMMA($B$1)*FACT(L$4))*($B$2/($B$2+$F75))^($B$1)*($F75/($B$2+$F75))^L$4</f>
        <v>0.49615371817338966</v>
      </c>
      <c r="M75">
        <f t="shared" si="16"/>
        <v>0.29775191888626745</v>
      </c>
      <c r="N75">
        <f t="shared" si="16"/>
        <v>0.12998869285333214</v>
      </c>
      <c r="O75">
        <f t="shared" si="16"/>
        <v>4.9662098361817994E-2</v>
      </c>
      <c r="P75">
        <f t="shared" si="16"/>
        <v>1.7619640950943868E-2</v>
      </c>
      <c r="Q75">
        <f t="shared" si="16"/>
        <v>5.9631064467577316E-3</v>
      </c>
      <c r="R75">
        <f t="shared" si="16"/>
        <v>1.9531060256262429E-3</v>
      </c>
      <c r="S75">
        <f t="shared" si="16"/>
        <v>6.2449274378642214E-4</v>
      </c>
      <c r="T75">
        <f t="shared" si="16"/>
        <v>1.9602964956570045E-4</v>
      </c>
      <c r="U75">
        <f t="shared" si="16"/>
        <v>6.0643548332679089E-5</v>
      </c>
      <c r="V75">
        <f t="shared" si="15"/>
        <v>2.6552360180231993E-5</v>
      </c>
    </row>
    <row r="76" spans="1:22" x14ac:dyDescent="0.2">
      <c r="A76" t="s">
        <v>14</v>
      </c>
      <c r="B76">
        <v>10</v>
      </c>
      <c r="C76">
        <v>11</v>
      </c>
      <c r="D76">
        <v>16</v>
      </c>
      <c r="E76">
        <v>37</v>
      </c>
      <c r="F76">
        <v>425</v>
      </c>
      <c r="G76">
        <v>8</v>
      </c>
      <c r="H76">
        <f t="shared" si="14"/>
        <v>5.1496712818726295E-2</v>
      </c>
      <c r="I76">
        <f t="shared" si="13"/>
        <v>-2.9662373021121851</v>
      </c>
      <c r="L76">
        <f t="shared" si="16"/>
        <v>2.302510221662148E-2</v>
      </c>
      <c r="M76">
        <f t="shared" si="16"/>
        <v>4.1509529751007593E-2</v>
      </c>
      <c r="N76">
        <f t="shared" si="16"/>
        <v>5.4438575046185947E-2</v>
      </c>
      <c r="O76">
        <f t="shared" si="16"/>
        <v>6.2479013808062082E-2</v>
      </c>
      <c r="P76">
        <f t="shared" si="16"/>
        <v>6.6590776964558437E-2</v>
      </c>
      <c r="Q76">
        <f t="shared" si="16"/>
        <v>6.7701379451643173E-2</v>
      </c>
      <c r="R76">
        <f t="shared" si="16"/>
        <v>6.6612955586405204E-2</v>
      </c>
      <c r="S76">
        <f t="shared" si="16"/>
        <v>6.3983531675923425E-2</v>
      </c>
      <c r="T76">
        <f t="shared" si="16"/>
        <v>6.0335164741960254E-2</v>
      </c>
      <c r="U76">
        <f t="shared" si="16"/>
        <v>5.6071383464037679E-2</v>
      </c>
      <c r="V76">
        <f t="shared" si="15"/>
        <v>0.43725258729359473</v>
      </c>
    </row>
    <row r="77" spans="1:22" x14ac:dyDescent="0.2">
      <c r="A77" t="s">
        <v>94</v>
      </c>
      <c r="B77">
        <v>0</v>
      </c>
      <c r="C77">
        <v>0</v>
      </c>
      <c r="D77">
        <v>1</v>
      </c>
      <c r="E77">
        <v>1</v>
      </c>
      <c r="F77">
        <v>14</v>
      </c>
      <c r="G77">
        <v>77</v>
      </c>
      <c r="H77">
        <f t="shared" si="14"/>
        <v>0.73518765534714225</v>
      </c>
      <c r="I77">
        <f t="shared" si="13"/>
        <v>-0.30762949895874692</v>
      </c>
      <c r="L77">
        <f t="shared" si="16"/>
        <v>0.73518765534714225</v>
      </c>
      <c r="M77">
        <f t="shared" si="16"/>
        <v>0.21105259012824759</v>
      </c>
      <c r="N77">
        <f t="shared" si="16"/>
        <v>4.4075358705504455E-2</v>
      </c>
      <c r="O77">
        <f t="shared" si="16"/>
        <v>8.0550734743212241E-3</v>
      </c>
      <c r="P77">
        <f t="shared" si="16"/>
        <v>1.3670854345228787E-3</v>
      </c>
      <c r="Q77">
        <f t="shared" si="16"/>
        <v>2.2132237678349766E-4</v>
      </c>
      <c r="R77">
        <f t="shared" si="16"/>
        <v>3.4676299469309727E-5</v>
      </c>
      <c r="S77">
        <f t="shared" si="16"/>
        <v>5.3038164148610001E-6</v>
      </c>
      <c r="T77">
        <f t="shared" si="16"/>
        <v>7.9641056318063835E-7</v>
      </c>
      <c r="U77">
        <f t="shared" si="16"/>
        <v>1.1785662876553737E-7</v>
      </c>
      <c r="V77">
        <f t="shared" si="15"/>
        <v>2.0150401902618853E-8</v>
      </c>
    </row>
    <row r="78" spans="1:22" x14ac:dyDescent="0.2">
      <c r="A78" t="s">
        <v>9</v>
      </c>
      <c r="B78">
        <v>22</v>
      </c>
      <c r="C78">
        <v>21</v>
      </c>
      <c r="D78">
        <v>22</v>
      </c>
      <c r="E78">
        <v>65</v>
      </c>
      <c r="F78">
        <v>376</v>
      </c>
      <c r="G78">
        <v>4</v>
      </c>
      <c r="H78">
        <f t="shared" si="14"/>
        <v>8.5782261786860135E-3</v>
      </c>
      <c r="I78">
        <f t="shared" si="13"/>
        <v>-4.7585281259366203</v>
      </c>
      <c r="L78">
        <f t="shared" si="16"/>
        <v>2.8643619497902222E-2</v>
      </c>
      <c r="M78">
        <f t="shared" si="16"/>
        <v>5.0455972962513911E-2</v>
      </c>
      <c r="N78">
        <f t="shared" si="16"/>
        <v>6.4656168284780283E-2</v>
      </c>
      <c r="O78">
        <f t="shared" si="16"/>
        <v>7.2506313299183639E-2</v>
      </c>
      <c r="P78">
        <f t="shared" si="16"/>
        <v>7.5508211283738205E-2</v>
      </c>
      <c r="Q78">
        <f t="shared" si="16"/>
        <v>7.5009463766972692E-2</v>
      </c>
      <c r="R78">
        <f t="shared" si="16"/>
        <v>7.2113353038158953E-2</v>
      </c>
      <c r="S78">
        <f t="shared" si="16"/>
        <v>6.7680512174920063E-2</v>
      </c>
      <c r="T78">
        <f t="shared" si="16"/>
        <v>6.2359751266422979E-2</v>
      </c>
      <c r="U78">
        <f t="shared" si="16"/>
        <v>5.6625700273605355E-2</v>
      </c>
      <c r="V78">
        <f t="shared" si="15"/>
        <v>0.37444093415180157</v>
      </c>
    </row>
    <row r="79" spans="1:22" x14ac:dyDescent="0.2">
      <c r="A79" t="s">
        <v>41</v>
      </c>
      <c r="B79">
        <v>2</v>
      </c>
      <c r="C79">
        <v>1</v>
      </c>
      <c r="D79">
        <v>1</v>
      </c>
      <c r="E79">
        <v>4</v>
      </c>
      <c r="F79">
        <v>83</v>
      </c>
      <c r="G79">
        <v>47</v>
      </c>
      <c r="H79">
        <f t="shared" si="14"/>
        <v>0.19234606529003354</v>
      </c>
      <c r="I79">
        <f t="shared" si="13"/>
        <v>-1.648459105984567</v>
      </c>
      <c r="L79">
        <f t="shared" si="16"/>
        <v>0.24661087817569152</v>
      </c>
      <c r="M79">
        <f t="shared" si="16"/>
        <v>0.25535327001660391</v>
      </c>
      <c r="N79">
        <f t="shared" si="16"/>
        <v>0.19234606529003354</v>
      </c>
      <c r="O79">
        <f t="shared" si="16"/>
        <v>0.12679253097866716</v>
      </c>
      <c r="P79">
        <f t="shared" si="16"/>
        <v>7.7616943209527972E-2</v>
      </c>
      <c r="Q79">
        <f t="shared" si="16"/>
        <v>4.5323445536730692E-2</v>
      </c>
      <c r="R79">
        <f t="shared" si="16"/>
        <v>2.5613389347054073E-2</v>
      </c>
      <c r="S79">
        <f t="shared" si="16"/>
        <v>1.4130564220424299E-2</v>
      </c>
      <c r="T79">
        <f t="shared" si="16"/>
        <v>7.6532296527747484E-3</v>
      </c>
      <c r="U79">
        <f t="shared" si="16"/>
        <v>4.0850602080772193E-3</v>
      </c>
      <c r="V79">
        <f t="shared" si="15"/>
        <v>4.4746233644150646E-3</v>
      </c>
    </row>
    <row r="80" spans="1:22" x14ac:dyDescent="0.2">
      <c r="A80" t="s">
        <v>95</v>
      </c>
      <c r="B80">
        <v>0</v>
      </c>
      <c r="C80">
        <v>0</v>
      </c>
      <c r="D80">
        <v>1</v>
      </c>
      <c r="E80">
        <v>1</v>
      </c>
      <c r="F80">
        <v>6</v>
      </c>
      <c r="G80">
        <v>77</v>
      </c>
      <c r="H80">
        <f t="shared" si="14"/>
        <v>0.87184464564971076</v>
      </c>
      <c r="I80">
        <f t="shared" si="13"/>
        <v>-0.13714402960388503</v>
      </c>
      <c r="L80">
        <f t="shared" si="16"/>
        <v>0.87184464564971076</v>
      </c>
      <c r="M80">
        <f t="shared" si="16"/>
        <v>0.11591466139535389</v>
      </c>
      <c r="N80">
        <f t="shared" si="16"/>
        <v>1.1211154200004616E-2</v>
      </c>
      <c r="O80">
        <f t="shared" si="16"/>
        <v>9.4892253993150732E-4</v>
      </c>
      <c r="P80">
        <f t="shared" si="16"/>
        <v>7.4587096012011122E-5</v>
      </c>
      <c r="Q80">
        <f t="shared" si="16"/>
        <v>5.5924248110666491E-6</v>
      </c>
      <c r="R80">
        <f t="shared" si="16"/>
        <v>4.0580216454744873E-7</v>
      </c>
      <c r="S80">
        <f t="shared" si="16"/>
        <v>2.8745964396406549E-8</v>
      </c>
      <c r="T80">
        <f t="shared" si="16"/>
        <v>1.9990893148756838E-9</v>
      </c>
      <c r="U80">
        <f t="shared" si="16"/>
        <v>1.3701117357492974E-10</v>
      </c>
      <c r="V80">
        <f t="shared" si="15"/>
        <v>9.9467101222217025E-12</v>
      </c>
    </row>
    <row r="81" spans="1:22" x14ac:dyDescent="0.2">
      <c r="A81" s="1" t="s">
        <v>144</v>
      </c>
      <c r="B81">
        <v>0</v>
      </c>
      <c r="C81">
        <v>0</v>
      </c>
      <c r="D81">
        <v>0</v>
      </c>
      <c r="E81">
        <v>0</v>
      </c>
      <c r="F81">
        <v>5</v>
      </c>
      <c r="G81">
        <v>78</v>
      </c>
      <c r="H81">
        <f t="shared" si="14"/>
        <v>0.89147962827194049</v>
      </c>
      <c r="I81">
        <f t="shared" si="13"/>
        <v>-0.11487269300908322</v>
      </c>
      <c r="L81">
        <f t="shared" si="16"/>
        <v>0.89147962827194049</v>
      </c>
      <c r="M81">
        <f t="shared" si="16"/>
        <v>9.9776827341170396E-2</v>
      </c>
      <c r="N81">
        <f t="shared" si="16"/>
        <v>8.1238266227978209E-3</v>
      </c>
      <c r="O81">
        <f t="shared" si="16"/>
        <v>5.7884206434202366E-4</v>
      </c>
      <c r="P81">
        <f t="shared" si="16"/>
        <v>3.8301168212512615E-5</v>
      </c>
      <c r="Q81">
        <f t="shared" si="16"/>
        <v>2.4175055317700639E-6</v>
      </c>
      <c r="R81">
        <f t="shared" si="16"/>
        <v>1.476728588958389E-7</v>
      </c>
      <c r="S81">
        <f t="shared" si="16"/>
        <v>8.8060715069374125E-9</v>
      </c>
      <c r="T81">
        <f t="shared" si="16"/>
        <v>5.155330625808958E-10</v>
      </c>
      <c r="U81">
        <f t="shared" si="16"/>
        <v>2.9743995882163681E-11</v>
      </c>
      <c r="V81">
        <f t="shared" si="15"/>
        <v>1.7974510768681284E-12</v>
      </c>
    </row>
    <row r="82" spans="1:22" x14ac:dyDescent="0.2">
      <c r="A82" s="1" t="s">
        <v>145</v>
      </c>
      <c r="B82">
        <v>0</v>
      </c>
      <c r="C82">
        <v>0</v>
      </c>
      <c r="D82">
        <v>0</v>
      </c>
      <c r="E82">
        <v>0</v>
      </c>
      <c r="F82">
        <v>24</v>
      </c>
      <c r="G82">
        <v>78</v>
      </c>
      <c r="H82">
        <f t="shared" si="14"/>
        <v>0.60430657389518505</v>
      </c>
      <c r="I82">
        <f t="shared" si="13"/>
        <v>-0.50367363714461233</v>
      </c>
      <c r="L82">
        <f t="shared" si="16"/>
        <v>0.60430657389518505</v>
      </c>
      <c r="M82">
        <f t="shared" si="16"/>
        <v>0.27201928455824004</v>
      </c>
      <c r="N82">
        <f t="shared" si="16"/>
        <v>8.9074779966259399E-2</v>
      </c>
      <c r="O82">
        <f t="shared" si="16"/>
        <v>2.5525737809932881E-2</v>
      </c>
      <c r="P82">
        <f t="shared" si="16"/>
        <v>6.7928863581225712E-3</v>
      </c>
      <c r="Q82">
        <f t="shared" si="16"/>
        <v>1.7243837178910111E-3</v>
      </c>
      <c r="R82">
        <f t="shared" si="16"/>
        <v>4.236344092993475E-4</v>
      </c>
      <c r="S82">
        <f t="shared" si="16"/>
        <v>1.0160073769893365E-4</v>
      </c>
      <c r="T82">
        <f t="shared" si="16"/>
        <v>2.3921878757223282E-5</v>
      </c>
      <c r="U82">
        <f t="shared" si="16"/>
        <v>5.5508843933790465E-6</v>
      </c>
      <c r="V82">
        <f t="shared" si="15"/>
        <v>1.6457842202388662E-6</v>
      </c>
    </row>
    <row r="83" spans="1:22" x14ac:dyDescent="0.2">
      <c r="A83" s="1" t="s">
        <v>146</v>
      </c>
      <c r="B83">
        <v>0</v>
      </c>
      <c r="C83">
        <v>0</v>
      </c>
      <c r="D83">
        <v>0</v>
      </c>
      <c r="E83">
        <v>0</v>
      </c>
      <c r="F83">
        <v>5</v>
      </c>
      <c r="G83">
        <v>78</v>
      </c>
      <c r="H83">
        <f t="shared" si="14"/>
        <v>0.89147962827194049</v>
      </c>
      <c r="I83">
        <f t="shared" si="13"/>
        <v>-0.11487269300908322</v>
      </c>
      <c r="L83">
        <f t="shared" si="16"/>
        <v>0.89147962827194049</v>
      </c>
      <c r="M83">
        <f t="shared" si="16"/>
        <v>9.9776827341170396E-2</v>
      </c>
      <c r="N83">
        <f t="shared" si="16"/>
        <v>8.1238266227978209E-3</v>
      </c>
      <c r="O83">
        <f t="shared" si="16"/>
        <v>5.7884206434202366E-4</v>
      </c>
      <c r="P83">
        <f t="shared" si="16"/>
        <v>3.8301168212512615E-5</v>
      </c>
      <c r="Q83">
        <f t="shared" si="16"/>
        <v>2.4175055317700639E-6</v>
      </c>
      <c r="R83">
        <f t="shared" si="16"/>
        <v>1.476728588958389E-7</v>
      </c>
      <c r="S83">
        <f t="shared" si="16"/>
        <v>8.8060715069374125E-9</v>
      </c>
      <c r="T83">
        <f t="shared" si="16"/>
        <v>5.155330625808958E-10</v>
      </c>
      <c r="U83">
        <f t="shared" si="16"/>
        <v>2.9743995882163681E-11</v>
      </c>
      <c r="V83">
        <f t="shared" si="15"/>
        <v>1.7974510768681284E-12</v>
      </c>
    </row>
    <row r="84" spans="1:22" x14ac:dyDescent="0.2">
      <c r="A84" s="1" t="s">
        <v>147</v>
      </c>
      <c r="B84">
        <v>0</v>
      </c>
      <c r="C84">
        <v>0</v>
      </c>
      <c r="D84">
        <v>0</v>
      </c>
      <c r="E84">
        <v>0</v>
      </c>
      <c r="F84">
        <v>4</v>
      </c>
      <c r="G84">
        <v>78</v>
      </c>
      <c r="H84">
        <f t="shared" si="14"/>
        <v>0.91176463960663734</v>
      </c>
      <c r="I84">
        <f t="shared" si="13"/>
        <v>-9.2373392820512323E-2</v>
      </c>
      <c r="L84">
        <f t="shared" si="16"/>
        <v>0.91176463960663734</v>
      </c>
      <c r="M84">
        <f t="shared" si="16"/>
        <v>8.2477651442374497E-2</v>
      </c>
      <c r="N84">
        <f t="shared" si="16"/>
        <v>5.4275335337470301E-3</v>
      </c>
      <c r="O84">
        <f t="shared" si="16"/>
        <v>3.1256275523741276E-4</v>
      </c>
      <c r="P84">
        <f t="shared" si="16"/>
        <v>1.6715694949100678E-5</v>
      </c>
      <c r="Q84">
        <f t="shared" si="16"/>
        <v>8.5273711652357803E-7</v>
      </c>
      <c r="R84">
        <f t="shared" si="16"/>
        <v>4.2100150322114071E-8</v>
      </c>
      <c r="S84">
        <f t="shared" si="16"/>
        <v>2.0290859565862151E-9</v>
      </c>
      <c r="T84">
        <f t="shared" si="16"/>
        <v>9.6008577284150963E-11</v>
      </c>
      <c r="U84">
        <f t="shared" si="16"/>
        <v>4.4770103356435873E-12</v>
      </c>
      <c r="V84">
        <f t="shared" si="15"/>
        <v>2.1627144519698049E-13</v>
      </c>
    </row>
    <row r="85" spans="1:22" x14ac:dyDescent="0.2">
      <c r="A85" s="1" t="s">
        <v>148</v>
      </c>
      <c r="B85">
        <v>0</v>
      </c>
      <c r="C85">
        <v>0</v>
      </c>
      <c r="D85">
        <v>0</v>
      </c>
      <c r="E85">
        <v>0</v>
      </c>
      <c r="F85">
        <v>7</v>
      </c>
      <c r="G85">
        <v>78</v>
      </c>
      <c r="H85">
        <f t="shared" si="14"/>
        <v>0.85283262004842209</v>
      </c>
      <c r="I85">
        <f t="shared" si="13"/>
        <v>-0.1591919757762664</v>
      </c>
      <c r="L85">
        <f t="shared" ref="L85:U94" si="17">_xlfn.GAMMA($B$1+L$4)/(_xlfn.GAMMA($B$1)*FACT(L$4))*($B$2/($B$2+$F85))^($B$1)*($F85/($B$2+$F85))^L$4</f>
        <v>0.85283262004842209</v>
      </c>
      <c r="M85">
        <f t="shared" si="17"/>
        <v>0.13096454804768037</v>
      </c>
      <c r="N85">
        <f t="shared" si="17"/>
        <v>1.4630406149995214E-2</v>
      </c>
      <c r="O85">
        <f t="shared" si="17"/>
        <v>1.4303011843970184E-3</v>
      </c>
      <c r="P85">
        <f t="shared" si="17"/>
        <v>1.2985273855765434E-4</v>
      </c>
      <c r="Q85">
        <f t="shared" si="17"/>
        <v>1.1245486471606806E-5</v>
      </c>
      <c r="R85">
        <f t="shared" si="17"/>
        <v>9.4250384770247074E-7</v>
      </c>
      <c r="S85">
        <f t="shared" si="17"/>
        <v>7.7114551127971033E-8</v>
      </c>
      <c r="T85">
        <f t="shared" si="17"/>
        <v>6.1941587043483148E-9</v>
      </c>
      <c r="U85">
        <f t="shared" si="17"/>
        <v>4.9033940523105018E-10</v>
      </c>
      <c r="V85">
        <f t="shared" si="15"/>
        <v>4.15790735175392E-11</v>
      </c>
    </row>
    <row r="86" spans="1:22" x14ac:dyDescent="0.2">
      <c r="A86" s="1" t="s">
        <v>149</v>
      </c>
      <c r="B86">
        <v>0</v>
      </c>
      <c r="C86">
        <v>0</v>
      </c>
      <c r="D86">
        <v>0</v>
      </c>
      <c r="E86">
        <v>0</v>
      </c>
      <c r="F86">
        <v>6</v>
      </c>
      <c r="G86">
        <v>78</v>
      </c>
      <c r="H86">
        <f t="shared" si="14"/>
        <v>0.87184464564971076</v>
      </c>
      <c r="I86">
        <f t="shared" si="13"/>
        <v>-0.13714402960388503</v>
      </c>
      <c r="L86">
        <f t="shared" si="17"/>
        <v>0.87184464564971076</v>
      </c>
      <c r="M86">
        <f t="shared" si="17"/>
        <v>0.11591466139535389</v>
      </c>
      <c r="N86">
        <f t="shared" si="17"/>
        <v>1.1211154200004616E-2</v>
      </c>
      <c r="O86">
        <f t="shared" si="17"/>
        <v>9.4892253993150732E-4</v>
      </c>
      <c r="P86">
        <f t="shared" si="17"/>
        <v>7.4587096012011122E-5</v>
      </c>
      <c r="Q86">
        <f t="shared" si="17"/>
        <v>5.5924248110666491E-6</v>
      </c>
      <c r="R86">
        <f t="shared" si="17"/>
        <v>4.0580216454744873E-7</v>
      </c>
      <c r="S86">
        <f t="shared" si="17"/>
        <v>2.8745964396406549E-8</v>
      </c>
      <c r="T86">
        <f t="shared" si="17"/>
        <v>1.9990893148756838E-9</v>
      </c>
      <c r="U86">
        <f t="shared" si="17"/>
        <v>1.3701117357492974E-10</v>
      </c>
      <c r="V86">
        <f t="shared" si="15"/>
        <v>9.9467101222217025E-12</v>
      </c>
    </row>
    <row r="87" spans="1:22" x14ac:dyDescent="0.2">
      <c r="A87" s="1" t="s">
        <v>150</v>
      </c>
      <c r="B87">
        <v>0</v>
      </c>
      <c r="C87">
        <v>0</v>
      </c>
      <c r="D87">
        <v>0</v>
      </c>
      <c r="E87">
        <v>0</v>
      </c>
      <c r="F87">
        <v>27</v>
      </c>
      <c r="G87">
        <v>78</v>
      </c>
      <c r="H87">
        <f t="shared" si="14"/>
        <v>0.57164770917019958</v>
      </c>
      <c r="I87">
        <f t="shared" si="13"/>
        <v>-0.55923237040147133</v>
      </c>
      <c r="L87">
        <f t="shared" si="17"/>
        <v>0.57164770917019958</v>
      </c>
      <c r="M87">
        <f t="shared" si="17"/>
        <v>0.28225807775698769</v>
      </c>
      <c r="N87">
        <f t="shared" si="17"/>
        <v>0.10138576455565992</v>
      </c>
      <c r="O87">
        <f t="shared" si="17"/>
        <v>3.1869559679179593E-2</v>
      </c>
      <c r="P87">
        <f t="shared" si="17"/>
        <v>9.3030990525770733E-3</v>
      </c>
      <c r="Q87">
        <f t="shared" si="17"/>
        <v>2.5904949273608067E-3</v>
      </c>
      <c r="R87">
        <f t="shared" si="17"/>
        <v>6.9809672010697453E-4</v>
      </c>
      <c r="S87">
        <f t="shared" si="17"/>
        <v>1.8365246742613322E-4</v>
      </c>
      <c r="T87">
        <f t="shared" si="17"/>
        <v>4.7431922534948404E-5</v>
      </c>
      <c r="U87">
        <f t="shared" si="17"/>
        <v>1.2072943340019823E-5</v>
      </c>
      <c r="V87">
        <f t="shared" si="15"/>
        <v>4.0408046270146158E-6</v>
      </c>
    </row>
    <row r="88" spans="1:22" x14ac:dyDescent="0.2">
      <c r="A88" t="s">
        <v>54</v>
      </c>
      <c r="B88">
        <v>1</v>
      </c>
      <c r="C88">
        <v>2</v>
      </c>
      <c r="D88">
        <v>3</v>
      </c>
      <c r="E88">
        <v>6</v>
      </c>
      <c r="F88">
        <v>46</v>
      </c>
      <c r="G88">
        <v>39</v>
      </c>
      <c r="H88">
        <f t="shared" si="14"/>
        <v>0.30075032585292139</v>
      </c>
      <c r="I88">
        <f t="shared" si="13"/>
        <v>-1.2014748406602005</v>
      </c>
      <c r="L88">
        <f t="shared" si="17"/>
        <v>0.41402787913487038</v>
      </c>
      <c r="M88">
        <f t="shared" si="17"/>
        <v>0.30075032585292139</v>
      </c>
      <c r="N88">
        <f t="shared" si="17"/>
        <v>0.15892613293090355</v>
      </c>
      <c r="O88">
        <f t="shared" si="17"/>
        <v>7.3494189895190742E-2</v>
      </c>
      <c r="P88">
        <f t="shared" si="17"/>
        <v>3.1561904219423779E-2</v>
      </c>
      <c r="Q88">
        <f t="shared" si="17"/>
        <v>1.2929356406009073E-2</v>
      </c>
      <c r="R88">
        <f t="shared" si="17"/>
        <v>5.125879199968905E-3</v>
      </c>
      <c r="S88">
        <f t="shared" si="17"/>
        <v>1.9838468655718881E-3</v>
      </c>
      <c r="T88">
        <f t="shared" si="17"/>
        <v>7.5377323874275116E-4</v>
      </c>
      <c r="U88">
        <f t="shared" si="17"/>
        <v>2.822550737818003E-4</v>
      </c>
      <c r="V88">
        <f t="shared" si="15"/>
        <v>1.6445718261592912E-4</v>
      </c>
    </row>
    <row r="89" spans="1:22" x14ac:dyDescent="0.2">
      <c r="A89" t="s">
        <v>20</v>
      </c>
      <c r="B89">
        <v>6</v>
      </c>
      <c r="C89">
        <v>7</v>
      </c>
      <c r="D89">
        <v>7</v>
      </c>
      <c r="E89">
        <v>20</v>
      </c>
      <c r="F89">
        <v>166</v>
      </c>
      <c r="G89">
        <v>13</v>
      </c>
      <c r="H89">
        <f t="shared" si="14"/>
        <v>6.9245683553666823E-2</v>
      </c>
      <c r="I89">
        <f t="shared" si="13"/>
        <v>-2.6700944672123605</v>
      </c>
      <c r="L89">
        <f t="shared" si="17"/>
        <v>0.10556965665183987</v>
      </c>
      <c r="M89">
        <f t="shared" si="17"/>
        <v>0.14861686612842806</v>
      </c>
      <c r="N89">
        <f t="shared" si="17"/>
        <v>0.15219829176283992</v>
      </c>
      <c r="O89">
        <f t="shared" si="17"/>
        <v>0.13640174884544101</v>
      </c>
      <c r="P89">
        <f t="shared" si="17"/>
        <v>0.11352267036479179</v>
      </c>
      <c r="Q89">
        <f t="shared" si="17"/>
        <v>9.012572626872413E-2</v>
      </c>
      <c r="R89">
        <f t="shared" si="17"/>
        <v>6.9245683553666823E-2</v>
      </c>
      <c r="S89">
        <f t="shared" si="17"/>
        <v>5.1937968027965277E-2</v>
      </c>
      <c r="T89">
        <f t="shared" si="17"/>
        <v>3.8244588558850608E-2</v>
      </c>
      <c r="U89">
        <f t="shared" si="17"/>
        <v>2.7753867166889067E-2</v>
      </c>
      <c r="V89">
        <f t="shared" si="15"/>
        <v>6.6382932670563499E-2</v>
      </c>
    </row>
    <row r="90" spans="1:22" x14ac:dyDescent="0.2">
      <c r="A90" s="1" t="s">
        <v>151</v>
      </c>
      <c r="B90">
        <v>0</v>
      </c>
      <c r="C90">
        <v>0</v>
      </c>
      <c r="D90">
        <v>0</v>
      </c>
      <c r="E90">
        <v>0</v>
      </c>
      <c r="F90">
        <v>4</v>
      </c>
      <c r="G90">
        <v>78</v>
      </c>
      <c r="H90">
        <f t="shared" si="14"/>
        <v>0.91176463960663734</v>
      </c>
      <c r="I90">
        <f t="shared" si="13"/>
        <v>-9.2373392820512323E-2</v>
      </c>
      <c r="L90">
        <f t="shared" si="17"/>
        <v>0.91176463960663734</v>
      </c>
      <c r="M90">
        <f t="shared" si="17"/>
        <v>8.2477651442374497E-2</v>
      </c>
      <c r="N90">
        <f t="shared" si="17"/>
        <v>5.4275335337470301E-3</v>
      </c>
      <c r="O90">
        <f t="shared" si="17"/>
        <v>3.1256275523741276E-4</v>
      </c>
      <c r="P90">
        <f t="shared" si="17"/>
        <v>1.6715694949100678E-5</v>
      </c>
      <c r="Q90">
        <f t="shared" si="17"/>
        <v>8.5273711652357803E-7</v>
      </c>
      <c r="R90">
        <f t="shared" si="17"/>
        <v>4.2100150322114071E-8</v>
      </c>
      <c r="S90">
        <f t="shared" si="17"/>
        <v>2.0290859565862151E-9</v>
      </c>
      <c r="T90">
        <f t="shared" si="17"/>
        <v>9.6008577284150963E-11</v>
      </c>
      <c r="U90">
        <f t="shared" si="17"/>
        <v>4.4770103356435873E-12</v>
      </c>
      <c r="V90">
        <f t="shared" si="15"/>
        <v>2.1627144519698049E-13</v>
      </c>
    </row>
    <row r="91" spans="1:22" x14ac:dyDescent="0.2">
      <c r="A91" t="s">
        <v>53</v>
      </c>
      <c r="B91">
        <v>1</v>
      </c>
      <c r="C91">
        <v>2</v>
      </c>
      <c r="D91">
        <v>4</v>
      </c>
      <c r="E91">
        <v>7</v>
      </c>
      <c r="F91">
        <v>126</v>
      </c>
      <c r="G91">
        <v>33</v>
      </c>
      <c r="H91">
        <f t="shared" si="14"/>
        <v>0.19281379305695051</v>
      </c>
      <c r="I91">
        <f t="shared" si="13"/>
        <v>-1.6460303586127913</v>
      </c>
      <c r="L91">
        <f t="shared" si="17"/>
        <v>0.15259903070987546</v>
      </c>
      <c r="M91">
        <f t="shared" si="17"/>
        <v>0.19281379305695051</v>
      </c>
      <c r="N91">
        <f t="shared" si="17"/>
        <v>0.17722994807303991</v>
      </c>
      <c r="O91">
        <f t="shared" si="17"/>
        <v>0.14256227062921698</v>
      </c>
      <c r="P91">
        <f t="shared" si="17"/>
        <v>0.10649386685100833</v>
      </c>
      <c r="Q91">
        <f t="shared" si="17"/>
        <v>7.5883631957195483E-2</v>
      </c>
      <c r="R91">
        <f t="shared" si="17"/>
        <v>5.2329835724352479E-2</v>
      </c>
      <c r="S91">
        <f t="shared" si="17"/>
        <v>3.5228889426452852E-2</v>
      </c>
      <c r="T91">
        <f t="shared" si="17"/>
        <v>2.3283127906496406E-2</v>
      </c>
      <c r="U91">
        <f t="shared" si="17"/>
        <v>1.5165340626738584E-2</v>
      </c>
      <c r="V91">
        <f t="shared" si="15"/>
        <v>2.6410265038672942E-2</v>
      </c>
    </row>
    <row r="92" spans="1:22" x14ac:dyDescent="0.2">
      <c r="A92" t="s">
        <v>60</v>
      </c>
      <c r="B92">
        <v>1</v>
      </c>
      <c r="C92">
        <v>1</v>
      </c>
      <c r="D92">
        <v>3</v>
      </c>
      <c r="E92">
        <v>5</v>
      </c>
      <c r="F92">
        <v>28</v>
      </c>
      <c r="G92">
        <v>42</v>
      </c>
      <c r="H92">
        <f t="shared" si="14"/>
        <v>0.28505794600135664</v>
      </c>
      <c r="I92">
        <f t="shared" si="13"/>
        <v>-1.255062800077049</v>
      </c>
      <c r="L92">
        <f t="shared" si="17"/>
        <v>0.56133117959845436</v>
      </c>
      <c r="M92">
        <f t="shared" si="17"/>
        <v>0.28505794600135664</v>
      </c>
      <c r="N92">
        <f t="shared" si="17"/>
        <v>0.10530762680708683</v>
      </c>
      <c r="O92">
        <f t="shared" si="17"/>
        <v>3.4045128798499906E-2</v>
      </c>
      <c r="P92">
        <f t="shared" si="17"/>
        <v>1.0221217659498631E-2</v>
      </c>
      <c r="Q92">
        <f t="shared" si="17"/>
        <v>2.9272095342378862E-3</v>
      </c>
      <c r="R92">
        <f t="shared" si="17"/>
        <v>8.1130235308778651E-4</v>
      </c>
      <c r="S92">
        <f t="shared" si="17"/>
        <v>2.1951286542139272E-4</v>
      </c>
      <c r="T92">
        <f t="shared" si="17"/>
        <v>5.830825072211827E-5</v>
      </c>
      <c r="U92">
        <f t="shared" si="17"/>
        <v>1.5264005721875961E-5</v>
      </c>
      <c r="V92">
        <f t="shared" si="15"/>
        <v>5.3041259124864126E-6</v>
      </c>
    </row>
    <row r="93" spans="1:22" x14ac:dyDescent="0.2">
      <c r="A93" s="1" t="s">
        <v>152</v>
      </c>
      <c r="B93">
        <v>0</v>
      </c>
      <c r="C93">
        <v>0</v>
      </c>
      <c r="D93">
        <v>0</v>
      </c>
      <c r="E93">
        <v>0</v>
      </c>
      <c r="F93">
        <v>65</v>
      </c>
      <c r="G93">
        <v>78</v>
      </c>
      <c r="H93">
        <f t="shared" si="14"/>
        <v>0.31252470628102103</v>
      </c>
      <c r="I93">
        <f t="shared" si="13"/>
        <v>-1.1630717528314984</v>
      </c>
      <c r="L93">
        <f t="shared" si="17"/>
        <v>0.31252470628102103</v>
      </c>
      <c r="M93">
        <f t="shared" si="17"/>
        <v>0.28225954171807699</v>
      </c>
      <c r="N93">
        <f t="shared" si="17"/>
        <v>0.18544947035207587</v>
      </c>
      <c r="O93">
        <f t="shared" si="17"/>
        <v>0.10662794619630986</v>
      </c>
      <c r="P93">
        <f t="shared" si="17"/>
        <v>5.6933645162539959E-2</v>
      </c>
      <c r="Q93">
        <f t="shared" si="17"/>
        <v>2.8998160930256003E-2</v>
      </c>
      <c r="R93">
        <f t="shared" si="17"/>
        <v>1.4293864844713247E-2</v>
      </c>
      <c r="S93">
        <f t="shared" si="17"/>
        <v>6.8782381024869261E-3</v>
      </c>
      <c r="T93">
        <f t="shared" si="17"/>
        <v>3.2493577582939719E-3</v>
      </c>
      <c r="U93">
        <f t="shared" si="17"/>
        <v>1.5128167659133474E-3</v>
      </c>
      <c r="V93">
        <f t="shared" si="15"/>
        <v>1.2722518883129252E-3</v>
      </c>
    </row>
    <row r="94" spans="1:22" x14ac:dyDescent="0.2">
      <c r="A94" t="s">
        <v>44</v>
      </c>
      <c r="B94">
        <v>2</v>
      </c>
      <c r="C94">
        <v>0</v>
      </c>
      <c r="D94">
        <v>2</v>
      </c>
      <c r="E94">
        <v>4</v>
      </c>
      <c r="F94">
        <v>116</v>
      </c>
      <c r="G94">
        <v>47</v>
      </c>
      <c r="H94">
        <f t="shared" si="14"/>
        <v>0.1827451690042172</v>
      </c>
      <c r="I94">
        <f t="shared" si="13"/>
        <v>-1.6996626156991035</v>
      </c>
      <c r="L94">
        <f t="shared" si="17"/>
        <v>0.16909379714793718</v>
      </c>
      <c r="M94">
        <f t="shared" si="17"/>
        <v>0.20610116486292096</v>
      </c>
      <c r="N94">
        <f t="shared" si="17"/>
        <v>0.1827451690042172</v>
      </c>
      <c r="O94">
        <f t="shared" si="17"/>
        <v>0.14180118006529385</v>
      </c>
      <c r="P94">
        <f t="shared" si="17"/>
        <v>0.10218009084576182</v>
      </c>
      <c r="Q94">
        <f t="shared" si="17"/>
        <v>7.023542960288115E-2</v>
      </c>
      <c r="R94">
        <f t="shared" si="17"/>
        <v>4.6722271857596226E-2</v>
      </c>
      <c r="S94">
        <f t="shared" si="17"/>
        <v>3.034170486634381E-2</v>
      </c>
      <c r="T94">
        <f t="shared" si="17"/>
        <v>1.934411198302647E-2</v>
      </c>
      <c r="U94">
        <f t="shared" si="17"/>
        <v>1.2154191914636554E-2</v>
      </c>
      <c r="V94">
        <f t="shared" si="15"/>
        <v>1.9280887849384754E-2</v>
      </c>
    </row>
    <row r="95" spans="1:22" x14ac:dyDescent="0.2">
      <c r="A95" t="s">
        <v>32</v>
      </c>
      <c r="B95">
        <v>3</v>
      </c>
      <c r="C95">
        <v>2</v>
      </c>
      <c r="D95">
        <v>2</v>
      </c>
      <c r="E95">
        <v>7</v>
      </c>
      <c r="F95">
        <v>65</v>
      </c>
      <c r="G95">
        <v>33</v>
      </c>
      <c r="H95">
        <f t="shared" si="14"/>
        <v>0.10662794619630986</v>
      </c>
      <c r="I95">
        <f t="shared" si="13"/>
        <v>-2.2384096421681194</v>
      </c>
      <c r="L95">
        <f t="shared" ref="L95:U104" si="18">_xlfn.GAMMA($B$1+L$4)/(_xlfn.GAMMA($B$1)*FACT(L$4))*($B$2/($B$2+$F95))^($B$1)*($F95/($B$2+$F95))^L$4</f>
        <v>0.31252470628102103</v>
      </c>
      <c r="M95">
        <f t="shared" si="18"/>
        <v>0.28225954171807699</v>
      </c>
      <c r="N95">
        <f t="shared" si="18"/>
        <v>0.18544947035207587</v>
      </c>
      <c r="O95">
        <f t="shared" si="18"/>
        <v>0.10662794619630986</v>
      </c>
      <c r="P95">
        <f t="shared" si="18"/>
        <v>5.6933645162539959E-2</v>
      </c>
      <c r="Q95">
        <f t="shared" si="18"/>
        <v>2.8998160930256003E-2</v>
      </c>
      <c r="R95">
        <f t="shared" si="18"/>
        <v>1.4293864844713247E-2</v>
      </c>
      <c r="S95">
        <f t="shared" si="18"/>
        <v>6.8782381024869261E-3</v>
      </c>
      <c r="T95">
        <f t="shared" si="18"/>
        <v>3.2493577582939719E-3</v>
      </c>
      <c r="U95">
        <f t="shared" si="18"/>
        <v>1.5128167659133474E-3</v>
      </c>
      <c r="V95">
        <f t="shared" si="15"/>
        <v>1.2722518883129252E-3</v>
      </c>
    </row>
    <row r="96" spans="1:22" x14ac:dyDescent="0.2">
      <c r="A96" t="s">
        <v>45</v>
      </c>
      <c r="B96">
        <v>2</v>
      </c>
      <c r="C96">
        <v>0</v>
      </c>
      <c r="D96">
        <v>2</v>
      </c>
      <c r="E96">
        <v>4</v>
      </c>
      <c r="F96">
        <v>90</v>
      </c>
      <c r="G96">
        <v>47</v>
      </c>
      <c r="H96">
        <f t="shared" si="14"/>
        <v>0.19203528612602166</v>
      </c>
      <c r="I96">
        <f t="shared" si="13"/>
        <v>-1.6500761419338184</v>
      </c>
      <c r="L96">
        <f t="shared" si="18"/>
        <v>0.22637085979564506</v>
      </c>
      <c r="M96">
        <f t="shared" si="18"/>
        <v>0.24445247244863835</v>
      </c>
      <c r="N96">
        <f t="shared" si="18"/>
        <v>0.19203528612602166</v>
      </c>
      <c r="O96">
        <f t="shared" si="18"/>
        <v>0.13201890343038214</v>
      </c>
      <c r="P96">
        <f t="shared" si="18"/>
        <v>8.4283721747718157E-2</v>
      </c>
      <c r="Q96">
        <f t="shared" si="18"/>
        <v>5.1328054984920976E-2</v>
      </c>
      <c r="R96">
        <f t="shared" si="18"/>
        <v>3.0251273394377515E-2</v>
      </c>
      <c r="S96">
        <f t="shared" si="18"/>
        <v>1.7405272707672829E-2</v>
      </c>
      <c r="T96">
        <f t="shared" si="18"/>
        <v>9.8312965063393452E-3</v>
      </c>
      <c r="U96">
        <f t="shared" si="18"/>
        <v>5.4727956273737067E-3</v>
      </c>
      <c r="V96">
        <f t="shared" si="15"/>
        <v>6.5500632309103413E-3</v>
      </c>
    </row>
    <row r="97" spans="1:22" x14ac:dyDescent="0.2">
      <c r="A97" t="s">
        <v>15</v>
      </c>
      <c r="B97">
        <v>10</v>
      </c>
      <c r="C97">
        <v>10</v>
      </c>
      <c r="D97">
        <v>20</v>
      </c>
      <c r="E97">
        <v>40</v>
      </c>
      <c r="F97">
        <v>381</v>
      </c>
      <c r="G97">
        <v>7</v>
      </c>
      <c r="H97">
        <f t="shared" si="14"/>
        <v>5.0957339597547051E-2</v>
      </c>
      <c r="I97">
        <f t="shared" si="13"/>
        <v>-2.9767664747806202</v>
      </c>
      <c r="L97">
        <f t="shared" si="18"/>
        <v>2.7983927612437547E-2</v>
      </c>
      <c r="M97">
        <f t="shared" si="18"/>
        <v>4.9422752504675219E-2</v>
      </c>
      <c r="N97">
        <f t="shared" si="18"/>
        <v>6.3497682944081882E-2</v>
      </c>
      <c r="O97">
        <f t="shared" si="18"/>
        <v>7.139327566125972E-2</v>
      </c>
      <c r="P97">
        <f t="shared" si="18"/>
        <v>7.4543407065194203E-2</v>
      </c>
      <c r="Q97">
        <f t="shared" si="18"/>
        <v>7.4244568562420857E-2</v>
      </c>
      <c r="R97">
        <f t="shared" si="18"/>
        <v>7.156454053430672E-2</v>
      </c>
      <c r="S97">
        <f t="shared" si="18"/>
        <v>6.7340975836975847E-2</v>
      </c>
      <c r="T97">
        <f t="shared" si="18"/>
        <v>6.2209070733742509E-2</v>
      </c>
      <c r="U97">
        <f t="shared" si="18"/>
        <v>5.6636511645209588E-2</v>
      </c>
      <c r="V97">
        <f t="shared" si="15"/>
        <v>0.38116328689969592</v>
      </c>
    </row>
    <row r="98" spans="1:22" x14ac:dyDescent="0.2">
      <c r="A98" t="s">
        <v>26</v>
      </c>
      <c r="B98">
        <v>4</v>
      </c>
      <c r="C98">
        <v>1</v>
      </c>
      <c r="D98">
        <v>4</v>
      </c>
      <c r="E98">
        <v>9</v>
      </c>
      <c r="F98">
        <v>50</v>
      </c>
      <c r="G98">
        <v>26</v>
      </c>
      <c r="H98">
        <f t="shared" si="14"/>
        <v>3.6961592549546556E-2</v>
      </c>
      <c r="I98">
        <f t="shared" si="13"/>
        <v>-3.2978759446751771</v>
      </c>
      <c r="L98">
        <f t="shared" si="18"/>
        <v>0.38903080557801212</v>
      </c>
      <c r="M98">
        <f t="shared" si="18"/>
        <v>0.29858554629906392</v>
      </c>
      <c r="N98">
        <f t="shared" si="18"/>
        <v>0.16671176834445584</v>
      </c>
      <c r="O98">
        <f t="shared" si="18"/>
        <v>8.1457713817469551E-2</v>
      </c>
      <c r="P98">
        <f t="shared" si="18"/>
        <v>3.6961592549546556E-2</v>
      </c>
      <c r="Q98">
        <f t="shared" si="18"/>
        <v>1.5998256394253504E-2</v>
      </c>
      <c r="R98">
        <f t="shared" si="18"/>
        <v>6.7015055302050526E-3</v>
      </c>
      <c r="S98">
        <f t="shared" si="18"/>
        <v>2.7404408121445537E-3</v>
      </c>
      <c r="T98">
        <f t="shared" si="18"/>
        <v>1.1001737116466319E-3</v>
      </c>
      <c r="U98">
        <f t="shared" si="18"/>
        <v>4.3528186538139272E-4</v>
      </c>
      <c r="V98">
        <f t="shared" si="15"/>
        <v>2.7691509782090673E-4</v>
      </c>
    </row>
    <row r="99" spans="1:22" x14ac:dyDescent="0.2">
      <c r="A99" t="s">
        <v>8</v>
      </c>
      <c r="B99">
        <v>27</v>
      </c>
      <c r="C99">
        <v>14</v>
      </c>
      <c r="D99">
        <v>17</v>
      </c>
      <c r="E99">
        <v>58</v>
      </c>
      <c r="F99">
        <v>556</v>
      </c>
      <c r="G99">
        <v>5</v>
      </c>
      <c r="H99">
        <f t="shared" si="14"/>
        <v>1.0566195456502408E-2</v>
      </c>
      <c r="I99">
        <f t="shared" si="13"/>
        <v>-4.5500954817832087</v>
      </c>
      <c r="L99">
        <f t="shared" si="18"/>
        <v>1.4029609089300238E-2</v>
      </c>
      <c r="M99">
        <f t="shared" si="18"/>
        <v>2.6411698976749453E-2</v>
      </c>
      <c r="N99">
        <f t="shared" si="18"/>
        <v>3.6170940078919987E-2</v>
      </c>
      <c r="O99">
        <f t="shared" si="18"/>
        <v>4.3350262851905186E-2</v>
      </c>
      <c r="P99">
        <f t="shared" si="18"/>
        <v>4.82476509312013E-2</v>
      </c>
      <c r="Q99">
        <f t="shared" si="18"/>
        <v>5.1222896269292946E-2</v>
      </c>
      <c r="R99">
        <f t="shared" si="18"/>
        <v>5.262957204951943E-2</v>
      </c>
      <c r="S99">
        <f t="shared" si="18"/>
        <v>5.2789052259950002E-2</v>
      </c>
      <c r="T99">
        <f t="shared" si="18"/>
        <v>5.1981724341469408E-2</v>
      </c>
      <c r="U99">
        <f t="shared" si="18"/>
        <v>5.0445911377522988E-2</v>
      </c>
      <c r="V99">
        <f t="shared" si="15"/>
        <v>0.57272068177416913</v>
      </c>
    </row>
    <row r="100" spans="1:22" x14ac:dyDescent="0.2">
      <c r="A100" t="s">
        <v>79</v>
      </c>
      <c r="B100">
        <v>0</v>
      </c>
      <c r="C100">
        <v>1</v>
      </c>
      <c r="D100">
        <v>1</v>
      </c>
      <c r="E100">
        <v>2</v>
      </c>
      <c r="F100">
        <v>14</v>
      </c>
      <c r="G100">
        <v>66</v>
      </c>
      <c r="H100">
        <f t="shared" si="14"/>
        <v>0.73518765534714225</v>
      </c>
      <c r="I100">
        <f t="shared" si="13"/>
        <v>-0.30762949895874692</v>
      </c>
      <c r="L100">
        <f t="shared" si="18"/>
        <v>0.73518765534714225</v>
      </c>
      <c r="M100">
        <f t="shared" si="18"/>
        <v>0.21105259012824759</v>
      </c>
      <c r="N100">
        <f t="shared" si="18"/>
        <v>4.4075358705504455E-2</v>
      </c>
      <c r="O100">
        <f t="shared" si="18"/>
        <v>8.0550734743212241E-3</v>
      </c>
      <c r="P100">
        <f t="shared" si="18"/>
        <v>1.3670854345228787E-3</v>
      </c>
      <c r="Q100">
        <f t="shared" si="18"/>
        <v>2.2132237678349766E-4</v>
      </c>
      <c r="R100">
        <f t="shared" si="18"/>
        <v>3.4676299469309727E-5</v>
      </c>
      <c r="S100">
        <f t="shared" si="18"/>
        <v>5.3038164148610001E-6</v>
      </c>
      <c r="T100">
        <f t="shared" si="18"/>
        <v>7.9641056318063835E-7</v>
      </c>
      <c r="U100">
        <f t="shared" si="18"/>
        <v>1.1785662876553737E-7</v>
      </c>
      <c r="V100">
        <f t="shared" si="15"/>
        <v>2.0150401902618853E-8</v>
      </c>
    </row>
    <row r="101" spans="1:22" x14ac:dyDescent="0.2">
      <c r="A101" t="s">
        <v>88</v>
      </c>
      <c r="B101">
        <v>0</v>
      </c>
      <c r="C101">
        <v>0</v>
      </c>
      <c r="D101">
        <v>8</v>
      </c>
      <c r="E101">
        <v>8</v>
      </c>
      <c r="F101">
        <v>93</v>
      </c>
      <c r="G101">
        <v>29</v>
      </c>
      <c r="H101">
        <f t="shared" si="14"/>
        <v>0.21843102898090877</v>
      </c>
      <c r="I101">
        <f t="shared" si="13"/>
        <v>-1.5212849711145444</v>
      </c>
      <c r="L101">
        <f t="shared" si="18"/>
        <v>0.21843102898090877</v>
      </c>
      <c r="M101">
        <f t="shared" si="18"/>
        <v>0.23981393964532285</v>
      </c>
      <c r="N101">
        <f t="shared" si="18"/>
        <v>0.19153458481409499</v>
      </c>
      <c r="O101">
        <f t="shared" si="18"/>
        <v>0.13387160405085344</v>
      </c>
      <c r="P101">
        <f t="shared" si="18"/>
        <v>8.6892487270135738E-2</v>
      </c>
      <c r="Q101">
        <f t="shared" si="18"/>
        <v>5.3799657397698215E-2</v>
      </c>
      <c r="R101">
        <f t="shared" si="18"/>
        <v>3.2236994216071027E-2</v>
      </c>
      <c r="S101">
        <f t="shared" si="18"/>
        <v>1.8857229701885629E-2</v>
      </c>
      <c r="T101">
        <f t="shared" si="18"/>
        <v>1.0829141579060326E-2</v>
      </c>
      <c r="U101">
        <f t="shared" si="18"/>
        <v>6.1288451114753888E-3</v>
      </c>
      <c r="V101">
        <f t="shared" si="15"/>
        <v>7.6044872324935175E-3</v>
      </c>
    </row>
    <row r="102" spans="1:22" x14ac:dyDescent="0.2">
      <c r="A102" t="s">
        <v>24</v>
      </c>
      <c r="B102">
        <v>4</v>
      </c>
      <c r="C102">
        <v>4</v>
      </c>
      <c r="D102">
        <v>2</v>
      </c>
      <c r="E102">
        <v>10</v>
      </c>
      <c r="F102">
        <v>85</v>
      </c>
      <c r="G102">
        <v>25</v>
      </c>
      <c r="H102">
        <f t="shared" si="14"/>
        <v>7.9604506986045362E-2</v>
      </c>
      <c r="I102">
        <f t="shared" si="13"/>
        <v>-2.5306845673069702</v>
      </c>
      <c r="L102">
        <f t="shared" si="18"/>
        <v>0.24056772216434452</v>
      </c>
      <c r="M102">
        <f t="shared" si="18"/>
        <v>0.25223511622861516</v>
      </c>
      <c r="N102">
        <f t="shared" si="18"/>
        <v>0.19239174372343851</v>
      </c>
      <c r="O102">
        <f t="shared" si="18"/>
        <v>0.12842092515128153</v>
      </c>
      <c r="P102">
        <f t="shared" si="18"/>
        <v>7.9604506986045362E-2</v>
      </c>
      <c r="Q102">
        <f t="shared" si="18"/>
        <v>4.7069874349280436E-2</v>
      </c>
      <c r="R102">
        <f t="shared" si="18"/>
        <v>2.6935570050318051E-2</v>
      </c>
      <c r="S102">
        <f t="shared" si="18"/>
        <v>1.5047266821211092E-2</v>
      </c>
      <c r="T102">
        <f t="shared" si="18"/>
        <v>8.2524302688028028E-3</v>
      </c>
      <c r="U102">
        <f t="shared" si="18"/>
        <v>4.4604079225500021E-3</v>
      </c>
      <c r="V102">
        <f t="shared" si="15"/>
        <v>5.0144363341124709E-3</v>
      </c>
    </row>
    <row r="103" spans="1:22" x14ac:dyDescent="0.2">
      <c r="A103" s="1" t="s">
        <v>153</v>
      </c>
      <c r="B103">
        <v>0</v>
      </c>
      <c r="C103">
        <v>0</v>
      </c>
      <c r="D103">
        <v>0</v>
      </c>
      <c r="E103">
        <v>0</v>
      </c>
      <c r="F103">
        <v>3</v>
      </c>
      <c r="G103">
        <v>78</v>
      </c>
      <c r="H103">
        <f t="shared" si="14"/>
        <v>0.93272822324497884</v>
      </c>
      <c r="I103">
        <f t="shared" si="13"/>
        <v>-6.9641413982702266E-2</v>
      </c>
      <c r="L103">
        <f t="shared" si="18"/>
        <v>0.93272822324497884</v>
      </c>
      <c r="M103">
        <f t="shared" si="18"/>
        <v>6.3938314021505169E-2</v>
      </c>
      <c r="N103">
        <f t="shared" si="18"/>
        <v>3.1884523509597444E-3</v>
      </c>
      <c r="O103">
        <f t="shared" si="18"/>
        <v>1.3914485856811264E-4</v>
      </c>
      <c r="P103">
        <f t="shared" si="18"/>
        <v>5.6390623366839263E-6</v>
      </c>
      <c r="Q103">
        <f t="shared" si="18"/>
        <v>2.1799681405481802E-7</v>
      </c>
      <c r="R103">
        <f t="shared" si="18"/>
        <v>8.1558860212275858E-9</v>
      </c>
      <c r="S103">
        <f t="shared" si="18"/>
        <v>2.9787939824625227E-10</v>
      </c>
      <c r="T103">
        <f t="shared" si="18"/>
        <v>1.0680770373054132E-11</v>
      </c>
      <c r="U103">
        <f t="shared" si="18"/>
        <v>3.7742717160518814E-13</v>
      </c>
      <c r="V103">
        <f t="shared" si="15"/>
        <v>1.3766765505351941E-14</v>
      </c>
    </row>
    <row r="104" spans="1:22" x14ac:dyDescent="0.2">
      <c r="A104" t="s">
        <v>48</v>
      </c>
      <c r="B104">
        <v>2</v>
      </c>
      <c r="C104">
        <v>0</v>
      </c>
      <c r="D104">
        <v>0</v>
      </c>
      <c r="E104">
        <v>2</v>
      </c>
      <c r="F104">
        <v>11</v>
      </c>
      <c r="G104">
        <v>66</v>
      </c>
      <c r="H104">
        <f t="shared" si="14"/>
        <v>3.0653246610472428E-2</v>
      </c>
      <c r="I104">
        <f t="shared" si="13"/>
        <v>-3.4850166969087102</v>
      </c>
      <c r="L104">
        <f t="shared" si="18"/>
        <v>0.78251932395532953</v>
      </c>
      <c r="M104">
        <f t="shared" si="18"/>
        <v>0.18158477435617276</v>
      </c>
      <c r="N104">
        <f t="shared" si="18"/>
        <v>3.0653246610472428E-2</v>
      </c>
      <c r="O104">
        <f t="shared" si="18"/>
        <v>4.5283710920203295E-3</v>
      </c>
      <c r="P104">
        <f t="shared" si="18"/>
        <v>6.2124089784734834E-4</v>
      </c>
      <c r="Q104">
        <f t="shared" si="18"/>
        <v>8.1298323036778947E-5</v>
      </c>
      <c r="R104">
        <f t="shared" si="18"/>
        <v>1.0296292846153037E-5</v>
      </c>
      <c r="S104">
        <f t="shared" si="18"/>
        <v>1.2730002935226285E-6</v>
      </c>
      <c r="T104">
        <f t="shared" si="18"/>
        <v>1.5451438290539477E-7</v>
      </c>
      <c r="U104">
        <f t="shared" si="18"/>
        <v>1.8483226844907345E-8</v>
      </c>
      <c r="V104">
        <f t="shared" si="15"/>
        <v>2.4743713744612705E-9</v>
      </c>
    </row>
    <row r="105" spans="1:22" x14ac:dyDescent="0.2">
      <c r="A105" t="s">
        <v>96</v>
      </c>
      <c r="B105">
        <v>0</v>
      </c>
      <c r="C105">
        <v>0</v>
      </c>
      <c r="D105">
        <v>1</v>
      </c>
      <c r="E105">
        <v>1</v>
      </c>
      <c r="F105">
        <v>11</v>
      </c>
      <c r="G105">
        <v>77</v>
      </c>
      <c r="H105">
        <f t="shared" si="14"/>
        <v>0.78251932395532953</v>
      </c>
      <c r="I105">
        <f t="shared" si="13"/>
        <v>-0.24523666172216813</v>
      </c>
      <c r="L105">
        <f t="shared" ref="L105:U114" si="19">_xlfn.GAMMA($B$1+L$4)/(_xlfn.GAMMA($B$1)*FACT(L$4))*($B$2/($B$2+$F105))^($B$1)*($F105/($B$2+$F105))^L$4</f>
        <v>0.78251932395532953</v>
      </c>
      <c r="M105">
        <f t="shared" si="19"/>
        <v>0.18158477435617276</v>
      </c>
      <c r="N105">
        <f t="shared" si="19"/>
        <v>3.0653246610472428E-2</v>
      </c>
      <c r="O105">
        <f t="shared" si="19"/>
        <v>4.5283710920203295E-3</v>
      </c>
      <c r="P105">
        <f t="shared" si="19"/>
        <v>6.2124089784734834E-4</v>
      </c>
      <c r="Q105">
        <f t="shared" si="19"/>
        <v>8.1298323036778947E-5</v>
      </c>
      <c r="R105">
        <f t="shared" si="19"/>
        <v>1.0296292846153037E-5</v>
      </c>
      <c r="S105">
        <f t="shared" si="19"/>
        <v>1.2730002935226285E-6</v>
      </c>
      <c r="T105">
        <f t="shared" si="19"/>
        <v>1.5451438290539477E-7</v>
      </c>
      <c r="U105">
        <f t="shared" si="19"/>
        <v>1.8483226844907345E-8</v>
      </c>
      <c r="V105">
        <f t="shared" si="15"/>
        <v>2.4743713744612705E-9</v>
      </c>
    </row>
    <row r="106" spans="1:22" x14ac:dyDescent="0.2">
      <c r="A106" t="s">
        <v>75</v>
      </c>
      <c r="B106">
        <v>0</v>
      </c>
      <c r="C106">
        <v>2</v>
      </c>
      <c r="D106">
        <v>1</v>
      </c>
      <c r="E106">
        <v>3</v>
      </c>
      <c r="F106">
        <v>17</v>
      </c>
      <c r="G106">
        <v>60</v>
      </c>
      <c r="H106">
        <f t="shared" si="14"/>
        <v>0.69190949547424563</v>
      </c>
      <c r="I106">
        <f t="shared" si="13"/>
        <v>-0.36830011880474645</v>
      </c>
      <c r="L106">
        <f t="shared" si="19"/>
        <v>0.69190949547424563</v>
      </c>
      <c r="M106">
        <f t="shared" si="19"/>
        <v>0.23462576025932938</v>
      </c>
      <c r="N106">
        <f t="shared" si="19"/>
        <v>5.7878169043007716E-2</v>
      </c>
      <c r="O106">
        <f t="shared" si="19"/>
        <v>1.2494599979270677E-2</v>
      </c>
      <c r="P106">
        <f t="shared" si="19"/>
        <v>2.5048540643233413E-3</v>
      </c>
      <c r="Q106">
        <f t="shared" si="19"/>
        <v>4.7901158786453775E-4</v>
      </c>
      <c r="R106">
        <f t="shared" si="19"/>
        <v>8.8651759790433411E-5</v>
      </c>
      <c r="S106">
        <f t="shared" si="19"/>
        <v>1.6016846781772167E-5</v>
      </c>
      <c r="T106">
        <f t="shared" si="19"/>
        <v>2.8409230573960445E-6</v>
      </c>
      <c r="U106">
        <f t="shared" si="19"/>
        <v>4.9660420886643715E-7</v>
      </c>
      <c r="V106">
        <f t="shared" si="15"/>
        <v>1.034581202929985E-7</v>
      </c>
    </row>
    <row r="107" spans="1:22" x14ac:dyDescent="0.2">
      <c r="A107" s="1" t="s">
        <v>154</v>
      </c>
      <c r="B107">
        <v>0</v>
      </c>
      <c r="C107">
        <v>0</v>
      </c>
      <c r="D107">
        <v>0</v>
      </c>
      <c r="E107">
        <v>0</v>
      </c>
      <c r="F107">
        <v>4</v>
      </c>
      <c r="G107">
        <v>78</v>
      </c>
      <c r="H107">
        <f t="shared" si="14"/>
        <v>0.91176463960663734</v>
      </c>
      <c r="I107">
        <f t="shared" si="13"/>
        <v>-9.2373392820512323E-2</v>
      </c>
      <c r="L107">
        <f t="shared" si="19"/>
        <v>0.91176463960663734</v>
      </c>
      <c r="M107">
        <f t="shared" si="19"/>
        <v>8.2477651442374497E-2</v>
      </c>
      <c r="N107">
        <f t="shared" si="19"/>
        <v>5.4275335337470301E-3</v>
      </c>
      <c r="O107">
        <f t="shared" si="19"/>
        <v>3.1256275523741276E-4</v>
      </c>
      <c r="P107">
        <f t="shared" si="19"/>
        <v>1.6715694949100678E-5</v>
      </c>
      <c r="Q107">
        <f t="shared" si="19"/>
        <v>8.5273711652357803E-7</v>
      </c>
      <c r="R107">
        <f t="shared" si="19"/>
        <v>4.2100150322114071E-8</v>
      </c>
      <c r="S107">
        <f t="shared" si="19"/>
        <v>2.0290859565862151E-9</v>
      </c>
      <c r="T107">
        <f t="shared" si="19"/>
        <v>9.6008577284150963E-11</v>
      </c>
      <c r="U107">
        <f t="shared" si="19"/>
        <v>4.4770103356435873E-12</v>
      </c>
      <c r="V107">
        <f t="shared" si="15"/>
        <v>2.1627144519698049E-13</v>
      </c>
    </row>
    <row r="108" spans="1:22" x14ac:dyDescent="0.2">
      <c r="A108" t="s">
        <v>66</v>
      </c>
      <c r="B108">
        <v>1</v>
      </c>
      <c r="C108">
        <v>0</v>
      </c>
      <c r="D108">
        <v>1</v>
      </c>
      <c r="E108">
        <v>2</v>
      </c>
      <c r="F108">
        <v>33</v>
      </c>
      <c r="G108">
        <v>66</v>
      </c>
      <c r="H108">
        <f t="shared" si="14"/>
        <v>0.29521586072677231</v>
      </c>
      <c r="I108">
        <f t="shared" si="13"/>
        <v>-1.2200484589499285</v>
      </c>
      <c r="L108">
        <f t="shared" si="19"/>
        <v>0.51360202437726898</v>
      </c>
      <c r="M108">
        <f t="shared" si="19"/>
        <v>0.29521586072677231</v>
      </c>
      <c r="N108">
        <f t="shared" si="19"/>
        <v>0.12344267811266989</v>
      </c>
      <c r="O108">
        <f t="shared" si="19"/>
        <v>4.5170975077946957E-2</v>
      </c>
      <c r="P108">
        <f t="shared" si="19"/>
        <v>1.5349919245428117E-2</v>
      </c>
      <c r="Q108">
        <f t="shared" si="19"/>
        <v>4.9757235590960529E-3</v>
      </c>
      <c r="R108">
        <f t="shared" si="19"/>
        <v>1.5609325709518378E-3</v>
      </c>
      <c r="S108">
        <f t="shared" si="19"/>
        <v>4.7803573229472521E-4</v>
      </c>
      <c r="T108">
        <f t="shared" si="19"/>
        <v>1.4372402417265885E-4</v>
      </c>
      <c r="U108">
        <f t="shared" si="19"/>
        <v>4.2586000089518753E-5</v>
      </c>
      <c r="V108">
        <f t="shared" si="15"/>
        <v>1.7540573308938434E-5</v>
      </c>
    </row>
    <row r="109" spans="1:22" x14ac:dyDescent="0.2">
      <c r="A109" s="1" t="s">
        <v>155</v>
      </c>
      <c r="B109">
        <v>0</v>
      </c>
      <c r="C109">
        <v>0</v>
      </c>
      <c r="D109">
        <v>0</v>
      </c>
      <c r="E109">
        <v>0</v>
      </c>
      <c r="F109">
        <v>6</v>
      </c>
      <c r="G109">
        <v>78</v>
      </c>
      <c r="H109">
        <f t="shared" si="14"/>
        <v>0.87184464564971076</v>
      </c>
      <c r="I109">
        <f t="shared" si="13"/>
        <v>-0.13714402960388503</v>
      </c>
      <c r="L109">
        <f t="shared" si="19"/>
        <v>0.87184464564971076</v>
      </c>
      <c r="M109">
        <f t="shared" si="19"/>
        <v>0.11591466139535389</v>
      </c>
      <c r="N109">
        <f t="shared" si="19"/>
        <v>1.1211154200004616E-2</v>
      </c>
      <c r="O109">
        <f t="shared" si="19"/>
        <v>9.4892253993150732E-4</v>
      </c>
      <c r="P109">
        <f t="shared" si="19"/>
        <v>7.4587096012011122E-5</v>
      </c>
      <c r="Q109">
        <f t="shared" si="19"/>
        <v>5.5924248110666491E-6</v>
      </c>
      <c r="R109">
        <f t="shared" si="19"/>
        <v>4.0580216454744873E-7</v>
      </c>
      <c r="S109">
        <f t="shared" si="19"/>
        <v>2.8745964396406549E-8</v>
      </c>
      <c r="T109">
        <f t="shared" si="19"/>
        <v>1.9990893148756838E-9</v>
      </c>
      <c r="U109">
        <f t="shared" si="19"/>
        <v>1.3701117357492974E-10</v>
      </c>
      <c r="V109">
        <f t="shared" si="15"/>
        <v>9.9467101222217025E-12</v>
      </c>
    </row>
    <row r="110" spans="1:22" x14ac:dyDescent="0.2">
      <c r="A110" s="1" t="s">
        <v>156</v>
      </c>
      <c r="B110">
        <v>0</v>
      </c>
      <c r="C110">
        <v>0</v>
      </c>
      <c r="D110">
        <v>0</v>
      </c>
      <c r="E110">
        <v>0</v>
      </c>
      <c r="F110">
        <v>2</v>
      </c>
      <c r="G110">
        <v>78</v>
      </c>
      <c r="H110">
        <f t="shared" si="14"/>
        <v>0.95440049110868619</v>
      </c>
      <c r="I110">
        <f t="shared" si="13"/>
        <v>-4.6671893625337829E-2</v>
      </c>
      <c r="L110">
        <f t="shared" si="19"/>
        <v>0.95440049110868619</v>
      </c>
      <c r="M110">
        <f t="shared" si="19"/>
        <v>4.4074119746122284E-2</v>
      </c>
      <c r="N110">
        <f t="shared" si="19"/>
        <v>1.4806394935503141E-3</v>
      </c>
      <c r="O110">
        <f t="shared" si="19"/>
        <v>4.3529481377377903E-5</v>
      </c>
      <c r="P110">
        <f t="shared" si="19"/>
        <v>1.1884205576895224E-6</v>
      </c>
      <c r="Q110">
        <f t="shared" si="19"/>
        <v>3.094997752199517E-8</v>
      </c>
      <c r="R110">
        <f t="shared" si="19"/>
        <v>7.8006046991955815E-10</v>
      </c>
      <c r="S110">
        <f t="shared" si="19"/>
        <v>1.9193073275221023E-11</v>
      </c>
      <c r="T110">
        <f t="shared" si="19"/>
        <v>4.6361081958255582E-13</v>
      </c>
      <c r="U110">
        <f t="shared" si="19"/>
        <v>1.1036492645110605E-14</v>
      </c>
      <c r="V110">
        <f t="shared" si="15"/>
        <v>0</v>
      </c>
    </row>
    <row r="111" spans="1:22" x14ac:dyDescent="0.2">
      <c r="A111" s="1" t="s">
        <v>157</v>
      </c>
      <c r="B111">
        <v>0</v>
      </c>
      <c r="C111">
        <v>0</v>
      </c>
      <c r="D111">
        <v>0</v>
      </c>
      <c r="E111">
        <v>0</v>
      </c>
      <c r="F111">
        <v>3</v>
      </c>
      <c r="G111">
        <v>78</v>
      </c>
      <c r="H111">
        <f t="shared" si="14"/>
        <v>0.93272822324497884</v>
      </c>
      <c r="I111">
        <f t="shared" si="13"/>
        <v>-6.9641413982702266E-2</v>
      </c>
      <c r="L111">
        <f t="shared" si="19"/>
        <v>0.93272822324497884</v>
      </c>
      <c r="M111">
        <f t="shared" si="19"/>
        <v>6.3938314021505169E-2</v>
      </c>
      <c r="N111">
        <f t="shared" si="19"/>
        <v>3.1884523509597444E-3</v>
      </c>
      <c r="O111">
        <f t="shared" si="19"/>
        <v>1.3914485856811264E-4</v>
      </c>
      <c r="P111">
        <f t="shared" si="19"/>
        <v>5.6390623366839263E-6</v>
      </c>
      <c r="Q111">
        <f t="shared" si="19"/>
        <v>2.1799681405481802E-7</v>
      </c>
      <c r="R111">
        <f t="shared" si="19"/>
        <v>8.1558860212275858E-9</v>
      </c>
      <c r="S111">
        <f t="shared" si="19"/>
        <v>2.9787939824625227E-10</v>
      </c>
      <c r="T111">
        <f t="shared" si="19"/>
        <v>1.0680770373054132E-11</v>
      </c>
      <c r="U111">
        <f t="shared" si="19"/>
        <v>3.7742717160518814E-13</v>
      </c>
      <c r="V111">
        <f t="shared" si="15"/>
        <v>1.3766765505351941E-14</v>
      </c>
    </row>
    <row r="112" spans="1:22" x14ac:dyDescent="0.2">
      <c r="A112" s="1" t="s">
        <v>158</v>
      </c>
      <c r="B112">
        <v>0</v>
      </c>
      <c r="C112">
        <v>0</v>
      </c>
      <c r="D112">
        <v>0</v>
      </c>
      <c r="E112">
        <v>0</v>
      </c>
      <c r="F112">
        <v>4</v>
      </c>
      <c r="G112">
        <v>78</v>
      </c>
      <c r="H112">
        <f t="shared" si="14"/>
        <v>0.91176463960663734</v>
      </c>
      <c r="I112">
        <f t="shared" si="13"/>
        <v>-9.2373392820512323E-2</v>
      </c>
      <c r="L112">
        <f t="shared" si="19"/>
        <v>0.91176463960663734</v>
      </c>
      <c r="M112">
        <f t="shared" si="19"/>
        <v>8.2477651442374497E-2</v>
      </c>
      <c r="N112">
        <f t="shared" si="19"/>
        <v>5.4275335337470301E-3</v>
      </c>
      <c r="O112">
        <f t="shared" si="19"/>
        <v>3.1256275523741276E-4</v>
      </c>
      <c r="P112">
        <f t="shared" si="19"/>
        <v>1.6715694949100678E-5</v>
      </c>
      <c r="Q112">
        <f t="shared" si="19"/>
        <v>8.5273711652357803E-7</v>
      </c>
      <c r="R112">
        <f t="shared" si="19"/>
        <v>4.2100150322114071E-8</v>
      </c>
      <c r="S112">
        <f t="shared" si="19"/>
        <v>2.0290859565862151E-9</v>
      </c>
      <c r="T112">
        <f t="shared" si="19"/>
        <v>9.6008577284150963E-11</v>
      </c>
      <c r="U112">
        <f t="shared" si="19"/>
        <v>4.4770103356435873E-12</v>
      </c>
      <c r="V112">
        <f t="shared" si="15"/>
        <v>2.1627144519698049E-13</v>
      </c>
    </row>
    <row r="113" spans="1:22" x14ac:dyDescent="0.2">
      <c r="A113" s="1" t="s">
        <v>159</v>
      </c>
      <c r="B113">
        <v>0</v>
      </c>
      <c r="C113">
        <v>0</v>
      </c>
      <c r="D113">
        <v>0</v>
      </c>
      <c r="E113">
        <v>0</v>
      </c>
      <c r="F113">
        <v>5</v>
      </c>
      <c r="G113">
        <v>78</v>
      </c>
      <c r="H113">
        <f t="shared" si="14"/>
        <v>0.89147962827194049</v>
      </c>
      <c r="I113">
        <f t="shared" si="13"/>
        <v>-0.11487269300908322</v>
      </c>
      <c r="L113">
        <f t="shared" si="19"/>
        <v>0.89147962827194049</v>
      </c>
      <c r="M113">
        <f t="shared" si="19"/>
        <v>9.9776827341170396E-2</v>
      </c>
      <c r="N113">
        <f t="shared" si="19"/>
        <v>8.1238266227978209E-3</v>
      </c>
      <c r="O113">
        <f t="shared" si="19"/>
        <v>5.7884206434202366E-4</v>
      </c>
      <c r="P113">
        <f t="shared" si="19"/>
        <v>3.8301168212512615E-5</v>
      </c>
      <c r="Q113">
        <f t="shared" si="19"/>
        <v>2.4175055317700639E-6</v>
      </c>
      <c r="R113">
        <f t="shared" si="19"/>
        <v>1.476728588958389E-7</v>
      </c>
      <c r="S113">
        <f t="shared" si="19"/>
        <v>8.8060715069374125E-9</v>
      </c>
      <c r="T113">
        <f t="shared" si="19"/>
        <v>5.155330625808958E-10</v>
      </c>
      <c r="U113">
        <f t="shared" si="19"/>
        <v>2.9743995882163681E-11</v>
      </c>
      <c r="V113">
        <f t="shared" si="15"/>
        <v>1.7974510768681284E-12</v>
      </c>
    </row>
    <row r="114" spans="1:22" x14ac:dyDescent="0.2">
      <c r="A114" t="s">
        <v>84</v>
      </c>
      <c r="B114">
        <v>0</v>
      </c>
      <c r="C114">
        <v>1</v>
      </c>
      <c r="D114">
        <v>0</v>
      </c>
      <c r="E114">
        <v>1</v>
      </c>
      <c r="F114">
        <v>42</v>
      </c>
      <c r="G114">
        <v>77</v>
      </c>
      <c r="H114">
        <f t="shared" si="14"/>
        <v>0.44143198603268852</v>
      </c>
      <c r="I114">
        <f t="shared" si="13"/>
        <v>-0.81773132282644434</v>
      </c>
      <c r="L114">
        <f t="shared" si="19"/>
        <v>0.44143198603268852</v>
      </c>
      <c r="M114">
        <f t="shared" si="19"/>
        <v>0.30143553712017063</v>
      </c>
      <c r="N114">
        <f t="shared" si="19"/>
        <v>0.14973998750078205</v>
      </c>
      <c r="O114">
        <f t="shared" si="19"/>
        <v>6.5095297392490564E-2</v>
      </c>
      <c r="P114">
        <f t="shared" si="19"/>
        <v>2.627930876544889E-2</v>
      </c>
      <c r="Q114">
        <f t="shared" si="19"/>
        <v>1.0120029514444746E-2</v>
      </c>
      <c r="R114">
        <f t="shared" si="19"/>
        <v>3.7716151429528604E-3</v>
      </c>
      <c r="S114">
        <f t="shared" si="19"/>
        <v>1.3722122154497375E-3</v>
      </c>
      <c r="T114">
        <f t="shared" si="19"/>
        <v>4.9012627137957768E-4</v>
      </c>
      <c r="U114">
        <f t="shared" si="19"/>
        <v>1.7252941770060009E-4</v>
      </c>
      <c r="V114">
        <f t="shared" si="15"/>
        <v>9.1370626491671381E-5</v>
      </c>
    </row>
    <row r="115" spans="1:22" x14ac:dyDescent="0.2">
      <c r="A115" s="1" t="s">
        <v>160</v>
      </c>
      <c r="B115">
        <v>0</v>
      </c>
      <c r="C115">
        <v>0</v>
      </c>
      <c r="D115">
        <v>0</v>
      </c>
      <c r="E115">
        <v>0</v>
      </c>
      <c r="F115">
        <v>12</v>
      </c>
      <c r="G115">
        <v>78</v>
      </c>
      <c r="H115">
        <f t="shared" si="14"/>
        <v>0.76626158951260559</v>
      </c>
      <c r="I115">
        <f t="shared" si="13"/>
        <v>-0.26623166687042921</v>
      </c>
      <c r="L115">
        <f t="shared" ref="L115:U124" si="20">_xlfn.GAMMA($B$1+L$4)/(_xlfn.GAMMA($B$1)*FACT(L$4))*($B$2/($B$2+$F115))^($B$1)*($F115/($B$2+$F115))^L$4</f>
        <v>0.76626158951260559</v>
      </c>
      <c r="M115">
        <f t="shared" si="20"/>
        <v>0.19213297183575853</v>
      </c>
      <c r="N115">
        <f t="shared" si="20"/>
        <v>3.5046078813544164E-2</v>
      </c>
      <c r="O115">
        <f t="shared" si="20"/>
        <v>5.5942960808795569E-3</v>
      </c>
      <c r="P115">
        <f t="shared" si="20"/>
        <v>8.2928528982677871E-4</v>
      </c>
      <c r="Q115">
        <f t="shared" si="20"/>
        <v>1.1726434847411959E-4</v>
      </c>
      <c r="R115">
        <f t="shared" si="20"/>
        <v>1.6047440654908495E-5</v>
      </c>
      <c r="S115">
        <f t="shared" si="20"/>
        <v>2.1438474567362511E-6</v>
      </c>
      <c r="T115">
        <f t="shared" si="20"/>
        <v>2.8117374980849805E-7</v>
      </c>
      <c r="U115">
        <f t="shared" si="20"/>
        <v>3.6343281601349112E-8</v>
      </c>
      <c r="V115">
        <f t="shared" si="15"/>
        <v>5.3137682032300404E-9</v>
      </c>
    </row>
    <row r="116" spans="1:22" x14ac:dyDescent="0.2">
      <c r="A116" s="1" t="s">
        <v>161</v>
      </c>
      <c r="B116">
        <v>0</v>
      </c>
      <c r="C116">
        <v>0</v>
      </c>
      <c r="D116">
        <v>0</v>
      </c>
      <c r="E116">
        <v>0</v>
      </c>
      <c r="F116">
        <v>6</v>
      </c>
      <c r="G116">
        <v>78</v>
      </c>
      <c r="H116">
        <f t="shared" si="14"/>
        <v>0.87184464564971076</v>
      </c>
      <c r="I116">
        <f t="shared" si="13"/>
        <v>-0.13714402960388503</v>
      </c>
      <c r="L116">
        <f t="shared" si="20"/>
        <v>0.87184464564971076</v>
      </c>
      <c r="M116">
        <f t="shared" si="20"/>
        <v>0.11591466139535389</v>
      </c>
      <c r="N116">
        <f t="shared" si="20"/>
        <v>1.1211154200004616E-2</v>
      </c>
      <c r="O116">
        <f t="shared" si="20"/>
        <v>9.4892253993150732E-4</v>
      </c>
      <c r="P116">
        <f t="shared" si="20"/>
        <v>7.4587096012011122E-5</v>
      </c>
      <c r="Q116">
        <f t="shared" si="20"/>
        <v>5.5924248110666491E-6</v>
      </c>
      <c r="R116">
        <f t="shared" si="20"/>
        <v>4.0580216454744873E-7</v>
      </c>
      <c r="S116">
        <f t="shared" si="20"/>
        <v>2.8745964396406549E-8</v>
      </c>
      <c r="T116">
        <f t="shared" si="20"/>
        <v>1.9990893148756838E-9</v>
      </c>
      <c r="U116">
        <f t="shared" si="20"/>
        <v>1.3701117357492974E-10</v>
      </c>
      <c r="V116">
        <f t="shared" si="15"/>
        <v>9.9467101222217025E-12</v>
      </c>
    </row>
    <row r="117" spans="1:22" x14ac:dyDescent="0.2">
      <c r="A117" s="1" t="s">
        <v>162</v>
      </c>
      <c r="B117">
        <v>0</v>
      </c>
      <c r="C117">
        <v>0</v>
      </c>
      <c r="D117">
        <v>0</v>
      </c>
      <c r="E117">
        <v>0</v>
      </c>
      <c r="F117">
        <v>5</v>
      </c>
      <c r="G117">
        <v>78</v>
      </c>
      <c r="H117">
        <f t="shared" si="14"/>
        <v>0.89147962827194049</v>
      </c>
      <c r="I117">
        <f t="shared" si="13"/>
        <v>-0.11487269300908322</v>
      </c>
      <c r="L117">
        <f t="shared" si="20"/>
        <v>0.89147962827194049</v>
      </c>
      <c r="M117">
        <f t="shared" si="20"/>
        <v>9.9776827341170396E-2</v>
      </c>
      <c r="N117">
        <f t="shared" si="20"/>
        <v>8.1238266227978209E-3</v>
      </c>
      <c r="O117">
        <f t="shared" si="20"/>
        <v>5.7884206434202366E-4</v>
      </c>
      <c r="P117">
        <f t="shared" si="20"/>
        <v>3.8301168212512615E-5</v>
      </c>
      <c r="Q117">
        <f t="shared" si="20"/>
        <v>2.4175055317700639E-6</v>
      </c>
      <c r="R117">
        <f t="shared" si="20"/>
        <v>1.476728588958389E-7</v>
      </c>
      <c r="S117">
        <f t="shared" si="20"/>
        <v>8.8060715069374125E-9</v>
      </c>
      <c r="T117">
        <f t="shared" si="20"/>
        <v>5.155330625808958E-10</v>
      </c>
      <c r="U117">
        <f t="shared" si="20"/>
        <v>2.9743995882163681E-11</v>
      </c>
      <c r="V117">
        <f t="shared" si="15"/>
        <v>1.7974510768681284E-12</v>
      </c>
    </row>
    <row r="118" spans="1:22" x14ac:dyDescent="0.2">
      <c r="A118" t="s">
        <v>80</v>
      </c>
      <c r="B118">
        <v>0</v>
      </c>
      <c r="C118">
        <v>1</v>
      </c>
      <c r="D118">
        <v>1</v>
      </c>
      <c r="E118">
        <v>2</v>
      </c>
      <c r="F118">
        <v>30</v>
      </c>
      <c r="G118">
        <v>66</v>
      </c>
      <c r="H118">
        <f t="shared" si="14"/>
        <v>0.54149503516424302</v>
      </c>
      <c r="I118">
        <f t="shared" si="13"/>
        <v>-0.61342138125488233</v>
      </c>
      <c r="L118">
        <f t="shared" si="20"/>
        <v>0.54149503516424302</v>
      </c>
      <c r="M118">
        <f t="shared" si="20"/>
        <v>0.28984346852972331</v>
      </c>
      <c r="N118">
        <f t="shared" si="20"/>
        <v>0.11286135141548331</v>
      </c>
      <c r="O118">
        <f t="shared" si="20"/>
        <v>3.8458775802701468E-2</v>
      </c>
      <c r="P118">
        <f t="shared" si="20"/>
        <v>1.217021259743159E-2</v>
      </c>
      <c r="Q118">
        <f t="shared" si="20"/>
        <v>3.6737059619347005E-3</v>
      </c>
      <c r="R118">
        <f t="shared" si="20"/>
        <v>1.0732190463516487E-3</v>
      </c>
      <c r="S118">
        <f t="shared" si="20"/>
        <v>3.0606993307243064E-4</v>
      </c>
      <c r="T118">
        <f t="shared" si="20"/>
        <v>8.5693080681132451E-5</v>
      </c>
      <c r="U118">
        <f t="shared" si="20"/>
        <v>2.3644999953846084E-5</v>
      </c>
      <c r="V118">
        <f t="shared" si="15"/>
        <v>8.823468423346803E-6</v>
      </c>
    </row>
    <row r="119" spans="1:22" x14ac:dyDescent="0.2">
      <c r="A119" s="1" t="s">
        <v>163</v>
      </c>
      <c r="B119">
        <v>0</v>
      </c>
      <c r="C119">
        <v>0</v>
      </c>
      <c r="D119">
        <v>0</v>
      </c>
      <c r="E119">
        <v>0</v>
      </c>
      <c r="F119">
        <v>4</v>
      </c>
      <c r="G119">
        <v>78</v>
      </c>
      <c r="H119">
        <f t="shared" si="14"/>
        <v>0.91176463960663734</v>
      </c>
      <c r="I119">
        <f t="shared" si="13"/>
        <v>-9.2373392820512323E-2</v>
      </c>
      <c r="L119">
        <f t="shared" si="20"/>
        <v>0.91176463960663734</v>
      </c>
      <c r="M119">
        <f t="shared" si="20"/>
        <v>8.2477651442374497E-2</v>
      </c>
      <c r="N119">
        <f t="shared" si="20"/>
        <v>5.4275335337470301E-3</v>
      </c>
      <c r="O119">
        <f t="shared" si="20"/>
        <v>3.1256275523741276E-4</v>
      </c>
      <c r="P119">
        <f t="shared" si="20"/>
        <v>1.6715694949100678E-5</v>
      </c>
      <c r="Q119">
        <f t="shared" si="20"/>
        <v>8.5273711652357803E-7</v>
      </c>
      <c r="R119">
        <f t="shared" si="20"/>
        <v>4.2100150322114071E-8</v>
      </c>
      <c r="S119">
        <f t="shared" si="20"/>
        <v>2.0290859565862151E-9</v>
      </c>
      <c r="T119">
        <f t="shared" si="20"/>
        <v>9.6008577284150963E-11</v>
      </c>
      <c r="U119">
        <f t="shared" si="20"/>
        <v>4.4770103356435873E-12</v>
      </c>
      <c r="V119">
        <f t="shared" si="15"/>
        <v>2.1627144519698049E-13</v>
      </c>
    </row>
    <row r="120" spans="1:22" x14ac:dyDescent="0.2">
      <c r="A120" s="1" t="s">
        <v>164</v>
      </c>
      <c r="B120">
        <v>0</v>
      </c>
      <c r="C120">
        <v>0</v>
      </c>
      <c r="D120">
        <v>0</v>
      </c>
      <c r="E120">
        <v>0</v>
      </c>
      <c r="F120">
        <v>4</v>
      </c>
      <c r="G120">
        <v>78</v>
      </c>
      <c r="H120">
        <f t="shared" si="14"/>
        <v>0.91176463960663734</v>
      </c>
      <c r="I120">
        <f t="shared" si="13"/>
        <v>-9.2373392820512323E-2</v>
      </c>
      <c r="L120">
        <f t="shared" si="20"/>
        <v>0.91176463960663734</v>
      </c>
      <c r="M120">
        <f t="shared" si="20"/>
        <v>8.2477651442374497E-2</v>
      </c>
      <c r="N120">
        <f t="shared" si="20"/>
        <v>5.4275335337470301E-3</v>
      </c>
      <c r="O120">
        <f t="shared" si="20"/>
        <v>3.1256275523741276E-4</v>
      </c>
      <c r="P120">
        <f t="shared" si="20"/>
        <v>1.6715694949100678E-5</v>
      </c>
      <c r="Q120">
        <f t="shared" si="20"/>
        <v>8.5273711652357803E-7</v>
      </c>
      <c r="R120">
        <f t="shared" si="20"/>
        <v>4.2100150322114071E-8</v>
      </c>
      <c r="S120">
        <f t="shared" si="20"/>
        <v>2.0290859565862151E-9</v>
      </c>
      <c r="T120">
        <f t="shared" si="20"/>
        <v>9.6008577284150963E-11</v>
      </c>
      <c r="U120">
        <f t="shared" si="20"/>
        <v>4.4770103356435873E-12</v>
      </c>
      <c r="V120">
        <f t="shared" si="15"/>
        <v>2.1627144519698049E-13</v>
      </c>
    </row>
    <row r="121" spans="1:22" x14ac:dyDescent="0.2">
      <c r="A121" s="1" t="s">
        <v>165</v>
      </c>
      <c r="B121">
        <v>0</v>
      </c>
      <c r="C121">
        <v>0</v>
      </c>
      <c r="D121">
        <v>0</v>
      </c>
      <c r="E121">
        <v>0</v>
      </c>
      <c r="F121">
        <v>6</v>
      </c>
      <c r="G121">
        <v>78</v>
      </c>
      <c r="H121">
        <f t="shared" si="14"/>
        <v>0.87184464564971076</v>
      </c>
      <c r="I121">
        <f t="shared" si="13"/>
        <v>-0.13714402960388503</v>
      </c>
      <c r="L121">
        <f t="shared" si="20"/>
        <v>0.87184464564971076</v>
      </c>
      <c r="M121">
        <f t="shared" si="20"/>
        <v>0.11591466139535389</v>
      </c>
      <c r="N121">
        <f t="shared" si="20"/>
        <v>1.1211154200004616E-2</v>
      </c>
      <c r="O121">
        <f t="shared" si="20"/>
        <v>9.4892253993150732E-4</v>
      </c>
      <c r="P121">
        <f t="shared" si="20"/>
        <v>7.4587096012011122E-5</v>
      </c>
      <c r="Q121">
        <f t="shared" si="20"/>
        <v>5.5924248110666491E-6</v>
      </c>
      <c r="R121">
        <f t="shared" si="20"/>
        <v>4.0580216454744873E-7</v>
      </c>
      <c r="S121">
        <f t="shared" si="20"/>
        <v>2.8745964396406549E-8</v>
      </c>
      <c r="T121">
        <f t="shared" si="20"/>
        <v>1.9990893148756838E-9</v>
      </c>
      <c r="U121">
        <f t="shared" si="20"/>
        <v>1.3701117357492974E-10</v>
      </c>
      <c r="V121">
        <f t="shared" si="15"/>
        <v>9.9467101222217025E-12</v>
      </c>
    </row>
    <row r="122" spans="1:22" x14ac:dyDescent="0.2">
      <c r="A122" s="1" t="s">
        <v>166</v>
      </c>
      <c r="B122">
        <v>0</v>
      </c>
      <c r="C122">
        <v>0</v>
      </c>
      <c r="D122">
        <v>0</v>
      </c>
      <c r="E122">
        <v>0</v>
      </c>
      <c r="F122">
        <v>2</v>
      </c>
      <c r="G122">
        <v>78</v>
      </c>
      <c r="H122">
        <f t="shared" si="14"/>
        <v>0.95440049110868619</v>
      </c>
      <c r="I122">
        <f t="shared" si="13"/>
        <v>-4.6671893625337829E-2</v>
      </c>
      <c r="L122">
        <f t="shared" si="20"/>
        <v>0.95440049110868619</v>
      </c>
      <c r="M122">
        <f t="shared" si="20"/>
        <v>4.4074119746122284E-2</v>
      </c>
      <c r="N122">
        <f t="shared" si="20"/>
        <v>1.4806394935503141E-3</v>
      </c>
      <c r="O122">
        <f t="shared" si="20"/>
        <v>4.3529481377377903E-5</v>
      </c>
      <c r="P122">
        <f t="shared" si="20"/>
        <v>1.1884205576895224E-6</v>
      </c>
      <c r="Q122">
        <f t="shared" si="20"/>
        <v>3.094997752199517E-8</v>
      </c>
      <c r="R122">
        <f t="shared" si="20"/>
        <v>7.8006046991955815E-10</v>
      </c>
      <c r="S122">
        <f t="shared" si="20"/>
        <v>1.9193073275221023E-11</v>
      </c>
      <c r="T122">
        <f t="shared" si="20"/>
        <v>4.6361081958255582E-13</v>
      </c>
      <c r="U122">
        <f t="shared" si="20"/>
        <v>1.1036492645110605E-14</v>
      </c>
      <c r="V122">
        <f t="shared" si="15"/>
        <v>0</v>
      </c>
    </row>
    <row r="123" spans="1:22" x14ac:dyDescent="0.2">
      <c r="A123" s="1" t="s">
        <v>167</v>
      </c>
      <c r="B123">
        <v>0</v>
      </c>
      <c r="C123">
        <v>0</v>
      </c>
      <c r="D123">
        <v>0</v>
      </c>
      <c r="E123">
        <v>0</v>
      </c>
      <c r="F123">
        <v>2</v>
      </c>
      <c r="G123">
        <v>78</v>
      </c>
      <c r="H123">
        <f t="shared" si="14"/>
        <v>0.95440049110868619</v>
      </c>
      <c r="I123">
        <f t="shared" si="13"/>
        <v>-4.6671893625337829E-2</v>
      </c>
      <c r="L123">
        <f t="shared" si="20"/>
        <v>0.95440049110868619</v>
      </c>
      <c r="M123">
        <f t="shared" si="20"/>
        <v>4.4074119746122284E-2</v>
      </c>
      <c r="N123">
        <f t="shared" si="20"/>
        <v>1.4806394935503141E-3</v>
      </c>
      <c r="O123">
        <f t="shared" si="20"/>
        <v>4.3529481377377903E-5</v>
      </c>
      <c r="P123">
        <f t="shared" si="20"/>
        <v>1.1884205576895224E-6</v>
      </c>
      <c r="Q123">
        <f t="shared" si="20"/>
        <v>3.094997752199517E-8</v>
      </c>
      <c r="R123">
        <f t="shared" si="20"/>
        <v>7.8006046991955815E-10</v>
      </c>
      <c r="S123">
        <f t="shared" si="20"/>
        <v>1.9193073275221023E-11</v>
      </c>
      <c r="T123">
        <f t="shared" si="20"/>
        <v>4.6361081958255582E-13</v>
      </c>
      <c r="U123">
        <f t="shared" si="20"/>
        <v>1.1036492645110605E-14</v>
      </c>
      <c r="V123">
        <f t="shared" si="15"/>
        <v>0</v>
      </c>
    </row>
    <row r="124" spans="1:22" x14ac:dyDescent="0.2">
      <c r="A124" s="1" t="s">
        <v>168</v>
      </c>
      <c r="B124">
        <v>0</v>
      </c>
      <c r="C124">
        <v>0</v>
      </c>
      <c r="D124">
        <v>0</v>
      </c>
      <c r="E124">
        <v>0</v>
      </c>
      <c r="F124">
        <v>8</v>
      </c>
      <c r="G124">
        <v>78</v>
      </c>
      <c r="H124">
        <f t="shared" si="14"/>
        <v>0.8344178620633983</v>
      </c>
      <c r="I124">
        <f t="shared" si="13"/>
        <v>-0.1810209684496806</v>
      </c>
      <c r="L124">
        <f t="shared" si="20"/>
        <v>0.8344178620633983</v>
      </c>
      <c r="M124">
        <f t="shared" si="20"/>
        <v>0.14499486883867735</v>
      </c>
      <c r="N124">
        <f t="shared" si="20"/>
        <v>1.8328813975499184E-2</v>
      </c>
      <c r="O124">
        <f t="shared" si="20"/>
        <v>2.0276107032305398E-3</v>
      </c>
      <c r="P124">
        <f t="shared" si="20"/>
        <v>2.0829904843811296E-4</v>
      </c>
      <c r="Q124">
        <f t="shared" si="20"/>
        <v>2.0412373962778045E-5</v>
      </c>
      <c r="R124">
        <f t="shared" si="20"/>
        <v>1.9358758255076135E-6</v>
      </c>
      <c r="S124">
        <f t="shared" si="20"/>
        <v>1.7922962479500835E-7</v>
      </c>
      <c r="T124">
        <f t="shared" si="20"/>
        <v>1.62905176638953E-8</v>
      </c>
      <c r="U124">
        <f t="shared" si="20"/>
        <v>1.459245788277666E-9</v>
      </c>
      <c r="V124">
        <f t="shared" si="15"/>
        <v>1.4157974792539108E-10</v>
      </c>
    </row>
    <row r="125" spans="1:22" x14ac:dyDescent="0.2">
      <c r="A125" t="s">
        <v>89</v>
      </c>
      <c r="B125">
        <v>0</v>
      </c>
      <c r="C125">
        <v>0</v>
      </c>
      <c r="D125">
        <v>4</v>
      </c>
      <c r="E125">
        <v>4</v>
      </c>
      <c r="F125">
        <v>164</v>
      </c>
      <c r="G125">
        <v>47</v>
      </c>
      <c r="H125">
        <f t="shared" si="14"/>
        <v>0.1073825552166405</v>
      </c>
      <c r="I125">
        <f t="shared" si="13"/>
        <v>-2.2313575382507143</v>
      </c>
      <c r="L125">
        <f t="shared" ref="L125:U134" si="21">_xlfn.GAMMA($B$1+L$4)/(_xlfn.GAMMA($B$1)*FACT(L$4))*($B$2/($B$2+$F125))^($B$1)*($F125/($B$2+$F125))^L$4</f>
        <v>0.1073825552166405</v>
      </c>
      <c r="M125">
        <f t="shared" si="21"/>
        <v>0.15050902252706597</v>
      </c>
      <c r="N125">
        <f t="shared" si="21"/>
        <v>0.15346312069082918</v>
      </c>
      <c r="O125">
        <f t="shared" si="21"/>
        <v>0.13693485212071718</v>
      </c>
      <c r="P125">
        <f t="shared" si="21"/>
        <v>0.11346880161544368</v>
      </c>
      <c r="Q125">
        <f t="shared" si="21"/>
        <v>8.9689676683619823E-2</v>
      </c>
      <c r="R125">
        <f t="shared" si="21"/>
        <v>6.8609807204679699E-2</v>
      </c>
      <c r="S125">
        <f t="shared" si="21"/>
        <v>5.1236358782768596E-2</v>
      </c>
      <c r="T125">
        <f t="shared" si="21"/>
        <v>3.7563245419329261E-2</v>
      </c>
      <c r="U125">
        <f t="shared" si="21"/>
        <v>2.7140411697317755E-2</v>
      </c>
      <c r="V125">
        <f t="shared" si="15"/>
        <v>6.4002148041588436E-2</v>
      </c>
    </row>
    <row r="126" spans="1:22" x14ac:dyDescent="0.2">
      <c r="A126" s="1" t="s">
        <v>169</v>
      </c>
      <c r="B126">
        <v>0</v>
      </c>
      <c r="C126">
        <v>0</v>
      </c>
      <c r="D126">
        <v>0</v>
      </c>
      <c r="E126">
        <v>0</v>
      </c>
      <c r="F126">
        <v>6</v>
      </c>
      <c r="G126">
        <v>78</v>
      </c>
      <c r="H126">
        <f t="shared" si="14"/>
        <v>0.87184464564971076</v>
      </c>
      <c r="I126">
        <f t="shared" si="13"/>
        <v>-0.13714402960388503</v>
      </c>
      <c r="L126">
        <f t="shared" si="21"/>
        <v>0.87184464564971076</v>
      </c>
      <c r="M126">
        <f t="shared" si="21"/>
        <v>0.11591466139535389</v>
      </c>
      <c r="N126">
        <f t="shared" si="21"/>
        <v>1.1211154200004616E-2</v>
      </c>
      <c r="O126">
        <f t="shared" si="21"/>
        <v>9.4892253993150732E-4</v>
      </c>
      <c r="P126">
        <f t="shared" si="21"/>
        <v>7.4587096012011122E-5</v>
      </c>
      <c r="Q126">
        <f t="shared" si="21"/>
        <v>5.5924248110666491E-6</v>
      </c>
      <c r="R126">
        <f t="shared" si="21"/>
        <v>4.0580216454744873E-7</v>
      </c>
      <c r="S126">
        <f t="shared" si="21"/>
        <v>2.8745964396406549E-8</v>
      </c>
      <c r="T126">
        <f t="shared" si="21"/>
        <v>1.9990893148756838E-9</v>
      </c>
      <c r="U126">
        <f t="shared" si="21"/>
        <v>1.3701117357492974E-10</v>
      </c>
      <c r="V126">
        <f t="shared" si="15"/>
        <v>9.9467101222217025E-12</v>
      </c>
    </row>
    <row r="127" spans="1:22" x14ac:dyDescent="0.2">
      <c r="A127" t="s">
        <v>76</v>
      </c>
      <c r="B127">
        <v>0</v>
      </c>
      <c r="C127">
        <v>1</v>
      </c>
      <c r="D127">
        <v>3</v>
      </c>
      <c r="E127">
        <v>4</v>
      </c>
      <c r="F127">
        <v>43</v>
      </c>
      <c r="G127">
        <v>47</v>
      </c>
      <c r="H127">
        <f t="shared" si="14"/>
        <v>0.43433896579606418</v>
      </c>
      <c r="I127">
        <f t="shared" si="13"/>
        <v>-0.83393002254487192</v>
      </c>
      <c r="L127">
        <f t="shared" si="21"/>
        <v>0.43433896579606418</v>
      </c>
      <c r="M127">
        <f t="shared" si="21"/>
        <v>0.30142423092229936</v>
      </c>
      <c r="N127">
        <f t="shared" si="21"/>
        <v>0.15217391675649541</v>
      </c>
      <c r="O127">
        <f t="shared" si="21"/>
        <v>6.7231183744950199E-2</v>
      </c>
      <c r="P127">
        <f t="shared" si="21"/>
        <v>2.7583781013146763E-2</v>
      </c>
      <c r="Q127">
        <f t="shared" si="21"/>
        <v>1.0795440147669704E-2</v>
      </c>
      <c r="R127">
        <f t="shared" si="21"/>
        <v>4.0888827925615427E-3</v>
      </c>
      <c r="S127">
        <f t="shared" si="21"/>
        <v>1.5118798824643677E-3</v>
      </c>
      <c r="T127">
        <f t="shared" si="21"/>
        <v>5.4881087063763897E-4</v>
      </c>
      <c r="U127">
        <f t="shared" si="21"/>
        <v>1.9633448878596585E-4</v>
      </c>
      <c r="V127">
        <f t="shared" si="15"/>
        <v>1.0657358492482949E-4</v>
      </c>
    </row>
    <row r="128" spans="1:22" x14ac:dyDescent="0.2">
      <c r="A128" s="1" t="s">
        <v>170</v>
      </c>
      <c r="B128">
        <v>0</v>
      </c>
      <c r="C128">
        <v>0</v>
      </c>
      <c r="D128">
        <v>0</v>
      </c>
      <c r="E128">
        <v>0</v>
      </c>
      <c r="F128">
        <v>33</v>
      </c>
      <c r="G128">
        <v>78</v>
      </c>
      <c r="H128">
        <f t="shared" si="14"/>
        <v>0.51360202437726898</v>
      </c>
      <c r="I128">
        <f t="shared" si="13"/>
        <v>-0.6663065850696267</v>
      </c>
      <c r="L128">
        <f t="shared" si="21"/>
        <v>0.51360202437726898</v>
      </c>
      <c r="M128">
        <f t="shared" si="21"/>
        <v>0.29521586072677231</v>
      </c>
      <c r="N128">
        <f t="shared" si="21"/>
        <v>0.12344267811266989</v>
      </c>
      <c r="O128">
        <f t="shared" si="21"/>
        <v>4.5170975077946957E-2</v>
      </c>
      <c r="P128">
        <f t="shared" si="21"/>
        <v>1.5349919245428117E-2</v>
      </c>
      <c r="Q128">
        <f t="shared" si="21"/>
        <v>4.9757235590960529E-3</v>
      </c>
      <c r="R128">
        <f t="shared" si="21"/>
        <v>1.5609325709518378E-3</v>
      </c>
      <c r="S128">
        <f t="shared" si="21"/>
        <v>4.7803573229472521E-4</v>
      </c>
      <c r="T128">
        <f t="shared" si="21"/>
        <v>1.4372402417265885E-4</v>
      </c>
      <c r="U128">
        <f t="shared" si="21"/>
        <v>4.2586000089518753E-5</v>
      </c>
      <c r="V128">
        <f t="shared" si="15"/>
        <v>1.7540573308938434E-5</v>
      </c>
    </row>
    <row r="129" spans="1:22" x14ac:dyDescent="0.2">
      <c r="A129" t="s">
        <v>69</v>
      </c>
      <c r="B129">
        <v>1</v>
      </c>
      <c r="C129">
        <v>0</v>
      </c>
      <c r="D129">
        <v>0</v>
      </c>
      <c r="E129">
        <v>1</v>
      </c>
      <c r="F129">
        <v>48</v>
      </c>
      <c r="G129">
        <v>77</v>
      </c>
      <c r="H129">
        <f t="shared" si="14"/>
        <v>0.29983022969833512</v>
      </c>
      <c r="I129">
        <f t="shared" si="13"/>
        <v>-1.204538865513894</v>
      </c>
      <c r="L129">
        <f t="shared" si="21"/>
        <v>0.40124627584081413</v>
      </c>
      <c r="M129">
        <f t="shared" si="21"/>
        <v>0.29983022969833512</v>
      </c>
      <c r="N129">
        <f t="shared" si="21"/>
        <v>0.16298682857604552</v>
      </c>
      <c r="O129">
        <f t="shared" si="21"/>
        <v>7.7535052032511473E-2</v>
      </c>
      <c r="P129">
        <f t="shared" si="21"/>
        <v>3.4252806042286595E-2</v>
      </c>
      <c r="Q129">
        <f t="shared" si="21"/>
        <v>1.4434367136339632E-2</v>
      </c>
      <c r="R129">
        <f t="shared" si="21"/>
        <v>5.8867702915999546E-3</v>
      </c>
      <c r="S129">
        <f t="shared" si="21"/>
        <v>2.3437147343641669E-3</v>
      </c>
      <c r="T129">
        <f t="shared" si="21"/>
        <v>9.1606270334476008E-4</v>
      </c>
      <c r="U129">
        <f t="shared" si="21"/>
        <v>3.5286950382294946E-4</v>
      </c>
      <c r="V129">
        <f t="shared" si="15"/>
        <v>2.1502344053569988E-4</v>
      </c>
    </row>
    <row r="130" spans="1:22" x14ac:dyDescent="0.2">
      <c r="A130" s="1" t="s">
        <v>171</v>
      </c>
      <c r="B130">
        <v>0</v>
      </c>
      <c r="C130">
        <v>0</v>
      </c>
      <c r="D130">
        <v>0</v>
      </c>
      <c r="E130">
        <v>0</v>
      </c>
      <c r="F130">
        <v>10</v>
      </c>
      <c r="G130">
        <v>78</v>
      </c>
      <c r="H130">
        <f t="shared" si="14"/>
        <v>0.79928380850608849</v>
      </c>
      <c r="I130">
        <f t="shared" si="13"/>
        <v>-0.22403919164768654</v>
      </c>
      <c r="L130">
        <f t="shared" si="21"/>
        <v>0.79928380850608849</v>
      </c>
      <c r="M130">
        <f t="shared" si="21"/>
        <v>0.17024750975244315</v>
      </c>
      <c r="N130">
        <f t="shared" si="21"/>
        <v>2.6379903938541397E-2</v>
      </c>
      <c r="O130">
        <f t="shared" si="21"/>
        <v>3.5771251357300548E-3</v>
      </c>
      <c r="P130">
        <f t="shared" si="21"/>
        <v>4.5045100013383352E-4</v>
      </c>
      <c r="Q130">
        <f t="shared" si="21"/>
        <v>5.4108375756774245E-5</v>
      </c>
      <c r="R130">
        <f t="shared" si="21"/>
        <v>6.2901237444850423E-6</v>
      </c>
      <c r="S130">
        <f t="shared" si="21"/>
        <v>7.1384216972759815E-7</v>
      </c>
      <c r="T130">
        <f t="shared" si="21"/>
        <v>7.953128530159524E-8</v>
      </c>
      <c r="U130">
        <f t="shared" si="21"/>
        <v>8.7325740322248699E-9</v>
      </c>
      <c r="V130">
        <f t="shared" si="15"/>
        <v>1.0615326395679858E-9</v>
      </c>
    </row>
    <row r="131" spans="1:22" x14ac:dyDescent="0.2">
      <c r="A131" s="1" t="s">
        <v>172</v>
      </c>
      <c r="B131">
        <v>0</v>
      </c>
      <c r="C131">
        <v>0</v>
      </c>
      <c r="D131">
        <v>0</v>
      </c>
      <c r="E131">
        <v>0</v>
      </c>
      <c r="F131">
        <v>2</v>
      </c>
      <c r="G131">
        <v>78</v>
      </c>
      <c r="H131">
        <f t="shared" si="14"/>
        <v>0.95440049110868619</v>
      </c>
      <c r="I131">
        <f t="shared" si="13"/>
        <v>-4.6671893625337829E-2</v>
      </c>
      <c r="L131">
        <f t="shared" si="21"/>
        <v>0.95440049110868619</v>
      </c>
      <c r="M131">
        <f t="shared" si="21"/>
        <v>4.4074119746122284E-2</v>
      </c>
      <c r="N131">
        <f t="shared" si="21"/>
        <v>1.4806394935503141E-3</v>
      </c>
      <c r="O131">
        <f t="shared" si="21"/>
        <v>4.3529481377377903E-5</v>
      </c>
      <c r="P131">
        <f t="shared" si="21"/>
        <v>1.1884205576895224E-6</v>
      </c>
      <c r="Q131">
        <f t="shared" si="21"/>
        <v>3.094997752199517E-8</v>
      </c>
      <c r="R131">
        <f t="shared" si="21"/>
        <v>7.8006046991955815E-10</v>
      </c>
      <c r="S131">
        <f t="shared" si="21"/>
        <v>1.9193073275221023E-11</v>
      </c>
      <c r="T131">
        <f t="shared" si="21"/>
        <v>4.6361081958255582E-13</v>
      </c>
      <c r="U131">
        <f t="shared" si="21"/>
        <v>1.1036492645110605E-14</v>
      </c>
      <c r="V131">
        <f t="shared" si="15"/>
        <v>0</v>
      </c>
    </row>
    <row r="132" spans="1:22" x14ac:dyDescent="0.2">
      <c r="A132" t="s">
        <v>86</v>
      </c>
      <c r="B132">
        <v>0</v>
      </c>
      <c r="C132">
        <v>1</v>
      </c>
      <c r="D132">
        <v>0</v>
      </c>
      <c r="E132">
        <v>1</v>
      </c>
      <c r="F132">
        <v>11</v>
      </c>
      <c r="G132">
        <v>77</v>
      </c>
      <c r="H132">
        <f t="shared" si="14"/>
        <v>0.78251932395532953</v>
      </c>
      <c r="I132">
        <f t="shared" si="13"/>
        <v>-0.24523666172216813</v>
      </c>
      <c r="L132">
        <f t="shared" si="21"/>
        <v>0.78251932395532953</v>
      </c>
      <c r="M132">
        <f t="shared" si="21"/>
        <v>0.18158477435617276</v>
      </c>
      <c r="N132">
        <f t="shared" si="21"/>
        <v>3.0653246610472428E-2</v>
      </c>
      <c r="O132">
        <f t="shared" si="21"/>
        <v>4.5283710920203295E-3</v>
      </c>
      <c r="P132">
        <f t="shared" si="21"/>
        <v>6.2124089784734834E-4</v>
      </c>
      <c r="Q132">
        <f t="shared" si="21"/>
        <v>8.1298323036778947E-5</v>
      </c>
      <c r="R132">
        <f t="shared" si="21"/>
        <v>1.0296292846153037E-5</v>
      </c>
      <c r="S132">
        <f t="shared" si="21"/>
        <v>1.2730002935226285E-6</v>
      </c>
      <c r="T132">
        <f t="shared" si="21"/>
        <v>1.5451438290539477E-7</v>
      </c>
      <c r="U132">
        <f t="shared" si="21"/>
        <v>1.8483226844907345E-8</v>
      </c>
      <c r="V132">
        <f t="shared" si="15"/>
        <v>2.4743713744612705E-9</v>
      </c>
    </row>
    <row r="133" spans="1:22" x14ac:dyDescent="0.2">
      <c r="A133" s="1" t="s">
        <v>173</v>
      </c>
      <c r="B133">
        <v>0</v>
      </c>
      <c r="C133">
        <v>0</v>
      </c>
      <c r="D133">
        <v>0</v>
      </c>
      <c r="E133">
        <v>0</v>
      </c>
      <c r="F133">
        <v>2</v>
      </c>
      <c r="G133">
        <v>78</v>
      </c>
      <c r="H133">
        <f t="shared" si="14"/>
        <v>0.95440049110868619</v>
      </c>
      <c r="I133">
        <f t="shared" ref="I133:I196" si="22">LN(H133)</f>
        <v>-4.6671893625337829E-2</v>
      </c>
      <c r="L133">
        <f t="shared" si="21"/>
        <v>0.95440049110868619</v>
      </c>
      <c r="M133">
        <f t="shared" si="21"/>
        <v>4.4074119746122284E-2</v>
      </c>
      <c r="N133">
        <f t="shared" si="21"/>
        <v>1.4806394935503141E-3</v>
      </c>
      <c r="O133">
        <f t="shared" si="21"/>
        <v>4.3529481377377903E-5</v>
      </c>
      <c r="P133">
        <f t="shared" si="21"/>
        <v>1.1884205576895224E-6</v>
      </c>
      <c r="Q133">
        <f t="shared" si="21"/>
        <v>3.094997752199517E-8</v>
      </c>
      <c r="R133">
        <f t="shared" si="21"/>
        <v>7.8006046991955815E-10</v>
      </c>
      <c r="S133">
        <f t="shared" si="21"/>
        <v>1.9193073275221023E-11</v>
      </c>
      <c r="T133">
        <f t="shared" si="21"/>
        <v>4.6361081958255582E-13</v>
      </c>
      <c r="U133">
        <f t="shared" si="21"/>
        <v>1.1036492645110605E-14</v>
      </c>
      <c r="V133">
        <f t="shared" si="15"/>
        <v>0</v>
      </c>
    </row>
    <row r="134" spans="1:22" x14ac:dyDescent="0.2">
      <c r="A134" s="1" t="s">
        <v>174</v>
      </c>
      <c r="B134">
        <v>0</v>
      </c>
      <c r="C134">
        <v>0</v>
      </c>
      <c r="D134">
        <v>0</v>
      </c>
      <c r="E134">
        <v>0</v>
      </c>
      <c r="F134">
        <v>5</v>
      </c>
      <c r="G134">
        <v>78</v>
      </c>
      <c r="H134">
        <f t="shared" ref="H134:H197" si="23">_xlfn.GAMMA($B$1+B134)/(_xlfn.GAMMA($B$1)*FACT(B134))*($B$2/($B$2+F134))^($B$1)*(F134/($B$2+F134))^B134</f>
        <v>0.89147962827194049</v>
      </c>
      <c r="I134">
        <f t="shared" si="22"/>
        <v>-0.11487269300908322</v>
      </c>
      <c r="L134">
        <f t="shared" si="21"/>
        <v>0.89147962827194049</v>
      </c>
      <c r="M134">
        <f t="shared" si="21"/>
        <v>9.9776827341170396E-2</v>
      </c>
      <c r="N134">
        <f t="shared" si="21"/>
        <v>8.1238266227978209E-3</v>
      </c>
      <c r="O134">
        <f t="shared" si="21"/>
        <v>5.7884206434202366E-4</v>
      </c>
      <c r="P134">
        <f t="shared" si="21"/>
        <v>3.8301168212512615E-5</v>
      </c>
      <c r="Q134">
        <f t="shared" si="21"/>
        <v>2.4175055317700639E-6</v>
      </c>
      <c r="R134">
        <f t="shared" si="21"/>
        <v>1.476728588958389E-7</v>
      </c>
      <c r="S134">
        <f t="shared" si="21"/>
        <v>8.8060715069374125E-9</v>
      </c>
      <c r="T134">
        <f t="shared" si="21"/>
        <v>5.155330625808958E-10</v>
      </c>
      <c r="U134">
        <f t="shared" si="21"/>
        <v>2.9743995882163681E-11</v>
      </c>
      <c r="V134">
        <f t="shared" ref="V134:V197" si="24">1-SUM(L134:U134)</f>
        <v>1.7974510768681284E-12</v>
      </c>
    </row>
    <row r="135" spans="1:22" x14ac:dyDescent="0.2">
      <c r="A135" t="s">
        <v>12</v>
      </c>
      <c r="B135">
        <v>10</v>
      </c>
      <c r="C135">
        <v>12</v>
      </c>
      <c r="D135">
        <v>14</v>
      </c>
      <c r="E135">
        <v>36</v>
      </c>
      <c r="F135">
        <v>278</v>
      </c>
      <c r="G135">
        <v>9</v>
      </c>
      <c r="H135">
        <f t="shared" si="23"/>
        <v>4.3223925888405422E-2</v>
      </c>
      <c r="I135">
        <f t="shared" si="22"/>
        <v>-3.1413610970354613</v>
      </c>
      <c r="L135">
        <f t="shared" ref="L135:U144" si="25">_xlfn.GAMMA($B$1+L$4)/(_xlfn.GAMMA($B$1)*FACT(L$4))*($B$2/($B$2+$F135))^($B$1)*($F135/($B$2+$F135))^L$4</f>
        <v>4.7938953185941366E-2</v>
      </c>
      <c r="M135">
        <f t="shared" si="25"/>
        <v>7.8918816760401814E-2</v>
      </c>
      <c r="N135">
        <f t="shared" si="25"/>
        <v>9.451163425865293E-2</v>
      </c>
      <c r="O135">
        <f t="shared" si="25"/>
        <v>9.9050908253158806E-2</v>
      </c>
      <c r="P135">
        <f t="shared" si="25"/>
        <v>9.6401579735061305E-2</v>
      </c>
      <c r="Q135">
        <f t="shared" si="25"/>
        <v>8.9498005835617803E-2</v>
      </c>
      <c r="R135">
        <f t="shared" si="25"/>
        <v>8.0411898661277612E-2</v>
      </c>
      <c r="S135">
        <f t="shared" si="25"/>
        <v>7.0530277636224312E-2</v>
      </c>
      <c r="T135">
        <f t="shared" si="25"/>
        <v>6.0732849846161556E-2</v>
      </c>
      <c r="U135">
        <f t="shared" si="25"/>
        <v>5.153950007383596E-2</v>
      </c>
      <c r="V135">
        <f t="shared" si="24"/>
        <v>0.23046557575366644</v>
      </c>
    </row>
    <row r="136" spans="1:22" x14ac:dyDescent="0.2">
      <c r="A136" t="s">
        <v>18</v>
      </c>
      <c r="B136">
        <v>7</v>
      </c>
      <c r="C136">
        <v>6</v>
      </c>
      <c r="D136">
        <v>7</v>
      </c>
      <c r="E136">
        <v>20</v>
      </c>
      <c r="F136">
        <v>213</v>
      </c>
      <c r="G136">
        <v>13</v>
      </c>
      <c r="H136">
        <f t="shared" si="23"/>
        <v>6.4226132842147843E-2</v>
      </c>
      <c r="I136">
        <f t="shared" si="22"/>
        <v>-2.7453450974940594</v>
      </c>
      <c r="L136">
        <f t="shared" si="25"/>
        <v>7.3191250601514629E-2</v>
      </c>
      <c r="M136">
        <f t="shared" si="25"/>
        <v>0.11191521249092418</v>
      </c>
      <c r="N136">
        <f t="shared" si="25"/>
        <v>0.12448922641630032</v>
      </c>
      <c r="O136">
        <f t="shared" si="25"/>
        <v>0.12118333337607472</v>
      </c>
      <c r="P136">
        <f t="shared" si="25"/>
        <v>0.10954852132842255</v>
      </c>
      <c r="Q136">
        <f t="shared" si="25"/>
        <v>9.4465595063610464E-2</v>
      </c>
      <c r="R136">
        <f t="shared" si="25"/>
        <v>7.8834906993676054E-2</v>
      </c>
      <c r="S136">
        <f t="shared" si="25"/>
        <v>6.4226132842147843E-2</v>
      </c>
      <c r="T136">
        <f t="shared" si="25"/>
        <v>5.1368605638217768E-2</v>
      </c>
      <c r="U136">
        <f t="shared" si="25"/>
        <v>4.0490417539802294E-2</v>
      </c>
      <c r="V136">
        <f t="shared" si="24"/>
        <v>0.13028679770930918</v>
      </c>
    </row>
    <row r="137" spans="1:22" x14ac:dyDescent="0.2">
      <c r="A137" s="1" t="s">
        <v>175</v>
      </c>
      <c r="B137">
        <v>0</v>
      </c>
      <c r="C137">
        <v>0</v>
      </c>
      <c r="D137">
        <v>0</v>
      </c>
      <c r="E137">
        <v>0</v>
      </c>
      <c r="F137">
        <v>8</v>
      </c>
      <c r="G137">
        <v>78</v>
      </c>
      <c r="H137">
        <f t="shared" si="23"/>
        <v>0.8344178620633983</v>
      </c>
      <c r="I137">
        <f t="shared" si="22"/>
        <v>-0.1810209684496806</v>
      </c>
      <c r="L137">
        <f t="shared" si="25"/>
        <v>0.8344178620633983</v>
      </c>
      <c r="M137">
        <f t="shared" si="25"/>
        <v>0.14499486883867735</v>
      </c>
      <c r="N137">
        <f t="shared" si="25"/>
        <v>1.8328813975499184E-2</v>
      </c>
      <c r="O137">
        <f t="shared" si="25"/>
        <v>2.0276107032305398E-3</v>
      </c>
      <c r="P137">
        <f t="shared" si="25"/>
        <v>2.0829904843811296E-4</v>
      </c>
      <c r="Q137">
        <f t="shared" si="25"/>
        <v>2.0412373962778045E-5</v>
      </c>
      <c r="R137">
        <f t="shared" si="25"/>
        <v>1.9358758255076135E-6</v>
      </c>
      <c r="S137">
        <f t="shared" si="25"/>
        <v>1.7922962479500835E-7</v>
      </c>
      <c r="T137">
        <f t="shared" si="25"/>
        <v>1.62905176638953E-8</v>
      </c>
      <c r="U137">
        <f t="shared" si="25"/>
        <v>1.459245788277666E-9</v>
      </c>
      <c r="V137">
        <f t="shared" si="24"/>
        <v>1.4157974792539108E-10</v>
      </c>
    </row>
    <row r="138" spans="1:22" x14ac:dyDescent="0.2">
      <c r="A138" s="1" t="s">
        <v>176</v>
      </c>
      <c r="B138">
        <v>0</v>
      </c>
      <c r="C138">
        <v>0</v>
      </c>
      <c r="D138">
        <v>0</v>
      </c>
      <c r="E138">
        <v>0</v>
      </c>
      <c r="F138">
        <v>7</v>
      </c>
      <c r="G138">
        <v>78</v>
      </c>
      <c r="H138">
        <f t="shared" si="23"/>
        <v>0.85283262004842209</v>
      </c>
      <c r="I138">
        <f t="shared" si="22"/>
        <v>-0.1591919757762664</v>
      </c>
      <c r="L138">
        <f t="shared" si="25"/>
        <v>0.85283262004842209</v>
      </c>
      <c r="M138">
        <f t="shared" si="25"/>
        <v>0.13096454804768037</v>
      </c>
      <c r="N138">
        <f t="shared" si="25"/>
        <v>1.4630406149995214E-2</v>
      </c>
      <c r="O138">
        <f t="shared" si="25"/>
        <v>1.4303011843970184E-3</v>
      </c>
      <c r="P138">
        <f t="shared" si="25"/>
        <v>1.2985273855765434E-4</v>
      </c>
      <c r="Q138">
        <f t="shared" si="25"/>
        <v>1.1245486471606806E-5</v>
      </c>
      <c r="R138">
        <f t="shared" si="25"/>
        <v>9.4250384770247074E-7</v>
      </c>
      <c r="S138">
        <f t="shared" si="25"/>
        <v>7.7114551127971033E-8</v>
      </c>
      <c r="T138">
        <f t="shared" si="25"/>
        <v>6.1941587043483148E-9</v>
      </c>
      <c r="U138">
        <f t="shared" si="25"/>
        <v>4.9033940523105018E-10</v>
      </c>
      <c r="V138">
        <f t="shared" si="24"/>
        <v>4.15790735175392E-11</v>
      </c>
    </row>
    <row r="139" spans="1:22" x14ac:dyDescent="0.2">
      <c r="A139" t="s">
        <v>81</v>
      </c>
      <c r="B139">
        <v>0</v>
      </c>
      <c r="C139">
        <v>1</v>
      </c>
      <c r="D139">
        <v>1</v>
      </c>
      <c r="E139">
        <v>2</v>
      </c>
      <c r="F139">
        <v>58</v>
      </c>
      <c r="G139">
        <v>66</v>
      </c>
      <c r="H139">
        <f t="shared" si="23"/>
        <v>0.3452139397751689</v>
      </c>
      <c r="I139">
        <f t="shared" si="22"/>
        <v>-1.0635909388524694</v>
      </c>
      <c r="L139">
        <f t="shared" si="25"/>
        <v>0.3452139397751689</v>
      </c>
      <c r="M139">
        <f t="shared" si="25"/>
        <v>0.29108652649009759</v>
      </c>
      <c r="N139">
        <f t="shared" si="25"/>
        <v>0.17855358405044633</v>
      </c>
      <c r="O139">
        <f t="shared" si="25"/>
        <v>9.5848103037331711E-2</v>
      </c>
      <c r="P139">
        <f t="shared" si="25"/>
        <v>4.7780530930264235E-2</v>
      </c>
      <c r="Q139">
        <f t="shared" si="25"/>
        <v>2.272071215796485E-2</v>
      </c>
      <c r="R139">
        <f t="shared" si="25"/>
        <v>1.0456122399985116E-2</v>
      </c>
      <c r="S139">
        <f t="shared" si="25"/>
        <v>4.6975098116213134E-3</v>
      </c>
      <c r="T139">
        <f t="shared" si="25"/>
        <v>2.0718462502519923E-3</v>
      </c>
      <c r="U139">
        <f t="shared" si="25"/>
        <v>9.0056657823055783E-4</v>
      </c>
      <c r="V139">
        <f t="shared" si="24"/>
        <v>6.7055851863728755E-4</v>
      </c>
    </row>
    <row r="140" spans="1:22" x14ac:dyDescent="0.2">
      <c r="A140" t="s">
        <v>85</v>
      </c>
      <c r="B140">
        <v>0</v>
      </c>
      <c r="C140">
        <v>1</v>
      </c>
      <c r="D140">
        <v>0</v>
      </c>
      <c r="E140">
        <v>1</v>
      </c>
      <c r="F140">
        <v>8</v>
      </c>
      <c r="G140">
        <v>77</v>
      </c>
      <c r="H140">
        <f t="shared" si="23"/>
        <v>0.8344178620633983</v>
      </c>
      <c r="I140">
        <f t="shared" si="22"/>
        <v>-0.1810209684496806</v>
      </c>
      <c r="L140">
        <f t="shared" si="25"/>
        <v>0.8344178620633983</v>
      </c>
      <c r="M140">
        <f t="shared" si="25"/>
        <v>0.14499486883867735</v>
      </c>
      <c r="N140">
        <f t="shared" si="25"/>
        <v>1.8328813975499184E-2</v>
      </c>
      <c r="O140">
        <f t="shared" si="25"/>
        <v>2.0276107032305398E-3</v>
      </c>
      <c r="P140">
        <f t="shared" si="25"/>
        <v>2.0829904843811296E-4</v>
      </c>
      <c r="Q140">
        <f t="shared" si="25"/>
        <v>2.0412373962778045E-5</v>
      </c>
      <c r="R140">
        <f t="shared" si="25"/>
        <v>1.9358758255076135E-6</v>
      </c>
      <c r="S140">
        <f t="shared" si="25"/>
        <v>1.7922962479500835E-7</v>
      </c>
      <c r="T140">
        <f t="shared" si="25"/>
        <v>1.62905176638953E-8</v>
      </c>
      <c r="U140">
        <f t="shared" si="25"/>
        <v>1.459245788277666E-9</v>
      </c>
      <c r="V140">
        <f t="shared" si="24"/>
        <v>1.4157974792539108E-10</v>
      </c>
    </row>
    <row r="141" spans="1:22" x14ac:dyDescent="0.2">
      <c r="A141" t="s">
        <v>25</v>
      </c>
      <c r="B141">
        <v>4</v>
      </c>
      <c r="C141">
        <v>2</v>
      </c>
      <c r="D141">
        <v>2</v>
      </c>
      <c r="E141">
        <v>8</v>
      </c>
      <c r="F141">
        <v>85</v>
      </c>
      <c r="G141">
        <v>29</v>
      </c>
      <c r="H141">
        <f t="shared" si="23"/>
        <v>7.9604506986045362E-2</v>
      </c>
      <c r="I141">
        <f t="shared" si="22"/>
        <v>-2.5306845673069702</v>
      </c>
      <c r="L141">
        <f t="shared" si="25"/>
        <v>0.24056772216434452</v>
      </c>
      <c r="M141">
        <f t="shared" si="25"/>
        <v>0.25223511622861516</v>
      </c>
      <c r="N141">
        <f t="shared" si="25"/>
        <v>0.19239174372343851</v>
      </c>
      <c r="O141">
        <f t="shared" si="25"/>
        <v>0.12842092515128153</v>
      </c>
      <c r="P141">
        <f t="shared" si="25"/>
        <v>7.9604506986045362E-2</v>
      </c>
      <c r="Q141">
        <f t="shared" si="25"/>
        <v>4.7069874349280436E-2</v>
      </c>
      <c r="R141">
        <f t="shared" si="25"/>
        <v>2.6935570050318051E-2</v>
      </c>
      <c r="S141">
        <f t="shared" si="25"/>
        <v>1.5047266821211092E-2</v>
      </c>
      <c r="T141">
        <f t="shared" si="25"/>
        <v>8.2524302688028028E-3</v>
      </c>
      <c r="U141">
        <f t="shared" si="25"/>
        <v>4.4604079225500021E-3</v>
      </c>
      <c r="V141">
        <f t="shared" si="24"/>
        <v>5.0144363341124709E-3</v>
      </c>
    </row>
    <row r="142" spans="1:22" x14ac:dyDescent="0.2">
      <c r="A142" s="1" t="s">
        <v>177</v>
      </c>
      <c r="B142">
        <v>0</v>
      </c>
      <c r="C142">
        <v>0</v>
      </c>
      <c r="D142">
        <v>0</v>
      </c>
      <c r="E142">
        <v>0</v>
      </c>
      <c r="F142">
        <v>5</v>
      </c>
      <c r="G142">
        <v>78</v>
      </c>
      <c r="H142">
        <f t="shared" si="23"/>
        <v>0.89147962827194049</v>
      </c>
      <c r="I142">
        <f t="shared" si="22"/>
        <v>-0.11487269300908322</v>
      </c>
      <c r="L142">
        <f t="shared" si="25"/>
        <v>0.89147962827194049</v>
      </c>
      <c r="M142">
        <f t="shared" si="25"/>
        <v>9.9776827341170396E-2</v>
      </c>
      <c r="N142">
        <f t="shared" si="25"/>
        <v>8.1238266227978209E-3</v>
      </c>
      <c r="O142">
        <f t="shared" si="25"/>
        <v>5.7884206434202366E-4</v>
      </c>
      <c r="P142">
        <f t="shared" si="25"/>
        <v>3.8301168212512615E-5</v>
      </c>
      <c r="Q142">
        <f t="shared" si="25"/>
        <v>2.4175055317700639E-6</v>
      </c>
      <c r="R142">
        <f t="shared" si="25"/>
        <v>1.476728588958389E-7</v>
      </c>
      <c r="S142">
        <f t="shared" si="25"/>
        <v>8.8060715069374125E-9</v>
      </c>
      <c r="T142">
        <f t="shared" si="25"/>
        <v>5.155330625808958E-10</v>
      </c>
      <c r="U142">
        <f t="shared" si="25"/>
        <v>2.9743995882163681E-11</v>
      </c>
      <c r="V142">
        <f t="shared" si="24"/>
        <v>1.7974510768681284E-12</v>
      </c>
    </row>
    <row r="143" spans="1:22" x14ac:dyDescent="0.2">
      <c r="A143" s="1" t="s">
        <v>178</v>
      </c>
      <c r="B143">
        <v>0</v>
      </c>
      <c r="C143">
        <v>0</v>
      </c>
      <c r="D143">
        <v>0</v>
      </c>
      <c r="E143">
        <v>0</v>
      </c>
      <c r="F143">
        <v>10</v>
      </c>
      <c r="G143">
        <v>78</v>
      </c>
      <c r="H143">
        <f t="shared" si="23"/>
        <v>0.79928380850608849</v>
      </c>
      <c r="I143">
        <f t="shared" si="22"/>
        <v>-0.22403919164768654</v>
      </c>
      <c r="L143">
        <f t="shared" si="25"/>
        <v>0.79928380850608849</v>
      </c>
      <c r="M143">
        <f t="shared" si="25"/>
        <v>0.17024750975244315</v>
      </c>
      <c r="N143">
        <f t="shared" si="25"/>
        <v>2.6379903938541397E-2</v>
      </c>
      <c r="O143">
        <f t="shared" si="25"/>
        <v>3.5771251357300548E-3</v>
      </c>
      <c r="P143">
        <f t="shared" si="25"/>
        <v>4.5045100013383352E-4</v>
      </c>
      <c r="Q143">
        <f t="shared" si="25"/>
        <v>5.4108375756774245E-5</v>
      </c>
      <c r="R143">
        <f t="shared" si="25"/>
        <v>6.2901237444850423E-6</v>
      </c>
      <c r="S143">
        <f t="shared" si="25"/>
        <v>7.1384216972759815E-7</v>
      </c>
      <c r="T143">
        <f t="shared" si="25"/>
        <v>7.953128530159524E-8</v>
      </c>
      <c r="U143">
        <f t="shared" si="25"/>
        <v>8.7325740322248699E-9</v>
      </c>
      <c r="V143">
        <f t="shared" si="24"/>
        <v>1.0615326395679858E-9</v>
      </c>
    </row>
    <row r="144" spans="1:22" x14ac:dyDescent="0.2">
      <c r="A144" s="1" t="s">
        <v>179</v>
      </c>
      <c r="B144">
        <v>0</v>
      </c>
      <c r="C144">
        <v>0</v>
      </c>
      <c r="D144">
        <v>0</v>
      </c>
      <c r="E144">
        <v>0</v>
      </c>
      <c r="F144">
        <v>3</v>
      </c>
      <c r="G144">
        <v>78</v>
      </c>
      <c r="H144">
        <f t="shared" si="23"/>
        <v>0.93272822324497884</v>
      </c>
      <c r="I144">
        <f t="shared" si="22"/>
        <v>-6.9641413982702266E-2</v>
      </c>
      <c r="L144">
        <f t="shared" si="25"/>
        <v>0.93272822324497884</v>
      </c>
      <c r="M144">
        <f t="shared" si="25"/>
        <v>6.3938314021505169E-2</v>
      </c>
      <c r="N144">
        <f t="shared" si="25"/>
        <v>3.1884523509597444E-3</v>
      </c>
      <c r="O144">
        <f t="shared" si="25"/>
        <v>1.3914485856811264E-4</v>
      </c>
      <c r="P144">
        <f t="shared" si="25"/>
        <v>5.6390623366839263E-6</v>
      </c>
      <c r="Q144">
        <f t="shared" si="25"/>
        <v>2.1799681405481802E-7</v>
      </c>
      <c r="R144">
        <f t="shared" si="25"/>
        <v>8.1558860212275858E-9</v>
      </c>
      <c r="S144">
        <f t="shared" si="25"/>
        <v>2.9787939824625227E-10</v>
      </c>
      <c r="T144">
        <f t="shared" si="25"/>
        <v>1.0680770373054132E-11</v>
      </c>
      <c r="U144">
        <f t="shared" si="25"/>
        <v>3.7742717160518814E-13</v>
      </c>
      <c r="V144">
        <f t="shared" si="24"/>
        <v>1.3766765505351941E-14</v>
      </c>
    </row>
    <row r="145" spans="1:22" x14ac:dyDescent="0.2">
      <c r="A145" s="1" t="s">
        <v>180</v>
      </c>
      <c r="B145">
        <v>0</v>
      </c>
      <c r="C145">
        <v>0</v>
      </c>
      <c r="D145">
        <v>0</v>
      </c>
      <c r="E145">
        <v>0</v>
      </c>
      <c r="F145">
        <v>5</v>
      </c>
      <c r="G145">
        <v>78</v>
      </c>
      <c r="H145">
        <f t="shared" si="23"/>
        <v>0.89147962827194049</v>
      </c>
      <c r="I145">
        <f t="shared" si="22"/>
        <v>-0.11487269300908322</v>
      </c>
      <c r="L145">
        <f t="shared" ref="L145:U154" si="26">_xlfn.GAMMA($B$1+L$4)/(_xlfn.GAMMA($B$1)*FACT(L$4))*($B$2/($B$2+$F145))^($B$1)*($F145/($B$2+$F145))^L$4</f>
        <v>0.89147962827194049</v>
      </c>
      <c r="M145">
        <f t="shared" si="26"/>
        <v>9.9776827341170396E-2</v>
      </c>
      <c r="N145">
        <f t="shared" si="26"/>
        <v>8.1238266227978209E-3</v>
      </c>
      <c r="O145">
        <f t="shared" si="26"/>
        <v>5.7884206434202366E-4</v>
      </c>
      <c r="P145">
        <f t="shared" si="26"/>
        <v>3.8301168212512615E-5</v>
      </c>
      <c r="Q145">
        <f t="shared" si="26"/>
        <v>2.4175055317700639E-6</v>
      </c>
      <c r="R145">
        <f t="shared" si="26"/>
        <v>1.476728588958389E-7</v>
      </c>
      <c r="S145">
        <f t="shared" si="26"/>
        <v>8.8060715069374125E-9</v>
      </c>
      <c r="T145">
        <f t="shared" si="26"/>
        <v>5.155330625808958E-10</v>
      </c>
      <c r="U145">
        <f t="shared" si="26"/>
        <v>2.9743995882163681E-11</v>
      </c>
      <c r="V145">
        <f t="shared" si="24"/>
        <v>1.7974510768681284E-12</v>
      </c>
    </row>
    <row r="146" spans="1:22" x14ac:dyDescent="0.2">
      <c r="A146" s="1" t="s">
        <v>181</v>
      </c>
      <c r="B146">
        <v>0</v>
      </c>
      <c r="C146">
        <v>0</v>
      </c>
      <c r="D146">
        <v>0</v>
      </c>
      <c r="E146">
        <v>0</v>
      </c>
      <c r="F146">
        <v>10</v>
      </c>
      <c r="G146">
        <v>78</v>
      </c>
      <c r="H146">
        <f t="shared" si="23"/>
        <v>0.79928380850608849</v>
      </c>
      <c r="I146">
        <f t="shared" si="22"/>
        <v>-0.22403919164768654</v>
      </c>
      <c r="L146">
        <f t="shared" si="26"/>
        <v>0.79928380850608849</v>
      </c>
      <c r="M146">
        <f t="shared" si="26"/>
        <v>0.17024750975244315</v>
      </c>
      <c r="N146">
        <f t="shared" si="26"/>
        <v>2.6379903938541397E-2</v>
      </c>
      <c r="O146">
        <f t="shared" si="26"/>
        <v>3.5771251357300548E-3</v>
      </c>
      <c r="P146">
        <f t="shared" si="26"/>
        <v>4.5045100013383352E-4</v>
      </c>
      <c r="Q146">
        <f t="shared" si="26"/>
        <v>5.4108375756774245E-5</v>
      </c>
      <c r="R146">
        <f t="shared" si="26"/>
        <v>6.2901237444850423E-6</v>
      </c>
      <c r="S146">
        <f t="shared" si="26"/>
        <v>7.1384216972759815E-7</v>
      </c>
      <c r="T146">
        <f t="shared" si="26"/>
        <v>7.953128530159524E-8</v>
      </c>
      <c r="U146">
        <f t="shared" si="26"/>
        <v>8.7325740322248699E-9</v>
      </c>
      <c r="V146">
        <f t="shared" si="24"/>
        <v>1.0615326395679858E-9</v>
      </c>
    </row>
    <row r="147" spans="1:22" x14ac:dyDescent="0.2">
      <c r="A147" s="1" t="s">
        <v>182</v>
      </c>
      <c r="B147">
        <v>0</v>
      </c>
      <c r="C147">
        <v>0</v>
      </c>
      <c r="D147">
        <v>0</v>
      </c>
      <c r="E147">
        <v>0</v>
      </c>
      <c r="F147">
        <v>8</v>
      </c>
      <c r="G147">
        <v>78</v>
      </c>
      <c r="H147">
        <f t="shared" si="23"/>
        <v>0.8344178620633983</v>
      </c>
      <c r="I147">
        <f t="shared" si="22"/>
        <v>-0.1810209684496806</v>
      </c>
      <c r="L147">
        <f t="shared" si="26"/>
        <v>0.8344178620633983</v>
      </c>
      <c r="M147">
        <f t="shared" si="26"/>
        <v>0.14499486883867735</v>
      </c>
      <c r="N147">
        <f t="shared" si="26"/>
        <v>1.8328813975499184E-2</v>
      </c>
      <c r="O147">
        <f t="shared" si="26"/>
        <v>2.0276107032305398E-3</v>
      </c>
      <c r="P147">
        <f t="shared" si="26"/>
        <v>2.0829904843811296E-4</v>
      </c>
      <c r="Q147">
        <f t="shared" si="26"/>
        <v>2.0412373962778045E-5</v>
      </c>
      <c r="R147">
        <f t="shared" si="26"/>
        <v>1.9358758255076135E-6</v>
      </c>
      <c r="S147">
        <f t="shared" si="26"/>
        <v>1.7922962479500835E-7</v>
      </c>
      <c r="T147">
        <f t="shared" si="26"/>
        <v>1.62905176638953E-8</v>
      </c>
      <c r="U147">
        <f t="shared" si="26"/>
        <v>1.459245788277666E-9</v>
      </c>
      <c r="V147">
        <f t="shared" si="24"/>
        <v>1.4157974792539108E-10</v>
      </c>
    </row>
    <row r="148" spans="1:22" x14ac:dyDescent="0.2">
      <c r="A148" s="1" t="s">
        <v>183</v>
      </c>
      <c r="B148">
        <v>0</v>
      </c>
      <c r="C148">
        <v>0</v>
      </c>
      <c r="D148">
        <v>0</v>
      </c>
      <c r="E148">
        <v>0</v>
      </c>
      <c r="F148">
        <v>8</v>
      </c>
      <c r="G148">
        <v>78</v>
      </c>
      <c r="H148">
        <f t="shared" si="23"/>
        <v>0.8344178620633983</v>
      </c>
      <c r="I148">
        <f t="shared" si="22"/>
        <v>-0.1810209684496806</v>
      </c>
      <c r="L148">
        <f t="shared" si="26"/>
        <v>0.8344178620633983</v>
      </c>
      <c r="M148">
        <f t="shared" si="26"/>
        <v>0.14499486883867735</v>
      </c>
      <c r="N148">
        <f t="shared" si="26"/>
        <v>1.8328813975499184E-2</v>
      </c>
      <c r="O148">
        <f t="shared" si="26"/>
        <v>2.0276107032305398E-3</v>
      </c>
      <c r="P148">
        <f t="shared" si="26"/>
        <v>2.0829904843811296E-4</v>
      </c>
      <c r="Q148">
        <f t="shared" si="26"/>
        <v>2.0412373962778045E-5</v>
      </c>
      <c r="R148">
        <f t="shared" si="26"/>
        <v>1.9358758255076135E-6</v>
      </c>
      <c r="S148">
        <f t="shared" si="26"/>
        <v>1.7922962479500835E-7</v>
      </c>
      <c r="T148">
        <f t="shared" si="26"/>
        <v>1.62905176638953E-8</v>
      </c>
      <c r="U148">
        <f t="shared" si="26"/>
        <v>1.459245788277666E-9</v>
      </c>
      <c r="V148">
        <f t="shared" si="24"/>
        <v>1.4157974792539108E-10</v>
      </c>
    </row>
    <row r="149" spans="1:22" x14ac:dyDescent="0.2">
      <c r="A149" t="s">
        <v>7</v>
      </c>
      <c r="B149">
        <v>38</v>
      </c>
      <c r="C149">
        <v>32</v>
      </c>
      <c r="D149">
        <v>18</v>
      </c>
      <c r="E149">
        <v>88</v>
      </c>
      <c r="F149">
        <v>406</v>
      </c>
      <c r="G149">
        <v>2</v>
      </c>
      <c r="H149">
        <f t="shared" si="23"/>
        <v>7.135402451697206E-4</v>
      </c>
      <c r="I149">
        <f t="shared" si="22"/>
        <v>-7.2452717173546803</v>
      </c>
      <c r="L149">
        <f t="shared" si="26"/>
        <v>2.4995485305723084E-2</v>
      </c>
      <c r="M149">
        <f t="shared" si="26"/>
        <v>4.4685621242002899E-2</v>
      </c>
      <c r="N149">
        <f t="shared" si="26"/>
        <v>5.8114795744317695E-2</v>
      </c>
      <c r="O149">
        <f t="shared" si="26"/>
        <v>6.6141511129661226E-2</v>
      </c>
      <c r="P149">
        <f t="shared" si="26"/>
        <v>6.9905928671044323E-2</v>
      </c>
      <c r="Q149">
        <f t="shared" si="26"/>
        <v>7.0478625436402709E-2</v>
      </c>
      <c r="R149">
        <f t="shared" si="26"/>
        <v>6.8766764532439684E-2</v>
      </c>
      <c r="S149">
        <f t="shared" si="26"/>
        <v>6.5501021963688399E-2</v>
      </c>
      <c r="T149">
        <f t="shared" si="26"/>
        <v>6.1250600535151606E-2</v>
      </c>
      <c r="U149">
        <f t="shared" si="26"/>
        <v>5.6447030519423472E-2</v>
      </c>
      <c r="V149">
        <f t="shared" si="24"/>
        <v>0.41371261492014488</v>
      </c>
    </row>
    <row r="150" spans="1:22" x14ac:dyDescent="0.2">
      <c r="A150" s="1" t="s">
        <v>184</v>
      </c>
      <c r="B150">
        <v>0</v>
      </c>
      <c r="C150">
        <v>0</v>
      </c>
      <c r="D150">
        <v>0</v>
      </c>
      <c r="E150">
        <v>0</v>
      </c>
      <c r="F150">
        <v>35</v>
      </c>
      <c r="G150">
        <v>78</v>
      </c>
      <c r="H150">
        <f t="shared" si="23"/>
        <v>0.49615371817338966</v>
      </c>
      <c r="I150">
        <f t="shared" si="22"/>
        <v>-0.70086948459899501</v>
      </c>
      <c r="L150">
        <f t="shared" si="26"/>
        <v>0.49615371817338966</v>
      </c>
      <c r="M150">
        <f t="shared" si="26"/>
        <v>0.29775191888626745</v>
      </c>
      <c r="N150">
        <f t="shared" si="26"/>
        <v>0.12998869285333214</v>
      </c>
      <c r="O150">
        <f t="shared" si="26"/>
        <v>4.9662098361817994E-2</v>
      </c>
      <c r="P150">
        <f t="shared" si="26"/>
        <v>1.7619640950943868E-2</v>
      </c>
      <c r="Q150">
        <f t="shared" si="26"/>
        <v>5.9631064467577316E-3</v>
      </c>
      <c r="R150">
        <f t="shared" si="26"/>
        <v>1.9531060256262429E-3</v>
      </c>
      <c r="S150">
        <f t="shared" si="26"/>
        <v>6.2449274378642214E-4</v>
      </c>
      <c r="T150">
        <f t="shared" si="26"/>
        <v>1.9602964956570045E-4</v>
      </c>
      <c r="U150">
        <f t="shared" si="26"/>
        <v>6.0643548332679089E-5</v>
      </c>
      <c r="V150">
        <f t="shared" si="24"/>
        <v>2.6552360180231993E-5</v>
      </c>
    </row>
    <row r="151" spans="1:22" x14ac:dyDescent="0.2">
      <c r="A151" t="s">
        <v>55</v>
      </c>
      <c r="B151">
        <v>1</v>
      </c>
      <c r="C151">
        <v>2</v>
      </c>
      <c r="D151">
        <v>1</v>
      </c>
      <c r="E151">
        <v>4</v>
      </c>
      <c r="F151">
        <v>19</v>
      </c>
      <c r="G151">
        <v>47</v>
      </c>
      <c r="H151">
        <f t="shared" si="23"/>
        <v>0.24757034271205203</v>
      </c>
      <c r="I151">
        <f t="shared" si="22"/>
        <v>-1.3960605243762616</v>
      </c>
      <c r="L151">
        <f t="shared" si="26"/>
        <v>0.66508767069638131</v>
      </c>
      <c r="M151">
        <f t="shared" si="26"/>
        <v>0.24757034271205203</v>
      </c>
      <c r="N151">
        <f t="shared" si="26"/>
        <v>6.703954029280014E-2</v>
      </c>
      <c r="O151">
        <f t="shared" si="26"/>
        <v>1.588663504628424E-2</v>
      </c>
      <c r="P151">
        <f t="shared" si="26"/>
        <v>3.4961117779064672E-3</v>
      </c>
      <c r="Q151">
        <f t="shared" si="26"/>
        <v>7.3390900985151623E-4</v>
      </c>
      <c r="R151">
        <f t="shared" si="26"/>
        <v>1.490997376971728E-4</v>
      </c>
      <c r="S151">
        <f t="shared" si="26"/>
        <v>2.9570581040796474E-5</v>
      </c>
      <c r="T151">
        <f t="shared" si="26"/>
        <v>5.7575222816021457E-6</v>
      </c>
      <c r="U151">
        <f t="shared" si="26"/>
        <v>1.1047903456554227E-6</v>
      </c>
      <c r="V151">
        <f t="shared" si="24"/>
        <v>2.5783335910745109E-7</v>
      </c>
    </row>
    <row r="152" spans="1:22" x14ac:dyDescent="0.2">
      <c r="A152" t="s">
        <v>22</v>
      </c>
      <c r="B152">
        <v>4</v>
      </c>
      <c r="C152">
        <v>5</v>
      </c>
      <c r="D152">
        <v>5</v>
      </c>
      <c r="E152">
        <v>14</v>
      </c>
      <c r="F152">
        <v>210</v>
      </c>
      <c r="G152">
        <v>19</v>
      </c>
      <c r="H152">
        <f t="shared" si="23"/>
        <v>0.11001921681069433</v>
      </c>
      <c r="I152">
        <f t="shared" si="22"/>
        <v>-2.2071002301686486</v>
      </c>
      <c r="L152">
        <f t="shared" si="26"/>
        <v>7.4792559492481578E-2</v>
      </c>
      <c r="M152">
        <f t="shared" si="26"/>
        <v>0.11386861850340427</v>
      </c>
      <c r="N152">
        <f t="shared" si="26"/>
        <v>0.12611373750197014</v>
      </c>
      <c r="O152">
        <f t="shared" si="26"/>
        <v>0.12223321173019985</v>
      </c>
      <c r="P152">
        <f t="shared" si="26"/>
        <v>0.11001921681069433</v>
      </c>
      <c r="Q152">
        <f t="shared" si="26"/>
        <v>9.4460751021936309E-2</v>
      </c>
      <c r="R152">
        <f t="shared" si="26"/>
        <v>7.848957716551537E-2</v>
      </c>
      <c r="S152">
        <f t="shared" si="26"/>
        <v>6.3667955417675517E-2</v>
      </c>
      <c r="T152">
        <f t="shared" si="26"/>
        <v>5.0701710120782034E-2</v>
      </c>
      <c r="U152">
        <f t="shared" si="26"/>
        <v>3.9791726808204628E-2</v>
      </c>
      <c r="V152">
        <f t="shared" si="24"/>
        <v>0.12586093542713583</v>
      </c>
    </row>
    <row r="153" spans="1:22" x14ac:dyDescent="0.2">
      <c r="A153" t="s">
        <v>62</v>
      </c>
      <c r="B153">
        <v>1</v>
      </c>
      <c r="C153">
        <v>1</v>
      </c>
      <c r="D153">
        <v>2</v>
      </c>
      <c r="E153">
        <v>4</v>
      </c>
      <c r="F153">
        <v>92</v>
      </c>
      <c r="G153">
        <v>47</v>
      </c>
      <c r="H153">
        <f t="shared" si="23"/>
        <v>0.24135639446369561</v>
      </c>
      <c r="I153">
        <f t="shared" si="22"/>
        <v>-1.4214806226598165</v>
      </c>
      <c r="L153">
        <f t="shared" si="26"/>
        <v>0.22103198638237687</v>
      </c>
      <c r="M153">
        <f t="shared" si="26"/>
        <v>0.24135639446369561</v>
      </c>
      <c r="N153">
        <f t="shared" si="26"/>
        <v>0.19172342604353027</v>
      </c>
      <c r="O153">
        <f t="shared" si="26"/>
        <v>0.13327848100925904</v>
      </c>
      <c r="P153">
        <f t="shared" si="26"/>
        <v>8.6039402730799894E-2</v>
      </c>
      <c r="Q153">
        <f t="shared" si="26"/>
        <v>5.2983209047041492E-2</v>
      </c>
      <c r="R153">
        <f t="shared" si="26"/>
        <v>3.1575983089511997E-2</v>
      </c>
      <c r="S153">
        <f t="shared" si="26"/>
        <v>1.8370620326969542E-2</v>
      </c>
      <c r="T153">
        <f t="shared" si="26"/>
        <v>1.0492610526437783E-2</v>
      </c>
      <c r="U153">
        <f t="shared" si="26"/>
        <v>5.9062490732074025E-3</v>
      </c>
      <c r="V153">
        <f t="shared" si="24"/>
        <v>7.2416373071699791E-3</v>
      </c>
    </row>
    <row r="154" spans="1:22" x14ac:dyDescent="0.2">
      <c r="A154" t="s">
        <v>70</v>
      </c>
      <c r="B154">
        <v>1</v>
      </c>
      <c r="C154">
        <v>0</v>
      </c>
      <c r="D154">
        <v>0</v>
      </c>
      <c r="E154">
        <v>1</v>
      </c>
      <c r="F154">
        <v>37</v>
      </c>
      <c r="G154">
        <v>77</v>
      </c>
      <c r="H154">
        <f t="shared" si="23"/>
        <v>0.29956226964174548</v>
      </c>
      <c r="I154">
        <f t="shared" si="22"/>
        <v>-1.2054329710448635</v>
      </c>
      <c r="L154">
        <f t="shared" si="26"/>
        <v>0.47955469358391739</v>
      </c>
      <c r="M154">
        <f t="shared" si="26"/>
        <v>0.29956226964174548</v>
      </c>
      <c r="N154">
        <f t="shared" si="26"/>
        <v>0.13612840866041048</v>
      </c>
      <c r="O154">
        <f t="shared" si="26"/>
        <v>5.4135095161622522E-2</v>
      </c>
      <c r="P154">
        <f t="shared" si="26"/>
        <v>1.9992243867010057E-2</v>
      </c>
      <c r="Q154">
        <f t="shared" si="26"/>
        <v>7.0428379569082529E-3</v>
      </c>
      <c r="R154">
        <f t="shared" si="26"/>
        <v>2.4011074862606034E-3</v>
      </c>
      <c r="S154">
        <f t="shared" si="26"/>
        <v>7.9914176067662906E-4</v>
      </c>
      <c r="T154">
        <f t="shared" si="26"/>
        <v>2.6111320824803431E-4</v>
      </c>
      <c r="U154">
        <f t="shared" si="26"/>
        <v>8.408186373205445E-5</v>
      </c>
      <c r="V154">
        <f t="shared" si="24"/>
        <v>3.9006809468333792E-5</v>
      </c>
    </row>
    <row r="155" spans="1:22" x14ac:dyDescent="0.2">
      <c r="A155" t="s">
        <v>46</v>
      </c>
      <c r="B155">
        <v>2</v>
      </c>
      <c r="C155">
        <v>0</v>
      </c>
      <c r="D155">
        <v>1</v>
      </c>
      <c r="E155">
        <v>3</v>
      </c>
      <c r="F155">
        <v>16</v>
      </c>
      <c r="G155">
        <v>60</v>
      </c>
      <c r="H155">
        <f t="shared" si="23"/>
        <v>5.326934233146767E-2</v>
      </c>
      <c r="I155">
        <f t="shared" si="22"/>
        <v>-2.9323943040752329</v>
      </c>
      <c r="L155">
        <f t="shared" ref="L155:U164" si="27">_xlfn.GAMMA($B$1+L$4)/(_xlfn.GAMMA($B$1)*FACT(L$4))*($B$2/($B$2+$F155))^($B$1)*($F155/($B$2+$F155))^L$4</f>
        <v>0.70591385476769797</v>
      </c>
      <c r="M155">
        <f t="shared" si="27"/>
        <v>0.22735691931380553</v>
      </c>
      <c r="N155">
        <f t="shared" si="27"/>
        <v>5.326934233146767E-2</v>
      </c>
      <c r="O155">
        <f t="shared" si="27"/>
        <v>1.0922321996136911E-2</v>
      </c>
      <c r="P155">
        <f t="shared" si="27"/>
        <v>2.0797211840329266E-3</v>
      </c>
      <c r="Q155">
        <f t="shared" si="27"/>
        <v>3.7774504370673975E-4</v>
      </c>
      <c r="R155">
        <f t="shared" si="27"/>
        <v>6.6400321810169524E-5</v>
      </c>
      <c r="S155">
        <f t="shared" si="27"/>
        <v>1.139435935984067E-5</v>
      </c>
      <c r="T155">
        <f t="shared" si="27"/>
        <v>1.9195632677617296E-6</v>
      </c>
      <c r="U155">
        <f t="shared" si="27"/>
        <v>3.1870099783768925E-7</v>
      </c>
      <c r="V155">
        <f t="shared" si="24"/>
        <v>6.24177167729556E-8</v>
      </c>
    </row>
    <row r="156" spans="1:22" x14ac:dyDescent="0.2">
      <c r="A156" s="1" t="s">
        <v>185</v>
      </c>
      <c r="B156">
        <v>0</v>
      </c>
      <c r="C156">
        <v>0</v>
      </c>
      <c r="D156">
        <v>0</v>
      </c>
      <c r="E156">
        <v>0</v>
      </c>
      <c r="F156">
        <v>29</v>
      </c>
      <c r="G156">
        <v>78</v>
      </c>
      <c r="H156">
        <f t="shared" si="23"/>
        <v>0.55128332519353185</v>
      </c>
      <c r="I156">
        <f t="shared" si="22"/>
        <v>-0.59550640018252521</v>
      </c>
      <c r="L156">
        <f t="shared" si="27"/>
        <v>0.55128332519353185</v>
      </c>
      <c r="M156">
        <f t="shared" si="27"/>
        <v>0.28758099446694868</v>
      </c>
      <c r="N156">
        <f t="shared" si="27"/>
        <v>0.10913352793527017</v>
      </c>
      <c r="O156">
        <f t="shared" si="27"/>
        <v>3.6243045975949274E-2</v>
      </c>
      <c r="P156">
        <f t="shared" si="27"/>
        <v>1.1177474414804017E-2</v>
      </c>
      <c r="Q156">
        <f t="shared" si="27"/>
        <v>3.2882603685514124E-3</v>
      </c>
      <c r="R156">
        <f t="shared" si="27"/>
        <v>9.3619531218662986E-4</v>
      </c>
      <c r="S156">
        <f t="shared" si="27"/>
        <v>2.6020464485959833E-4</v>
      </c>
      <c r="T156">
        <f t="shared" si="27"/>
        <v>7.099968433523399E-5</v>
      </c>
      <c r="U156">
        <f t="shared" si="27"/>
        <v>1.9092652353427668E-5</v>
      </c>
      <c r="V156">
        <f t="shared" si="24"/>
        <v>6.8793512095766118E-6</v>
      </c>
    </row>
    <row r="157" spans="1:22" x14ac:dyDescent="0.2">
      <c r="A157" t="s">
        <v>21</v>
      </c>
      <c r="B157">
        <v>6</v>
      </c>
      <c r="C157">
        <v>4</v>
      </c>
      <c r="D157">
        <v>10</v>
      </c>
      <c r="E157">
        <v>20</v>
      </c>
      <c r="F157">
        <v>237</v>
      </c>
      <c r="G157">
        <v>13</v>
      </c>
      <c r="H157">
        <f t="shared" si="23"/>
        <v>8.0586379977344552E-2</v>
      </c>
      <c r="I157">
        <f t="shared" si="22"/>
        <v>-2.5184256266601333</v>
      </c>
      <c r="L157">
        <f t="shared" si="27"/>
        <v>6.2004321960370611E-2</v>
      </c>
      <c r="M157">
        <f t="shared" si="27"/>
        <v>9.7824724592057502E-2</v>
      </c>
      <c r="N157">
        <f t="shared" si="27"/>
        <v>0.11227627458260839</v>
      </c>
      <c r="O157">
        <f t="shared" si="27"/>
        <v>0.11277058559344326</v>
      </c>
      <c r="P157">
        <f t="shared" si="27"/>
        <v>0.10518557287239076</v>
      </c>
      <c r="Q157">
        <f t="shared" si="27"/>
        <v>9.3587972081524223E-2</v>
      </c>
      <c r="R157">
        <f t="shared" si="27"/>
        <v>8.0586379977344552E-2</v>
      </c>
      <c r="S157">
        <f t="shared" si="27"/>
        <v>6.7740995776358948E-2</v>
      </c>
      <c r="T157">
        <f t="shared" si="27"/>
        <v>5.5902894610039812E-2</v>
      </c>
      <c r="U157">
        <f t="shared" si="27"/>
        <v>4.5465868276434208E-2</v>
      </c>
      <c r="V157">
        <f t="shared" si="24"/>
        <v>0.16665440967742773</v>
      </c>
    </row>
    <row r="158" spans="1:22" x14ac:dyDescent="0.2">
      <c r="A158" t="s">
        <v>97</v>
      </c>
      <c r="B158">
        <v>0</v>
      </c>
      <c r="C158">
        <v>0</v>
      </c>
      <c r="D158">
        <v>1</v>
      </c>
      <c r="E158">
        <v>1</v>
      </c>
      <c r="F158">
        <v>20</v>
      </c>
      <c r="G158">
        <v>77</v>
      </c>
      <c r="H158">
        <f t="shared" si="23"/>
        <v>0.65224106811668636</v>
      </c>
      <c r="I158">
        <f t="shared" si="22"/>
        <v>-0.4273410490158483</v>
      </c>
      <c r="L158">
        <f t="shared" si="27"/>
        <v>0.65224106811668636</v>
      </c>
      <c r="M158">
        <f t="shared" si="27"/>
        <v>0.25330901036774678</v>
      </c>
      <c r="N158">
        <f t="shared" si="27"/>
        <v>7.156584850268459E-2</v>
      </c>
      <c r="O158">
        <f t="shared" si="27"/>
        <v>1.76941413739687E-2</v>
      </c>
      <c r="P158">
        <f t="shared" si="27"/>
        <v>4.0626149312762748E-3</v>
      </c>
      <c r="Q158">
        <f t="shared" si="27"/>
        <v>8.8978554688828252E-4</v>
      </c>
      <c r="R158">
        <f t="shared" si="27"/>
        <v>1.8860047577077318E-4</v>
      </c>
      <c r="S158">
        <f t="shared" si="27"/>
        <v>3.9025505711808862E-5</v>
      </c>
      <c r="T158">
        <f t="shared" si="27"/>
        <v>7.9276977797158479E-6</v>
      </c>
      <c r="U158">
        <f t="shared" si="27"/>
        <v>1.5871358645547595E-6</v>
      </c>
      <c r="V158">
        <f t="shared" si="24"/>
        <v>3.9034562238082771E-7</v>
      </c>
    </row>
    <row r="159" spans="1:22" x14ac:dyDescent="0.2">
      <c r="A159" t="s">
        <v>10</v>
      </c>
      <c r="B159">
        <v>20</v>
      </c>
      <c r="C159">
        <v>28</v>
      </c>
      <c r="D159">
        <v>23</v>
      </c>
      <c r="E159">
        <v>71</v>
      </c>
      <c r="F159">
        <v>335</v>
      </c>
      <c r="G159">
        <v>3</v>
      </c>
      <c r="H159">
        <f t="shared" si="23"/>
        <v>9.0629027970807602E-3</v>
      </c>
      <c r="I159">
        <f t="shared" si="22"/>
        <v>-4.7035658132146345</v>
      </c>
      <c r="L159">
        <f t="shared" si="27"/>
        <v>3.5020221885141069E-2</v>
      </c>
      <c r="M159">
        <f t="shared" si="27"/>
        <v>6.0224334500773156E-2</v>
      </c>
      <c r="N159">
        <f t="shared" si="27"/>
        <v>7.5342116234131548E-2</v>
      </c>
      <c r="O159">
        <f t="shared" si="27"/>
        <v>8.2484453495023063E-2</v>
      </c>
      <c r="P159">
        <f t="shared" si="27"/>
        <v>8.3860778016543375E-2</v>
      </c>
      <c r="Q159">
        <f t="shared" si="27"/>
        <v>8.1329704147354978E-2</v>
      </c>
      <c r="R159">
        <f t="shared" si="27"/>
        <v>7.6333864188335598E-2</v>
      </c>
      <c r="S159">
        <f t="shared" si="27"/>
        <v>6.9941287390434329E-2</v>
      </c>
      <c r="T159">
        <f t="shared" si="27"/>
        <v>6.2913346445198651E-2</v>
      </c>
      <c r="U159">
        <f t="shared" si="27"/>
        <v>5.5772540167869526E-2</v>
      </c>
      <c r="V159">
        <f t="shared" si="24"/>
        <v>0.31677735352919478</v>
      </c>
    </row>
    <row r="160" spans="1:22" x14ac:dyDescent="0.2">
      <c r="A160" t="s">
        <v>51</v>
      </c>
      <c r="B160">
        <v>1</v>
      </c>
      <c r="C160">
        <v>3</v>
      </c>
      <c r="D160">
        <v>0</v>
      </c>
      <c r="E160">
        <v>4</v>
      </c>
      <c r="F160">
        <v>101</v>
      </c>
      <c r="G160">
        <v>47</v>
      </c>
      <c r="H160">
        <f t="shared" si="23"/>
        <v>0.22765857298989972</v>
      </c>
      <c r="I160">
        <f t="shared" si="22"/>
        <v>-1.479908259268202</v>
      </c>
      <c r="L160">
        <f t="shared" si="27"/>
        <v>0.19913847437758206</v>
      </c>
      <c r="M160">
        <f t="shared" si="27"/>
        <v>0.22765857298989972</v>
      </c>
      <c r="N160">
        <f t="shared" si="27"/>
        <v>0.18933265795030349</v>
      </c>
      <c r="O160">
        <f t="shared" si="27"/>
        <v>0.13779565893027582</v>
      </c>
      <c r="P160">
        <f t="shared" si="27"/>
        <v>9.3131809108628311E-2</v>
      </c>
      <c r="Q160">
        <f t="shared" si="27"/>
        <v>6.0043232090574931E-2</v>
      </c>
      <c r="R160">
        <f t="shared" si="27"/>
        <v>3.7463455686992157E-2</v>
      </c>
      <c r="S160">
        <f t="shared" si="27"/>
        <v>2.2819174342323733E-2</v>
      </c>
      <c r="T160">
        <f t="shared" si="27"/>
        <v>1.3645354044702568E-2</v>
      </c>
      <c r="U160">
        <f t="shared" si="27"/>
        <v>8.0415203318201997E-3</v>
      </c>
      <c r="V160">
        <f t="shared" si="24"/>
        <v>1.0930090146897053E-2</v>
      </c>
    </row>
    <row r="161" spans="1:22" x14ac:dyDescent="0.2">
      <c r="A161" s="1" t="s">
        <v>186</v>
      </c>
      <c r="B161">
        <v>0</v>
      </c>
      <c r="C161">
        <v>0</v>
      </c>
      <c r="D161">
        <v>0</v>
      </c>
      <c r="E161">
        <v>0</v>
      </c>
      <c r="F161">
        <v>6</v>
      </c>
      <c r="G161">
        <v>78</v>
      </c>
      <c r="H161">
        <f t="shared" si="23"/>
        <v>0.87184464564971076</v>
      </c>
      <c r="I161">
        <f t="shared" si="22"/>
        <v>-0.13714402960388503</v>
      </c>
      <c r="L161">
        <f t="shared" si="27"/>
        <v>0.87184464564971076</v>
      </c>
      <c r="M161">
        <f t="shared" si="27"/>
        <v>0.11591466139535389</v>
      </c>
      <c r="N161">
        <f t="shared" si="27"/>
        <v>1.1211154200004616E-2</v>
      </c>
      <c r="O161">
        <f t="shared" si="27"/>
        <v>9.4892253993150732E-4</v>
      </c>
      <c r="P161">
        <f t="shared" si="27"/>
        <v>7.4587096012011122E-5</v>
      </c>
      <c r="Q161">
        <f t="shared" si="27"/>
        <v>5.5924248110666491E-6</v>
      </c>
      <c r="R161">
        <f t="shared" si="27"/>
        <v>4.0580216454744873E-7</v>
      </c>
      <c r="S161">
        <f t="shared" si="27"/>
        <v>2.8745964396406549E-8</v>
      </c>
      <c r="T161">
        <f t="shared" si="27"/>
        <v>1.9990893148756838E-9</v>
      </c>
      <c r="U161">
        <f t="shared" si="27"/>
        <v>1.3701117357492974E-10</v>
      </c>
      <c r="V161">
        <f t="shared" si="24"/>
        <v>9.9467101222217025E-12</v>
      </c>
    </row>
    <row r="162" spans="1:22" x14ac:dyDescent="0.2">
      <c r="A162" s="1" t="s">
        <v>187</v>
      </c>
      <c r="B162">
        <v>0</v>
      </c>
      <c r="C162">
        <v>0</v>
      </c>
      <c r="D162">
        <v>0</v>
      </c>
      <c r="E162">
        <v>0</v>
      </c>
      <c r="F162">
        <v>2</v>
      </c>
      <c r="G162">
        <v>78</v>
      </c>
      <c r="H162">
        <f t="shared" si="23"/>
        <v>0.95440049110868619</v>
      </c>
      <c r="I162">
        <f t="shared" si="22"/>
        <v>-4.6671893625337829E-2</v>
      </c>
      <c r="L162">
        <f t="shared" si="27"/>
        <v>0.95440049110868619</v>
      </c>
      <c r="M162">
        <f t="shared" si="27"/>
        <v>4.4074119746122284E-2</v>
      </c>
      <c r="N162">
        <f t="shared" si="27"/>
        <v>1.4806394935503141E-3</v>
      </c>
      <c r="O162">
        <f t="shared" si="27"/>
        <v>4.3529481377377903E-5</v>
      </c>
      <c r="P162">
        <f t="shared" si="27"/>
        <v>1.1884205576895224E-6</v>
      </c>
      <c r="Q162">
        <f t="shared" si="27"/>
        <v>3.094997752199517E-8</v>
      </c>
      <c r="R162">
        <f t="shared" si="27"/>
        <v>7.8006046991955815E-10</v>
      </c>
      <c r="S162">
        <f t="shared" si="27"/>
        <v>1.9193073275221023E-11</v>
      </c>
      <c r="T162">
        <f t="shared" si="27"/>
        <v>4.6361081958255582E-13</v>
      </c>
      <c r="U162">
        <f t="shared" si="27"/>
        <v>1.1036492645110605E-14</v>
      </c>
      <c r="V162">
        <f t="shared" si="24"/>
        <v>0</v>
      </c>
    </row>
    <row r="163" spans="1:22" x14ac:dyDescent="0.2">
      <c r="A163" s="1" t="s">
        <v>188</v>
      </c>
      <c r="B163">
        <v>0</v>
      </c>
      <c r="C163">
        <v>0</v>
      </c>
      <c r="D163">
        <v>0</v>
      </c>
      <c r="E163">
        <v>0</v>
      </c>
      <c r="F163">
        <v>5</v>
      </c>
      <c r="G163">
        <v>78</v>
      </c>
      <c r="H163">
        <f t="shared" si="23"/>
        <v>0.89147962827194049</v>
      </c>
      <c r="I163">
        <f t="shared" si="22"/>
        <v>-0.11487269300908322</v>
      </c>
      <c r="L163">
        <f t="shared" si="27"/>
        <v>0.89147962827194049</v>
      </c>
      <c r="M163">
        <f t="shared" si="27"/>
        <v>9.9776827341170396E-2</v>
      </c>
      <c r="N163">
        <f t="shared" si="27"/>
        <v>8.1238266227978209E-3</v>
      </c>
      <c r="O163">
        <f t="shared" si="27"/>
        <v>5.7884206434202366E-4</v>
      </c>
      <c r="P163">
        <f t="shared" si="27"/>
        <v>3.8301168212512615E-5</v>
      </c>
      <c r="Q163">
        <f t="shared" si="27"/>
        <v>2.4175055317700639E-6</v>
      </c>
      <c r="R163">
        <f t="shared" si="27"/>
        <v>1.476728588958389E-7</v>
      </c>
      <c r="S163">
        <f t="shared" si="27"/>
        <v>8.8060715069374125E-9</v>
      </c>
      <c r="T163">
        <f t="shared" si="27"/>
        <v>5.155330625808958E-10</v>
      </c>
      <c r="U163">
        <f t="shared" si="27"/>
        <v>2.9743995882163681E-11</v>
      </c>
      <c r="V163">
        <f t="shared" si="24"/>
        <v>1.7974510768681284E-12</v>
      </c>
    </row>
    <row r="164" spans="1:22" x14ac:dyDescent="0.2">
      <c r="A164" s="1" t="s">
        <v>189</v>
      </c>
      <c r="B164">
        <v>0</v>
      </c>
      <c r="C164">
        <v>0</v>
      </c>
      <c r="D164">
        <v>0</v>
      </c>
      <c r="E164">
        <v>0</v>
      </c>
      <c r="F164">
        <v>8</v>
      </c>
      <c r="G164">
        <v>78</v>
      </c>
      <c r="H164">
        <f t="shared" si="23"/>
        <v>0.8344178620633983</v>
      </c>
      <c r="I164">
        <f t="shared" si="22"/>
        <v>-0.1810209684496806</v>
      </c>
      <c r="L164">
        <f t="shared" si="27"/>
        <v>0.8344178620633983</v>
      </c>
      <c r="M164">
        <f t="shared" si="27"/>
        <v>0.14499486883867735</v>
      </c>
      <c r="N164">
        <f t="shared" si="27"/>
        <v>1.8328813975499184E-2</v>
      </c>
      <c r="O164">
        <f t="shared" si="27"/>
        <v>2.0276107032305398E-3</v>
      </c>
      <c r="P164">
        <f t="shared" si="27"/>
        <v>2.0829904843811296E-4</v>
      </c>
      <c r="Q164">
        <f t="shared" si="27"/>
        <v>2.0412373962778045E-5</v>
      </c>
      <c r="R164">
        <f t="shared" si="27"/>
        <v>1.9358758255076135E-6</v>
      </c>
      <c r="S164">
        <f t="shared" si="27"/>
        <v>1.7922962479500835E-7</v>
      </c>
      <c r="T164">
        <f t="shared" si="27"/>
        <v>1.62905176638953E-8</v>
      </c>
      <c r="U164">
        <f t="shared" si="27"/>
        <v>1.459245788277666E-9</v>
      </c>
      <c r="V164">
        <f t="shared" si="24"/>
        <v>1.4157974792539108E-10</v>
      </c>
    </row>
    <row r="165" spans="1:22" x14ac:dyDescent="0.2">
      <c r="A165" t="s">
        <v>78</v>
      </c>
      <c r="B165">
        <v>0</v>
      </c>
      <c r="C165">
        <v>1</v>
      </c>
      <c r="D165">
        <v>2</v>
      </c>
      <c r="E165">
        <v>3</v>
      </c>
      <c r="F165">
        <v>5</v>
      </c>
      <c r="G165">
        <v>60</v>
      </c>
      <c r="H165">
        <f t="shared" si="23"/>
        <v>0.89147962827194049</v>
      </c>
      <c r="I165">
        <f t="shared" si="22"/>
        <v>-0.11487269300908322</v>
      </c>
      <c r="L165">
        <f t="shared" ref="L165:U174" si="28">_xlfn.GAMMA($B$1+L$4)/(_xlfn.GAMMA($B$1)*FACT(L$4))*($B$2/($B$2+$F165))^($B$1)*($F165/($B$2+$F165))^L$4</f>
        <v>0.89147962827194049</v>
      </c>
      <c r="M165">
        <f t="shared" si="28"/>
        <v>9.9776827341170396E-2</v>
      </c>
      <c r="N165">
        <f t="shared" si="28"/>
        <v>8.1238266227978209E-3</v>
      </c>
      <c r="O165">
        <f t="shared" si="28"/>
        <v>5.7884206434202366E-4</v>
      </c>
      <c r="P165">
        <f t="shared" si="28"/>
        <v>3.8301168212512615E-5</v>
      </c>
      <c r="Q165">
        <f t="shared" si="28"/>
        <v>2.4175055317700639E-6</v>
      </c>
      <c r="R165">
        <f t="shared" si="28"/>
        <v>1.476728588958389E-7</v>
      </c>
      <c r="S165">
        <f t="shared" si="28"/>
        <v>8.8060715069374125E-9</v>
      </c>
      <c r="T165">
        <f t="shared" si="28"/>
        <v>5.155330625808958E-10</v>
      </c>
      <c r="U165">
        <f t="shared" si="28"/>
        <v>2.9743995882163681E-11</v>
      </c>
      <c r="V165">
        <f t="shared" si="24"/>
        <v>1.7974510768681284E-12</v>
      </c>
    </row>
    <row r="166" spans="1:22" x14ac:dyDescent="0.2">
      <c r="A166" s="1" t="s">
        <v>190</v>
      </c>
      <c r="B166">
        <v>0</v>
      </c>
      <c r="C166">
        <v>0</v>
      </c>
      <c r="D166">
        <v>0</v>
      </c>
      <c r="E166">
        <v>0</v>
      </c>
      <c r="F166">
        <v>3</v>
      </c>
      <c r="G166">
        <v>78</v>
      </c>
      <c r="H166">
        <f t="shared" si="23"/>
        <v>0.93272822324497884</v>
      </c>
      <c r="I166">
        <f t="shared" si="22"/>
        <v>-6.9641413982702266E-2</v>
      </c>
      <c r="L166">
        <f t="shared" si="28"/>
        <v>0.93272822324497884</v>
      </c>
      <c r="M166">
        <f t="shared" si="28"/>
        <v>6.3938314021505169E-2</v>
      </c>
      <c r="N166">
        <f t="shared" si="28"/>
        <v>3.1884523509597444E-3</v>
      </c>
      <c r="O166">
        <f t="shared" si="28"/>
        <v>1.3914485856811264E-4</v>
      </c>
      <c r="P166">
        <f t="shared" si="28"/>
        <v>5.6390623366839263E-6</v>
      </c>
      <c r="Q166">
        <f t="shared" si="28"/>
        <v>2.1799681405481802E-7</v>
      </c>
      <c r="R166">
        <f t="shared" si="28"/>
        <v>8.1558860212275858E-9</v>
      </c>
      <c r="S166">
        <f t="shared" si="28"/>
        <v>2.9787939824625227E-10</v>
      </c>
      <c r="T166">
        <f t="shared" si="28"/>
        <v>1.0680770373054132E-11</v>
      </c>
      <c r="U166">
        <f t="shared" si="28"/>
        <v>3.7742717160518814E-13</v>
      </c>
      <c r="V166">
        <f t="shared" si="24"/>
        <v>1.3766765505351941E-14</v>
      </c>
    </row>
    <row r="167" spans="1:22" x14ac:dyDescent="0.2">
      <c r="A167" t="s">
        <v>83</v>
      </c>
      <c r="B167">
        <v>0</v>
      </c>
      <c r="C167">
        <v>1</v>
      </c>
      <c r="D167">
        <v>0</v>
      </c>
      <c r="E167">
        <v>1</v>
      </c>
      <c r="F167">
        <v>29</v>
      </c>
      <c r="G167">
        <v>77</v>
      </c>
      <c r="H167">
        <f t="shared" si="23"/>
        <v>0.55128332519353185</v>
      </c>
      <c r="I167">
        <f t="shared" si="22"/>
        <v>-0.59550640018252521</v>
      </c>
      <c r="L167">
        <f t="shared" si="28"/>
        <v>0.55128332519353185</v>
      </c>
      <c r="M167">
        <f t="shared" si="28"/>
        <v>0.28758099446694868</v>
      </c>
      <c r="N167">
        <f t="shared" si="28"/>
        <v>0.10913352793527017</v>
      </c>
      <c r="O167">
        <f t="shared" si="28"/>
        <v>3.6243045975949274E-2</v>
      </c>
      <c r="P167">
        <f t="shared" si="28"/>
        <v>1.1177474414804017E-2</v>
      </c>
      <c r="Q167">
        <f t="shared" si="28"/>
        <v>3.2882603685514124E-3</v>
      </c>
      <c r="R167">
        <f t="shared" si="28"/>
        <v>9.3619531218662986E-4</v>
      </c>
      <c r="S167">
        <f t="shared" si="28"/>
        <v>2.6020464485959833E-4</v>
      </c>
      <c r="T167">
        <f t="shared" si="28"/>
        <v>7.099968433523399E-5</v>
      </c>
      <c r="U167">
        <f t="shared" si="28"/>
        <v>1.9092652353427668E-5</v>
      </c>
      <c r="V167">
        <f t="shared" si="24"/>
        <v>6.8793512095766118E-6</v>
      </c>
    </row>
    <row r="168" spans="1:22" x14ac:dyDescent="0.2">
      <c r="A168" s="1" t="s">
        <v>191</v>
      </c>
      <c r="B168">
        <v>0</v>
      </c>
      <c r="C168">
        <v>0</v>
      </c>
      <c r="D168">
        <v>0</v>
      </c>
      <c r="E168">
        <v>0</v>
      </c>
      <c r="F168">
        <v>9</v>
      </c>
      <c r="G168">
        <v>78</v>
      </c>
      <c r="H168">
        <f t="shared" si="23"/>
        <v>0.81657598123840003</v>
      </c>
      <c r="I168">
        <f t="shared" si="22"/>
        <v>-0.20263531365879781</v>
      </c>
      <c r="L168">
        <f t="shared" si="28"/>
        <v>0.81657598123840003</v>
      </c>
      <c r="M168">
        <f t="shared" si="28"/>
        <v>0.15806937018139242</v>
      </c>
      <c r="N168">
        <f t="shared" si="28"/>
        <v>2.2259301560405554E-2</v>
      </c>
      <c r="O168">
        <f t="shared" si="28"/>
        <v>2.7431138005624086E-3</v>
      </c>
      <c r="P168">
        <f t="shared" si="28"/>
        <v>3.1392696131302502E-4</v>
      </c>
      <c r="Q168">
        <f t="shared" si="28"/>
        <v>3.4270222707929791E-5</v>
      </c>
      <c r="R168">
        <f t="shared" si="28"/>
        <v>3.6206203443306268E-6</v>
      </c>
      <c r="S168">
        <f t="shared" si="28"/>
        <v>3.7341982127264408E-7</v>
      </c>
      <c r="T168">
        <f t="shared" si="28"/>
        <v>3.7809813616458782E-8</v>
      </c>
      <c r="U168">
        <f t="shared" si="28"/>
        <v>3.7729424447042929E-9</v>
      </c>
      <c r="V168">
        <f t="shared" si="24"/>
        <v>4.122969743391991E-10</v>
      </c>
    </row>
    <row r="169" spans="1:22" x14ac:dyDescent="0.2">
      <c r="A169" t="s">
        <v>33</v>
      </c>
      <c r="B169">
        <v>3</v>
      </c>
      <c r="C169">
        <v>1</v>
      </c>
      <c r="D169">
        <v>5</v>
      </c>
      <c r="E169">
        <v>9</v>
      </c>
      <c r="F169">
        <v>87</v>
      </c>
      <c r="G169">
        <v>26</v>
      </c>
      <c r="H169">
        <f t="shared" si="23"/>
        <v>0.1299393785831382</v>
      </c>
      <c r="I169">
        <f t="shared" si="22"/>
        <v>-2.0406872558781259</v>
      </c>
      <c r="L169">
        <f t="shared" si="28"/>
        <v>0.23473764388164009</v>
      </c>
      <c r="M169">
        <f t="shared" si="28"/>
        <v>0.24911744219833892</v>
      </c>
      <c r="N169">
        <f t="shared" si="28"/>
        <v>0.19232609777025381</v>
      </c>
      <c r="O169">
        <f t="shared" si="28"/>
        <v>0.1299393785831382</v>
      </c>
      <c r="P169">
        <f t="shared" si="28"/>
        <v>8.1525946622131043E-2</v>
      </c>
      <c r="Q169">
        <f t="shared" si="28"/>
        <v>4.8792653185138361E-2</v>
      </c>
      <c r="R169">
        <f t="shared" si="28"/>
        <v>2.8261211061910055E-2</v>
      </c>
      <c r="S169">
        <f t="shared" si="28"/>
        <v>1.5979950195079903E-2</v>
      </c>
      <c r="T169">
        <f t="shared" si="28"/>
        <v>8.8705973159950713E-3</v>
      </c>
      <c r="U169">
        <f t="shared" si="28"/>
        <v>4.8528713913311454E-3</v>
      </c>
      <c r="V169">
        <f t="shared" si="24"/>
        <v>5.5962077950433287E-3</v>
      </c>
    </row>
    <row r="170" spans="1:22" x14ac:dyDescent="0.2">
      <c r="A170" s="1" t="s">
        <v>192</v>
      </c>
      <c r="B170">
        <v>0</v>
      </c>
      <c r="C170">
        <v>0</v>
      </c>
      <c r="D170">
        <v>0</v>
      </c>
      <c r="E170">
        <v>0</v>
      </c>
      <c r="F170">
        <v>5</v>
      </c>
      <c r="G170">
        <v>78</v>
      </c>
      <c r="H170">
        <f t="shared" si="23"/>
        <v>0.89147962827194049</v>
      </c>
      <c r="I170">
        <f t="shared" si="22"/>
        <v>-0.11487269300908322</v>
      </c>
      <c r="L170">
        <f t="shared" si="28"/>
        <v>0.89147962827194049</v>
      </c>
      <c r="M170">
        <f t="shared" si="28"/>
        <v>9.9776827341170396E-2</v>
      </c>
      <c r="N170">
        <f t="shared" si="28"/>
        <v>8.1238266227978209E-3</v>
      </c>
      <c r="O170">
        <f t="shared" si="28"/>
        <v>5.7884206434202366E-4</v>
      </c>
      <c r="P170">
        <f t="shared" si="28"/>
        <v>3.8301168212512615E-5</v>
      </c>
      <c r="Q170">
        <f t="shared" si="28"/>
        <v>2.4175055317700639E-6</v>
      </c>
      <c r="R170">
        <f t="shared" si="28"/>
        <v>1.476728588958389E-7</v>
      </c>
      <c r="S170">
        <f t="shared" si="28"/>
        <v>8.8060715069374125E-9</v>
      </c>
      <c r="T170">
        <f t="shared" si="28"/>
        <v>5.155330625808958E-10</v>
      </c>
      <c r="U170">
        <f t="shared" si="28"/>
        <v>2.9743995882163681E-11</v>
      </c>
      <c r="V170">
        <f t="shared" si="24"/>
        <v>1.7974510768681284E-12</v>
      </c>
    </row>
    <row r="171" spans="1:22" x14ac:dyDescent="0.2">
      <c r="A171" s="1" t="s">
        <v>193</v>
      </c>
      <c r="B171">
        <v>0</v>
      </c>
      <c r="C171">
        <v>0</v>
      </c>
      <c r="D171">
        <v>0</v>
      </c>
      <c r="E171">
        <v>0</v>
      </c>
      <c r="F171">
        <v>4</v>
      </c>
      <c r="G171">
        <v>78</v>
      </c>
      <c r="H171">
        <f t="shared" si="23"/>
        <v>0.91176463960663734</v>
      </c>
      <c r="I171">
        <f t="shared" si="22"/>
        <v>-9.2373392820512323E-2</v>
      </c>
      <c r="L171">
        <f t="shared" si="28"/>
        <v>0.91176463960663734</v>
      </c>
      <c r="M171">
        <f t="shared" si="28"/>
        <v>8.2477651442374497E-2</v>
      </c>
      <c r="N171">
        <f t="shared" si="28"/>
        <v>5.4275335337470301E-3</v>
      </c>
      <c r="O171">
        <f t="shared" si="28"/>
        <v>3.1256275523741276E-4</v>
      </c>
      <c r="P171">
        <f t="shared" si="28"/>
        <v>1.6715694949100678E-5</v>
      </c>
      <c r="Q171">
        <f t="shared" si="28"/>
        <v>8.5273711652357803E-7</v>
      </c>
      <c r="R171">
        <f t="shared" si="28"/>
        <v>4.2100150322114071E-8</v>
      </c>
      <c r="S171">
        <f t="shared" si="28"/>
        <v>2.0290859565862151E-9</v>
      </c>
      <c r="T171">
        <f t="shared" si="28"/>
        <v>9.6008577284150963E-11</v>
      </c>
      <c r="U171">
        <f t="shared" si="28"/>
        <v>4.4770103356435873E-12</v>
      </c>
      <c r="V171">
        <f t="shared" si="24"/>
        <v>2.1627144519698049E-13</v>
      </c>
    </row>
    <row r="172" spans="1:22" x14ac:dyDescent="0.2">
      <c r="A172" s="1" t="s">
        <v>194</v>
      </c>
      <c r="B172">
        <v>0</v>
      </c>
      <c r="C172">
        <v>0</v>
      </c>
      <c r="D172">
        <v>0</v>
      </c>
      <c r="E172">
        <v>0</v>
      </c>
      <c r="F172">
        <v>23</v>
      </c>
      <c r="G172">
        <v>78</v>
      </c>
      <c r="H172">
        <f t="shared" si="23"/>
        <v>0.61579722163998785</v>
      </c>
      <c r="I172">
        <f t="shared" si="22"/>
        <v>-0.48483755529147698</v>
      </c>
      <c r="L172">
        <f t="shared" si="28"/>
        <v>0.61579722163998785</v>
      </c>
      <c r="M172">
        <f t="shared" si="28"/>
        <v>0.26792807456407386</v>
      </c>
      <c r="N172">
        <f t="shared" si="28"/>
        <v>8.480303783121429E-2</v>
      </c>
      <c r="O172">
        <f t="shared" si="28"/>
        <v>2.3489462459914866E-2</v>
      </c>
      <c r="P172">
        <f t="shared" si="28"/>
        <v>6.0420907799315273E-3</v>
      </c>
      <c r="Q172">
        <f t="shared" si="28"/>
        <v>1.4825349249676439E-3</v>
      </c>
      <c r="R172">
        <f t="shared" si="28"/>
        <v>3.5204677504882152E-4</v>
      </c>
      <c r="S172">
        <f t="shared" si="28"/>
        <v>8.1610140619633437E-5</v>
      </c>
      <c r="T172">
        <f t="shared" si="28"/>
        <v>1.8572940715461628E-5</v>
      </c>
      <c r="U172">
        <f t="shared" si="28"/>
        <v>4.1656779619015096E-6</v>
      </c>
      <c r="V172">
        <f t="shared" si="24"/>
        <v>1.1822655641147151E-6</v>
      </c>
    </row>
    <row r="173" spans="1:22" x14ac:dyDescent="0.2">
      <c r="A173" t="s">
        <v>56</v>
      </c>
      <c r="B173">
        <v>1</v>
      </c>
      <c r="C173">
        <v>2</v>
      </c>
      <c r="D173">
        <v>1</v>
      </c>
      <c r="E173">
        <v>4</v>
      </c>
      <c r="F173">
        <v>41</v>
      </c>
      <c r="G173">
        <v>47</v>
      </c>
      <c r="H173">
        <f t="shared" si="23"/>
        <v>0.30132867439243127</v>
      </c>
      <c r="I173">
        <f t="shared" si="22"/>
        <v>-1.1995536684646584</v>
      </c>
      <c r="L173">
        <f t="shared" si="28"/>
        <v>0.44869479638981197</v>
      </c>
      <c r="M173">
        <f t="shared" si="28"/>
        <v>0.30132867439243127</v>
      </c>
      <c r="N173">
        <f t="shared" si="28"/>
        <v>0.14721178474983851</v>
      </c>
      <c r="O173">
        <f t="shared" si="28"/>
        <v>6.2938034556667313E-2</v>
      </c>
      <c r="P173">
        <f t="shared" si="28"/>
        <v>2.4988274861541569E-2</v>
      </c>
      <c r="Q173">
        <f t="shared" si="28"/>
        <v>9.4637419875701189E-3</v>
      </c>
      <c r="R173">
        <f t="shared" si="28"/>
        <v>3.4687041411171097E-3</v>
      </c>
      <c r="S173">
        <f t="shared" si="28"/>
        <v>1.2411376346764483E-3</v>
      </c>
      <c r="T173">
        <f t="shared" si="28"/>
        <v>4.3597884972808028E-4</v>
      </c>
      <c r="U173">
        <f t="shared" si="28"/>
        <v>1.5093132044584687E-4</v>
      </c>
      <c r="V173">
        <f t="shared" si="24"/>
        <v>7.7941116171542646E-5</v>
      </c>
    </row>
    <row r="174" spans="1:22" x14ac:dyDescent="0.2">
      <c r="A174" t="s">
        <v>36</v>
      </c>
      <c r="B174">
        <v>3</v>
      </c>
      <c r="C174">
        <v>1</v>
      </c>
      <c r="D174">
        <v>1</v>
      </c>
      <c r="E174">
        <v>5</v>
      </c>
      <c r="F174">
        <v>53</v>
      </c>
      <c r="G174">
        <v>42</v>
      </c>
      <c r="H174">
        <f t="shared" si="23"/>
        <v>8.7105092291942465E-2</v>
      </c>
      <c r="I174">
        <f t="shared" si="22"/>
        <v>-2.4406399319424157</v>
      </c>
      <c r="L174">
        <f t="shared" si="28"/>
        <v>0.37169870718709347</v>
      </c>
      <c r="M174">
        <f t="shared" si="28"/>
        <v>0.29619468581542274</v>
      </c>
      <c r="N174">
        <f t="shared" si="28"/>
        <v>0.17170231988468837</v>
      </c>
      <c r="O174">
        <f t="shared" si="28"/>
        <v>8.7105092291942465E-2</v>
      </c>
      <c r="P174">
        <f t="shared" si="28"/>
        <v>4.1035849350059543E-2</v>
      </c>
      <c r="Q174">
        <f t="shared" si="28"/>
        <v>1.844110020009699E-2</v>
      </c>
      <c r="R174">
        <f t="shared" si="28"/>
        <v>8.0202513419327225E-3</v>
      </c>
      <c r="S174">
        <f t="shared" si="28"/>
        <v>3.4051594131249458E-3</v>
      </c>
      <c r="T174">
        <f t="shared" si="28"/>
        <v>1.4193179928588524E-3</v>
      </c>
      <c r="U174">
        <f t="shared" si="28"/>
        <v>5.8302938291227133E-4</v>
      </c>
      <c r="V174">
        <f t="shared" si="24"/>
        <v>3.944871398675609E-4</v>
      </c>
    </row>
    <row r="175" spans="1:22" x14ac:dyDescent="0.2">
      <c r="A175" s="1" t="s">
        <v>195</v>
      </c>
      <c r="B175">
        <v>0</v>
      </c>
      <c r="C175">
        <v>0</v>
      </c>
      <c r="D175">
        <v>0</v>
      </c>
      <c r="E175">
        <v>0</v>
      </c>
      <c r="F175">
        <v>3</v>
      </c>
      <c r="G175">
        <v>78</v>
      </c>
      <c r="H175">
        <f t="shared" si="23"/>
        <v>0.93272822324497884</v>
      </c>
      <c r="I175">
        <f t="shared" si="22"/>
        <v>-6.9641413982702266E-2</v>
      </c>
      <c r="L175">
        <f t="shared" ref="L175:U184" si="29">_xlfn.GAMMA($B$1+L$4)/(_xlfn.GAMMA($B$1)*FACT(L$4))*($B$2/($B$2+$F175))^($B$1)*($F175/($B$2+$F175))^L$4</f>
        <v>0.93272822324497884</v>
      </c>
      <c r="M175">
        <f t="shared" si="29"/>
        <v>6.3938314021505169E-2</v>
      </c>
      <c r="N175">
        <f t="shared" si="29"/>
        <v>3.1884523509597444E-3</v>
      </c>
      <c r="O175">
        <f t="shared" si="29"/>
        <v>1.3914485856811264E-4</v>
      </c>
      <c r="P175">
        <f t="shared" si="29"/>
        <v>5.6390623366839263E-6</v>
      </c>
      <c r="Q175">
        <f t="shared" si="29"/>
        <v>2.1799681405481802E-7</v>
      </c>
      <c r="R175">
        <f t="shared" si="29"/>
        <v>8.1558860212275858E-9</v>
      </c>
      <c r="S175">
        <f t="shared" si="29"/>
        <v>2.9787939824625227E-10</v>
      </c>
      <c r="T175">
        <f t="shared" si="29"/>
        <v>1.0680770373054132E-11</v>
      </c>
      <c r="U175">
        <f t="shared" si="29"/>
        <v>3.7742717160518814E-13</v>
      </c>
      <c r="V175">
        <f t="shared" si="24"/>
        <v>1.3766765505351941E-14</v>
      </c>
    </row>
    <row r="176" spans="1:22" x14ac:dyDescent="0.2">
      <c r="A176" s="1" t="s">
        <v>196</v>
      </c>
      <c r="B176">
        <v>0</v>
      </c>
      <c r="C176">
        <v>0</v>
      </c>
      <c r="D176">
        <v>0</v>
      </c>
      <c r="E176">
        <v>0</v>
      </c>
      <c r="F176">
        <v>2</v>
      </c>
      <c r="G176">
        <v>78</v>
      </c>
      <c r="H176">
        <f t="shared" si="23"/>
        <v>0.95440049110868619</v>
      </c>
      <c r="I176">
        <f t="shared" si="22"/>
        <v>-4.6671893625337829E-2</v>
      </c>
      <c r="L176">
        <f t="shared" si="29"/>
        <v>0.95440049110868619</v>
      </c>
      <c r="M176">
        <f t="shared" si="29"/>
        <v>4.4074119746122284E-2</v>
      </c>
      <c r="N176">
        <f t="shared" si="29"/>
        <v>1.4806394935503141E-3</v>
      </c>
      <c r="O176">
        <f t="shared" si="29"/>
        <v>4.3529481377377903E-5</v>
      </c>
      <c r="P176">
        <f t="shared" si="29"/>
        <v>1.1884205576895224E-6</v>
      </c>
      <c r="Q176">
        <f t="shared" si="29"/>
        <v>3.094997752199517E-8</v>
      </c>
      <c r="R176">
        <f t="shared" si="29"/>
        <v>7.8006046991955815E-10</v>
      </c>
      <c r="S176">
        <f t="shared" si="29"/>
        <v>1.9193073275221023E-11</v>
      </c>
      <c r="T176">
        <f t="shared" si="29"/>
        <v>4.6361081958255582E-13</v>
      </c>
      <c r="U176">
        <f t="shared" si="29"/>
        <v>1.1036492645110605E-14</v>
      </c>
      <c r="V176">
        <f t="shared" si="24"/>
        <v>0</v>
      </c>
    </row>
    <row r="177" spans="1:22" x14ac:dyDescent="0.2">
      <c r="A177" t="s">
        <v>57</v>
      </c>
      <c r="B177">
        <v>1</v>
      </c>
      <c r="C177">
        <v>2</v>
      </c>
      <c r="D177">
        <v>0</v>
      </c>
      <c r="E177">
        <v>3</v>
      </c>
      <c r="F177">
        <v>177</v>
      </c>
      <c r="G177">
        <v>60</v>
      </c>
      <c r="H177">
        <f t="shared" si="23"/>
        <v>0.13874124829995318</v>
      </c>
      <c r="I177">
        <f t="shared" si="22"/>
        <v>-1.9751446036605773</v>
      </c>
      <c r="L177">
        <f t="shared" si="29"/>
        <v>9.6352252604825994E-2</v>
      </c>
      <c r="M177">
        <f t="shared" si="29"/>
        <v>0.13874124829995318</v>
      </c>
      <c r="N177">
        <f t="shared" si="29"/>
        <v>0.14533225486368936</v>
      </c>
      <c r="O177">
        <f t="shared" si="29"/>
        <v>0.1332253615499123</v>
      </c>
      <c r="P177">
        <f t="shared" si="29"/>
        <v>0.11341338230555725</v>
      </c>
      <c r="Q177">
        <f t="shared" si="29"/>
        <v>9.2096943431494036E-2</v>
      </c>
      <c r="R177">
        <f t="shared" si="29"/>
        <v>7.2377550542130409E-2</v>
      </c>
      <c r="S177">
        <f t="shared" si="29"/>
        <v>5.5527850798322891E-2</v>
      </c>
      <c r="T177">
        <f t="shared" si="29"/>
        <v>4.1822562422437475E-2</v>
      </c>
      <c r="U177">
        <f t="shared" si="29"/>
        <v>3.1044086548621529E-2</v>
      </c>
      <c r="V177">
        <f t="shared" si="24"/>
        <v>8.006650663305559E-2</v>
      </c>
    </row>
    <row r="178" spans="1:22" x14ac:dyDescent="0.2">
      <c r="A178" s="1" t="s">
        <v>197</v>
      </c>
      <c r="B178">
        <v>0</v>
      </c>
      <c r="C178">
        <v>0</v>
      </c>
      <c r="D178">
        <v>0</v>
      </c>
      <c r="E178">
        <v>0</v>
      </c>
      <c r="F178">
        <v>2</v>
      </c>
      <c r="G178">
        <v>78</v>
      </c>
      <c r="H178">
        <f t="shared" si="23"/>
        <v>0.95440049110868619</v>
      </c>
      <c r="I178">
        <f t="shared" si="22"/>
        <v>-4.6671893625337829E-2</v>
      </c>
      <c r="L178">
        <f t="shared" si="29"/>
        <v>0.95440049110868619</v>
      </c>
      <c r="M178">
        <f t="shared" si="29"/>
        <v>4.4074119746122284E-2</v>
      </c>
      <c r="N178">
        <f t="shared" si="29"/>
        <v>1.4806394935503141E-3</v>
      </c>
      <c r="O178">
        <f t="shared" si="29"/>
        <v>4.3529481377377903E-5</v>
      </c>
      <c r="P178">
        <f t="shared" si="29"/>
        <v>1.1884205576895224E-6</v>
      </c>
      <c r="Q178">
        <f t="shared" si="29"/>
        <v>3.094997752199517E-8</v>
      </c>
      <c r="R178">
        <f t="shared" si="29"/>
        <v>7.8006046991955815E-10</v>
      </c>
      <c r="S178">
        <f t="shared" si="29"/>
        <v>1.9193073275221023E-11</v>
      </c>
      <c r="T178">
        <f t="shared" si="29"/>
        <v>4.6361081958255582E-13</v>
      </c>
      <c r="U178">
        <f t="shared" si="29"/>
        <v>1.1036492645110605E-14</v>
      </c>
      <c r="V178">
        <f t="shared" si="24"/>
        <v>0</v>
      </c>
    </row>
    <row r="179" spans="1:22" x14ac:dyDescent="0.2">
      <c r="A179" t="s">
        <v>27</v>
      </c>
      <c r="B179">
        <v>3</v>
      </c>
      <c r="C179">
        <v>8</v>
      </c>
      <c r="D179">
        <v>6</v>
      </c>
      <c r="E179">
        <v>17</v>
      </c>
      <c r="F179">
        <v>321</v>
      </c>
      <c r="G179">
        <v>17</v>
      </c>
      <c r="H179">
        <f t="shared" si="23"/>
        <v>8.6257367445735089E-2</v>
      </c>
      <c r="I179">
        <f t="shared" si="22"/>
        <v>-2.4504198070580228</v>
      </c>
      <c r="L179">
        <f t="shared" si="29"/>
        <v>3.7674931040326744E-2</v>
      </c>
      <c r="M179">
        <f t="shared" si="29"/>
        <v>6.418040067965769E-2</v>
      </c>
      <c r="N179">
        <f t="shared" si="29"/>
        <v>7.9536242688332454E-2</v>
      </c>
      <c r="O179">
        <f t="shared" si="29"/>
        <v>8.6257367445735089E-2</v>
      </c>
      <c r="P179">
        <f t="shared" si="29"/>
        <v>8.6872001419333197E-2</v>
      </c>
      <c r="Q179">
        <f t="shared" si="29"/>
        <v>8.3457808075348514E-2</v>
      </c>
      <c r="R179">
        <f t="shared" si="29"/>
        <v>7.7594666612737867E-2</v>
      </c>
      <c r="S179">
        <f t="shared" si="29"/>
        <v>7.0427956521288262E-2</v>
      </c>
      <c r="T179">
        <f t="shared" si="29"/>
        <v>6.2755398800916129E-2</v>
      </c>
      <c r="U179">
        <f t="shared" si="29"/>
        <v>5.510938621492141E-2</v>
      </c>
      <c r="V179">
        <f t="shared" si="24"/>
        <v>0.29613384050140246</v>
      </c>
    </row>
    <row r="180" spans="1:22" x14ac:dyDescent="0.2">
      <c r="A180" s="1" t="s">
        <v>198</v>
      </c>
      <c r="B180">
        <v>0</v>
      </c>
      <c r="C180">
        <v>0</v>
      </c>
      <c r="D180">
        <v>0</v>
      </c>
      <c r="E180">
        <v>0</v>
      </c>
      <c r="F180">
        <v>9</v>
      </c>
      <c r="G180">
        <v>78</v>
      </c>
      <c r="H180">
        <f t="shared" si="23"/>
        <v>0.81657598123840003</v>
      </c>
      <c r="I180">
        <f t="shared" si="22"/>
        <v>-0.20263531365879781</v>
      </c>
      <c r="L180">
        <f t="shared" si="29"/>
        <v>0.81657598123840003</v>
      </c>
      <c r="M180">
        <f t="shared" si="29"/>
        <v>0.15806937018139242</v>
      </c>
      <c r="N180">
        <f t="shared" si="29"/>
        <v>2.2259301560405554E-2</v>
      </c>
      <c r="O180">
        <f t="shared" si="29"/>
        <v>2.7431138005624086E-3</v>
      </c>
      <c r="P180">
        <f t="shared" si="29"/>
        <v>3.1392696131302502E-4</v>
      </c>
      <c r="Q180">
        <f t="shared" si="29"/>
        <v>3.4270222707929791E-5</v>
      </c>
      <c r="R180">
        <f t="shared" si="29"/>
        <v>3.6206203443306268E-6</v>
      </c>
      <c r="S180">
        <f t="shared" si="29"/>
        <v>3.7341982127264408E-7</v>
      </c>
      <c r="T180">
        <f t="shared" si="29"/>
        <v>3.7809813616458782E-8</v>
      </c>
      <c r="U180">
        <f t="shared" si="29"/>
        <v>3.7729424447042929E-9</v>
      </c>
      <c r="V180">
        <f t="shared" si="24"/>
        <v>4.122969743391991E-10</v>
      </c>
    </row>
    <row r="181" spans="1:22" x14ac:dyDescent="0.2">
      <c r="A181" s="1" t="s">
        <v>199</v>
      </c>
      <c r="B181">
        <v>0</v>
      </c>
      <c r="C181">
        <v>0</v>
      </c>
      <c r="D181">
        <v>0</v>
      </c>
      <c r="E181">
        <v>0</v>
      </c>
      <c r="F181">
        <v>3</v>
      </c>
      <c r="G181">
        <v>78</v>
      </c>
      <c r="H181">
        <f t="shared" si="23"/>
        <v>0.93272822324497884</v>
      </c>
      <c r="I181">
        <f t="shared" si="22"/>
        <v>-6.9641413982702266E-2</v>
      </c>
      <c r="L181">
        <f t="shared" si="29"/>
        <v>0.93272822324497884</v>
      </c>
      <c r="M181">
        <f t="shared" si="29"/>
        <v>6.3938314021505169E-2</v>
      </c>
      <c r="N181">
        <f t="shared" si="29"/>
        <v>3.1884523509597444E-3</v>
      </c>
      <c r="O181">
        <f t="shared" si="29"/>
        <v>1.3914485856811264E-4</v>
      </c>
      <c r="P181">
        <f t="shared" si="29"/>
        <v>5.6390623366839263E-6</v>
      </c>
      <c r="Q181">
        <f t="shared" si="29"/>
        <v>2.1799681405481802E-7</v>
      </c>
      <c r="R181">
        <f t="shared" si="29"/>
        <v>8.1558860212275858E-9</v>
      </c>
      <c r="S181">
        <f t="shared" si="29"/>
        <v>2.9787939824625227E-10</v>
      </c>
      <c r="T181">
        <f t="shared" si="29"/>
        <v>1.0680770373054132E-11</v>
      </c>
      <c r="U181">
        <f t="shared" si="29"/>
        <v>3.7742717160518814E-13</v>
      </c>
      <c r="V181">
        <f t="shared" si="24"/>
        <v>1.3766765505351941E-14</v>
      </c>
    </row>
    <row r="182" spans="1:22" x14ac:dyDescent="0.2">
      <c r="A182" s="1" t="s">
        <v>200</v>
      </c>
      <c r="B182">
        <v>0</v>
      </c>
      <c r="C182">
        <v>0</v>
      </c>
      <c r="D182">
        <v>0</v>
      </c>
      <c r="E182">
        <v>0</v>
      </c>
      <c r="F182">
        <v>5</v>
      </c>
      <c r="G182">
        <v>78</v>
      </c>
      <c r="H182">
        <f t="shared" si="23"/>
        <v>0.89147962827194049</v>
      </c>
      <c r="I182">
        <f t="shared" si="22"/>
        <v>-0.11487269300908322</v>
      </c>
      <c r="L182">
        <f t="shared" si="29"/>
        <v>0.89147962827194049</v>
      </c>
      <c r="M182">
        <f t="shared" si="29"/>
        <v>9.9776827341170396E-2</v>
      </c>
      <c r="N182">
        <f t="shared" si="29"/>
        <v>8.1238266227978209E-3</v>
      </c>
      <c r="O182">
        <f t="shared" si="29"/>
        <v>5.7884206434202366E-4</v>
      </c>
      <c r="P182">
        <f t="shared" si="29"/>
        <v>3.8301168212512615E-5</v>
      </c>
      <c r="Q182">
        <f t="shared" si="29"/>
        <v>2.4175055317700639E-6</v>
      </c>
      <c r="R182">
        <f t="shared" si="29"/>
        <v>1.476728588958389E-7</v>
      </c>
      <c r="S182">
        <f t="shared" si="29"/>
        <v>8.8060715069374125E-9</v>
      </c>
      <c r="T182">
        <f t="shared" si="29"/>
        <v>5.155330625808958E-10</v>
      </c>
      <c r="U182">
        <f t="shared" si="29"/>
        <v>2.9743995882163681E-11</v>
      </c>
      <c r="V182">
        <f t="shared" si="24"/>
        <v>1.7974510768681284E-12</v>
      </c>
    </row>
    <row r="183" spans="1:22" x14ac:dyDescent="0.2">
      <c r="A183" s="1" t="s">
        <v>201</v>
      </c>
      <c r="B183">
        <v>0</v>
      </c>
      <c r="C183">
        <v>0</v>
      </c>
      <c r="D183">
        <v>0</v>
      </c>
      <c r="E183">
        <v>0</v>
      </c>
      <c r="F183">
        <v>3</v>
      </c>
      <c r="G183">
        <v>78</v>
      </c>
      <c r="H183">
        <f t="shared" si="23"/>
        <v>0.93272822324497884</v>
      </c>
      <c r="I183">
        <f t="shared" si="22"/>
        <v>-6.9641413982702266E-2</v>
      </c>
      <c r="L183">
        <f t="shared" si="29"/>
        <v>0.93272822324497884</v>
      </c>
      <c r="M183">
        <f t="shared" si="29"/>
        <v>6.3938314021505169E-2</v>
      </c>
      <c r="N183">
        <f t="shared" si="29"/>
        <v>3.1884523509597444E-3</v>
      </c>
      <c r="O183">
        <f t="shared" si="29"/>
        <v>1.3914485856811264E-4</v>
      </c>
      <c r="P183">
        <f t="shared" si="29"/>
        <v>5.6390623366839263E-6</v>
      </c>
      <c r="Q183">
        <f t="shared" si="29"/>
        <v>2.1799681405481802E-7</v>
      </c>
      <c r="R183">
        <f t="shared" si="29"/>
        <v>8.1558860212275858E-9</v>
      </c>
      <c r="S183">
        <f t="shared" si="29"/>
        <v>2.9787939824625227E-10</v>
      </c>
      <c r="T183">
        <f t="shared" si="29"/>
        <v>1.0680770373054132E-11</v>
      </c>
      <c r="U183">
        <f t="shared" si="29"/>
        <v>3.7742717160518814E-13</v>
      </c>
      <c r="V183">
        <f t="shared" si="24"/>
        <v>1.3766765505351941E-14</v>
      </c>
    </row>
    <row r="184" spans="1:22" x14ac:dyDescent="0.2">
      <c r="A184" t="s">
        <v>28</v>
      </c>
      <c r="B184">
        <v>3</v>
      </c>
      <c r="C184">
        <v>6</v>
      </c>
      <c r="D184">
        <v>0</v>
      </c>
      <c r="E184">
        <v>9</v>
      </c>
      <c r="F184">
        <v>134</v>
      </c>
      <c r="G184">
        <v>26</v>
      </c>
      <c r="H184">
        <f t="shared" si="23"/>
        <v>0.142325759966035</v>
      </c>
      <c r="I184">
        <f t="shared" si="22"/>
        <v>-1.9496367645067969</v>
      </c>
      <c r="L184">
        <f t="shared" si="29"/>
        <v>0.14103650848347946</v>
      </c>
      <c r="M184">
        <f t="shared" si="29"/>
        <v>0.18284548861185382</v>
      </c>
      <c r="N184">
        <f t="shared" si="29"/>
        <v>0.17244461602555552</v>
      </c>
      <c r="O184">
        <f t="shared" si="29"/>
        <v>0.142325759966035</v>
      </c>
      <c r="P184">
        <f t="shared" si="29"/>
        <v>0.1090862173692818</v>
      </c>
      <c r="Q184">
        <f t="shared" si="29"/>
        <v>7.9755340408682235E-2</v>
      </c>
      <c r="R184">
        <f t="shared" si="29"/>
        <v>5.6432256149334781E-2</v>
      </c>
      <c r="S184">
        <f t="shared" si="29"/>
        <v>3.8980138055256922E-2</v>
      </c>
      <c r="T184">
        <f t="shared" si="29"/>
        <v>2.6433344899515872E-2</v>
      </c>
      <c r="U184">
        <f t="shared" si="29"/>
        <v>1.7665638794253806E-2</v>
      </c>
      <c r="V184">
        <f t="shared" si="24"/>
        <v>3.2994691236750806E-2</v>
      </c>
    </row>
    <row r="185" spans="1:22" x14ac:dyDescent="0.2">
      <c r="A185" t="s">
        <v>29</v>
      </c>
      <c r="B185">
        <v>3</v>
      </c>
      <c r="C185">
        <v>4</v>
      </c>
      <c r="D185">
        <v>6</v>
      </c>
      <c r="E185">
        <v>13</v>
      </c>
      <c r="F185">
        <v>107</v>
      </c>
      <c r="G185">
        <v>20</v>
      </c>
      <c r="H185">
        <f t="shared" si="23"/>
        <v>0.13987166729058192</v>
      </c>
      <c r="I185">
        <f t="shared" si="22"/>
        <v>-1.9670299389746901</v>
      </c>
      <c r="L185">
        <f t="shared" ref="L185:U194" si="30">_xlfn.GAMMA($B$1+L$4)/(_xlfn.GAMMA($B$1)*FACT(L$4))*($B$2/($B$2+$F185))^($B$1)*($F185/($B$2+$F185))^L$4</f>
        <v>0.18625459866455116</v>
      </c>
      <c r="M185">
        <f t="shared" si="30"/>
        <v>0.21881812905276557</v>
      </c>
      <c r="N185">
        <f t="shared" si="30"/>
        <v>0.18701321022102022</v>
      </c>
      <c r="O185">
        <f t="shared" si="30"/>
        <v>0.13987166729058192</v>
      </c>
      <c r="P185">
        <f t="shared" si="30"/>
        <v>9.7149309362399933E-2</v>
      </c>
      <c r="Q185">
        <f t="shared" si="30"/>
        <v>6.4365508200663099E-2</v>
      </c>
      <c r="R185">
        <f t="shared" si="30"/>
        <v>4.1270947337677402E-2</v>
      </c>
      <c r="S185">
        <f t="shared" si="30"/>
        <v>2.5833544142629124E-2</v>
      </c>
      <c r="T185">
        <f t="shared" si="30"/>
        <v>1.5875095118264602E-2</v>
      </c>
      <c r="U185">
        <f t="shared" si="30"/>
        <v>9.6142885961450469E-3</v>
      </c>
      <c r="V185">
        <f t="shared" si="24"/>
        <v>1.3933702013301796E-2</v>
      </c>
    </row>
    <row r="186" spans="1:22" x14ac:dyDescent="0.2">
      <c r="A186" t="s">
        <v>98</v>
      </c>
      <c r="B186">
        <v>0</v>
      </c>
      <c r="C186">
        <v>0</v>
      </c>
      <c r="D186">
        <v>1</v>
      </c>
      <c r="E186">
        <v>1</v>
      </c>
      <c r="F186">
        <v>6</v>
      </c>
      <c r="G186">
        <v>77</v>
      </c>
      <c r="H186">
        <f t="shared" si="23"/>
        <v>0.87184464564971076</v>
      </c>
      <c r="I186">
        <f t="shared" si="22"/>
        <v>-0.13714402960388503</v>
      </c>
      <c r="L186">
        <f t="shared" si="30"/>
        <v>0.87184464564971076</v>
      </c>
      <c r="M186">
        <f t="shared" si="30"/>
        <v>0.11591466139535389</v>
      </c>
      <c r="N186">
        <f t="shared" si="30"/>
        <v>1.1211154200004616E-2</v>
      </c>
      <c r="O186">
        <f t="shared" si="30"/>
        <v>9.4892253993150732E-4</v>
      </c>
      <c r="P186">
        <f t="shared" si="30"/>
        <v>7.4587096012011122E-5</v>
      </c>
      <c r="Q186">
        <f t="shared" si="30"/>
        <v>5.5924248110666491E-6</v>
      </c>
      <c r="R186">
        <f t="shared" si="30"/>
        <v>4.0580216454744873E-7</v>
      </c>
      <c r="S186">
        <f t="shared" si="30"/>
        <v>2.8745964396406549E-8</v>
      </c>
      <c r="T186">
        <f t="shared" si="30"/>
        <v>1.9990893148756838E-9</v>
      </c>
      <c r="U186">
        <f t="shared" si="30"/>
        <v>1.3701117357492974E-10</v>
      </c>
      <c r="V186">
        <f t="shared" si="24"/>
        <v>9.9467101222217025E-12</v>
      </c>
    </row>
    <row r="187" spans="1:22" x14ac:dyDescent="0.2">
      <c r="A187" s="1" t="s">
        <v>202</v>
      </c>
      <c r="B187">
        <v>0</v>
      </c>
      <c r="C187">
        <v>0</v>
      </c>
      <c r="D187">
        <v>0</v>
      </c>
      <c r="E187">
        <v>0</v>
      </c>
      <c r="F187">
        <v>11</v>
      </c>
      <c r="G187">
        <v>78</v>
      </c>
      <c r="H187">
        <f t="shared" si="23"/>
        <v>0.78251932395532953</v>
      </c>
      <c r="I187">
        <f t="shared" si="22"/>
        <v>-0.24523666172216813</v>
      </c>
      <c r="L187">
        <f t="shared" si="30"/>
        <v>0.78251932395532953</v>
      </c>
      <c r="M187">
        <f t="shared" si="30"/>
        <v>0.18158477435617276</v>
      </c>
      <c r="N187">
        <f t="shared" si="30"/>
        <v>3.0653246610472428E-2</v>
      </c>
      <c r="O187">
        <f t="shared" si="30"/>
        <v>4.5283710920203295E-3</v>
      </c>
      <c r="P187">
        <f t="shared" si="30"/>
        <v>6.2124089784734834E-4</v>
      </c>
      <c r="Q187">
        <f t="shared" si="30"/>
        <v>8.1298323036778947E-5</v>
      </c>
      <c r="R187">
        <f t="shared" si="30"/>
        <v>1.0296292846153037E-5</v>
      </c>
      <c r="S187">
        <f t="shared" si="30"/>
        <v>1.2730002935226285E-6</v>
      </c>
      <c r="T187">
        <f t="shared" si="30"/>
        <v>1.5451438290539477E-7</v>
      </c>
      <c r="U187">
        <f t="shared" si="30"/>
        <v>1.8483226844907345E-8</v>
      </c>
      <c r="V187">
        <f t="shared" si="24"/>
        <v>2.4743713744612705E-9</v>
      </c>
    </row>
    <row r="188" spans="1:22" x14ac:dyDescent="0.2">
      <c r="A188" s="1" t="s">
        <v>203</v>
      </c>
      <c r="B188">
        <v>0</v>
      </c>
      <c r="C188">
        <v>0</v>
      </c>
      <c r="D188">
        <v>0</v>
      </c>
      <c r="E188">
        <v>0</v>
      </c>
      <c r="F188">
        <v>3</v>
      </c>
      <c r="G188">
        <v>78</v>
      </c>
      <c r="H188">
        <f t="shared" si="23"/>
        <v>0.93272822324497884</v>
      </c>
      <c r="I188">
        <f t="shared" si="22"/>
        <v>-6.9641413982702266E-2</v>
      </c>
      <c r="L188">
        <f t="shared" si="30"/>
        <v>0.93272822324497884</v>
      </c>
      <c r="M188">
        <f t="shared" si="30"/>
        <v>6.3938314021505169E-2</v>
      </c>
      <c r="N188">
        <f t="shared" si="30"/>
        <v>3.1884523509597444E-3</v>
      </c>
      <c r="O188">
        <f t="shared" si="30"/>
        <v>1.3914485856811264E-4</v>
      </c>
      <c r="P188">
        <f t="shared" si="30"/>
        <v>5.6390623366839263E-6</v>
      </c>
      <c r="Q188">
        <f t="shared" si="30"/>
        <v>2.1799681405481802E-7</v>
      </c>
      <c r="R188">
        <f t="shared" si="30"/>
        <v>8.1558860212275858E-9</v>
      </c>
      <c r="S188">
        <f t="shared" si="30"/>
        <v>2.9787939824625227E-10</v>
      </c>
      <c r="T188">
        <f t="shared" si="30"/>
        <v>1.0680770373054132E-11</v>
      </c>
      <c r="U188">
        <f t="shared" si="30"/>
        <v>3.7742717160518814E-13</v>
      </c>
      <c r="V188">
        <f t="shared" si="24"/>
        <v>1.3766765505351941E-14</v>
      </c>
    </row>
    <row r="189" spans="1:22" x14ac:dyDescent="0.2">
      <c r="A189" t="s">
        <v>67</v>
      </c>
      <c r="B189">
        <v>1</v>
      </c>
      <c r="C189">
        <v>0</v>
      </c>
      <c r="D189">
        <v>1</v>
      </c>
      <c r="E189">
        <v>2</v>
      </c>
      <c r="F189">
        <v>41</v>
      </c>
      <c r="G189">
        <v>66</v>
      </c>
      <c r="H189">
        <f t="shared" si="23"/>
        <v>0.30132867439243127</v>
      </c>
      <c r="I189">
        <f t="shared" si="22"/>
        <v>-1.1995536684646584</v>
      </c>
      <c r="L189">
        <f t="shared" si="30"/>
        <v>0.44869479638981197</v>
      </c>
      <c r="M189">
        <f t="shared" si="30"/>
        <v>0.30132867439243127</v>
      </c>
      <c r="N189">
        <f t="shared" si="30"/>
        <v>0.14721178474983851</v>
      </c>
      <c r="O189">
        <f t="shared" si="30"/>
        <v>6.2938034556667313E-2</v>
      </c>
      <c r="P189">
        <f t="shared" si="30"/>
        <v>2.4988274861541569E-2</v>
      </c>
      <c r="Q189">
        <f t="shared" si="30"/>
        <v>9.4637419875701189E-3</v>
      </c>
      <c r="R189">
        <f t="shared" si="30"/>
        <v>3.4687041411171097E-3</v>
      </c>
      <c r="S189">
        <f t="shared" si="30"/>
        <v>1.2411376346764483E-3</v>
      </c>
      <c r="T189">
        <f t="shared" si="30"/>
        <v>4.3597884972808028E-4</v>
      </c>
      <c r="U189">
        <f t="shared" si="30"/>
        <v>1.5093132044584687E-4</v>
      </c>
      <c r="V189">
        <f t="shared" si="24"/>
        <v>7.7941116171542646E-5</v>
      </c>
    </row>
    <row r="190" spans="1:22" x14ac:dyDescent="0.2">
      <c r="A190" s="1" t="s">
        <v>204</v>
      </c>
      <c r="B190">
        <v>0</v>
      </c>
      <c r="C190">
        <v>0</v>
      </c>
      <c r="D190">
        <v>0</v>
      </c>
      <c r="E190">
        <v>0</v>
      </c>
      <c r="F190">
        <v>3</v>
      </c>
      <c r="G190">
        <v>78</v>
      </c>
      <c r="H190">
        <f t="shared" si="23"/>
        <v>0.93272822324497884</v>
      </c>
      <c r="I190">
        <f t="shared" si="22"/>
        <v>-6.9641413982702266E-2</v>
      </c>
      <c r="L190">
        <f t="shared" si="30"/>
        <v>0.93272822324497884</v>
      </c>
      <c r="M190">
        <f t="shared" si="30"/>
        <v>6.3938314021505169E-2</v>
      </c>
      <c r="N190">
        <f t="shared" si="30"/>
        <v>3.1884523509597444E-3</v>
      </c>
      <c r="O190">
        <f t="shared" si="30"/>
        <v>1.3914485856811264E-4</v>
      </c>
      <c r="P190">
        <f t="shared" si="30"/>
        <v>5.6390623366839263E-6</v>
      </c>
      <c r="Q190">
        <f t="shared" si="30"/>
        <v>2.1799681405481802E-7</v>
      </c>
      <c r="R190">
        <f t="shared" si="30"/>
        <v>8.1558860212275858E-9</v>
      </c>
      <c r="S190">
        <f t="shared" si="30"/>
        <v>2.9787939824625227E-10</v>
      </c>
      <c r="T190">
        <f t="shared" si="30"/>
        <v>1.0680770373054132E-11</v>
      </c>
      <c r="U190">
        <f t="shared" si="30"/>
        <v>3.7742717160518814E-13</v>
      </c>
      <c r="V190">
        <f t="shared" si="24"/>
        <v>1.3766765505351941E-14</v>
      </c>
    </row>
    <row r="191" spans="1:22" x14ac:dyDescent="0.2">
      <c r="A191" s="1" t="s">
        <v>205</v>
      </c>
      <c r="B191">
        <v>0</v>
      </c>
      <c r="C191">
        <v>0</v>
      </c>
      <c r="D191">
        <v>0</v>
      </c>
      <c r="E191">
        <v>0</v>
      </c>
      <c r="F191">
        <v>4</v>
      </c>
      <c r="G191">
        <v>78</v>
      </c>
      <c r="H191">
        <f t="shared" si="23"/>
        <v>0.91176463960663734</v>
      </c>
      <c r="I191">
        <f t="shared" si="22"/>
        <v>-9.2373392820512323E-2</v>
      </c>
      <c r="L191">
        <f t="shared" si="30"/>
        <v>0.91176463960663734</v>
      </c>
      <c r="M191">
        <f t="shared" si="30"/>
        <v>8.2477651442374497E-2</v>
      </c>
      <c r="N191">
        <f t="shared" si="30"/>
        <v>5.4275335337470301E-3</v>
      </c>
      <c r="O191">
        <f t="shared" si="30"/>
        <v>3.1256275523741276E-4</v>
      </c>
      <c r="P191">
        <f t="shared" si="30"/>
        <v>1.6715694949100678E-5</v>
      </c>
      <c r="Q191">
        <f t="shared" si="30"/>
        <v>8.5273711652357803E-7</v>
      </c>
      <c r="R191">
        <f t="shared" si="30"/>
        <v>4.2100150322114071E-8</v>
      </c>
      <c r="S191">
        <f t="shared" si="30"/>
        <v>2.0290859565862151E-9</v>
      </c>
      <c r="T191">
        <f t="shared" si="30"/>
        <v>9.6008577284150963E-11</v>
      </c>
      <c r="U191">
        <f t="shared" si="30"/>
        <v>4.4770103356435873E-12</v>
      </c>
      <c r="V191">
        <f t="shared" si="24"/>
        <v>2.1627144519698049E-13</v>
      </c>
    </row>
    <row r="192" spans="1:22" x14ac:dyDescent="0.2">
      <c r="A192" s="1" t="s">
        <v>206</v>
      </c>
      <c r="B192">
        <v>0</v>
      </c>
      <c r="C192">
        <v>0</v>
      </c>
      <c r="D192">
        <v>0</v>
      </c>
      <c r="E192">
        <v>0</v>
      </c>
      <c r="F192">
        <v>6</v>
      </c>
      <c r="G192">
        <v>78</v>
      </c>
      <c r="H192">
        <f t="shared" si="23"/>
        <v>0.87184464564971076</v>
      </c>
      <c r="I192">
        <f t="shared" si="22"/>
        <v>-0.13714402960388503</v>
      </c>
      <c r="L192">
        <f t="shared" si="30"/>
        <v>0.87184464564971076</v>
      </c>
      <c r="M192">
        <f t="shared" si="30"/>
        <v>0.11591466139535389</v>
      </c>
      <c r="N192">
        <f t="shared" si="30"/>
        <v>1.1211154200004616E-2</v>
      </c>
      <c r="O192">
        <f t="shared" si="30"/>
        <v>9.4892253993150732E-4</v>
      </c>
      <c r="P192">
        <f t="shared" si="30"/>
        <v>7.4587096012011122E-5</v>
      </c>
      <c r="Q192">
        <f t="shared" si="30"/>
        <v>5.5924248110666491E-6</v>
      </c>
      <c r="R192">
        <f t="shared" si="30"/>
        <v>4.0580216454744873E-7</v>
      </c>
      <c r="S192">
        <f t="shared" si="30"/>
        <v>2.8745964396406549E-8</v>
      </c>
      <c r="T192">
        <f t="shared" si="30"/>
        <v>1.9990893148756838E-9</v>
      </c>
      <c r="U192">
        <f t="shared" si="30"/>
        <v>1.3701117357492974E-10</v>
      </c>
      <c r="V192">
        <f t="shared" si="24"/>
        <v>9.9467101222217025E-12</v>
      </c>
    </row>
    <row r="193" spans="1:22" x14ac:dyDescent="0.2">
      <c r="A193" s="1" t="s">
        <v>207</v>
      </c>
      <c r="B193">
        <v>0</v>
      </c>
      <c r="C193">
        <v>0</v>
      </c>
      <c r="D193">
        <v>0</v>
      </c>
      <c r="E193">
        <v>0</v>
      </c>
      <c r="F193">
        <v>23</v>
      </c>
      <c r="G193">
        <v>78</v>
      </c>
      <c r="H193">
        <f t="shared" si="23"/>
        <v>0.61579722163998785</v>
      </c>
      <c r="I193">
        <f t="shared" si="22"/>
        <v>-0.48483755529147698</v>
      </c>
      <c r="L193">
        <f t="shared" si="30"/>
        <v>0.61579722163998785</v>
      </c>
      <c r="M193">
        <f t="shared" si="30"/>
        <v>0.26792807456407386</v>
      </c>
      <c r="N193">
        <f t="shared" si="30"/>
        <v>8.480303783121429E-2</v>
      </c>
      <c r="O193">
        <f t="shared" si="30"/>
        <v>2.3489462459914866E-2</v>
      </c>
      <c r="P193">
        <f t="shared" si="30"/>
        <v>6.0420907799315273E-3</v>
      </c>
      <c r="Q193">
        <f t="shared" si="30"/>
        <v>1.4825349249676439E-3</v>
      </c>
      <c r="R193">
        <f t="shared" si="30"/>
        <v>3.5204677504882152E-4</v>
      </c>
      <c r="S193">
        <f t="shared" si="30"/>
        <v>8.1610140619633437E-5</v>
      </c>
      <c r="T193">
        <f t="shared" si="30"/>
        <v>1.8572940715461628E-5</v>
      </c>
      <c r="U193">
        <f t="shared" si="30"/>
        <v>4.1656779619015096E-6</v>
      </c>
      <c r="V193">
        <f t="shared" si="24"/>
        <v>1.1822655641147151E-6</v>
      </c>
    </row>
    <row r="194" spans="1:22" x14ac:dyDescent="0.2">
      <c r="A194" t="s">
        <v>63</v>
      </c>
      <c r="B194">
        <v>1</v>
      </c>
      <c r="C194">
        <v>1</v>
      </c>
      <c r="D194">
        <v>0</v>
      </c>
      <c r="E194">
        <v>2</v>
      </c>
      <c r="F194">
        <v>63</v>
      </c>
      <c r="G194">
        <v>66</v>
      </c>
      <c r="H194">
        <f t="shared" si="23"/>
        <v>0.28493584932155286</v>
      </c>
      <c r="I194">
        <f t="shared" si="22"/>
        <v>-1.2554912141498797</v>
      </c>
      <c r="L194">
        <f t="shared" si="30"/>
        <v>0.32138834670278449</v>
      </c>
      <c r="M194">
        <f t="shared" si="30"/>
        <v>0.28493584932155286</v>
      </c>
      <c r="N194">
        <f t="shared" si="30"/>
        <v>0.18377090351980596</v>
      </c>
      <c r="O194">
        <f t="shared" si="30"/>
        <v>0.10372295693291135</v>
      </c>
      <c r="P194">
        <f t="shared" si="30"/>
        <v>5.4365767936116978E-2</v>
      </c>
      <c r="Q194">
        <f t="shared" si="30"/>
        <v>2.7181892095391916E-2</v>
      </c>
      <c r="R194">
        <f t="shared" si="30"/>
        <v>1.3152599363274861E-2</v>
      </c>
      <c r="S194">
        <f t="shared" si="30"/>
        <v>6.2128635773116185E-3</v>
      </c>
      <c r="T194">
        <f t="shared" si="30"/>
        <v>2.8811431304826634E-3</v>
      </c>
      <c r="U194">
        <f t="shared" si="30"/>
        <v>1.3167590872360676E-3</v>
      </c>
      <c r="V194">
        <f t="shared" si="24"/>
        <v>1.0709183331312211E-3</v>
      </c>
    </row>
    <row r="195" spans="1:22" x14ac:dyDescent="0.2">
      <c r="A195" t="s">
        <v>40</v>
      </c>
      <c r="B195">
        <v>2</v>
      </c>
      <c r="C195">
        <v>2</v>
      </c>
      <c r="D195">
        <v>9</v>
      </c>
      <c r="E195">
        <v>13</v>
      </c>
      <c r="F195">
        <v>108</v>
      </c>
      <c r="G195">
        <v>20</v>
      </c>
      <c r="H195">
        <f t="shared" si="23"/>
        <v>0.18658117699394228</v>
      </c>
      <c r="I195">
        <f t="shared" si="22"/>
        <v>-1.6788888692156962</v>
      </c>
      <c r="L195">
        <f t="shared" ref="L195:U204" si="31">_xlfn.GAMMA($B$1+L$4)/(_xlfn.GAMMA($B$1)*FACT(L$4))*($B$2/($B$2+$F195))^($B$1)*($F195/($B$2+$F195))^L$4</f>
        <v>0.18422579043875847</v>
      </c>
      <c r="M195">
        <f t="shared" si="31"/>
        <v>0.21737159097228409</v>
      </c>
      <c r="N195">
        <f t="shared" si="31"/>
        <v>0.18658117699394228</v>
      </c>
      <c r="O195">
        <f t="shared" si="31"/>
        <v>0.14015266307472798</v>
      </c>
      <c r="P195">
        <f t="shared" si="31"/>
        <v>9.7765894805763087E-2</v>
      </c>
      <c r="Q195">
        <f t="shared" si="31"/>
        <v>6.5054437197451076E-2</v>
      </c>
      <c r="R195">
        <f t="shared" si="31"/>
        <v>4.1893265944525013E-2</v>
      </c>
      <c r="S195">
        <f t="shared" si="31"/>
        <v>2.6336607541642267E-2</v>
      </c>
      <c r="T195">
        <f t="shared" si="31"/>
        <v>1.6254298681703212E-2</v>
      </c>
      <c r="U195">
        <f t="shared" si="31"/>
        <v>9.8865578882527689E-3</v>
      </c>
      <c r="V195">
        <f t="shared" si="24"/>
        <v>1.4477716460949863E-2</v>
      </c>
    </row>
    <row r="196" spans="1:22" x14ac:dyDescent="0.2">
      <c r="A196" t="s">
        <v>87</v>
      </c>
      <c r="B196">
        <v>0</v>
      </c>
      <c r="C196">
        <v>1</v>
      </c>
      <c r="D196">
        <v>0</v>
      </c>
      <c r="E196">
        <v>1</v>
      </c>
      <c r="F196">
        <v>9</v>
      </c>
      <c r="G196">
        <v>77</v>
      </c>
      <c r="H196">
        <f t="shared" si="23"/>
        <v>0.81657598123840003</v>
      </c>
      <c r="I196">
        <f t="shared" si="22"/>
        <v>-0.20263531365879781</v>
      </c>
      <c r="L196">
        <f t="shared" si="31"/>
        <v>0.81657598123840003</v>
      </c>
      <c r="M196">
        <f t="shared" si="31"/>
        <v>0.15806937018139242</v>
      </c>
      <c r="N196">
        <f t="shared" si="31"/>
        <v>2.2259301560405554E-2</v>
      </c>
      <c r="O196">
        <f t="shared" si="31"/>
        <v>2.7431138005624086E-3</v>
      </c>
      <c r="P196">
        <f t="shared" si="31"/>
        <v>3.1392696131302502E-4</v>
      </c>
      <c r="Q196">
        <f t="shared" si="31"/>
        <v>3.4270222707929791E-5</v>
      </c>
      <c r="R196">
        <f t="shared" si="31"/>
        <v>3.6206203443306268E-6</v>
      </c>
      <c r="S196">
        <f t="shared" si="31"/>
        <v>3.7341982127264408E-7</v>
      </c>
      <c r="T196">
        <f t="shared" si="31"/>
        <v>3.7809813616458782E-8</v>
      </c>
      <c r="U196">
        <f t="shared" si="31"/>
        <v>3.7729424447042929E-9</v>
      </c>
      <c r="V196">
        <f t="shared" si="24"/>
        <v>4.122969743391991E-10</v>
      </c>
    </row>
    <row r="197" spans="1:22" x14ac:dyDescent="0.2">
      <c r="A197" s="1" t="s">
        <v>208</v>
      </c>
      <c r="B197">
        <v>0</v>
      </c>
      <c r="C197">
        <v>0</v>
      </c>
      <c r="D197">
        <v>0</v>
      </c>
      <c r="E197">
        <v>0</v>
      </c>
      <c r="F197">
        <v>2</v>
      </c>
      <c r="G197">
        <v>78</v>
      </c>
      <c r="H197">
        <f t="shared" si="23"/>
        <v>0.95440049110868619</v>
      </c>
      <c r="I197">
        <f t="shared" ref="I197:I210" si="32">LN(H197)</f>
        <v>-4.6671893625337829E-2</v>
      </c>
      <c r="L197">
        <f t="shared" si="31"/>
        <v>0.95440049110868619</v>
      </c>
      <c r="M197">
        <f t="shared" si="31"/>
        <v>4.4074119746122284E-2</v>
      </c>
      <c r="N197">
        <f t="shared" si="31"/>
        <v>1.4806394935503141E-3</v>
      </c>
      <c r="O197">
        <f t="shared" si="31"/>
        <v>4.3529481377377903E-5</v>
      </c>
      <c r="P197">
        <f t="shared" si="31"/>
        <v>1.1884205576895224E-6</v>
      </c>
      <c r="Q197">
        <f t="shared" si="31"/>
        <v>3.094997752199517E-8</v>
      </c>
      <c r="R197">
        <f t="shared" si="31"/>
        <v>7.8006046991955815E-10</v>
      </c>
      <c r="S197">
        <f t="shared" si="31"/>
        <v>1.9193073275221023E-11</v>
      </c>
      <c r="T197">
        <f t="shared" si="31"/>
        <v>4.6361081958255582E-13</v>
      </c>
      <c r="U197">
        <f t="shared" si="31"/>
        <v>1.1036492645110605E-14</v>
      </c>
      <c r="V197">
        <f t="shared" si="24"/>
        <v>0</v>
      </c>
    </row>
    <row r="198" spans="1:22" x14ac:dyDescent="0.2">
      <c r="A198" t="s">
        <v>42</v>
      </c>
      <c r="B198">
        <v>2</v>
      </c>
      <c r="C198">
        <v>1</v>
      </c>
      <c r="D198">
        <v>1</v>
      </c>
      <c r="E198">
        <v>4</v>
      </c>
      <c r="F198">
        <v>25</v>
      </c>
      <c r="G198">
        <v>47</v>
      </c>
      <c r="H198">
        <f t="shared" ref="H198:H210" si="33">_xlfn.GAMMA($B$1+B198)/(_xlfn.GAMMA($B$1)*FACT(B198))*($B$2/($B$2+F198))^($B$1)*(F198/($B$2+F198))^B198</f>
        <v>9.3265617922525149E-2</v>
      </c>
      <c r="I198">
        <f t="shared" si="32"/>
        <v>-2.3723037500583004</v>
      </c>
      <c r="L198">
        <f t="shared" si="31"/>
        <v>0.59312525453388465</v>
      </c>
      <c r="M198">
        <f t="shared" si="31"/>
        <v>0.27575770095437036</v>
      </c>
      <c r="N198">
        <f t="shared" si="31"/>
        <v>9.3265617922525149E-2</v>
      </c>
      <c r="O198">
        <f t="shared" si="31"/>
        <v>2.7604760014535355E-2</v>
      </c>
      <c r="P198">
        <f t="shared" si="31"/>
        <v>7.5875030580644185E-3</v>
      </c>
      <c r="Q198">
        <f t="shared" si="31"/>
        <v>1.9893779576260046E-3</v>
      </c>
      <c r="R198">
        <f t="shared" si="31"/>
        <v>5.0479317486523646E-4</v>
      </c>
      <c r="S198">
        <f t="shared" si="31"/>
        <v>1.2504259146868822E-4</v>
      </c>
      <c r="T198">
        <f t="shared" si="31"/>
        <v>3.0408517495128446E-5</v>
      </c>
      <c r="U198">
        <f t="shared" si="31"/>
        <v>7.2878764790773918E-6</v>
      </c>
      <c r="V198">
        <f t="shared" ref="V198:V210" si="34">1-SUM(L198:U198)</f>
        <v>2.2533986858697119E-6</v>
      </c>
    </row>
    <row r="199" spans="1:22" x14ac:dyDescent="0.2">
      <c r="A199" t="s">
        <v>49</v>
      </c>
      <c r="B199">
        <v>1</v>
      </c>
      <c r="C199">
        <v>6</v>
      </c>
      <c r="D199">
        <v>12</v>
      </c>
      <c r="E199">
        <v>19</v>
      </c>
      <c r="F199">
        <v>155</v>
      </c>
      <c r="G199">
        <v>16</v>
      </c>
      <c r="H199">
        <f t="shared" si="33"/>
        <v>0.15941278349911053</v>
      </c>
      <c r="I199">
        <f t="shared" si="32"/>
        <v>-1.8362583182311987</v>
      </c>
      <c r="L199">
        <f t="shared" si="31"/>
        <v>0.11612807331988863</v>
      </c>
      <c r="M199">
        <f t="shared" si="31"/>
        <v>0.15941278349911053</v>
      </c>
      <c r="N199">
        <f t="shared" si="31"/>
        <v>0.15919219032045678</v>
      </c>
      <c r="O199">
        <f t="shared" si="31"/>
        <v>0.13911977064885556</v>
      </c>
      <c r="P199">
        <f t="shared" si="31"/>
        <v>0.11290377085372999</v>
      </c>
      <c r="Q199">
        <f t="shared" si="31"/>
        <v>8.7404050736424863E-2</v>
      </c>
      <c r="R199">
        <f t="shared" si="31"/>
        <v>6.5483581454799267E-2</v>
      </c>
      <c r="S199">
        <f t="shared" si="31"/>
        <v>4.7894054740709117E-2</v>
      </c>
      <c r="T199">
        <f t="shared" si="31"/>
        <v>3.4389319251186719E-2</v>
      </c>
      <c r="U199">
        <f t="shared" si="31"/>
        <v>2.4335149883452992E-2</v>
      </c>
      <c r="V199">
        <f t="shared" si="34"/>
        <v>5.3737255291385622E-2</v>
      </c>
    </row>
    <row r="200" spans="1:22" x14ac:dyDescent="0.2">
      <c r="A200" s="1" t="s">
        <v>209</v>
      </c>
      <c r="B200">
        <v>0</v>
      </c>
      <c r="C200">
        <v>0</v>
      </c>
      <c r="D200">
        <v>0</v>
      </c>
      <c r="E200">
        <v>0</v>
      </c>
      <c r="F200">
        <v>5</v>
      </c>
      <c r="G200">
        <v>78</v>
      </c>
      <c r="H200">
        <f t="shared" si="33"/>
        <v>0.89147962827194049</v>
      </c>
      <c r="I200">
        <f t="shared" si="32"/>
        <v>-0.11487269300908322</v>
      </c>
      <c r="L200">
        <f t="shared" si="31"/>
        <v>0.89147962827194049</v>
      </c>
      <c r="M200">
        <f t="shared" si="31"/>
        <v>9.9776827341170396E-2</v>
      </c>
      <c r="N200">
        <f t="shared" si="31"/>
        <v>8.1238266227978209E-3</v>
      </c>
      <c r="O200">
        <f t="shared" si="31"/>
        <v>5.7884206434202366E-4</v>
      </c>
      <c r="P200">
        <f t="shared" si="31"/>
        <v>3.8301168212512615E-5</v>
      </c>
      <c r="Q200">
        <f t="shared" si="31"/>
        <v>2.4175055317700639E-6</v>
      </c>
      <c r="R200">
        <f t="shared" si="31"/>
        <v>1.476728588958389E-7</v>
      </c>
      <c r="S200">
        <f t="shared" si="31"/>
        <v>8.8060715069374125E-9</v>
      </c>
      <c r="T200">
        <f t="shared" si="31"/>
        <v>5.155330625808958E-10</v>
      </c>
      <c r="U200">
        <f t="shared" si="31"/>
        <v>2.9743995882163681E-11</v>
      </c>
      <c r="V200">
        <f t="shared" si="34"/>
        <v>1.7974510768681284E-12</v>
      </c>
    </row>
    <row r="201" spans="1:22" x14ac:dyDescent="0.2">
      <c r="A201" t="s">
        <v>6</v>
      </c>
      <c r="B201">
        <v>39</v>
      </c>
      <c r="C201">
        <v>41</v>
      </c>
      <c r="D201">
        <v>33</v>
      </c>
      <c r="E201">
        <v>113</v>
      </c>
      <c r="F201">
        <v>613</v>
      </c>
      <c r="G201">
        <v>1</v>
      </c>
      <c r="H201">
        <f t="shared" si="33"/>
        <v>3.5368222292456227E-3</v>
      </c>
      <c r="I201">
        <f t="shared" si="32"/>
        <v>-5.6445266303426029</v>
      </c>
      <c r="L201">
        <f t="shared" si="31"/>
        <v>1.1660185878785227E-2</v>
      </c>
      <c r="M201">
        <f t="shared" si="31"/>
        <v>2.2248085627883454E-2</v>
      </c>
      <c r="N201">
        <f t="shared" si="31"/>
        <v>3.0881082092174727E-2</v>
      </c>
      <c r="O201">
        <f t="shared" si="31"/>
        <v>3.7511191048273142E-2</v>
      </c>
      <c r="P201">
        <f t="shared" si="31"/>
        <v>4.2313767693573062E-2</v>
      </c>
      <c r="Q201">
        <f t="shared" si="31"/>
        <v>4.553088166401191E-2</v>
      </c>
      <c r="R201">
        <f t="shared" si="31"/>
        <v>4.7414172236207308E-2</v>
      </c>
      <c r="S201">
        <f t="shared" si="31"/>
        <v>4.8201283700299989E-2</v>
      </c>
      <c r="T201">
        <f t="shared" si="31"/>
        <v>4.8106285738127072E-2</v>
      </c>
      <c r="U201">
        <f t="shared" si="31"/>
        <v>4.7316599150409464E-2</v>
      </c>
      <c r="V201">
        <f t="shared" si="34"/>
        <v>0.61881646517025457</v>
      </c>
    </row>
    <row r="202" spans="1:22" x14ac:dyDescent="0.2">
      <c r="A202" s="1" t="s">
        <v>210</v>
      </c>
      <c r="B202">
        <v>0</v>
      </c>
      <c r="C202">
        <v>0</v>
      </c>
      <c r="D202">
        <v>0</v>
      </c>
      <c r="E202">
        <v>0</v>
      </c>
      <c r="F202">
        <v>11</v>
      </c>
      <c r="G202">
        <v>78</v>
      </c>
      <c r="H202">
        <f t="shared" si="33"/>
        <v>0.78251932395532953</v>
      </c>
      <c r="I202">
        <f t="shared" si="32"/>
        <v>-0.24523666172216813</v>
      </c>
      <c r="L202">
        <f t="shared" si="31"/>
        <v>0.78251932395532953</v>
      </c>
      <c r="M202">
        <f t="shared" si="31"/>
        <v>0.18158477435617276</v>
      </c>
      <c r="N202">
        <f t="shared" si="31"/>
        <v>3.0653246610472428E-2</v>
      </c>
      <c r="O202">
        <f t="shared" si="31"/>
        <v>4.5283710920203295E-3</v>
      </c>
      <c r="P202">
        <f t="shared" si="31"/>
        <v>6.2124089784734834E-4</v>
      </c>
      <c r="Q202">
        <f t="shared" si="31"/>
        <v>8.1298323036778947E-5</v>
      </c>
      <c r="R202">
        <f t="shared" si="31"/>
        <v>1.0296292846153037E-5</v>
      </c>
      <c r="S202">
        <f t="shared" si="31"/>
        <v>1.2730002935226285E-6</v>
      </c>
      <c r="T202">
        <f t="shared" si="31"/>
        <v>1.5451438290539477E-7</v>
      </c>
      <c r="U202">
        <f t="shared" si="31"/>
        <v>1.8483226844907345E-8</v>
      </c>
      <c r="V202">
        <f t="shared" si="34"/>
        <v>2.4743713744612705E-9</v>
      </c>
    </row>
    <row r="203" spans="1:22" x14ac:dyDescent="0.2">
      <c r="A203" t="s">
        <v>37</v>
      </c>
      <c r="B203">
        <v>3</v>
      </c>
      <c r="C203">
        <v>0</v>
      </c>
      <c r="D203">
        <v>2</v>
      </c>
      <c r="E203">
        <v>5</v>
      </c>
      <c r="F203">
        <v>64</v>
      </c>
      <c r="G203">
        <v>42</v>
      </c>
      <c r="H203">
        <f t="shared" si="33"/>
        <v>0.1051928812910624</v>
      </c>
      <c r="I203">
        <f t="shared" si="32"/>
        <v>-2.2519596493040415</v>
      </c>
      <c r="L203">
        <f t="shared" si="31"/>
        <v>0.31691144561682838</v>
      </c>
      <c r="M203">
        <f t="shared" si="31"/>
        <v>0.28361080996635363</v>
      </c>
      <c r="N203">
        <f t="shared" si="31"/>
        <v>0.18463767581885396</v>
      </c>
      <c r="O203">
        <f t="shared" si="31"/>
        <v>0.1051928812910624</v>
      </c>
      <c r="P203">
        <f t="shared" si="31"/>
        <v>5.5655088316798537E-2</v>
      </c>
      <c r="Q203">
        <f t="shared" si="31"/>
        <v>2.8088394811315955E-2</v>
      </c>
      <c r="R203">
        <f t="shared" si="31"/>
        <v>1.3719134562332114E-2</v>
      </c>
      <c r="S203">
        <f t="shared" si="31"/>
        <v>6.5414620986294063E-3</v>
      </c>
      <c r="T203">
        <f t="shared" si="31"/>
        <v>3.062074363081208E-3</v>
      </c>
      <c r="U203">
        <f t="shared" si="31"/>
        <v>1.4126192212868592E-3</v>
      </c>
      <c r="V203">
        <f t="shared" si="34"/>
        <v>1.1684139334575683E-3</v>
      </c>
    </row>
    <row r="204" spans="1:22" x14ac:dyDescent="0.2">
      <c r="A204" s="1" t="s">
        <v>211</v>
      </c>
      <c r="B204">
        <v>0</v>
      </c>
      <c r="C204">
        <v>0</v>
      </c>
      <c r="D204">
        <v>0</v>
      </c>
      <c r="E204">
        <v>0</v>
      </c>
      <c r="F204">
        <v>3</v>
      </c>
      <c r="G204">
        <v>78</v>
      </c>
      <c r="H204">
        <f t="shared" si="33"/>
        <v>0.93272822324497884</v>
      </c>
      <c r="I204">
        <f t="shared" si="32"/>
        <v>-6.9641413982702266E-2</v>
      </c>
      <c r="L204">
        <f t="shared" si="31"/>
        <v>0.93272822324497884</v>
      </c>
      <c r="M204">
        <f t="shared" si="31"/>
        <v>6.3938314021505169E-2</v>
      </c>
      <c r="N204">
        <f t="shared" si="31"/>
        <v>3.1884523509597444E-3</v>
      </c>
      <c r="O204">
        <f t="shared" si="31"/>
        <v>1.3914485856811264E-4</v>
      </c>
      <c r="P204">
        <f t="shared" si="31"/>
        <v>5.6390623366839263E-6</v>
      </c>
      <c r="Q204">
        <f t="shared" si="31"/>
        <v>2.1799681405481802E-7</v>
      </c>
      <c r="R204">
        <f t="shared" si="31"/>
        <v>8.1558860212275858E-9</v>
      </c>
      <c r="S204">
        <f t="shared" si="31"/>
        <v>2.9787939824625227E-10</v>
      </c>
      <c r="T204">
        <f t="shared" si="31"/>
        <v>1.0680770373054132E-11</v>
      </c>
      <c r="U204">
        <f t="shared" si="31"/>
        <v>3.7742717160518814E-13</v>
      </c>
      <c r="V204">
        <f t="shared" si="34"/>
        <v>1.3766765505351941E-14</v>
      </c>
    </row>
    <row r="205" spans="1:22" x14ac:dyDescent="0.2">
      <c r="A205" t="s">
        <v>52</v>
      </c>
      <c r="B205">
        <v>1</v>
      </c>
      <c r="C205">
        <v>3</v>
      </c>
      <c r="D205">
        <v>0</v>
      </c>
      <c r="E205">
        <v>4</v>
      </c>
      <c r="F205">
        <v>44</v>
      </c>
      <c r="G205">
        <v>47</v>
      </c>
      <c r="H205">
        <f t="shared" si="33"/>
        <v>0.30130185412780608</v>
      </c>
      <c r="I205">
        <f t="shared" si="32"/>
        <v>-1.1996426791050876</v>
      </c>
      <c r="L205">
        <f t="shared" ref="L205:U210" si="35">_xlfn.GAMMA($B$1+L$4)/(_xlfn.GAMMA($B$1)*FACT(L$4))*($B$2/($B$2+$F205))^($B$1)*($F205/($B$2+$F205))^L$4</f>
        <v>0.42741056301338082</v>
      </c>
      <c r="M205">
        <f t="shared" si="35"/>
        <v>0.30130185412780608</v>
      </c>
      <c r="N205">
        <f t="shared" si="35"/>
        <v>0.15451514229557947</v>
      </c>
      <c r="O205">
        <f t="shared" si="35"/>
        <v>6.9343980858249291E-2</v>
      </c>
      <c r="P205">
        <f t="shared" si="35"/>
        <v>2.890007651694107E-2</v>
      </c>
      <c r="Q205">
        <f t="shared" si="35"/>
        <v>1.1489277915336098E-2</v>
      </c>
      <c r="R205">
        <f t="shared" si="35"/>
        <v>4.4204270424103992E-3</v>
      </c>
      <c r="S205">
        <f t="shared" si="35"/>
        <v>1.6602903286860274E-3</v>
      </c>
      <c r="T205">
        <f t="shared" si="35"/>
        <v>6.1220467197800285E-4</v>
      </c>
      <c r="U205">
        <f t="shared" si="35"/>
        <v>2.2247320679520371E-4</v>
      </c>
      <c r="V205">
        <f t="shared" si="34"/>
        <v>1.2371002283750876E-4</v>
      </c>
    </row>
    <row r="206" spans="1:22" x14ac:dyDescent="0.2">
      <c r="A206" s="1" t="s">
        <v>212</v>
      </c>
      <c r="B206">
        <v>0</v>
      </c>
      <c r="C206">
        <v>0</v>
      </c>
      <c r="D206">
        <v>0</v>
      </c>
      <c r="E206">
        <v>0</v>
      </c>
      <c r="F206">
        <v>18</v>
      </c>
      <c r="G206">
        <v>78</v>
      </c>
      <c r="H206">
        <f t="shared" si="33"/>
        <v>0.67830573713179443</v>
      </c>
      <c r="I206">
        <f t="shared" si="32"/>
        <v>-0.38815715296209208</v>
      </c>
      <c r="L206">
        <f t="shared" si="35"/>
        <v>0.67830573713179443</v>
      </c>
      <c r="M206">
        <f t="shared" si="35"/>
        <v>0.24135274013192695</v>
      </c>
      <c r="N206">
        <f t="shared" si="35"/>
        <v>6.2472899962000852E-2</v>
      </c>
      <c r="O206">
        <f t="shared" si="35"/>
        <v>1.4151405646882219E-2</v>
      </c>
      <c r="P206">
        <f t="shared" si="35"/>
        <v>2.9768708493281663E-3</v>
      </c>
      <c r="Q206">
        <f t="shared" si="35"/>
        <v>5.9734320228906567E-4</v>
      </c>
      <c r="R206">
        <f t="shared" si="35"/>
        <v>1.1600203512891993E-4</v>
      </c>
      <c r="S206">
        <f t="shared" si="35"/>
        <v>2.1991538337547795E-5</v>
      </c>
      <c r="T206">
        <f t="shared" si="35"/>
        <v>4.0929684946103794E-6</v>
      </c>
      <c r="U206">
        <f t="shared" si="35"/>
        <v>7.5074019256412698E-7</v>
      </c>
      <c r="V206">
        <f t="shared" si="34"/>
        <v>1.657936244958691E-7</v>
      </c>
    </row>
    <row r="207" spans="1:22" x14ac:dyDescent="0.2">
      <c r="A207" s="1" t="s">
        <v>213</v>
      </c>
      <c r="B207">
        <v>0</v>
      </c>
      <c r="C207">
        <v>0</v>
      </c>
      <c r="D207">
        <v>0</v>
      </c>
      <c r="E207">
        <v>0</v>
      </c>
      <c r="F207">
        <v>4</v>
      </c>
      <c r="G207">
        <v>78</v>
      </c>
      <c r="H207">
        <f t="shared" si="33"/>
        <v>0.91176463960663734</v>
      </c>
      <c r="I207">
        <f t="shared" si="32"/>
        <v>-9.2373392820512323E-2</v>
      </c>
      <c r="L207">
        <f t="shared" si="35"/>
        <v>0.91176463960663734</v>
      </c>
      <c r="M207">
        <f t="shared" si="35"/>
        <v>8.2477651442374497E-2</v>
      </c>
      <c r="N207">
        <f t="shared" si="35"/>
        <v>5.4275335337470301E-3</v>
      </c>
      <c r="O207">
        <f t="shared" si="35"/>
        <v>3.1256275523741276E-4</v>
      </c>
      <c r="P207">
        <f t="shared" si="35"/>
        <v>1.6715694949100678E-5</v>
      </c>
      <c r="Q207">
        <f t="shared" si="35"/>
        <v>8.5273711652357803E-7</v>
      </c>
      <c r="R207">
        <f t="shared" si="35"/>
        <v>4.2100150322114071E-8</v>
      </c>
      <c r="S207">
        <f t="shared" si="35"/>
        <v>2.0290859565862151E-9</v>
      </c>
      <c r="T207">
        <f t="shared" si="35"/>
        <v>9.6008577284150963E-11</v>
      </c>
      <c r="U207">
        <f t="shared" si="35"/>
        <v>4.4770103356435873E-12</v>
      </c>
      <c r="V207">
        <f t="shared" si="34"/>
        <v>2.1627144519698049E-13</v>
      </c>
    </row>
    <row r="208" spans="1:22" x14ac:dyDescent="0.2">
      <c r="A208" s="1" t="s">
        <v>214</v>
      </c>
      <c r="B208">
        <v>0</v>
      </c>
      <c r="C208">
        <v>0</v>
      </c>
      <c r="D208">
        <v>0</v>
      </c>
      <c r="E208">
        <v>0</v>
      </c>
      <c r="F208">
        <v>5</v>
      </c>
      <c r="G208">
        <v>78</v>
      </c>
      <c r="H208">
        <f t="shared" si="33"/>
        <v>0.89147962827194049</v>
      </c>
      <c r="I208">
        <f t="shared" si="32"/>
        <v>-0.11487269300908322</v>
      </c>
      <c r="L208">
        <f t="shared" si="35"/>
        <v>0.89147962827194049</v>
      </c>
      <c r="M208">
        <f t="shared" si="35"/>
        <v>9.9776827341170396E-2</v>
      </c>
      <c r="N208">
        <f t="shared" si="35"/>
        <v>8.1238266227978209E-3</v>
      </c>
      <c r="O208">
        <f t="shared" si="35"/>
        <v>5.7884206434202366E-4</v>
      </c>
      <c r="P208">
        <f t="shared" si="35"/>
        <v>3.8301168212512615E-5</v>
      </c>
      <c r="Q208">
        <f t="shared" si="35"/>
        <v>2.4175055317700639E-6</v>
      </c>
      <c r="R208">
        <f t="shared" si="35"/>
        <v>1.476728588958389E-7</v>
      </c>
      <c r="S208">
        <f t="shared" si="35"/>
        <v>8.8060715069374125E-9</v>
      </c>
      <c r="T208">
        <f t="shared" si="35"/>
        <v>5.155330625808958E-10</v>
      </c>
      <c r="U208">
        <f t="shared" si="35"/>
        <v>2.9743995882163681E-11</v>
      </c>
      <c r="V208">
        <f t="shared" si="34"/>
        <v>1.7974510768681284E-12</v>
      </c>
    </row>
    <row r="209" spans="1:22" x14ac:dyDescent="0.2">
      <c r="A209" s="1" t="s">
        <v>215</v>
      </c>
      <c r="B209">
        <v>0</v>
      </c>
      <c r="C209">
        <v>0</v>
      </c>
      <c r="D209">
        <v>0</v>
      </c>
      <c r="E209">
        <v>0</v>
      </c>
      <c r="F209">
        <v>26</v>
      </c>
      <c r="G209">
        <v>78</v>
      </c>
      <c r="H209">
        <f t="shared" si="33"/>
        <v>0.58224242400208781</v>
      </c>
      <c r="I209">
        <f t="shared" si="32"/>
        <v>-0.54086838189171071</v>
      </c>
      <c r="L209">
        <f t="shared" si="35"/>
        <v>0.58224242400208781</v>
      </c>
      <c r="M209">
        <f t="shared" si="35"/>
        <v>0.27916411861030577</v>
      </c>
      <c r="N209">
        <f t="shared" si="35"/>
        <v>9.7370642692472281E-2</v>
      </c>
      <c r="O209">
        <f t="shared" si="35"/>
        <v>2.9721105392063362E-2</v>
      </c>
      <c r="P209">
        <f t="shared" si="35"/>
        <v>8.4246987082437687E-3</v>
      </c>
      <c r="Q209">
        <f t="shared" si="35"/>
        <v>2.2779664208619397E-3</v>
      </c>
      <c r="R209">
        <f t="shared" si="35"/>
        <v>5.9609847097865526E-4</v>
      </c>
      <c r="S209">
        <f t="shared" si="35"/>
        <v>1.5227794819442069E-4</v>
      </c>
      <c r="T209">
        <f t="shared" si="35"/>
        <v>3.818992588046174E-5</v>
      </c>
      <c r="U209">
        <f t="shared" si="35"/>
        <v>9.4390674269893584E-6</v>
      </c>
      <c r="V209">
        <f t="shared" si="34"/>
        <v>3.0387614844418209E-6</v>
      </c>
    </row>
    <row r="210" spans="1:22" x14ac:dyDescent="0.2">
      <c r="A210" s="1" t="s">
        <v>216</v>
      </c>
      <c r="B210">
        <v>0</v>
      </c>
      <c r="C210">
        <v>0</v>
      </c>
      <c r="D210">
        <v>0</v>
      </c>
      <c r="E210">
        <v>0</v>
      </c>
      <c r="F210">
        <v>5</v>
      </c>
      <c r="G210">
        <v>78</v>
      </c>
      <c r="H210">
        <f t="shared" si="33"/>
        <v>0.89147962827194049</v>
      </c>
      <c r="I210">
        <f t="shared" si="32"/>
        <v>-0.11487269300908322</v>
      </c>
      <c r="L210">
        <f t="shared" si="35"/>
        <v>0.89147962827194049</v>
      </c>
      <c r="M210">
        <f t="shared" si="35"/>
        <v>9.9776827341170396E-2</v>
      </c>
      <c r="N210">
        <f t="shared" si="35"/>
        <v>8.1238266227978209E-3</v>
      </c>
      <c r="O210">
        <f t="shared" si="35"/>
        <v>5.7884206434202366E-4</v>
      </c>
      <c r="P210">
        <f t="shared" si="35"/>
        <v>3.8301168212512615E-5</v>
      </c>
      <c r="Q210">
        <f t="shared" si="35"/>
        <v>2.4175055317700639E-6</v>
      </c>
      <c r="R210">
        <f t="shared" si="35"/>
        <v>1.476728588958389E-7</v>
      </c>
      <c r="S210">
        <f t="shared" si="35"/>
        <v>8.8060715069374125E-9</v>
      </c>
      <c r="T210">
        <f t="shared" si="35"/>
        <v>5.155330625808958E-10</v>
      </c>
      <c r="U210">
        <f t="shared" si="35"/>
        <v>2.9743995882163681E-11</v>
      </c>
      <c r="V210">
        <f t="shared" si="34"/>
        <v>1.7974510768681284E-12</v>
      </c>
    </row>
  </sheetData>
  <sortState xmlns:xlrd2="http://schemas.microsoft.com/office/spreadsheetml/2017/richdata2" ref="A5:I210">
    <sortCondition ref="A5:A21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2200-1F0F-4927-BF7A-8C63F387D91D}">
  <dimension ref="A1:Y210"/>
  <sheetViews>
    <sheetView workbookViewId="0">
      <selection activeCell="L5" sqref="L5"/>
    </sheetView>
  </sheetViews>
  <sheetFormatPr baseColWidth="10" defaultColWidth="8.83203125" defaultRowHeight="15" x14ac:dyDescent="0.2"/>
  <cols>
    <col min="22" max="22" width="12" bestFit="1" customWidth="1"/>
  </cols>
  <sheetData>
    <row r="1" spans="1:25" x14ac:dyDescent="0.2">
      <c r="A1" t="s">
        <v>99</v>
      </c>
      <c r="B1">
        <v>1.7267481751337677</v>
      </c>
      <c r="K1" t="s">
        <v>220</v>
      </c>
      <c r="L1">
        <f>(L3-L2)^2/L2</f>
        <v>0.53924157485544144</v>
      </c>
      <c r="M1">
        <f t="shared" ref="M1:V1" si="0">(M3-M2)^2/M2</f>
        <v>3.1149803489609522</v>
      </c>
      <c r="N1">
        <f t="shared" si="0"/>
        <v>0.32934180595689727</v>
      </c>
      <c r="O1">
        <f t="shared" si="0"/>
        <v>1.9332832584515185</v>
      </c>
      <c r="P1">
        <f t="shared" si="0"/>
        <v>3.3144457312412626E-2</v>
      </c>
      <c r="Q1">
        <f t="shared" si="0"/>
        <v>3.1702276014122557</v>
      </c>
      <c r="R1">
        <f t="shared" si="0"/>
        <v>4.0983105539456832E-2</v>
      </c>
      <c r="S1">
        <f t="shared" si="0"/>
        <v>2.8806932873787199</v>
      </c>
      <c r="T1">
        <f t="shared" si="0"/>
        <v>1.375673265234058</v>
      </c>
      <c r="U1">
        <f t="shared" si="0"/>
        <v>1.1068762852685905</v>
      </c>
      <c r="V1">
        <f t="shared" si="0"/>
        <v>1.4817373035182582</v>
      </c>
    </row>
    <row r="2" spans="1:25" x14ac:dyDescent="0.2">
      <c r="A2" t="s">
        <v>100</v>
      </c>
      <c r="B2">
        <v>75.385667316850117</v>
      </c>
      <c r="K2" s="9" t="s">
        <v>219</v>
      </c>
      <c r="L2">
        <f>SUM(L5:L210)</f>
        <v>132.54575940478125</v>
      </c>
      <c r="M2">
        <f>SUM(M5:M210)</f>
        <v>31.980989644459932</v>
      </c>
      <c r="N2">
        <f t="shared" ref="N2:U2" si="1">SUM(N5:N210)</f>
        <v>13.07513586518362</v>
      </c>
      <c r="O2">
        <f t="shared" si="1"/>
        <v>7.2548997132971147</v>
      </c>
      <c r="P2">
        <f t="shared" si="1"/>
        <v>4.6091450261712756</v>
      </c>
      <c r="Q2">
        <f t="shared" si="1"/>
        <v>3.1702276014122557</v>
      </c>
      <c r="R2">
        <f t="shared" si="1"/>
        <v>2.3075213679698714</v>
      </c>
      <c r="S2">
        <f t="shared" si="1"/>
        <v>1.7528852400266606</v>
      </c>
      <c r="T2">
        <f t="shared" si="1"/>
        <v>1.375673265234058</v>
      </c>
      <c r="U2">
        <f t="shared" si="1"/>
        <v>1.1068762852685905</v>
      </c>
      <c r="V2">
        <f>SUM(V5:V210)</f>
        <v>6.8208865861953116</v>
      </c>
      <c r="X2" t="s">
        <v>220</v>
      </c>
      <c r="Y2">
        <f>SUM(L1:V1)</f>
        <v>16.006182293888561</v>
      </c>
    </row>
    <row r="3" spans="1:25" x14ac:dyDescent="0.2">
      <c r="A3" t="s">
        <v>230</v>
      </c>
      <c r="B3">
        <v>9.9999999999988997E-6</v>
      </c>
      <c r="H3" t="s">
        <v>103</v>
      </c>
      <c r="I3">
        <f>SUM(I5:I210)</f>
        <v>-196.27882287848425</v>
      </c>
      <c r="K3" s="9" t="s">
        <v>218</v>
      </c>
      <c r="L3">
        <f>COUNTIF($B$5:$B$210,L4)</f>
        <v>141</v>
      </c>
      <c r="M3">
        <f>COUNTIF($B$5:$B$210,M4)</f>
        <v>22</v>
      </c>
      <c r="N3">
        <f t="shared" ref="N3:U3" si="2">COUNTIF($B$5:$B$210,N4)</f>
        <v>11</v>
      </c>
      <c r="O3">
        <f t="shared" si="2"/>
        <v>11</v>
      </c>
      <c r="P3">
        <f t="shared" si="2"/>
        <v>5</v>
      </c>
      <c r="Q3">
        <f>COUNTIF($B$5:$B$210,Q4)</f>
        <v>0</v>
      </c>
      <c r="R3">
        <f t="shared" si="2"/>
        <v>2</v>
      </c>
      <c r="S3">
        <f t="shared" si="2"/>
        <v>4</v>
      </c>
      <c r="T3">
        <f t="shared" si="2"/>
        <v>0</v>
      </c>
      <c r="U3">
        <f t="shared" si="2"/>
        <v>0</v>
      </c>
      <c r="V3">
        <f>(206-SUM(L3:U3))</f>
        <v>10</v>
      </c>
      <c r="X3" t="s">
        <v>221</v>
      </c>
      <c r="Y3">
        <v>8</v>
      </c>
    </row>
    <row r="4" spans="1:2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227</v>
      </c>
      <c r="G4" t="s">
        <v>5</v>
      </c>
      <c r="H4" t="s">
        <v>101</v>
      </c>
      <c r="I4" t="s">
        <v>102</v>
      </c>
      <c r="K4" s="9" t="s">
        <v>228</v>
      </c>
      <c r="L4">
        <v>0</v>
      </c>
      <c r="M4">
        <v>1</v>
      </c>
      <c r="N4">
        <v>2</v>
      </c>
      <c r="O4">
        <v>3</v>
      </c>
      <c r="P4">
        <v>4</v>
      </c>
      <c r="Q4">
        <v>5</v>
      </c>
      <c r="R4">
        <v>6</v>
      </c>
      <c r="S4">
        <v>7</v>
      </c>
      <c r="T4">
        <v>8</v>
      </c>
      <c r="U4">
        <v>9</v>
      </c>
      <c r="V4" s="8">
        <v>10</v>
      </c>
      <c r="X4" t="s">
        <v>229</v>
      </c>
      <c r="Y4">
        <f>_xlfn.CHISQ.DIST.RT(Y2,Y3)</f>
        <v>4.229170980251315E-2</v>
      </c>
    </row>
    <row r="5" spans="1:25" x14ac:dyDescent="0.2">
      <c r="A5" t="s">
        <v>104</v>
      </c>
      <c r="B5">
        <v>0</v>
      </c>
      <c r="C5">
        <v>0</v>
      </c>
      <c r="D5">
        <v>0</v>
      </c>
      <c r="E5">
        <v>0</v>
      </c>
      <c r="F5">
        <v>5</v>
      </c>
      <c r="G5">
        <v>78</v>
      </c>
      <c r="H5">
        <f>IF(B5=0,$B$3+(1-$B$3)*_xlfn.GAMMA($B$1+B5)/(_xlfn.GAMMA($B$1)*FACT(B5))*($B$2/($B$2+F5))^($B$1)*(F5/($B$2+F5))^B5,(1-$B$3)*_xlfn.GAMMA($B$1+B5)/(_xlfn.GAMMA($B$1)*FACT(B5))*($B$2/($B$2+F5))^($B$1)*(F5/($B$2+F5))^B5)</f>
        <v>0.89503863583260679</v>
      </c>
      <c r="I5">
        <f t="shared" ref="I5:I68" si="3">LN(H5)</f>
        <v>-0.11088839311096349</v>
      </c>
      <c r="L5">
        <f>$B$3+(1-$B$3)*_xlfn.GAMMA($B$1+L$4)/(_xlfn.GAMMA($B$1)*FACT(L$4))*($B$2/($B$2+$F5))^($B$1)*($F5/($B$2+$F5))^L$4</f>
        <v>0.89503863583260679</v>
      </c>
      <c r="M5">
        <f>(1-$B$3)*_xlfn.GAMMA($B$1+M$4)/(_xlfn.GAMMA($B$1)*FACT(M$4))*($B$2/($B$2+$F5))^($B$1)*($F5/($B$2+$F5))^M$4</f>
        <v>9.6129640718455533E-2</v>
      </c>
      <c r="N5">
        <f t="shared" ref="N5:U20" si="4">(1-$B$3)*_xlfn.GAMMA($B$1+N$4)/(_xlfn.GAMMA($B$1)*FACT(N$4))*($B$2/($B$2+$F5))^($B$1)*($F5/($B$2+$F5))^N$4</f>
        <v>8.1519918647975382E-3</v>
      </c>
      <c r="O5">
        <f t="shared" si="4"/>
        <v>6.2988883922327692E-4</v>
      </c>
      <c r="P5">
        <f t="shared" si="4"/>
        <v>4.6297524495259982E-5</v>
      </c>
      <c r="Q5">
        <f t="shared" si="4"/>
        <v>3.2982778244706393E-6</v>
      </c>
      <c r="R5">
        <f t="shared" si="4"/>
        <v>2.30002489637347E-7</v>
      </c>
      <c r="S5">
        <f t="shared" si="4"/>
        <v>1.5791472858291763E-8</v>
      </c>
      <c r="T5">
        <f t="shared" si="4"/>
        <v>1.0714612718644221E-9</v>
      </c>
      <c r="U5">
        <f t="shared" si="4"/>
        <v>7.2026618112812024E-11</v>
      </c>
      <c r="V5">
        <f>1-SUM(L5:U5)</f>
        <v>5.1466608752548382E-12</v>
      </c>
    </row>
    <row r="6" spans="1:25" x14ac:dyDescent="0.2">
      <c r="A6" t="s">
        <v>105</v>
      </c>
      <c r="B6">
        <v>0</v>
      </c>
      <c r="C6">
        <v>0</v>
      </c>
      <c r="D6">
        <v>0</v>
      </c>
      <c r="E6">
        <v>0</v>
      </c>
      <c r="F6">
        <v>9</v>
      </c>
      <c r="G6">
        <v>78</v>
      </c>
      <c r="H6">
        <f>IF(B6=0,$B$3+(1-$B$3)*_xlfn.GAMMA($B$1+B6)/(_xlfn.GAMMA($B$1)*FACT(B6))*($B$2/($B$2+F6))^($B$1)*(F6/($B$2+F6))^B6,(1-$B$3)*_xlfn.GAMMA($B$1+B6)/(_xlfn.GAMMA($B$1)*FACT(B6))*($B$2/($B$2+F6))^($B$1)*(F6/($B$2+F6))^B6)</f>
        <v>0.82304763480463106</v>
      </c>
      <c r="I6">
        <f t="shared" si="3"/>
        <v>-0.19474120050902155</v>
      </c>
      <c r="L6">
        <f t="shared" ref="L6:L69" si="5">$B$3+(1-$B$3)*_xlfn.GAMMA($B$1+L$4)/(_xlfn.GAMMA($B$1)*FACT(L$4))*($B$2/($B$2+$F6))^($B$1)*($F6/($B$2+$F6))^L$4</f>
        <v>0.82304763480463106</v>
      </c>
      <c r="M6">
        <f t="shared" ref="M6:U44" si="6">(1-$B$3)*_xlfn.GAMMA($B$1+M$4)/(_xlfn.GAMMA($B$1)*FACT(M$4))*($B$2/($B$2+$F6))^($B$1)*($F6/($B$2+$F6))^M$4</f>
        <v>0.15157323527065067</v>
      </c>
      <c r="N6">
        <f t="shared" si="4"/>
        <v>2.2039989149422533E-2</v>
      </c>
      <c r="O6">
        <f t="shared" si="4"/>
        <v>2.920074887865842E-3</v>
      </c>
      <c r="P6">
        <f t="shared" si="4"/>
        <v>3.6801903622103493E-4</v>
      </c>
      <c r="Q6">
        <f t="shared" si="4"/>
        <v>4.4955433072820348E-5</v>
      </c>
      <c r="R6">
        <f t="shared" si="4"/>
        <v>5.3753893344733659E-6</v>
      </c>
      <c r="S6">
        <f t="shared" si="4"/>
        <v>6.3282330394095656E-7</v>
      </c>
      <c r="T6">
        <f t="shared" si="4"/>
        <v>7.3623886757063074E-8</v>
      </c>
      <c r="U6">
        <f t="shared" si="4"/>
        <v>8.4862871732901887E-9</v>
      </c>
      <c r="V6">
        <f t="shared" ref="V6:V69" si="7">1-SUM(L6:U6)</f>
        <v>1.095323609590082E-9</v>
      </c>
    </row>
    <row r="7" spans="1:25" x14ac:dyDescent="0.2">
      <c r="A7" t="s">
        <v>106</v>
      </c>
      <c r="B7">
        <v>0</v>
      </c>
      <c r="C7">
        <v>0</v>
      </c>
      <c r="D7">
        <v>0</v>
      </c>
      <c r="E7">
        <v>0</v>
      </c>
      <c r="F7">
        <v>41</v>
      </c>
      <c r="G7">
        <v>78</v>
      </c>
      <c r="H7">
        <f t="shared" ref="H7:H69" si="8">IF(B7=0,$B$3+(1-$B$3)*_xlfn.GAMMA($B$1+B7)/(_xlfn.GAMMA($B$1)*FACT(B7))*($B$2/($B$2+F7))^($B$1)*(F7/($B$2+F7))^B7,(1-$B$3)*_xlfn.GAMMA($B$1+B7)/(_xlfn.GAMMA($B$1)*FACT(B7))*($B$2/($B$2+F7))^($B$1)*(F7/($B$2+F7))^B7)</f>
        <v>0.47241278018363864</v>
      </c>
      <c r="I7">
        <f t="shared" si="3"/>
        <v>-0.74990214129151678</v>
      </c>
      <c r="L7">
        <f t="shared" si="5"/>
        <v>0.47241278018363864</v>
      </c>
      <c r="M7">
        <f t="shared" si="6"/>
        <v>0.28735966338508784</v>
      </c>
      <c r="N7">
        <f t="shared" si="4"/>
        <v>0.13801465286948139</v>
      </c>
      <c r="O7">
        <f t="shared" si="4"/>
        <v>6.0397414248711229E-2</v>
      </c>
      <c r="P7">
        <f t="shared" si="4"/>
        <v>2.5142309918267856E-2</v>
      </c>
      <c r="Q7">
        <f t="shared" si="4"/>
        <v>1.0144429140222727E-2</v>
      </c>
      <c r="R7">
        <f t="shared" si="4"/>
        <v>4.0065068333839261E-3</v>
      </c>
      <c r="S7">
        <f t="shared" si="4"/>
        <v>1.5579336640782389E-3</v>
      </c>
      <c r="T7">
        <f t="shared" si="4"/>
        <v>5.9868141199187095E-4</v>
      </c>
      <c r="U7">
        <f t="shared" si="4"/>
        <v>2.2793199550244104E-4</v>
      </c>
      <c r="V7">
        <f t="shared" si="7"/>
        <v>1.3769634963389787E-4</v>
      </c>
    </row>
    <row r="8" spans="1:25" x14ac:dyDescent="0.2">
      <c r="A8" s="1" t="s">
        <v>107</v>
      </c>
      <c r="B8">
        <v>0</v>
      </c>
      <c r="C8">
        <v>0</v>
      </c>
      <c r="D8">
        <v>0</v>
      </c>
      <c r="E8">
        <v>0</v>
      </c>
      <c r="F8">
        <v>6</v>
      </c>
      <c r="G8">
        <v>78</v>
      </c>
      <c r="H8">
        <f t="shared" si="8"/>
        <v>0.87613382128790473</v>
      </c>
      <c r="I8">
        <f t="shared" si="3"/>
        <v>-0.1322364356856929</v>
      </c>
      <c r="L8">
        <f t="shared" si="5"/>
        <v>0.87613382128790473</v>
      </c>
      <c r="M8">
        <f t="shared" si="6"/>
        <v>0.11153157007685253</v>
      </c>
      <c r="N8">
        <f t="shared" si="4"/>
        <v>1.1210272589872719E-2</v>
      </c>
      <c r="O8">
        <f t="shared" si="4"/>
        <v>1.0266638904467284E-3</v>
      </c>
      <c r="P8">
        <f t="shared" si="4"/>
        <v>8.944047208740069E-5</v>
      </c>
      <c r="Q8">
        <f t="shared" si="4"/>
        <v>7.5522348422680252E-6</v>
      </c>
      <c r="R8">
        <f t="shared" si="4"/>
        <v>6.2421288192706191E-7</v>
      </c>
      <c r="S8">
        <f t="shared" si="4"/>
        <v>5.0796614321510338E-8</v>
      </c>
      <c r="T8">
        <f t="shared" si="4"/>
        <v>4.0850798053366406E-9</v>
      </c>
      <c r="U8">
        <f t="shared" si="4"/>
        <v>3.2548353907033553E-10</v>
      </c>
      <c r="V8">
        <f t="shared" si="7"/>
        <v>2.7933988455686176E-11</v>
      </c>
    </row>
    <row r="9" spans="1:25" x14ac:dyDescent="0.2">
      <c r="A9" s="1" t="s">
        <v>108</v>
      </c>
      <c r="B9">
        <v>0</v>
      </c>
      <c r="C9">
        <v>0</v>
      </c>
      <c r="D9">
        <v>0</v>
      </c>
      <c r="E9">
        <v>0</v>
      </c>
      <c r="F9">
        <v>2</v>
      </c>
      <c r="G9">
        <v>78</v>
      </c>
      <c r="H9">
        <f t="shared" si="8"/>
        <v>0.9557934611493466</v>
      </c>
      <c r="I9">
        <f t="shared" si="3"/>
        <v>-4.5213434094639578E-2</v>
      </c>
      <c r="L9">
        <f t="shared" si="5"/>
        <v>0.9557934611493466</v>
      </c>
      <c r="M9">
        <f t="shared" si="6"/>
        <v>4.2653824786578004E-2</v>
      </c>
      <c r="N9">
        <f t="shared" si="4"/>
        <v>1.5029428953952082E-3</v>
      </c>
      <c r="O9">
        <f t="shared" si="4"/>
        <v>4.8252601865847571E-5</v>
      </c>
      <c r="P9">
        <f t="shared" si="4"/>
        <v>1.473644317629274E-6</v>
      </c>
      <c r="Q9">
        <f t="shared" si="4"/>
        <v>4.3621462213285708E-8</v>
      </c>
      <c r="R9">
        <f t="shared" si="4"/>
        <v>1.2639316879289613E-9</v>
      </c>
      <c r="S9">
        <f t="shared" si="4"/>
        <v>3.6057182169746959E-11</v>
      </c>
      <c r="T9">
        <f t="shared" si="4"/>
        <v>1.0165382027783781E-12</v>
      </c>
      <c r="U9">
        <f t="shared" si="4"/>
        <v>2.8393460821065143E-14</v>
      </c>
      <c r="V9">
        <f t="shared" si="7"/>
        <v>0</v>
      </c>
    </row>
    <row r="10" spans="1:25" x14ac:dyDescent="0.2">
      <c r="A10" s="1" t="s">
        <v>109</v>
      </c>
      <c r="B10">
        <v>0</v>
      </c>
      <c r="C10">
        <v>0</v>
      </c>
      <c r="D10">
        <v>0</v>
      </c>
      <c r="E10">
        <v>0</v>
      </c>
      <c r="F10">
        <v>20</v>
      </c>
      <c r="G10">
        <v>78</v>
      </c>
      <c r="H10">
        <f t="shared" si="8"/>
        <v>0.66609824444636412</v>
      </c>
      <c r="I10">
        <f t="shared" si="3"/>
        <v>-0.40631810513716532</v>
      </c>
      <c r="L10">
        <f t="shared" si="5"/>
        <v>0.66609824444636412</v>
      </c>
      <c r="M10">
        <f t="shared" si="6"/>
        <v>0.24116131761288928</v>
      </c>
      <c r="N10">
        <f t="shared" si="4"/>
        <v>6.893972660792369E-2</v>
      </c>
      <c r="O10">
        <f t="shared" si="4"/>
        <v>1.795664607743535E-2</v>
      </c>
      <c r="P10">
        <f t="shared" si="4"/>
        <v>4.4491246151321306E-3</v>
      </c>
      <c r="Q10">
        <f t="shared" si="4"/>
        <v>1.0684630925111628E-3</v>
      </c>
      <c r="R10">
        <f t="shared" si="4"/>
        <v>2.5116569256583327E-4</v>
      </c>
      <c r="S10">
        <f t="shared" si="4"/>
        <v>5.8130747710246468E-5</v>
      </c>
      <c r="T10">
        <f t="shared" si="4"/>
        <v>1.3295823438925098E-5</v>
      </c>
      <c r="U10">
        <f t="shared" si="4"/>
        <v>3.0129177453854185E-6</v>
      </c>
      <c r="V10">
        <f t="shared" si="7"/>
        <v>8.7236628398823512E-7</v>
      </c>
    </row>
    <row r="11" spans="1:25" x14ac:dyDescent="0.2">
      <c r="A11" s="1" t="s">
        <v>110</v>
      </c>
      <c r="B11">
        <v>0</v>
      </c>
      <c r="C11">
        <v>0</v>
      </c>
      <c r="D11">
        <v>0</v>
      </c>
      <c r="E11">
        <v>0</v>
      </c>
      <c r="F11">
        <v>6</v>
      </c>
      <c r="G11">
        <v>78</v>
      </c>
      <c r="H11">
        <f t="shared" si="8"/>
        <v>0.87613382128790473</v>
      </c>
      <c r="I11">
        <f t="shared" si="3"/>
        <v>-0.1322364356856929</v>
      </c>
      <c r="L11">
        <f t="shared" si="5"/>
        <v>0.87613382128790473</v>
      </c>
      <c r="M11">
        <f t="shared" si="6"/>
        <v>0.11153157007685253</v>
      </c>
      <c r="N11">
        <f t="shared" si="4"/>
        <v>1.1210272589872719E-2</v>
      </c>
      <c r="O11">
        <f t="shared" si="4"/>
        <v>1.0266638904467284E-3</v>
      </c>
      <c r="P11">
        <f t="shared" si="4"/>
        <v>8.944047208740069E-5</v>
      </c>
      <c r="Q11">
        <f t="shared" si="4"/>
        <v>7.5522348422680252E-6</v>
      </c>
      <c r="R11">
        <f t="shared" si="4"/>
        <v>6.2421288192706191E-7</v>
      </c>
      <c r="S11">
        <f t="shared" si="4"/>
        <v>5.0796614321510338E-8</v>
      </c>
      <c r="T11">
        <f t="shared" si="4"/>
        <v>4.0850798053366406E-9</v>
      </c>
      <c r="U11">
        <f t="shared" si="4"/>
        <v>3.2548353907033553E-10</v>
      </c>
      <c r="V11">
        <f t="shared" si="7"/>
        <v>2.7933988455686176E-11</v>
      </c>
    </row>
    <row r="12" spans="1:25" x14ac:dyDescent="0.2">
      <c r="A12" t="s">
        <v>77</v>
      </c>
      <c r="B12">
        <v>0</v>
      </c>
      <c r="C12">
        <v>1</v>
      </c>
      <c r="D12">
        <v>2</v>
      </c>
      <c r="E12">
        <v>3</v>
      </c>
      <c r="F12">
        <v>189</v>
      </c>
      <c r="G12">
        <v>60</v>
      </c>
      <c r="H12">
        <f t="shared" si="8"/>
        <v>0.114562811127268</v>
      </c>
      <c r="I12">
        <f t="shared" si="3"/>
        <v>-2.1666320375996011</v>
      </c>
      <c r="L12">
        <f t="shared" si="5"/>
        <v>0.114562811127268</v>
      </c>
      <c r="M12">
        <f t="shared" si="6"/>
        <v>0.14140300970253464</v>
      </c>
      <c r="N12">
        <f t="shared" si="4"/>
        <v>0.13781534772139378</v>
      </c>
      <c r="O12">
        <f t="shared" si="4"/>
        <v>0.12238558675598815</v>
      </c>
      <c r="P12">
        <f t="shared" si="4"/>
        <v>0.10338478872967947</v>
      </c>
      <c r="Q12">
        <f t="shared" si="4"/>
        <v>8.4648374491961442E-2</v>
      </c>
      <c r="R12">
        <f t="shared" si="4"/>
        <v>6.784165567387726E-2</v>
      </c>
      <c r="S12">
        <f t="shared" si="4"/>
        <v>5.3532688255733409E-2</v>
      </c>
      <c r="T12">
        <f t="shared" si="4"/>
        <v>4.1745090429924296E-2</v>
      </c>
      <c r="U12">
        <f t="shared" si="4"/>
        <v>3.2251837672963808E-2</v>
      </c>
      <c r="V12">
        <f t="shared" si="7"/>
        <v>0.10042880943867583</v>
      </c>
    </row>
    <row r="13" spans="1:25" x14ac:dyDescent="0.2">
      <c r="A13" t="s">
        <v>74</v>
      </c>
      <c r="B13">
        <v>0</v>
      </c>
      <c r="C13">
        <v>2</v>
      </c>
      <c r="D13">
        <v>2</v>
      </c>
      <c r="E13">
        <v>4</v>
      </c>
      <c r="F13">
        <v>17</v>
      </c>
      <c r="G13">
        <v>47</v>
      </c>
      <c r="H13">
        <f t="shared" si="8"/>
        <v>0.70388652608702296</v>
      </c>
      <c r="I13">
        <f t="shared" si="3"/>
        <v>-0.35113812035119668</v>
      </c>
      <c r="L13">
        <f t="shared" si="5"/>
        <v>0.70388652608702296</v>
      </c>
      <c r="M13">
        <f t="shared" si="6"/>
        <v>0.22365046676689351</v>
      </c>
      <c r="N13">
        <f t="shared" si="4"/>
        <v>5.6108565523261891E-2</v>
      </c>
      <c r="O13">
        <f t="shared" si="4"/>
        <v>1.2825735507048283E-2</v>
      </c>
      <c r="P13">
        <f t="shared" si="4"/>
        <v>2.78887516396642E-3</v>
      </c>
      <c r="Q13">
        <f t="shared" si="4"/>
        <v>5.8777549751189498E-4</v>
      </c>
      <c r="R13">
        <f t="shared" si="4"/>
        <v>1.2125780941246526E-4</v>
      </c>
      <c r="S13">
        <f t="shared" si="4"/>
        <v>2.4629339070448118E-5</v>
      </c>
      <c r="T13">
        <f t="shared" si="4"/>
        <v>4.9437845481226218E-6</v>
      </c>
      <c r="U13">
        <f t="shared" si="4"/>
        <v>9.8317090901045598E-7</v>
      </c>
      <c r="V13">
        <f t="shared" si="7"/>
        <v>2.4135035514571967E-7</v>
      </c>
    </row>
    <row r="14" spans="1:25" x14ac:dyDescent="0.2">
      <c r="A14" s="1" t="s">
        <v>111</v>
      </c>
      <c r="B14">
        <v>0</v>
      </c>
      <c r="C14">
        <v>0</v>
      </c>
      <c r="D14">
        <v>0</v>
      </c>
      <c r="E14">
        <v>0</v>
      </c>
      <c r="F14">
        <v>3</v>
      </c>
      <c r="G14">
        <v>78</v>
      </c>
      <c r="H14">
        <f t="shared" si="8"/>
        <v>0.93483634366374346</v>
      </c>
      <c r="I14">
        <f t="shared" si="3"/>
        <v>-6.7383798528316288E-2</v>
      </c>
      <c r="L14">
        <f t="shared" si="5"/>
        <v>0.93483634366374346</v>
      </c>
      <c r="M14">
        <f t="shared" si="6"/>
        <v>6.1779521878536484E-2</v>
      </c>
      <c r="N14">
        <f t="shared" si="4"/>
        <v>3.2236224613997225E-3</v>
      </c>
      <c r="O14">
        <f t="shared" si="4"/>
        <v>1.5326308413986207E-4</v>
      </c>
      <c r="P14">
        <f t="shared" si="4"/>
        <v>6.9314585313009593E-6</v>
      </c>
      <c r="Q14">
        <f t="shared" si="4"/>
        <v>3.0384165004060793E-7</v>
      </c>
      <c r="R14">
        <f t="shared" si="4"/>
        <v>1.3037244785316351E-8</v>
      </c>
      <c r="S14">
        <f t="shared" si="4"/>
        <v>5.5076854956070413E-10</v>
      </c>
      <c r="T14">
        <f t="shared" si="4"/>
        <v>2.2994087755409431E-11</v>
      </c>
      <c r="U14">
        <f t="shared" si="4"/>
        <v>9.5109947506826053E-13</v>
      </c>
      <c r="V14">
        <f t="shared" si="7"/>
        <v>4.0523140398818214E-14</v>
      </c>
    </row>
    <row r="15" spans="1:25" x14ac:dyDescent="0.2">
      <c r="A15" t="s">
        <v>11</v>
      </c>
      <c r="B15">
        <v>17</v>
      </c>
      <c r="C15">
        <v>7</v>
      </c>
      <c r="D15">
        <v>22</v>
      </c>
      <c r="E15">
        <v>46</v>
      </c>
      <c r="F15">
        <v>477</v>
      </c>
      <c r="G15">
        <v>6</v>
      </c>
      <c r="H15">
        <f>IF(B15=0,$B$3+(1-$B$3)*_xlfn.GAMMA($B$1+B15)/(_xlfn.GAMMA($B$1)*FACT(B15))*($B$2/($B$2+F15))^($B$1)*(F15/($B$2+F15))^B15,(1-$B$3)*_xlfn.GAMMA($B$1+B15)/(_xlfn.GAMMA($B$1)*FACT(B15))*($B$2/($B$2+F15))^($B$1)*(F15/($B$2+F15))^B15)</f>
        <v>2.3554589890049406E-2</v>
      </c>
      <c r="I15">
        <f t="shared" si="3"/>
        <v>-3.7484345777204231</v>
      </c>
      <c r="L15">
        <f t="shared" si="5"/>
        <v>3.2105088367481979E-2</v>
      </c>
      <c r="M15">
        <f t="shared" si="6"/>
        <v>4.7856789354919639E-2</v>
      </c>
      <c r="N15">
        <f t="shared" si="4"/>
        <v>5.6342300048301555E-2</v>
      </c>
      <c r="O15">
        <f t="shared" si="4"/>
        <v>6.0439288405753432E-2</v>
      </c>
      <c r="P15">
        <f t="shared" si="4"/>
        <v>6.1673386159236628E-2</v>
      </c>
      <c r="Q15">
        <f t="shared" si="4"/>
        <v>6.0997474373812532E-2</v>
      </c>
      <c r="R15">
        <f t="shared" si="4"/>
        <v>5.9052970704828484E-2</v>
      </c>
      <c r="S15">
        <f t="shared" si="4"/>
        <v>5.6288081399619015E-2</v>
      </c>
      <c r="T15">
        <f t="shared" si="4"/>
        <v>5.3021850428445198E-2</v>
      </c>
      <c r="U15">
        <f t="shared" si="4"/>
        <v>4.9482999872745313E-2</v>
      </c>
      <c r="V15">
        <f t="shared" si="7"/>
        <v>0.46273977088485618</v>
      </c>
    </row>
    <row r="16" spans="1:25" x14ac:dyDescent="0.2">
      <c r="A16" t="s">
        <v>58</v>
      </c>
      <c r="B16">
        <v>1</v>
      </c>
      <c r="C16">
        <v>1</v>
      </c>
      <c r="D16">
        <v>5</v>
      </c>
      <c r="E16">
        <v>7</v>
      </c>
      <c r="F16">
        <v>75</v>
      </c>
      <c r="G16">
        <v>33</v>
      </c>
      <c r="H16">
        <f t="shared" si="8"/>
        <v>0.26133477294218027</v>
      </c>
      <c r="I16">
        <f t="shared" si="3"/>
        <v>-1.3419530386076892</v>
      </c>
      <c r="L16">
        <f t="shared" si="5"/>
        <v>0.30347833265723279</v>
      </c>
      <c r="M16">
        <f t="shared" si="6"/>
        <v>0.26133477294218027</v>
      </c>
      <c r="N16">
        <f t="shared" si="4"/>
        <v>0.17769166302540096</v>
      </c>
      <c r="O16">
        <f t="shared" si="4"/>
        <v>0.11008563727040081</v>
      </c>
      <c r="P16">
        <f t="shared" si="4"/>
        <v>6.4876580456464397E-2</v>
      </c>
      <c r="Q16">
        <f t="shared" si="4"/>
        <v>3.7057903725145877E-2</v>
      </c>
      <c r="R16">
        <f t="shared" si="4"/>
        <v>2.0719992029908454E-2</v>
      </c>
      <c r="S16">
        <f t="shared" si="4"/>
        <v>1.1406256099186239E-2</v>
      </c>
      <c r="T16">
        <f t="shared" si="4"/>
        <v>6.2052658325909742E-3</v>
      </c>
      <c r="U16">
        <f t="shared" si="4"/>
        <v>3.3445706180123564E-3</v>
      </c>
      <c r="V16">
        <f t="shared" si="7"/>
        <v>3.7990253434769805E-3</v>
      </c>
    </row>
    <row r="17" spans="1:22" x14ac:dyDescent="0.2">
      <c r="A17" t="s">
        <v>72</v>
      </c>
      <c r="B17">
        <v>0</v>
      </c>
      <c r="C17">
        <v>3</v>
      </c>
      <c r="D17">
        <v>4</v>
      </c>
      <c r="E17">
        <v>7</v>
      </c>
      <c r="F17">
        <v>44</v>
      </c>
      <c r="G17">
        <v>33</v>
      </c>
      <c r="H17">
        <f t="shared" si="8"/>
        <v>0.45210242688674679</v>
      </c>
      <c r="I17">
        <f t="shared" si="3"/>
        <v>-0.7938465166651365</v>
      </c>
      <c r="L17">
        <f t="shared" si="5"/>
        <v>0.45210242688674679</v>
      </c>
      <c r="M17">
        <f t="shared" si="6"/>
        <v>0.28771116993509849</v>
      </c>
      <c r="N17">
        <f t="shared" si="4"/>
        <v>0.14456802357261608</v>
      </c>
      <c r="O17">
        <f t="shared" si="4"/>
        <v>6.6188344955708717E-2</v>
      </c>
      <c r="P17">
        <f t="shared" si="4"/>
        <v>2.882600653348279E-2</v>
      </c>
      <c r="Q17">
        <f t="shared" si="4"/>
        <v>1.2168107775368715E-2</v>
      </c>
      <c r="R17">
        <f t="shared" si="4"/>
        <v>5.0277937306669167E-3</v>
      </c>
      <c r="S17">
        <f t="shared" si="4"/>
        <v>2.0453924828970132E-3</v>
      </c>
      <c r="T17">
        <f t="shared" si="4"/>
        <v>8.2231762281811146E-4</v>
      </c>
      <c r="U17">
        <f t="shared" si="4"/>
        <v>3.2754067938260597E-4</v>
      </c>
      <c r="V17">
        <f t="shared" si="7"/>
        <v>2.1287582521378745E-4</v>
      </c>
    </row>
    <row r="18" spans="1:22" x14ac:dyDescent="0.2">
      <c r="A18" t="s">
        <v>47</v>
      </c>
      <c r="B18">
        <v>2</v>
      </c>
      <c r="C18">
        <v>0</v>
      </c>
      <c r="D18">
        <v>0</v>
      </c>
      <c r="E18">
        <v>2</v>
      </c>
      <c r="F18">
        <v>16</v>
      </c>
      <c r="G18">
        <v>66</v>
      </c>
      <c r="H18">
        <f t="shared" si="8"/>
        <v>5.1758992077889379E-2</v>
      </c>
      <c r="I18">
        <f t="shared" si="3"/>
        <v>-2.9611571019719567</v>
      </c>
      <c r="L18">
        <f t="shared" si="5"/>
        <v>0.71723922756378244</v>
      </c>
      <c r="M18">
        <f t="shared" si="6"/>
        <v>0.21683474815443099</v>
      </c>
      <c r="N18">
        <f t="shared" si="4"/>
        <v>5.1758992077889379E-2</v>
      </c>
      <c r="O18">
        <f t="shared" si="4"/>
        <v>1.1257358544230323E-2</v>
      </c>
      <c r="P18">
        <f t="shared" si="4"/>
        <v>2.3290610231591954E-3</v>
      </c>
      <c r="Q18">
        <f t="shared" si="4"/>
        <v>4.6704727708889794E-4</v>
      </c>
      <c r="R18">
        <f t="shared" si="4"/>
        <v>9.1676211703704285E-5</v>
      </c>
      <c r="S18">
        <f t="shared" si="4"/>
        <v>1.7717289118153829E-5</v>
      </c>
      <c r="T18">
        <f t="shared" si="4"/>
        <v>3.3837761438911723E-6</v>
      </c>
      <c r="U18">
        <f t="shared" si="4"/>
        <v>6.4027815105431046E-7</v>
      </c>
      <c r="V18">
        <f t="shared" si="7"/>
        <v>1.4780430190874938E-7</v>
      </c>
    </row>
    <row r="19" spans="1:22" x14ac:dyDescent="0.2">
      <c r="A19" t="s">
        <v>82</v>
      </c>
      <c r="B19">
        <v>0</v>
      </c>
      <c r="C19">
        <v>1</v>
      </c>
      <c r="D19">
        <v>0</v>
      </c>
      <c r="E19">
        <v>1</v>
      </c>
      <c r="F19">
        <v>32</v>
      </c>
      <c r="G19">
        <v>77</v>
      </c>
      <c r="H19">
        <f t="shared" si="8"/>
        <v>0.54284493043060889</v>
      </c>
      <c r="I19">
        <f t="shared" si="3"/>
        <v>-0.6109315791512191</v>
      </c>
      <c r="L19">
        <f t="shared" si="5"/>
        <v>0.54284493043060889</v>
      </c>
      <c r="M19">
        <f t="shared" si="6"/>
        <v>0.27931898144409883</v>
      </c>
      <c r="N19">
        <f t="shared" si="4"/>
        <v>0.11347995194713062</v>
      </c>
      <c r="O19">
        <f t="shared" si="4"/>
        <v>4.2007960220404733E-2</v>
      </c>
      <c r="P19">
        <f t="shared" si="4"/>
        <v>1.4792368797375497E-2</v>
      </c>
      <c r="Q19">
        <f t="shared" si="4"/>
        <v>5.0486988445532892E-3</v>
      </c>
      <c r="R19">
        <f t="shared" si="4"/>
        <v>1.6866968854949409E-3</v>
      </c>
      <c r="S19">
        <f t="shared" si="4"/>
        <v>5.5480379012050795E-4</v>
      </c>
      <c r="T19">
        <f t="shared" si="4"/>
        <v>1.8034559300007181E-4</v>
      </c>
      <c r="U19">
        <f t="shared" si="4"/>
        <v>5.8081036082355015E-5</v>
      </c>
      <c r="V19">
        <f t="shared" si="7"/>
        <v>2.7181011130306132E-5</v>
      </c>
    </row>
    <row r="20" spans="1:22" x14ac:dyDescent="0.2">
      <c r="A20" s="1" t="s">
        <v>112</v>
      </c>
      <c r="B20">
        <v>0</v>
      </c>
      <c r="C20">
        <v>0</v>
      </c>
      <c r="D20">
        <v>0</v>
      </c>
      <c r="E20">
        <v>0</v>
      </c>
      <c r="F20">
        <v>6</v>
      </c>
      <c r="G20">
        <v>78</v>
      </c>
      <c r="H20">
        <f t="shared" si="8"/>
        <v>0.87613382128790473</v>
      </c>
      <c r="I20">
        <f t="shared" si="3"/>
        <v>-0.1322364356856929</v>
      </c>
      <c r="L20">
        <f t="shared" si="5"/>
        <v>0.87613382128790473</v>
      </c>
      <c r="M20">
        <f t="shared" si="6"/>
        <v>0.11153157007685253</v>
      </c>
      <c r="N20">
        <f t="shared" si="4"/>
        <v>1.1210272589872719E-2</v>
      </c>
      <c r="O20">
        <f t="shared" si="4"/>
        <v>1.0266638904467284E-3</v>
      </c>
      <c r="P20">
        <f t="shared" si="4"/>
        <v>8.944047208740069E-5</v>
      </c>
      <c r="Q20">
        <f t="shared" si="4"/>
        <v>7.5522348422680252E-6</v>
      </c>
      <c r="R20">
        <f t="shared" si="4"/>
        <v>6.2421288192706191E-7</v>
      </c>
      <c r="S20">
        <f t="shared" si="4"/>
        <v>5.0796614321510338E-8</v>
      </c>
      <c r="T20">
        <f t="shared" si="4"/>
        <v>4.0850798053366406E-9</v>
      </c>
      <c r="U20">
        <f t="shared" si="4"/>
        <v>3.2548353907033553E-10</v>
      </c>
      <c r="V20">
        <f t="shared" si="7"/>
        <v>2.7933988455686176E-11</v>
      </c>
    </row>
    <row r="21" spans="1:22" x14ac:dyDescent="0.2">
      <c r="A21" s="1" t="s">
        <v>113</v>
      </c>
      <c r="B21">
        <v>0</v>
      </c>
      <c r="C21">
        <v>0</v>
      </c>
      <c r="D21">
        <v>0</v>
      </c>
      <c r="E21">
        <v>0</v>
      </c>
      <c r="F21">
        <v>8</v>
      </c>
      <c r="G21">
        <v>78</v>
      </c>
      <c r="H21">
        <f t="shared" si="8"/>
        <v>0.84016526647491385</v>
      </c>
      <c r="I21">
        <f t="shared" si="3"/>
        <v>-0.17415666069322625</v>
      </c>
      <c r="L21">
        <f t="shared" si="5"/>
        <v>0.84016526647491385</v>
      </c>
      <c r="M21">
        <f t="shared" si="6"/>
        <v>0.13918330282848737</v>
      </c>
      <c r="N21">
        <f t="shared" si="6"/>
        <v>1.8205422068738559E-2</v>
      </c>
      <c r="O21">
        <f t="shared" si="6"/>
        <v>2.1697421361205169E-3</v>
      </c>
      <c r="P21">
        <f t="shared" si="6"/>
        <v>2.4598531168307995E-4</v>
      </c>
      <c r="Q21">
        <f t="shared" si="6"/>
        <v>2.7029986905313214E-5</v>
      </c>
      <c r="R21">
        <f t="shared" si="6"/>
        <v>2.9073567986739347E-6</v>
      </c>
      <c r="S21">
        <f t="shared" si="6"/>
        <v>3.0789003244414665E-7</v>
      </c>
      <c r="T21">
        <f t="shared" si="6"/>
        <v>3.2222309483525401E-8</v>
      </c>
      <c r="U21">
        <f t="shared" si="6"/>
        <v>3.3410302332658633E-9</v>
      </c>
      <c r="V21">
        <f t="shared" si="7"/>
        <v>3.8298053617324967E-10</v>
      </c>
    </row>
    <row r="22" spans="1:22" x14ac:dyDescent="0.2">
      <c r="A22" t="s">
        <v>50</v>
      </c>
      <c r="B22">
        <v>1</v>
      </c>
      <c r="C22">
        <v>3</v>
      </c>
      <c r="D22">
        <v>3</v>
      </c>
      <c r="E22">
        <v>7</v>
      </c>
      <c r="F22">
        <v>101</v>
      </c>
      <c r="G22">
        <v>33</v>
      </c>
      <c r="H22">
        <f t="shared" si="8"/>
        <v>0.22783022259585858</v>
      </c>
      <c r="I22">
        <f t="shared" si="3"/>
        <v>-1.4791545651455458</v>
      </c>
      <c r="L22">
        <f t="shared" si="5"/>
        <v>0.23043216214555726</v>
      </c>
      <c r="M22">
        <f t="shared" si="6"/>
        <v>0.22783022259585858</v>
      </c>
      <c r="N22">
        <f t="shared" si="6"/>
        <v>0.17786252411696754</v>
      </c>
      <c r="O22">
        <f t="shared" si="6"/>
        <v>0.12651771082714178</v>
      </c>
      <c r="P22">
        <f t="shared" si="6"/>
        <v>8.5607513006859967E-2</v>
      </c>
      <c r="Q22">
        <f t="shared" si="6"/>
        <v>5.6144606657773627E-2</v>
      </c>
      <c r="R22">
        <f t="shared" si="6"/>
        <v>3.6042926322102799E-2</v>
      </c>
      <c r="S22">
        <f t="shared" si="6"/>
        <v>2.2781212945507827E-2</v>
      </c>
      <c r="T22">
        <f t="shared" si="6"/>
        <v>1.422975365848772E-2</v>
      </c>
      <c r="U22">
        <f t="shared" si="6"/>
        <v>8.8060394312275761E-3</v>
      </c>
      <c r="V22">
        <f t="shared" si="7"/>
        <v>1.374532829251518E-2</v>
      </c>
    </row>
    <row r="23" spans="1:22" x14ac:dyDescent="0.2">
      <c r="A23" t="s">
        <v>34</v>
      </c>
      <c r="B23">
        <v>3</v>
      </c>
      <c r="C23">
        <v>1</v>
      </c>
      <c r="D23">
        <v>3</v>
      </c>
      <c r="E23">
        <v>7</v>
      </c>
      <c r="F23">
        <v>121</v>
      </c>
      <c r="G23">
        <v>33</v>
      </c>
      <c r="H23">
        <f t="shared" si="8"/>
        <v>0.1309353983008443</v>
      </c>
      <c r="I23">
        <f t="shared" si="3"/>
        <v>-2.0330512201575046</v>
      </c>
      <c r="L23">
        <f t="shared" si="5"/>
        <v>0.19142567319401527</v>
      </c>
      <c r="M23">
        <f t="shared" si="6"/>
        <v>0.20364890644196393</v>
      </c>
      <c r="N23">
        <f t="shared" si="6"/>
        <v>0.17106954464409901</v>
      </c>
      <c r="O23">
        <f t="shared" si="6"/>
        <v>0.1309353983008443</v>
      </c>
      <c r="P23">
        <f t="shared" si="6"/>
        <v>9.5331215199665684E-2</v>
      </c>
      <c r="Q23">
        <f t="shared" si="6"/>
        <v>6.7274238783887538E-2</v>
      </c>
      <c r="R23">
        <f t="shared" si="6"/>
        <v>4.6470601417321705E-2</v>
      </c>
      <c r="S23">
        <f t="shared" si="6"/>
        <v>3.1604766996157559E-2</v>
      </c>
      <c r="T23">
        <f t="shared" si="6"/>
        <v>2.1241766535064339E-2</v>
      </c>
      <c r="U23">
        <f t="shared" si="6"/>
        <v>1.4144622965185118E-2</v>
      </c>
      <c r="V23">
        <f t="shared" si="7"/>
        <v>2.6853265521795455E-2</v>
      </c>
    </row>
    <row r="24" spans="1:22" x14ac:dyDescent="0.2">
      <c r="A24" s="1" t="s">
        <v>114</v>
      </c>
      <c r="B24">
        <v>0</v>
      </c>
      <c r="C24">
        <v>0</v>
      </c>
      <c r="D24">
        <v>0</v>
      </c>
      <c r="E24">
        <v>0</v>
      </c>
      <c r="F24">
        <v>3</v>
      </c>
      <c r="G24">
        <v>78</v>
      </c>
      <c r="H24">
        <f t="shared" si="8"/>
        <v>0.93483634366374346</v>
      </c>
      <c r="I24">
        <f t="shared" si="3"/>
        <v>-6.7383798528316288E-2</v>
      </c>
      <c r="L24">
        <f t="shared" si="5"/>
        <v>0.93483634366374346</v>
      </c>
      <c r="M24">
        <f t="shared" si="6"/>
        <v>6.1779521878536484E-2</v>
      </c>
      <c r="N24">
        <f t="shared" si="6"/>
        <v>3.2236224613997225E-3</v>
      </c>
      <c r="O24">
        <f t="shared" si="6"/>
        <v>1.5326308413986207E-4</v>
      </c>
      <c r="P24">
        <f t="shared" si="6"/>
        <v>6.9314585313009593E-6</v>
      </c>
      <c r="Q24">
        <f t="shared" si="6"/>
        <v>3.0384165004060793E-7</v>
      </c>
      <c r="R24">
        <f t="shared" si="6"/>
        <v>1.3037244785316351E-8</v>
      </c>
      <c r="S24">
        <f t="shared" si="6"/>
        <v>5.5076854956070413E-10</v>
      </c>
      <c r="T24">
        <f t="shared" si="6"/>
        <v>2.2994087755409431E-11</v>
      </c>
      <c r="U24">
        <f t="shared" si="6"/>
        <v>9.5109947506826053E-13</v>
      </c>
      <c r="V24">
        <f t="shared" si="7"/>
        <v>4.0523140398818214E-14</v>
      </c>
    </row>
    <row r="25" spans="1:22" x14ac:dyDescent="0.2">
      <c r="A25" s="1" t="s">
        <v>115</v>
      </c>
      <c r="B25">
        <v>0</v>
      </c>
      <c r="C25">
        <v>0</v>
      </c>
      <c r="D25">
        <v>0</v>
      </c>
      <c r="E25">
        <v>0</v>
      </c>
      <c r="F25">
        <v>7</v>
      </c>
      <c r="G25">
        <v>78</v>
      </c>
      <c r="H25">
        <f t="shared" si="8"/>
        <v>0.85785193771704527</v>
      </c>
      <c r="I25">
        <f t="shared" si="3"/>
        <v>-0.15332376114888238</v>
      </c>
      <c r="L25">
        <f t="shared" si="5"/>
        <v>0.85785193771704527</v>
      </c>
      <c r="M25">
        <f t="shared" si="6"/>
        <v>0.12585853026673402</v>
      </c>
      <c r="N25">
        <f t="shared" si="6"/>
        <v>1.4579548253640908E-2</v>
      </c>
      <c r="O25">
        <f t="shared" si="6"/>
        <v>1.538860444729835E-3</v>
      </c>
      <c r="P25">
        <f t="shared" si="6"/>
        <v>1.54506973878611E-4</v>
      </c>
      <c r="Q25">
        <f t="shared" si="6"/>
        <v>1.503600788013922E-5</v>
      </c>
      <c r="R25">
        <f t="shared" si="6"/>
        <v>1.4322962011912117E-6</v>
      </c>
      <c r="S25">
        <f t="shared" si="6"/>
        <v>1.3433152172261055E-7</v>
      </c>
      <c r="T25">
        <f t="shared" si="6"/>
        <v>1.2450499282282014E-8</v>
      </c>
      <c r="U25">
        <f t="shared" si="6"/>
        <v>1.1432950061754571E-9</v>
      </c>
      <c r="V25">
        <f t="shared" si="7"/>
        <v>1.1457401694059399E-10</v>
      </c>
    </row>
    <row r="26" spans="1:22" x14ac:dyDescent="0.2">
      <c r="A26" t="s">
        <v>68</v>
      </c>
      <c r="B26">
        <v>1</v>
      </c>
      <c r="C26">
        <v>0</v>
      </c>
      <c r="D26">
        <v>0</v>
      </c>
      <c r="E26">
        <v>1</v>
      </c>
      <c r="F26">
        <v>2</v>
      </c>
      <c r="G26">
        <v>77</v>
      </c>
      <c r="H26">
        <f t="shared" si="8"/>
        <v>4.2653824786578004E-2</v>
      </c>
      <c r="I26">
        <f t="shared" si="3"/>
        <v>-3.1546383305992496</v>
      </c>
      <c r="L26">
        <f t="shared" si="5"/>
        <v>0.9557934611493466</v>
      </c>
      <c r="M26">
        <f t="shared" si="6"/>
        <v>4.2653824786578004E-2</v>
      </c>
      <c r="N26">
        <f t="shared" si="6"/>
        <v>1.5029428953952082E-3</v>
      </c>
      <c r="O26">
        <f t="shared" si="6"/>
        <v>4.8252601865847571E-5</v>
      </c>
      <c r="P26">
        <f t="shared" si="6"/>
        <v>1.473644317629274E-6</v>
      </c>
      <c r="Q26">
        <f t="shared" si="6"/>
        <v>4.3621462213285708E-8</v>
      </c>
      <c r="R26">
        <f t="shared" si="6"/>
        <v>1.2639316879289613E-9</v>
      </c>
      <c r="S26">
        <f t="shared" si="6"/>
        <v>3.6057182169746959E-11</v>
      </c>
      <c r="T26">
        <f t="shared" si="6"/>
        <v>1.0165382027783781E-12</v>
      </c>
      <c r="U26">
        <f t="shared" si="6"/>
        <v>2.8393460821065143E-14</v>
      </c>
      <c r="V26">
        <f t="shared" si="7"/>
        <v>0</v>
      </c>
    </row>
    <row r="27" spans="1:22" x14ac:dyDescent="0.2">
      <c r="A27" s="1" t="s">
        <v>116</v>
      </c>
      <c r="B27">
        <v>0</v>
      </c>
      <c r="C27">
        <v>0</v>
      </c>
      <c r="D27">
        <v>0</v>
      </c>
      <c r="E27">
        <v>0</v>
      </c>
      <c r="F27">
        <v>4</v>
      </c>
      <c r="G27">
        <v>78</v>
      </c>
      <c r="H27">
        <f t="shared" si="8"/>
        <v>0.9145957579080165</v>
      </c>
      <c r="I27">
        <f t="shared" si="3"/>
        <v>-8.9273105962666549E-2</v>
      </c>
      <c r="L27">
        <f t="shared" si="5"/>
        <v>0.9145957579080165</v>
      </c>
      <c r="M27">
        <f t="shared" si="6"/>
        <v>7.9574025984702826E-2</v>
      </c>
      <c r="N27">
        <f t="shared" si="6"/>
        <v>5.4664358813238936E-3</v>
      </c>
      <c r="O27">
        <f t="shared" si="6"/>
        <v>3.4216134362389237E-4</v>
      </c>
      <c r="P27">
        <f t="shared" si="6"/>
        <v>2.0372827504496726E-5</v>
      </c>
      <c r="Q27">
        <f t="shared" si="6"/>
        <v>1.1757291377853312E-6</v>
      </c>
      <c r="R27">
        <f t="shared" si="6"/>
        <v>6.6416975081767486E-8</v>
      </c>
      <c r="S27">
        <f t="shared" si="6"/>
        <v>3.6939898840406163E-9</v>
      </c>
      <c r="T27">
        <f t="shared" si="6"/>
        <v>2.0303740315521443E-10</v>
      </c>
      <c r="U27">
        <f t="shared" si="6"/>
        <v>1.1056536511344096E-11</v>
      </c>
      <c r="V27">
        <f t="shared" si="7"/>
        <v>6.3182792331417659E-13</v>
      </c>
    </row>
    <row r="28" spans="1:22" x14ac:dyDescent="0.2">
      <c r="A28" s="1" t="s">
        <v>117</v>
      </c>
      <c r="B28">
        <v>0</v>
      </c>
      <c r="C28">
        <v>0</v>
      </c>
      <c r="D28">
        <v>0</v>
      </c>
      <c r="E28">
        <v>0</v>
      </c>
      <c r="F28">
        <v>5</v>
      </c>
      <c r="G28">
        <v>78</v>
      </c>
      <c r="H28">
        <f t="shared" si="8"/>
        <v>0.89503863583260679</v>
      </c>
      <c r="I28">
        <f t="shared" si="3"/>
        <v>-0.11088839311096349</v>
      </c>
      <c r="L28">
        <f t="shared" si="5"/>
        <v>0.89503863583260679</v>
      </c>
      <c r="M28">
        <f t="shared" si="6"/>
        <v>9.6129640718455533E-2</v>
      </c>
      <c r="N28">
        <f t="shared" si="6"/>
        <v>8.1519918647975382E-3</v>
      </c>
      <c r="O28">
        <f t="shared" si="6"/>
        <v>6.2988883922327692E-4</v>
      </c>
      <c r="P28">
        <f t="shared" si="6"/>
        <v>4.6297524495259982E-5</v>
      </c>
      <c r="Q28">
        <f t="shared" si="6"/>
        <v>3.2982778244706393E-6</v>
      </c>
      <c r="R28">
        <f t="shared" si="6"/>
        <v>2.30002489637347E-7</v>
      </c>
      <c r="S28">
        <f t="shared" si="6"/>
        <v>1.5791472858291763E-8</v>
      </c>
      <c r="T28">
        <f t="shared" si="6"/>
        <v>1.0714612718644221E-9</v>
      </c>
      <c r="U28">
        <f t="shared" si="6"/>
        <v>7.2026618112812024E-11</v>
      </c>
      <c r="V28">
        <f t="shared" si="7"/>
        <v>5.1466608752548382E-12</v>
      </c>
    </row>
    <row r="29" spans="1:22" x14ac:dyDescent="0.2">
      <c r="A29" s="1" t="s">
        <v>118</v>
      </c>
      <c r="B29">
        <v>0</v>
      </c>
      <c r="C29">
        <v>0</v>
      </c>
      <c r="D29">
        <v>0</v>
      </c>
      <c r="E29">
        <v>0</v>
      </c>
      <c r="F29">
        <v>7</v>
      </c>
      <c r="G29">
        <v>78</v>
      </c>
      <c r="H29">
        <f t="shared" si="8"/>
        <v>0.85785193771704527</v>
      </c>
      <c r="I29">
        <f t="shared" si="3"/>
        <v>-0.15332376114888238</v>
      </c>
      <c r="L29">
        <f t="shared" si="5"/>
        <v>0.85785193771704527</v>
      </c>
      <c r="M29">
        <f t="shared" si="6"/>
        <v>0.12585853026673402</v>
      </c>
      <c r="N29">
        <f t="shared" si="6"/>
        <v>1.4579548253640908E-2</v>
      </c>
      <c r="O29">
        <f t="shared" si="6"/>
        <v>1.538860444729835E-3</v>
      </c>
      <c r="P29">
        <f t="shared" si="6"/>
        <v>1.54506973878611E-4</v>
      </c>
      <c r="Q29">
        <f t="shared" si="6"/>
        <v>1.503600788013922E-5</v>
      </c>
      <c r="R29">
        <f t="shared" si="6"/>
        <v>1.4322962011912117E-6</v>
      </c>
      <c r="S29">
        <f t="shared" si="6"/>
        <v>1.3433152172261055E-7</v>
      </c>
      <c r="T29">
        <f t="shared" si="6"/>
        <v>1.2450499282282014E-8</v>
      </c>
      <c r="U29">
        <f t="shared" si="6"/>
        <v>1.1432950061754571E-9</v>
      </c>
      <c r="V29">
        <f t="shared" si="7"/>
        <v>1.1457401694059399E-10</v>
      </c>
    </row>
    <row r="30" spans="1:22" x14ac:dyDescent="0.2">
      <c r="A30" t="s">
        <v>91</v>
      </c>
      <c r="B30">
        <v>0</v>
      </c>
      <c r="C30">
        <v>0</v>
      </c>
      <c r="D30">
        <v>1</v>
      </c>
      <c r="E30">
        <v>1</v>
      </c>
      <c r="F30">
        <v>13</v>
      </c>
      <c r="G30">
        <v>77</v>
      </c>
      <c r="H30">
        <f t="shared" si="8"/>
        <v>0.75979259212764139</v>
      </c>
      <c r="I30">
        <f t="shared" si="3"/>
        <v>-0.27470978804234092</v>
      </c>
      <c r="L30">
        <f t="shared" si="5"/>
        <v>0.75979259212764139</v>
      </c>
      <c r="M30">
        <f t="shared" si="6"/>
        <v>0.19296558113626436</v>
      </c>
      <c r="N30">
        <f t="shared" si="6"/>
        <v>3.8695137507018244E-2</v>
      </c>
      <c r="O30">
        <f t="shared" si="6"/>
        <v>7.0701185199341264E-3</v>
      </c>
      <c r="P30">
        <f t="shared" si="6"/>
        <v>1.2288268017471638E-3</v>
      </c>
      <c r="Q30">
        <f t="shared" si="6"/>
        <v>2.0700949408468804E-4</v>
      </c>
      <c r="R30">
        <f t="shared" si="6"/>
        <v>3.4135454546246512E-5</v>
      </c>
      <c r="S30">
        <f t="shared" si="6"/>
        <v>5.5419922687910271E-6</v>
      </c>
      <c r="T30">
        <f t="shared" si="6"/>
        <v>8.8918039686756114E-7</v>
      </c>
      <c r="U30">
        <f t="shared" si="6"/>
        <v>1.4134373045234495E-7</v>
      </c>
      <c r="V30">
        <f t="shared" si="7"/>
        <v>2.6442367628831676E-8</v>
      </c>
    </row>
    <row r="31" spans="1:22" x14ac:dyDescent="0.2">
      <c r="A31" t="s">
        <v>17</v>
      </c>
      <c r="B31">
        <v>7</v>
      </c>
      <c r="C31">
        <v>6</v>
      </c>
      <c r="D31">
        <v>8</v>
      </c>
      <c r="E31">
        <v>21</v>
      </c>
      <c r="F31">
        <v>302</v>
      </c>
      <c r="G31">
        <v>12</v>
      </c>
      <c r="H31">
        <f t="shared" si="8"/>
        <v>6.3787849413821845E-2</v>
      </c>
      <c r="I31">
        <f t="shared" si="3"/>
        <v>-2.7521925548281461</v>
      </c>
      <c r="L31">
        <f t="shared" si="5"/>
        <v>6.1974242861857112E-2</v>
      </c>
      <c r="M31">
        <f t="shared" si="6"/>
        <v>8.5623247172813235E-2</v>
      </c>
      <c r="N31">
        <f t="shared" si="6"/>
        <v>9.3417506367571082E-2</v>
      </c>
      <c r="O31">
        <f t="shared" si="6"/>
        <v>9.286639863189379E-2</v>
      </c>
      <c r="P31">
        <f t="shared" si="6"/>
        <v>8.7817813261435701E-2</v>
      </c>
      <c r="Q31">
        <f t="shared" si="6"/>
        <v>8.0490058160004985E-2</v>
      </c>
      <c r="R31">
        <f t="shared" si="6"/>
        <v>7.221338470514431E-2</v>
      </c>
      <c r="S31">
        <f t="shared" si="6"/>
        <v>6.3787849413821845E-2</v>
      </c>
      <c r="T31">
        <f t="shared" si="6"/>
        <v>5.5682914421642471E-2</v>
      </c>
      <c r="U31">
        <f t="shared" si="6"/>
        <v>4.815802430279012E-2</v>
      </c>
      <c r="V31">
        <f t="shared" si="7"/>
        <v>0.25796856070102536</v>
      </c>
    </row>
    <row r="32" spans="1:22" x14ac:dyDescent="0.2">
      <c r="A32" s="1" t="s">
        <v>119</v>
      </c>
      <c r="B32">
        <v>0</v>
      </c>
      <c r="C32">
        <v>0</v>
      </c>
      <c r="D32">
        <v>0</v>
      </c>
      <c r="E32">
        <v>0</v>
      </c>
      <c r="F32">
        <v>3</v>
      </c>
      <c r="G32">
        <v>78</v>
      </c>
      <c r="H32">
        <f t="shared" si="8"/>
        <v>0.93483634366374346</v>
      </c>
      <c r="I32">
        <f t="shared" si="3"/>
        <v>-6.7383798528316288E-2</v>
      </c>
      <c r="L32">
        <f t="shared" si="5"/>
        <v>0.93483634366374346</v>
      </c>
      <c r="M32">
        <f t="shared" si="6"/>
        <v>6.1779521878536484E-2</v>
      </c>
      <c r="N32">
        <f t="shared" si="6"/>
        <v>3.2236224613997225E-3</v>
      </c>
      <c r="O32">
        <f t="shared" si="6"/>
        <v>1.5326308413986207E-4</v>
      </c>
      <c r="P32">
        <f t="shared" si="6"/>
        <v>6.9314585313009593E-6</v>
      </c>
      <c r="Q32">
        <f t="shared" si="6"/>
        <v>3.0384165004060793E-7</v>
      </c>
      <c r="R32">
        <f t="shared" si="6"/>
        <v>1.3037244785316351E-8</v>
      </c>
      <c r="S32">
        <f t="shared" si="6"/>
        <v>5.5076854956070413E-10</v>
      </c>
      <c r="T32">
        <f t="shared" si="6"/>
        <v>2.2994087755409431E-11</v>
      </c>
      <c r="U32">
        <f t="shared" si="6"/>
        <v>9.5109947506826053E-13</v>
      </c>
      <c r="V32">
        <f t="shared" si="7"/>
        <v>4.0523140398818214E-14</v>
      </c>
    </row>
    <row r="33" spans="1:22" x14ac:dyDescent="0.2">
      <c r="A33" s="1" t="s">
        <v>120</v>
      </c>
      <c r="B33">
        <v>0</v>
      </c>
      <c r="C33">
        <v>0</v>
      </c>
      <c r="D33">
        <v>0</v>
      </c>
      <c r="E33">
        <v>0</v>
      </c>
      <c r="F33">
        <v>2</v>
      </c>
      <c r="G33">
        <v>78</v>
      </c>
      <c r="H33">
        <f t="shared" si="8"/>
        <v>0.9557934611493466</v>
      </c>
      <c r="I33">
        <f t="shared" si="3"/>
        <v>-4.5213434094639578E-2</v>
      </c>
      <c r="L33">
        <f t="shared" si="5"/>
        <v>0.9557934611493466</v>
      </c>
      <c r="M33">
        <f t="shared" si="6"/>
        <v>4.2653824786578004E-2</v>
      </c>
      <c r="N33">
        <f t="shared" si="6"/>
        <v>1.5029428953952082E-3</v>
      </c>
      <c r="O33">
        <f t="shared" si="6"/>
        <v>4.8252601865847571E-5</v>
      </c>
      <c r="P33">
        <f t="shared" si="6"/>
        <v>1.473644317629274E-6</v>
      </c>
      <c r="Q33">
        <f t="shared" si="6"/>
        <v>4.3621462213285708E-8</v>
      </c>
      <c r="R33">
        <f t="shared" si="6"/>
        <v>1.2639316879289613E-9</v>
      </c>
      <c r="S33">
        <f t="shared" si="6"/>
        <v>3.6057182169746959E-11</v>
      </c>
      <c r="T33">
        <f t="shared" si="6"/>
        <v>1.0165382027783781E-12</v>
      </c>
      <c r="U33">
        <f t="shared" si="6"/>
        <v>2.8393460821065143E-14</v>
      </c>
      <c r="V33">
        <f t="shared" si="7"/>
        <v>0</v>
      </c>
    </row>
    <row r="34" spans="1:22" x14ac:dyDescent="0.2">
      <c r="A34" t="s">
        <v>35</v>
      </c>
      <c r="B34">
        <v>3</v>
      </c>
      <c r="C34">
        <v>1</v>
      </c>
      <c r="D34">
        <v>2</v>
      </c>
      <c r="E34">
        <v>6</v>
      </c>
      <c r="F34">
        <v>42</v>
      </c>
      <c r="G34">
        <v>39</v>
      </c>
      <c r="H34">
        <f t="shared" si="8"/>
        <v>6.2352241853764478E-2</v>
      </c>
      <c r="I34">
        <f t="shared" si="3"/>
        <v>-2.7749556515479687</v>
      </c>
      <c r="L34">
        <f t="shared" si="5"/>
        <v>0.46548524309701728</v>
      </c>
      <c r="M34">
        <f t="shared" si="6"/>
        <v>0.2875807488964075</v>
      </c>
      <c r="N34">
        <f t="shared" si="6"/>
        <v>0.14028429793686323</v>
      </c>
      <c r="O34">
        <f t="shared" si="6"/>
        <v>6.2352241853764478E-2</v>
      </c>
      <c r="P34">
        <f t="shared" si="6"/>
        <v>2.6362631805156352E-2</v>
      </c>
      <c r="Q34">
        <f t="shared" si="6"/>
        <v>1.0803415093811395E-2</v>
      </c>
      <c r="R34">
        <f t="shared" si="6"/>
        <v>4.3336037610064958E-3</v>
      </c>
      <c r="S34">
        <f t="shared" si="6"/>
        <v>1.7115206166555502E-3</v>
      </c>
      <c r="T34">
        <f t="shared" si="6"/>
        <v>6.6800360927694749E-4</v>
      </c>
      <c r="U34">
        <f t="shared" si="6"/>
        <v>2.5830819754086762E-4</v>
      </c>
      <c r="V34">
        <f t="shared" si="7"/>
        <v>1.5998513249970703E-4</v>
      </c>
    </row>
    <row r="35" spans="1:22" x14ac:dyDescent="0.2">
      <c r="A35" t="s">
        <v>92</v>
      </c>
      <c r="B35">
        <v>0</v>
      </c>
      <c r="C35">
        <v>0</v>
      </c>
      <c r="D35">
        <v>1</v>
      </c>
      <c r="E35">
        <v>1</v>
      </c>
      <c r="F35">
        <v>7</v>
      </c>
      <c r="G35">
        <v>77</v>
      </c>
      <c r="H35">
        <f t="shared" si="8"/>
        <v>0.85785193771704527</v>
      </c>
      <c r="I35">
        <f t="shared" si="3"/>
        <v>-0.15332376114888238</v>
      </c>
      <c r="L35">
        <f t="shared" si="5"/>
        <v>0.85785193771704527</v>
      </c>
      <c r="M35">
        <f t="shared" si="6"/>
        <v>0.12585853026673402</v>
      </c>
      <c r="N35">
        <f t="shared" si="6"/>
        <v>1.4579548253640908E-2</v>
      </c>
      <c r="O35">
        <f t="shared" si="6"/>
        <v>1.538860444729835E-3</v>
      </c>
      <c r="P35">
        <f t="shared" si="6"/>
        <v>1.54506973878611E-4</v>
      </c>
      <c r="Q35">
        <f t="shared" si="6"/>
        <v>1.503600788013922E-5</v>
      </c>
      <c r="R35">
        <f t="shared" si="6"/>
        <v>1.4322962011912117E-6</v>
      </c>
      <c r="S35">
        <f t="shared" si="6"/>
        <v>1.3433152172261055E-7</v>
      </c>
      <c r="T35">
        <f t="shared" si="6"/>
        <v>1.2450499282282014E-8</v>
      </c>
      <c r="U35">
        <f t="shared" si="6"/>
        <v>1.1432950061754571E-9</v>
      </c>
      <c r="V35">
        <f t="shared" si="7"/>
        <v>1.1457401694059399E-10</v>
      </c>
    </row>
    <row r="36" spans="1:22" x14ac:dyDescent="0.2">
      <c r="A36" s="1" t="s">
        <v>121</v>
      </c>
      <c r="B36">
        <v>0</v>
      </c>
      <c r="C36">
        <v>0</v>
      </c>
      <c r="D36">
        <v>0</v>
      </c>
      <c r="E36">
        <v>0</v>
      </c>
      <c r="F36">
        <v>6</v>
      </c>
      <c r="G36">
        <v>78</v>
      </c>
      <c r="H36">
        <f t="shared" si="8"/>
        <v>0.87613382128790473</v>
      </c>
      <c r="I36">
        <f t="shared" si="3"/>
        <v>-0.1322364356856929</v>
      </c>
      <c r="L36">
        <f t="shared" si="5"/>
        <v>0.87613382128790473</v>
      </c>
      <c r="M36">
        <f t="shared" si="6"/>
        <v>0.11153157007685253</v>
      </c>
      <c r="N36">
        <f t="shared" si="6"/>
        <v>1.1210272589872719E-2</v>
      </c>
      <c r="O36">
        <f t="shared" si="6"/>
        <v>1.0266638904467284E-3</v>
      </c>
      <c r="P36">
        <f t="shared" si="6"/>
        <v>8.944047208740069E-5</v>
      </c>
      <c r="Q36">
        <f t="shared" si="6"/>
        <v>7.5522348422680252E-6</v>
      </c>
      <c r="R36">
        <f t="shared" si="6"/>
        <v>6.2421288192706191E-7</v>
      </c>
      <c r="S36">
        <f t="shared" si="6"/>
        <v>5.0796614321510338E-8</v>
      </c>
      <c r="T36">
        <f t="shared" si="6"/>
        <v>4.0850798053366406E-9</v>
      </c>
      <c r="U36">
        <f t="shared" si="6"/>
        <v>3.2548353907033553E-10</v>
      </c>
      <c r="V36">
        <f t="shared" si="7"/>
        <v>2.7933988455686176E-11</v>
      </c>
    </row>
    <row r="37" spans="1:22" x14ac:dyDescent="0.2">
      <c r="A37" t="s">
        <v>93</v>
      </c>
      <c r="B37">
        <v>0</v>
      </c>
      <c r="C37">
        <v>0</v>
      </c>
      <c r="D37">
        <v>1</v>
      </c>
      <c r="E37">
        <v>1</v>
      </c>
      <c r="F37">
        <v>28</v>
      </c>
      <c r="G37">
        <v>77</v>
      </c>
      <c r="H37">
        <f t="shared" si="8"/>
        <v>0.5796187463598147</v>
      </c>
      <c r="I37">
        <f t="shared" si="3"/>
        <v>-0.54538472544268579</v>
      </c>
      <c r="L37">
        <f t="shared" si="5"/>
        <v>0.5796187463598147</v>
      </c>
      <c r="M37">
        <f t="shared" si="6"/>
        <v>0.27105762712765613</v>
      </c>
      <c r="N37">
        <f t="shared" si="6"/>
        <v>0.1000862375831809</v>
      </c>
      <c r="O37">
        <f t="shared" si="6"/>
        <v>3.3672925730693602E-2</v>
      </c>
      <c r="P37">
        <f t="shared" si="6"/>
        <v>1.077658161578853E-2</v>
      </c>
      <c r="Q37">
        <f t="shared" si="6"/>
        <v>3.3428493130894187E-3</v>
      </c>
      <c r="R37">
        <f t="shared" si="6"/>
        <v>1.015005546391603E-3</v>
      </c>
      <c r="S37">
        <f t="shared" si="6"/>
        <v>3.0343441046992183E-4</v>
      </c>
      <c r="T37">
        <f t="shared" si="6"/>
        <v>8.9644775218601427E-5</v>
      </c>
      <c r="U37">
        <f t="shared" si="6"/>
        <v>2.6239033942978291E-5</v>
      </c>
      <c r="V37">
        <f t="shared" si="7"/>
        <v>1.0708503753842358E-5</v>
      </c>
    </row>
    <row r="38" spans="1:22" x14ac:dyDescent="0.2">
      <c r="A38" s="1" t="s">
        <v>122</v>
      </c>
      <c r="B38">
        <v>0</v>
      </c>
      <c r="C38">
        <v>0</v>
      </c>
      <c r="D38">
        <v>0</v>
      </c>
      <c r="E38">
        <v>0</v>
      </c>
      <c r="F38">
        <v>3</v>
      </c>
      <c r="G38">
        <v>78</v>
      </c>
      <c r="H38">
        <f t="shared" si="8"/>
        <v>0.93483634366374346</v>
      </c>
      <c r="I38">
        <f t="shared" si="3"/>
        <v>-6.7383798528316288E-2</v>
      </c>
      <c r="L38">
        <f t="shared" si="5"/>
        <v>0.93483634366374346</v>
      </c>
      <c r="M38">
        <f t="shared" si="6"/>
        <v>6.1779521878536484E-2</v>
      </c>
      <c r="N38">
        <f t="shared" si="6"/>
        <v>3.2236224613997225E-3</v>
      </c>
      <c r="O38">
        <f t="shared" si="6"/>
        <v>1.5326308413986207E-4</v>
      </c>
      <c r="P38">
        <f t="shared" si="6"/>
        <v>6.9314585313009593E-6</v>
      </c>
      <c r="Q38">
        <f t="shared" si="6"/>
        <v>3.0384165004060793E-7</v>
      </c>
      <c r="R38">
        <f t="shared" si="6"/>
        <v>1.3037244785316351E-8</v>
      </c>
      <c r="S38">
        <f t="shared" si="6"/>
        <v>5.5076854956070413E-10</v>
      </c>
      <c r="T38">
        <f t="shared" si="6"/>
        <v>2.2994087755409431E-11</v>
      </c>
      <c r="U38">
        <f t="shared" si="6"/>
        <v>9.5109947506826053E-13</v>
      </c>
      <c r="V38">
        <f t="shared" si="7"/>
        <v>4.0523140398818214E-14</v>
      </c>
    </row>
    <row r="39" spans="1:22" x14ac:dyDescent="0.2">
      <c r="A39" s="1" t="s">
        <v>123</v>
      </c>
      <c r="B39">
        <v>0</v>
      </c>
      <c r="C39">
        <v>0</v>
      </c>
      <c r="D39">
        <v>0</v>
      </c>
      <c r="E39">
        <v>0</v>
      </c>
      <c r="F39">
        <v>12</v>
      </c>
      <c r="G39">
        <v>78</v>
      </c>
      <c r="H39">
        <f t="shared" si="8"/>
        <v>0.77486832534745043</v>
      </c>
      <c r="I39">
        <f t="shared" si="3"/>
        <v>-0.25506216684138533</v>
      </c>
      <c r="L39">
        <f t="shared" si="5"/>
        <v>0.77486832534745043</v>
      </c>
      <c r="M39">
        <f t="shared" si="6"/>
        <v>0.18373519233027644</v>
      </c>
      <c r="N39">
        <f t="shared" si="6"/>
        <v>3.43992063534539E-2</v>
      </c>
      <c r="O39">
        <f t="shared" si="6"/>
        <v>5.8681101118771041E-3</v>
      </c>
      <c r="P39">
        <f t="shared" si="6"/>
        <v>9.5222979744130349E-4</v>
      </c>
      <c r="Q39">
        <f t="shared" si="6"/>
        <v>1.4976864070943976E-4</v>
      </c>
      <c r="R39">
        <f t="shared" si="6"/>
        <v>2.305769267473973E-5</v>
      </c>
      <c r="S39">
        <f t="shared" si="6"/>
        <v>3.4950677892490355E-6</v>
      </c>
      <c r="T39">
        <f t="shared" si="6"/>
        <v>5.2355112780462647E-7</v>
      </c>
      <c r="U39">
        <f t="shared" si="6"/>
        <v>7.7700766167953716E-8</v>
      </c>
      <c r="V39">
        <f t="shared" si="7"/>
        <v>1.340643329683644E-8</v>
      </c>
    </row>
    <row r="40" spans="1:22" x14ac:dyDescent="0.2">
      <c r="A40" t="s">
        <v>16</v>
      </c>
      <c r="B40">
        <v>7</v>
      </c>
      <c r="C40">
        <v>6</v>
      </c>
      <c r="D40">
        <v>11</v>
      </c>
      <c r="E40">
        <v>24</v>
      </c>
      <c r="F40">
        <v>381</v>
      </c>
      <c r="G40">
        <v>11</v>
      </c>
      <c r="H40">
        <f t="shared" si="8"/>
        <v>6.1773305731186286E-2</v>
      </c>
      <c r="I40">
        <f t="shared" si="3"/>
        <v>-2.7842839539313893</v>
      </c>
      <c r="L40">
        <f t="shared" si="5"/>
        <v>4.4637644544471472E-2</v>
      </c>
      <c r="M40">
        <f t="shared" si="6"/>
        <v>6.4331836518683364E-2</v>
      </c>
      <c r="N40">
        <f t="shared" si="6"/>
        <v>7.3220714715119831E-2</v>
      </c>
      <c r="O40">
        <f t="shared" si="6"/>
        <v>7.5933905093811455E-2</v>
      </c>
      <c r="P40">
        <f t="shared" si="6"/>
        <v>7.490851500542213E-2</v>
      </c>
      <c r="Q40">
        <f t="shared" si="6"/>
        <v>7.1624606344030936E-2</v>
      </c>
      <c r="R40">
        <f t="shared" si="6"/>
        <v>6.7036162629950671E-2</v>
      </c>
      <c r="S40">
        <f t="shared" si="6"/>
        <v>6.1773305731186286E-2</v>
      </c>
      <c r="T40">
        <f t="shared" si="6"/>
        <v>5.6254371673738354E-2</v>
      </c>
      <c r="U40">
        <f t="shared" si="6"/>
        <v>5.0754484323307238E-2</v>
      </c>
      <c r="V40">
        <f t="shared" si="7"/>
        <v>0.35952445342027828</v>
      </c>
    </row>
    <row r="41" spans="1:22" x14ac:dyDescent="0.2">
      <c r="A41" s="1" t="s">
        <v>124</v>
      </c>
      <c r="B41">
        <v>0</v>
      </c>
      <c r="C41">
        <v>0</v>
      </c>
      <c r="D41">
        <v>0</v>
      </c>
      <c r="E41">
        <v>0</v>
      </c>
      <c r="F41">
        <v>6</v>
      </c>
      <c r="G41">
        <v>78</v>
      </c>
      <c r="H41">
        <f t="shared" si="8"/>
        <v>0.87613382128790473</v>
      </c>
      <c r="I41">
        <f t="shared" si="3"/>
        <v>-0.1322364356856929</v>
      </c>
      <c r="L41">
        <f t="shared" si="5"/>
        <v>0.87613382128790473</v>
      </c>
      <c r="M41">
        <f t="shared" si="6"/>
        <v>0.11153157007685253</v>
      </c>
      <c r="N41">
        <f t="shared" si="6"/>
        <v>1.1210272589872719E-2</v>
      </c>
      <c r="O41">
        <f t="shared" si="6"/>
        <v>1.0266638904467284E-3</v>
      </c>
      <c r="P41">
        <f t="shared" si="6"/>
        <v>8.944047208740069E-5</v>
      </c>
      <c r="Q41">
        <f t="shared" si="6"/>
        <v>7.5522348422680252E-6</v>
      </c>
      <c r="R41">
        <f t="shared" si="6"/>
        <v>6.2421288192706191E-7</v>
      </c>
      <c r="S41">
        <f t="shared" si="6"/>
        <v>5.0796614321510338E-8</v>
      </c>
      <c r="T41">
        <f t="shared" si="6"/>
        <v>4.0850798053366406E-9</v>
      </c>
      <c r="U41">
        <f t="shared" si="6"/>
        <v>3.2548353907033553E-10</v>
      </c>
      <c r="V41">
        <f t="shared" si="7"/>
        <v>2.7933988455686176E-11</v>
      </c>
    </row>
    <row r="42" spans="1:22" x14ac:dyDescent="0.2">
      <c r="A42" s="1" t="s">
        <v>125</v>
      </c>
      <c r="B42">
        <v>0</v>
      </c>
      <c r="C42">
        <v>0</v>
      </c>
      <c r="D42">
        <v>0</v>
      </c>
      <c r="E42">
        <v>0</v>
      </c>
      <c r="F42">
        <v>5</v>
      </c>
      <c r="G42">
        <v>78</v>
      </c>
      <c r="H42">
        <f t="shared" si="8"/>
        <v>0.89503863583260679</v>
      </c>
      <c r="I42">
        <f t="shared" si="3"/>
        <v>-0.11088839311096349</v>
      </c>
      <c r="L42">
        <f t="shared" si="5"/>
        <v>0.89503863583260679</v>
      </c>
      <c r="M42">
        <f t="shared" si="6"/>
        <v>9.6129640718455533E-2</v>
      </c>
      <c r="N42">
        <f t="shared" si="6"/>
        <v>8.1519918647975382E-3</v>
      </c>
      <c r="O42">
        <f t="shared" si="6"/>
        <v>6.2988883922327692E-4</v>
      </c>
      <c r="P42">
        <f t="shared" si="6"/>
        <v>4.6297524495259982E-5</v>
      </c>
      <c r="Q42">
        <f t="shared" si="6"/>
        <v>3.2982778244706393E-6</v>
      </c>
      <c r="R42">
        <f t="shared" si="6"/>
        <v>2.30002489637347E-7</v>
      </c>
      <c r="S42">
        <f t="shared" si="6"/>
        <v>1.5791472858291763E-8</v>
      </c>
      <c r="T42">
        <f t="shared" si="6"/>
        <v>1.0714612718644221E-9</v>
      </c>
      <c r="U42">
        <f t="shared" si="6"/>
        <v>7.2026618112812024E-11</v>
      </c>
      <c r="V42">
        <f t="shared" si="7"/>
        <v>5.1466608752548382E-12</v>
      </c>
    </row>
    <row r="43" spans="1:22" x14ac:dyDescent="0.2">
      <c r="A43" s="1" t="s">
        <v>126</v>
      </c>
      <c r="B43">
        <v>0</v>
      </c>
      <c r="C43">
        <v>0</v>
      </c>
      <c r="D43">
        <v>0</v>
      </c>
      <c r="E43">
        <v>0</v>
      </c>
      <c r="F43">
        <v>2</v>
      </c>
      <c r="G43">
        <v>78</v>
      </c>
      <c r="H43">
        <f t="shared" si="8"/>
        <v>0.9557934611493466</v>
      </c>
      <c r="I43">
        <f t="shared" si="3"/>
        <v>-4.5213434094639578E-2</v>
      </c>
      <c r="L43">
        <f t="shared" si="5"/>
        <v>0.9557934611493466</v>
      </c>
      <c r="M43">
        <f t="shared" si="6"/>
        <v>4.2653824786578004E-2</v>
      </c>
      <c r="N43">
        <f t="shared" si="6"/>
        <v>1.5029428953952082E-3</v>
      </c>
      <c r="O43">
        <f t="shared" si="6"/>
        <v>4.8252601865847571E-5</v>
      </c>
      <c r="P43">
        <f t="shared" si="6"/>
        <v>1.473644317629274E-6</v>
      </c>
      <c r="Q43">
        <f t="shared" si="6"/>
        <v>4.3621462213285708E-8</v>
      </c>
      <c r="R43">
        <f t="shared" si="6"/>
        <v>1.2639316879289613E-9</v>
      </c>
      <c r="S43">
        <f t="shared" si="6"/>
        <v>3.6057182169746959E-11</v>
      </c>
      <c r="T43">
        <f t="shared" si="6"/>
        <v>1.0165382027783781E-12</v>
      </c>
      <c r="U43">
        <f t="shared" si="6"/>
        <v>2.8393460821065143E-14</v>
      </c>
      <c r="V43">
        <f t="shared" si="7"/>
        <v>0</v>
      </c>
    </row>
    <row r="44" spans="1:22" x14ac:dyDescent="0.2">
      <c r="A44" s="1" t="s">
        <v>127</v>
      </c>
      <c r="B44">
        <v>0</v>
      </c>
      <c r="C44">
        <v>0</v>
      </c>
      <c r="D44">
        <v>0</v>
      </c>
      <c r="E44">
        <v>0</v>
      </c>
      <c r="F44">
        <v>3</v>
      </c>
      <c r="G44">
        <v>78</v>
      </c>
      <c r="H44">
        <f t="shared" si="8"/>
        <v>0.93483634366374346</v>
      </c>
      <c r="I44">
        <f t="shared" si="3"/>
        <v>-6.7383798528316288E-2</v>
      </c>
      <c r="L44">
        <f t="shared" si="5"/>
        <v>0.93483634366374346</v>
      </c>
      <c r="M44">
        <f t="shared" si="6"/>
        <v>6.1779521878536484E-2</v>
      </c>
      <c r="N44">
        <f t="shared" si="6"/>
        <v>3.2236224613997225E-3</v>
      </c>
      <c r="O44">
        <f t="shared" si="6"/>
        <v>1.5326308413986207E-4</v>
      </c>
      <c r="P44">
        <f t="shared" si="6"/>
        <v>6.9314585313009593E-6</v>
      </c>
      <c r="Q44">
        <f t="shared" si="6"/>
        <v>3.0384165004060793E-7</v>
      </c>
      <c r="R44">
        <f t="shared" si="6"/>
        <v>1.3037244785316351E-8</v>
      </c>
      <c r="S44">
        <f t="shared" si="6"/>
        <v>5.5076854956070413E-10</v>
      </c>
      <c r="T44">
        <f t="shared" si="6"/>
        <v>2.2994087755409431E-11</v>
      </c>
      <c r="U44">
        <f t="shared" si="6"/>
        <v>9.5109947506826053E-13</v>
      </c>
      <c r="V44">
        <f t="shared" si="7"/>
        <v>4.0523140398818214E-14</v>
      </c>
    </row>
    <row r="45" spans="1:22" x14ac:dyDescent="0.2">
      <c r="A45" s="1" t="s">
        <v>128</v>
      </c>
      <c r="B45">
        <v>0</v>
      </c>
      <c r="C45">
        <v>0</v>
      </c>
      <c r="D45">
        <v>0</v>
      </c>
      <c r="E45">
        <v>0</v>
      </c>
      <c r="F45">
        <v>58</v>
      </c>
      <c r="G45">
        <v>78</v>
      </c>
      <c r="H45">
        <f t="shared" si="8"/>
        <v>0.37332226968726723</v>
      </c>
      <c r="I45">
        <f t="shared" si="3"/>
        <v>-0.98531323856647335</v>
      </c>
      <c r="L45">
        <f t="shared" si="5"/>
        <v>0.37332226968726723</v>
      </c>
      <c r="M45">
        <f t="shared" ref="M45:U70" si="9">(1-$B$3)*_xlfn.GAMMA($B$1+M$4)/(_xlfn.GAMMA($B$1)*FACT(M$4))*($B$2/($B$2+$F45))^($B$1)*($F45/($B$2+$F45))^M$4</f>
        <v>0.28029806363351217</v>
      </c>
      <c r="N45">
        <f t="shared" si="9"/>
        <v>0.16617051305091793</v>
      </c>
      <c r="O45">
        <f t="shared" si="9"/>
        <v>8.9759739024395463E-2</v>
      </c>
      <c r="P45">
        <f t="shared" si="9"/>
        <v>4.6121442595328181E-2</v>
      </c>
      <c r="Q45">
        <f t="shared" si="9"/>
        <v>2.2969936375870352E-2</v>
      </c>
      <c r="R45">
        <f t="shared" si="9"/>
        <v>1.1197795686539412E-2</v>
      </c>
      <c r="S45">
        <f t="shared" si="9"/>
        <v>5.3746487260409046E-3</v>
      </c>
      <c r="T45">
        <f t="shared" si="9"/>
        <v>2.5493611874839802E-3</v>
      </c>
      <c r="U45">
        <f t="shared" si="9"/>
        <v>1.1980511491907664E-3</v>
      </c>
      <c r="V45">
        <f t="shared" si="7"/>
        <v>1.0381788834536998E-3</v>
      </c>
    </row>
    <row r="46" spans="1:22" x14ac:dyDescent="0.2">
      <c r="A46" t="s">
        <v>39</v>
      </c>
      <c r="B46">
        <v>2</v>
      </c>
      <c r="C46">
        <v>4</v>
      </c>
      <c r="D46">
        <v>6</v>
      </c>
      <c r="E46">
        <v>12</v>
      </c>
      <c r="F46">
        <v>68</v>
      </c>
      <c r="G46">
        <v>22</v>
      </c>
      <c r="H46">
        <f t="shared" si="8"/>
        <v>0.17446514136972993</v>
      </c>
      <c r="I46">
        <f t="shared" si="3"/>
        <v>-1.7460303202191094</v>
      </c>
      <c r="L46">
        <f t="shared" si="5"/>
        <v>0.32951217361034141</v>
      </c>
      <c r="M46">
        <f t="shared" si="9"/>
        <v>0.26983014103797726</v>
      </c>
      <c r="N46">
        <f t="shared" si="9"/>
        <v>0.17446514136972993</v>
      </c>
      <c r="O46">
        <f t="shared" si="9"/>
        <v>0.1027828439633794</v>
      </c>
      <c r="P46">
        <f t="shared" si="9"/>
        <v>5.7600502873914383E-2</v>
      </c>
      <c r="Q46">
        <f t="shared" si="9"/>
        <v>3.1287259738996848E-2</v>
      </c>
      <c r="R46">
        <f t="shared" si="9"/>
        <v>1.6635069422551281E-2</v>
      </c>
      <c r="S46">
        <f t="shared" si="9"/>
        <v>8.7081621398366685E-3</v>
      </c>
      <c r="T46">
        <f t="shared" si="9"/>
        <v>4.5049723980054588E-3</v>
      </c>
      <c r="U46">
        <f t="shared" si="9"/>
        <v>2.3089815780276508E-3</v>
      </c>
      <c r="V46">
        <f t="shared" si="7"/>
        <v>2.3647518672396117E-3</v>
      </c>
    </row>
    <row r="47" spans="1:22" x14ac:dyDescent="0.2">
      <c r="A47" t="s">
        <v>71</v>
      </c>
      <c r="B47">
        <v>0</v>
      </c>
      <c r="C47">
        <v>4</v>
      </c>
      <c r="D47">
        <v>1</v>
      </c>
      <c r="E47">
        <v>5</v>
      </c>
      <c r="F47">
        <v>70</v>
      </c>
      <c r="G47">
        <v>42</v>
      </c>
      <c r="H47">
        <f t="shared" si="8"/>
        <v>0.32172434174607478</v>
      </c>
      <c r="I47">
        <f t="shared" si="3"/>
        <v>-1.1340601816187226</v>
      </c>
      <c r="L47">
        <f t="shared" si="5"/>
        <v>0.32172434174607478</v>
      </c>
      <c r="M47">
        <f t="shared" si="9"/>
        <v>0.26747049000338974</v>
      </c>
      <c r="N47">
        <f t="shared" si="9"/>
        <v>0.17557689103238194</v>
      </c>
      <c r="O47">
        <f t="shared" si="9"/>
        <v>0.10501530383028046</v>
      </c>
      <c r="P47">
        <f t="shared" si="9"/>
        <v>5.9749119949590139E-2</v>
      </c>
      <c r="Q47">
        <f t="shared" si="9"/>
        <v>3.2949288463767948E-2</v>
      </c>
      <c r="R47">
        <f t="shared" si="9"/>
        <v>1.7785922905980904E-2</v>
      </c>
      <c r="S47">
        <f t="shared" si="9"/>
        <v>9.452606291468324E-3</v>
      </c>
      <c r="T47">
        <f t="shared" si="9"/>
        <v>4.9646709815612273E-3</v>
      </c>
      <c r="U47">
        <f t="shared" si="9"/>
        <v>2.5834025313405079E-3</v>
      </c>
      <c r="V47">
        <f t="shared" si="7"/>
        <v>2.7279622641639412E-3</v>
      </c>
    </row>
    <row r="48" spans="1:22" x14ac:dyDescent="0.2">
      <c r="A48" s="1" t="s">
        <v>129</v>
      </c>
      <c r="B48">
        <v>0</v>
      </c>
      <c r="C48">
        <v>0</v>
      </c>
      <c r="D48">
        <v>0</v>
      </c>
      <c r="E48">
        <v>0</v>
      </c>
      <c r="F48">
        <v>3</v>
      </c>
      <c r="G48">
        <v>78</v>
      </c>
      <c r="H48">
        <f t="shared" si="8"/>
        <v>0.93483634366374346</v>
      </c>
      <c r="I48">
        <f t="shared" si="3"/>
        <v>-6.7383798528316288E-2</v>
      </c>
      <c r="L48">
        <f t="shared" si="5"/>
        <v>0.93483634366374346</v>
      </c>
      <c r="M48">
        <f t="shared" si="9"/>
        <v>6.1779521878536484E-2</v>
      </c>
      <c r="N48">
        <f t="shared" si="9"/>
        <v>3.2236224613997225E-3</v>
      </c>
      <c r="O48">
        <f t="shared" si="9"/>
        <v>1.5326308413986207E-4</v>
      </c>
      <c r="P48">
        <f t="shared" si="9"/>
        <v>6.9314585313009593E-6</v>
      </c>
      <c r="Q48">
        <f t="shared" si="9"/>
        <v>3.0384165004060793E-7</v>
      </c>
      <c r="R48">
        <f t="shared" si="9"/>
        <v>1.3037244785316351E-8</v>
      </c>
      <c r="S48">
        <f t="shared" si="9"/>
        <v>5.5076854956070413E-10</v>
      </c>
      <c r="T48">
        <f t="shared" si="9"/>
        <v>2.2994087755409431E-11</v>
      </c>
      <c r="U48">
        <f t="shared" si="9"/>
        <v>9.5109947506826053E-13</v>
      </c>
      <c r="V48">
        <f t="shared" si="7"/>
        <v>4.0523140398818214E-14</v>
      </c>
    </row>
    <row r="49" spans="1:22" x14ac:dyDescent="0.2">
      <c r="A49" s="1" t="s">
        <v>130</v>
      </c>
      <c r="B49">
        <v>0</v>
      </c>
      <c r="C49">
        <v>0</v>
      </c>
      <c r="D49">
        <v>0</v>
      </c>
      <c r="E49">
        <v>0</v>
      </c>
      <c r="F49">
        <v>3</v>
      </c>
      <c r="G49">
        <v>78</v>
      </c>
      <c r="H49">
        <f t="shared" si="8"/>
        <v>0.93483634366374346</v>
      </c>
      <c r="I49">
        <f t="shared" si="3"/>
        <v>-6.7383798528316288E-2</v>
      </c>
      <c r="L49">
        <f t="shared" si="5"/>
        <v>0.93483634366374346</v>
      </c>
      <c r="M49">
        <f t="shared" si="9"/>
        <v>6.1779521878536484E-2</v>
      </c>
      <c r="N49">
        <f t="shared" si="9"/>
        <v>3.2236224613997225E-3</v>
      </c>
      <c r="O49">
        <f t="shared" si="9"/>
        <v>1.5326308413986207E-4</v>
      </c>
      <c r="P49">
        <f t="shared" si="9"/>
        <v>6.9314585313009593E-6</v>
      </c>
      <c r="Q49">
        <f t="shared" si="9"/>
        <v>3.0384165004060793E-7</v>
      </c>
      <c r="R49">
        <f t="shared" si="9"/>
        <v>1.3037244785316351E-8</v>
      </c>
      <c r="S49">
        <f t="shared" si="9"/>
        <v>5.5076854956070413E-10</v>
      </c>
      <c r="T49">
        <f t="shared" si="9"/>
        <v>2.2994087755409431E-11</v>
      </c>
      <c r="U49">
        <f t="shared" si="9"/>
        <v>9.5109947506826053E-13</v>
      </c>
      <c r="V49">
        <f t="shared" si="7"/>
        <v>4.0523140398818214E-14</v>
      </c>
    </row>
    <row r="50" spans="1:22" x14ac:dyDescent="0.2">
      <c r="A50" s="1" t="s">
        <v>131</v>
      </c>
      <c r="B50">
        <v>0</v>
      </c>
      <c r="C50">
        <v>0</v>
      </c>
      <c r="D50">
        <v>0</v>
      </c>
      <c r="E50">
        <v>0</v>
      </c>
      <c r="F50">
        <v>6</v>
      </c>
      <c r="G50">
        <v>78</v>
      </c>
      <c r="H50">
        <f t="shared" si="8"/>
        <v>0.87613382128790473</v>
      </c>
      <c r="I50">
        <f t="shared" si="3"/>
        <v>-0.1322364356856929</v>
      </c>
      <c r="L50">
        <f t="shared" si="5"/>
        <v>0.87613382128790473</v>
      </c>
      <c r="M50">
        <f t="shared" si="9"/>
        <v>0.11153157007685253</v>
      </c>
      <c r="N50">
        <f t="shared" si="9"/>
        <v>1.1210272589872719E-2</v>
      </c>
      <c r="O50">
        <f t="shared" si="9"/>
        <v>1.0266638904467284E-3</v>
      </c>
      <c r="P50">
        <f t="shared" si="9"/>
        <v>8.944047208740069E-5</v>
      </c>
      <c r="Q50">
        <f t="shared" si="9"/>
        <v>7.5522348422680252E-6</v>
      </c>
      <c r="R50">
        <f t="shared" si="9"/>
        <v>6.2421288192706191E-7</v>
      </c>
      <c r="S50">
        <f t="shared" si="9"/>
        <v>5.0796614321510338E-8</v>
      </c>
      <c r="T50">
        <f t="shared" si="9"/>
        <v>4.0850798053366406E-9</v>
      </c>
      <c r="U50">
        <f t="shared" si="9"/>
        <v>3.2548353907033553E-10</v>
      </c>
      <c r="V50">
        <f t="shared" si="7"/>
        <v>2.7933988455686176E-11</v>
      </c>
    </row>
    <row r="51" spans="1:22" x14ac:dyDescent="0.2">
      <c r="A51" s="1" t="s">
        <v>132</v>
      </c>
      <c r="B51">
        <v>0</v>
      </c>
      <c r="C51">
        <v>0</v>
      </c>
      <c r="D51">
        <v>0</v>
      </c>
      <c r="E51">
        <v>0</v>
      </c>
      <c r="F51">
        <v>14</v>
      </c>
      <c r="G51">
        <v>78</v>
      </c>
      <c r="H51">
        <f t="shared" si="8"/>
        <v>0.74517487559264761</v>
      </c>
      <c r="I51">
        <f t="shared" si="3"/>
        <v>-0.29413635580877828</v>
      </c>
      <c r="L51">
        <f t="shared" si="5"/>
        <v>0.74517487559264761</v>
      </c>
      <c r="M51">
        <f t="shared" si="9"/>
        <v>0.20153084703828769</v>
      </c>
      <c r="N51">
        <f t="shared" si="9"/>
        <v>4.3034495364096897E-2</v>
      </c>
      <c r="O51">
        <f t="shared" si="9"/>
        <v>8.3730880140782428E-3</v>
      </c>
      <c r="P51">
        <f t="shared" si="9"/>
        <v>1.5497023054792695E-3</v>
      </c>
      <c r="Q51">
        <f t="shared" si="9"/>
        <v>2.7800109710706208E-4</v>
      </c>
      <c r="R51">
        <f t="shared" si="9"/>
        <v>4.8815818767860233E-5</v>
      </c>
      <c r="S51">
        <f t="shared" si="9"/>
        <v>8.4395530045144275E-6</v>
      </c>
      <c r="T51">
        <f t="shared" si="9"/>
        <v>1.4419229389431726E-6</v>
      </c>
      <c r="U51">
        <f t="shared" si="9"/>
        <v>2.4407728430537729E-7</v>
      </c>
      <c r="V51">
        <f t="shared" si="7"/>
        <v>4.9216307695942874E-8</v>
      </c>
    </row>
    <row r="52" spans="1:22" x14ac:dyDescent="0.2">
      <c r="A52" t="s">
        <v>31</v>
      </c>
      <c r="B52">
        <v>3</v>
      </c>
      <c r="C52">
        <v>3</v>
      </c>
      <c r="D52">
        <v>2</v>
      </c>
      <c r="E52">
        <v>8</v>
      </c>
      <c r="F52">
        <v>59</v>
      </c>
      <c r="G52">
        <v>29</v>
      </c>
      <c r="H52">
        <f t="shared" si="8"/>
        <v>9.1205509589352446E-2</v>
      </c>
      <c r="I52">
        <f t="shared" si="3"/>
        <v>-2.3946399715626403</v>
      </c>
      <c r="L52">
        <f t="shared" si="5"/>
        <v>0.36853848515520787</v>
      </c>
      <c r="M52">
        <f t="shared" si="9"/>
        <v>0.27938245360530217</v>
      </c>
      <c r="N52">
        <f t="shared" si="9"/>
        <v>0.1672296273621689</v>
      </c>
      <c r="O52">
        <f t="shared" si="9"/>
        <v>9.1205509589352446E-2</v>
      </c>
      <c r="P52">
        <f t="shared" si="9"/>
        <v>4.7317588982225808E-2</v>
      </c>
      <c r="Q52">
        <f t="shared" si="9"/>
        <v>2.3793577669694196E-2</v>
      </c>
      <c r="R52">
        <f t="shared" si="9"/>
        <v>1.171150551685058E-2</v>
      </c>
      <c r="S52">
        <f t="shared" si="9"/>
        <v>5.675583336848285E-3</v>
      </c>
      <c r="T52">
        <f t="shared" si="9"/>
        <v>2.7181412492468561E-3</v>
      </c>
      <c r="U52">
        <f t="shared" si="9"/>
        <v>1.2897224019171915E-3</v>
      </c>
      <c r="V52">
        <f t="shared" si="7"/>
        <v>1.1378051311856652E-3</v>
      </c>
    </row>
    <row r="53" spans="1:22" x14ac:dyDescent="0.2">
      <c r="A53" t="s">
        <v>19</v>
      </c>
      <c r="B53">
        <v>7</v>
      </c>
      <c r="C53">
        <v>3</v>
      </c>
      <c r="D53">
        <v>5</v>
      </c>
      <c r="E53">
        <v>15</v>
      </c>
      <c r="F53">
        <v>70</v>
      </c>
      <c r="G53">
        <v>18</v>
      </c>
      <c r="H53">
        <f t="shared" si="8"/>
        <v>9.452606291468324E-3</v>
      </c>
      <c r="I53">
        <f t="shared" si="3"/>
        <v>-4.6614647774627977</v>
      </c>
      <c r="L53">
        <f t="shared" si="5"/>
        <v>0.32172434174607478</v>
      </c>
      <c r="M53">
        <f t="shared" si="9"/>
        <v>0.26747049000338974</v>
      </c>
      <c r="N53">
        <f t="shared" si="9"/>
        <v>0.17557689103238194</v>
      </c>
      <c r="O53">
        <f t="shared" si="9"/>
        <v>0.10501530383028046</v>
      </c>
      <c r="P53">
        <f t="shared" si="9"/>
        <v>5.9749119949590139E-2</v>
      </c>
      <c r="Q53">
        <f t="shared" si="9"/>
        <v>3.2949288463767948E-2</v>
      </c>
      <c r="R53">
        <f t="shared" si="9"/>
        <v>1.7785922905980904E-2</v>
      </c>
      <c r="S53">
        <f t="shared" si="9"/>
        <v>9.452606291468324E-3</v>
      </c>
      <c r="T53">
        <f t="shared" si="9"/>
        <v>4.9646709815612273E-3</v>
      </c>
      <c r="U53">
        <f t="shared" si="9"/>
        <v>2.5834025313405079E-3</v>
      </c>
      <c r="V53">
        <f t="shared" si="7"/>
        <v>2.7279622641639412E-3</v>
      </c>
    </row>
    <row r="54" spans="1:22" x14ac:dyDescent="0.2">
      <c r="A54" s="1" t="s">
        <v>133</v>
      </c>
      <c r="B54">
        <v>0</v>
      </c>
      <c r="C54">
        <v>0</v>
      </c>
      <c r="D54">
        <v>0</v>
      </c>
      <c r="E54">
        <v>0</v>
      </c>
      <c r="F54">
        <v>15</v>
      </c>
      <c r="G54">
        <v>78</v>
      </c>
      <c r="H54">
        <f t="shared" si="8"/>
        <v>0.73099636725438255</v>
      </c>
      <c r="I54">
        <f t="shared" si="3"/>
        <v>-0.31334678880095507</v>
      </c>
      <c r="L54">
        <f t="shared" si="5"/>
        <v>0.73099636725438255</v>
      </c>
      <c r="M54">
        <f t="shared" si="9"/>
        <v>0.20947392653738639</v>
      </c>
      <c r="N54">
        <f t="shared" si="9"/>
        <v>4.7395455265182358E-2</v>
      </c>
      <c r="O54">
        <f t="shared" si="9"/>
        <v>9.7709588069957234E-3</v>
      </c>
      <c r="P54">
        <f t="shared" si="9"/>
        <v>1.9161581316470616E-3</v>
      </c>
      <c r="Q54">
        <f t="shared" si="9"/>
        <v>3.642177596103835E-4</v>
      </c>
      <c r="R54">
        <f t="shared" si="9"/>
        <v>6.7765200571620848E-5</v>
      </c>
      <c r="S54">
        <f t="shared" si="9"/>
        <v>1.241358254967328E-5</v>
      </c>
      <c r="T54">
        <f t="shared" si="9"/>
        <v>2.2472494549898811E-6</v>
      </c>
      <c r="U54">
        <f t="shared" si="9"/>
        <v>4.0305854870344444E-7</v>
      </c>
      <c r="V54">
        <f t="shared" si="7"/>
        <v>8.7153670613737688E-8</v>
      </c>
    </row>
    <row r="55" spans="1:22" x14ac:dyDescent="0.2">
      <c r="A55" t="s">
        <v>23</v>
      </c>
      <c r="B55">
        <v>4</v>
      </c>
      <c r="C55">
        <v>4</v>
      </c>
      <c r="D55">
        <v>3</v>
      </c>
      <c r="E55">
        <v>11</v>
      </c>
      <c r="F55">
        <v>115</v>
      </c>
      <c r="G55">
        <v>23</v>
      </c>
      <c r="H55">
        <f t="shared" si="8"/>
        <v>9.2908622934794599E-2</v>
      </c>
      <c r="I55">
        <f t="shared" si="3"/>
        <v>-2.3761388179348848</v>
      </c>
      <c r="L55">
        <f t="shared" si="5"/>
        <v>0.20196116188601163</v>
      </c>
      <c r="M55">
        <f t="shared" si="9"/>
        <v>0.21063908115694796</v>
      </c>
      <c r="N55">
        <f t="shared" si="9"/>
        <v>0.17346728327526439</v>
      </c>
      <c r="O55">
        <f t="shared" si="9"/>
        <v>0.13016372224472789</v>
      </c>
      <c r="P55">
        <f t="shared" si="9"/>
        <v>9.2908622934794599E-2</v>
      </c>
      <c r="Q55">
        <f t="shared" si="9"/>
        <v>6.4277310208926228E-2</v>
      </c>
      <c r="R55">
        <f t="shared" si="9"/>
        <v>4.3528650557102998E-2</v>
      </c>
      <c r="S55">
        <f t="shared" si="9"/>
        <v>2.9022679888062754E-2</v>
      </c>
      <c r="T55">
        <f t="shared" si="9"/>
        <v>1.9123331713207514E-2</v>
      </c>
      <c r="U55">
        <f t="shared" si="9"/>
        <v>1.2483958344786054E-2</v>
      </c>
      <c r="V55">
        <f t="shared" si="7"/>
        <v>2.242419779016791E-2</v>
      </c>
    </row>
    <row r="56" spans="1:22" x14ac:dyDescent="0.2">
      <c r="A56" t="s">
        <v>30</v>
      </c>
      <c r="B56">
        <v>3</v>
      </c>
      <c r="C56">
        <v>4</v>
      </c>
      <c r="D56">
        <v>4</v>
      </c>
      <c r="E56">
        <v>11</v>
      </c>
      <c r="F56">
        <v>108</v>
      </c>
      <c r="G56">
        <v>23</v>
      </c>
      <c r="H56">
        <f t="shared" si="8"/>
        <v>0.12869643360806257</v>
      </c>
      <c r="I56">
        <f t="shared" si="3"/>
        <v>-2.0502988756570746</v>
      </c>
      <c r="L56">
        <f t="shared" si="5"/>
        <v>0.21545607251508511</v>
      </c>
      <c r="M56">
        <f t="shared" si="9"/>
        <v>0.21909171389352963</v>
      </c>
      <c r="N56">
        <f t="shared" si="9"/>
        <v>0.17591357464567714</v>
      </c>
      <c r="O56">
        <f t="shared" si="9"/>
        <v>0.12869643360806257</v>
      </c>
      <c r="P56">
        <f t="shared" si="9"/>
        <v>8.9562735863139453E-2</v>
      </c>
      <c r="Q56">
        <f t="shared" si="9"/>
        <v>6.0412081380414588E-2</v>
      </c>
      <c r="R56">
        <f t="shared" si="9"/>
        <v>3.9887432612892917E-2</v>
      </c>
      <c r="S56">
        <f t="shared" si="9"/>
        <v>2.5929441783593261E-2</v>
      </c>
      <c r="T56">
        <f t="shared" si="9"/>
        <v>1.6657659854514974E-2</v>
      </c>
      <c r="U56">
        <f t="shared" si="9"/>
        <v>1.0602237238875978E-2</v>
      </c>
      <c r="V56">
        <f t="shared" si="7"/>
        <v>1.7790616604214327E-2</v>
      </c>
    </row>
    <row r="57" spans="1:22" x14ac:dyDescent="0.2">
      <c r="A57" s="1" t="s">
        <v>134</v>
      </c>
      <c r="B57">
        <v>0</v>
      </c>
      <c r="C57">
        <v>0</v>
      </c>
      <c r="D57">
        <v>0</v>
      </c>
      <c r="E57">
        <v>0</v>
      </c>
      <c r="F57">
        <v>4</v>
      </c>
      <c r="G57">
        <v>78</v>
      </c>
      <c r="H57">
        <f t="shared" si="8"/>
        <v>0.9145957579080165</v>
      </c>
      <c r="I57">
        <f t="shared" si="3"/>
        <v>-8.9273105962666549E-2</v>
      </c>
      <c r="L57">
        <f t="shared" si="5"/>
        <v>0.9145957579080165</v>
      </c>
      <c r="M57">
        <f t="shared" si="9"/>
        <v>7.9574025984702826E-2</v>
      </c>
      <c r="N57">
        <f t="shared" si="9"/>
        <v>5.4664358813238936E-3</v>
      </c>
      <c r="O57">
        <f t="shared" si="9"/>
        <v>3.4216134362389237E-4</v>
      </c>
      <c r="P57">
        <f t="shared" si="9"/>
        <v>2.0372827504496726E-5</v>
      </c>
      <c r="Q57">
        <f t="shared" si="9"/>
        <v>1.1757291377853312E-6</v>
      </c>
      <c r="R57">
        <f t="shared" si="9"/>
        <v>6.6416975081767486E-8</v>
      </c>
      <c r="S57">
        <f t="shared" si="9"/>
        <v>3.6939898840406163E-9</v>
      </c>
      <c r="T57">
        <f t="shared" si="9"/>
        <v>2.0303740315521443E-10</v>
      </c>
      <c r="U57">
        <f t="shared" si="9"/>
        <v>1.1056536511344096E-11</v>
      </c>
      <c r="V57">
        <f t="shared" si="7"/>
        <v>6.3182792331417659E-13</v>
      </c>
    </row>
    <row r="58" spans="1:22" x14ac:dyDescent="0.2">
      <c r="A58" s="1" t="s">
        <v>135</v>
      </c>
      <c r="B58">
        <v>0</v>
      </c>
      <c r="C58">
        <v>0</v>
      </c>
      <c r="D58">
        <v>0</v>
      </c>
      <c r="E58">
        <v>0</v>
      </c>
      <c r="F58">
        <v>2</v>
      </c>
      <c r="G58">
        <v>78</v>
      </c>
      <c r="H58">
        <f t="shared" si="8"/>
        <v>0.9557934611493466</v>
      </c>
      <c r="I58">
        <f t="shared" si="3"/>
        <v>-4.5213434094639578E-2</v>
      </c>
      <c r="L58">
        <f t="shared" si="5"/>
        <v>0.9557934611493466</v>
      </c>
      <c r="M58">
        <f t="shared" si="9"/>
        <v>4.2653824786578004E-2</v>
      </c>
      <c r="N58">
        <f t="shared" si="9"/>
        <v>1.5029428953952082E-3</v>
      </c>
      <c r="O58">
        <f t="shared" si="9"/>
        <v>4.8252601865847571E-5</v>
      </c>
      <c r="P58">
        <f t="shared" si="9"/>
        <v>1.473644317629274E-6</v>
      </c>
      <c r="Q58">
        <f t="shared" si="9"/>
        <v>4.3621462213285708E-8</v>
      </c>
      <c r="R58">
        <f t="shared" si="9"/>
        <v>1.2639316879289613E-9</v>
      </c>
      <c r="S58">
        <f t="shared" si="9"/>
        <v>3.6057182169746959E-11</v>
      </c>
      <c r="T58">
        <f t="shared" si="9"/>
        <v>1.0165382027783781E-12</v>
      </c>
      <c r="U58">
        <f t="shared" si="9"/>
        <v>2.8393460821065143E-14</v>
      </c>
      <c r="V58">
        <f t="shared" si="7"/>
        <v>0</v>
      </c>
    </row>
    <row r="59" spans="1:22" x14ac:dyDescent="0.2">
      <c r="A59" t="s">
        <v>73</v>
      </c>
      <c r="B59">
        <v>0</v>
      </c>
      <c r="C59">
        <v>3</v>
      </c>
      <c r="D59">
        <v>2</v>
      </c>
      <c r="E59">
        <v>5</v>
      </c>
      <c r="F59">
        <v>63</v>
      </c>
      <c r="G59">
        <v>42</v>
      </c>
      <c r="H59">
        <f t="shared" si="8"/>
        <v>0.35033849814900175</v>
      </c>
      <c r="I59">
        <f t="shared" si="3"/>
        <v>-1.0488554543063191</v>
      </c>
      <c r="L59">
        <f t="shared" si="5"/>
        <v>0.35033849814900175</v>
      </c>
      <c r="M59">
        <f t="shared" si="9"/>
        <v>0.27539364239172587</v>
      </c>
      <c r="N59">
        <f t="shared" si="9"/>
        <v>0.17093003546852736</v>
      </c>
      <c r="O59">
        <f t="shared" si="9"/>
        <v>9.6666637609852599E-2</v>
      </c>
      <c r="P59">
        <f t="shared" si="9"/>
        <v>5.2003015001489815E-2</v>
      </c>
      <c r="Q59">
        <f t="shared" si="9"/>
        <v>2.7115401693298569E-2</v>
      </c>
      <c r="R59">
        <f t="shared" si="9"/>
        <v>1.3839468097720863E-2</v>
      </c>
      <c r="S59">
        <f t="shared" si="9"/>
        <v>6.9545263066617844E-3</v>
      </c>
      <c r="T59">
        <f t="shared" si="9"/>
        <v>3.453658947070757E-3</v>
      </c>
      <c r="U59">
        <f t="shared" si="9"/>
        <v>1.6992373602410765E-3</v>
      </c>
      <c r="V59">
        <f t="shared" si="7"/>
        <v>1.6058789744095581E-3</v>
      </c>
    </row>
    <row r="60" spans="1:22" x14ac:dyDescent="0.2">
      <c r="A60" s="1" t="s">
        <v>136</v>
      </c>
      <c r="B60">
        <v>0</v>
      </c>
      <c r="C60">
        <v>0</v>
      </c>
      <c r="D60">
        <v>0</v>
      </c>
      <c r="E60">
        <v>0</v>
      </c>
      <c r="F60">
        <v>7</v>
      </c>
      <c r="G60">
        <v>78</v>
      </c>
      <c r="H60">
        <f t="shared" si="8"/>
        <v>0.85785193771704527</v>
      </c>
      <c r="I60">
        <f t="shared" si="3"/>
        <v>-0.15332376114888238</v>
      </c>
      <c r="L60">
        <f t="shared" si="5"/>
        <v>0.85785193771704527</v>
      </c>
      <c r="M60">
        <f t="shared" si="9"/>
        <v>0.12585853026673402</v>
      </c>
      <c r="N60">
        <f t="shared" si="9"/>
        <v>1.4579548253640908E-2</v>
      </c>
      <c r="O60">
        <f t="shared" si="9"/>
        <v>1.538860444729835E-3</v>
      </c>
      <c r="P60">
        <f t="shared" si="9"/>
        <v>1.54506973878611E-4</v>
      </c>
      <c r="Q60">
        <f t="shared" si="9"/>
        <v>1.503600788013922E-5</v>
      </c>
      <c r="R60">
        <f t="shared" si="9"/>
        <v>1.4322962011912117E-6</v>
      </c>
      <c r="S60">
        <f t="shared" si="9"/>
        <v>1.3433152172261055E-7</v>
      </c>
      <c r="T60">
        <f t="shared" si="9"/>
        <v>1.2450499282282014E-8</v>
      </c>
      <c r="U60">
        <f t="shared" si="9"/>
        <v>1.1432950061754571E-9</v>
      </c>
      <c r="V60">
        <f t="shared" si="7"/>
        <v>1.1457401694059399E-10</v>
      </c>
    </row>
    <row r="61" spans="1:22" x14ac:dyDescent="0.2">
      <c r="A61" t="s">
        <v>43</v>
      </c>
      <c r="B61">
        <v>2</v>
      </c>
      <c r="C61">
        <v>1</v>
      </c>
      <c r="D61">
        <v>0</v>
      </c>
      <c r="E61">
        <v>3</v>
      </c>
      <c r="F61">
        <v>48</v>
      </c>
      <c r="G61">
        <v>60</v>
      </c>
      <c r="H61">
        <f t="shared" si="8"/>
        <v>0.15216339750397509</v>
      </c>
      <c r="I61">
        <f t="shared" si="3"/>
        <v>-1.8828003519381782</v>
      </c>
      <c r="L61">
        <f t="shared" si="5"/>
        <v>0.42709381079211922</v>
      </c>
      <c r="M61">
        <f t="shared" si="9"/>
        <v>0.28689213207391928</v>
      </c>
      <c r="N61">
        <f t="shared" si="9"/>
        <v>0.15216339750397509</v>
      </c>
      <c r="O61">
        <f t="shared" si="9"/>
        <v>7.3535239714851486E-2</v>
      </c>
      <c r="P61">
        <f t="shared" si="9"/>
        <v>3.380449943875103E-2</v>
      </c>
      <c r="Q61">
        <f t="shared" si="9"/>
        <v>1.5062224429685503E-2</v>
      </c>
      <c r="R61">
        <f t="shared" si="9"/>
        <v>6.5693069802447348E-3</v>
      </c>
      <c r="S61">
        <f t="shared" si="9"/>
        <v>2.8209461643029267E-3</v>
      </c>
      <c r="T61">
        <f t="shared" si="9"/>
        <v>1.1971092263867473E-3</v>
      </c>
      <c r="U61">
        <f t="shared" si="9"/>
        <v>5.0330988945057956E-4</v>
      </c>
      <c r="V61">
        <f t="shared" si="7"/>
        <v>3.5802378631344389E-4</v>
      </c>
    </row>
    <row r="62" spans="1:22" x14ac:dyDescent="0.2">
      <c r="A62" t="s">
        <v>59</v>
      </c>
      <c r="B62">
        <v>1</v>
      </c>
      <c r="C62">
        <v>1</v>
      </c>
      <c r="D62">
        <v>4</v>
      </c>
      <c r="E62">
        <v>6</v>
      </c>
      <c r="F62">
        <v>1332</v>
      </c>
      <c r="G62">
        <v>39</v>
      </c>
      <c r="H62">
        <f t="shared" si="8"/>
        <v>1.0432877995073564E-2</v>
      </c>
      <c r="I62">
        <f t="shared" si="3"/>
        <v>-4.5627931137012139</v>
      </c>
      <c r="L62">
        <f t="shared" si="5"/>
        <v>6.3938698159040266E-3</v>
      </c>
      <c r="M62">
        <f t="shared" si="9"/>
        <v>1.0432877995073564E-2</v>
      </c>
      <c r="N62">
        <f t="shared" si="9"/>
        <v>1.3462021042939162E-2</v>
      </c>
      <c r="O62">
        <f t="shared" si="9"/>
        <v>1.5827421156177239E-2</v>
      </c>
      <c r="P62">
        <f t="shared" si="9"/>
        <v>1.7701241758286138E-2</v>
      </c>
      <c r="Q62">
        <f t="shared" si="9"/>
        <v>1.9188141669984438E-2</v>
      </c>
      <c r="R62">
        <f t="shared" si="9"/>
        <v>2.0360007630577361E-2</v>
      </c>
      <c r="S62">
        <f t="shared" si="9"/>
        <v>2.1270013012761484E-2</v>
      </c>
      <c r="T62">
        <f t="shared" si="9"/>
        <v>2.1959442662989267E-2</v>
      </c>
      <c r="U62">
        <f t="shared" si="9"/>
        <v>2.2461439052414711E-2</v>
      </c>
      <c r="V62">
        <f t="shared" si="7"/>
        <v>0.83094352420289264</v>
      </c>
    </row>
    <row r="63" spans="1:22" x14ac:dyDescent="0.2">
      <c r="A63" s="1" t="s">
        <v>137</v>
      </c>
      <c r="B63">
        <v>0</v>
      </c>
      <c r="C63">
        <v>0</v>
      </c>
      <c r="D63">
        <v>0</v>
      </c>
      <c r="E63">
        <v>0</v>
      </c>
      <c r="F63">
        <v>5</v>
      </c>
      <c r="G63">
        <v>78</v>
      </c>
      <c r="H63">
        <f t="shared" si="8"/>
        <v>0.89503863583260679</v>
      </c>
      <c r="I63">
        <f t="shared" si="3"/>
        <v>-0.11088839311096349</v>
      </c>
      <c r="L63">
        <f t="shared" si="5"/>
        <v>0.89503863583260679</v>
      </c>
      <c r="M63">
        <f t="shared" si="9"/>
        <v>9.6129640718455533E-2</v>
      </c>
      <c r="N63">
        <f t="shared" si="9"/>
        <v>8.1519918647975382E-3</v>
      </c>
      <c r="O63">
        <f t="shared" si="9"/>
        <v>6.2988883922327692E-4</v>
      </c>
      <c r="P63">
        <f t="shared" si="9"/>
        <v>4.6297524495259982E-5</v>
      </c>
      <c r="Q63">
        <f t="shared" si="9"/>
        <v>3.2982778244706393E-6</v>
      </c>
      <c r="R63">
        <f t="shared" si="9"/>
        <v>2.30002489637347E-7</v>
      </c>
      <c r="S63">
        <f t="shared" si="9"/>
        <v>1.5791472858291763E-8</v>
      </c>
      <c r="T63">
        <f t="shared" si="9"/>
        <v>1.0714612718644221E-9</v>
      </c>
      <c r="U63">
        <f t="shared" si="9"/>
        <v>7.2026618112812024E-11</v>
      </c>
      <c r="V63">
        <f t="shared" si="7"/>
        <v>5.1466608752548382E-12</v>
      </c>
    </row>
    <row r="64" spans="1:22" x14ac:dyDescent="0.2">
      <c r="A64" s="1" t="s">
        <v>138</v>
      </c>
      <c r="B64">
        <v>0</v>
      </c>
      <c r="C64">
        <v>0</v>
      </c>
      <c r="D64">
        <v>0</v>
      </c>
      <c r="E64">
        <v>0</v>
      </c>
      <c r="F64">
        <v>3</v>
      </c>
      <c r="G64">
        <v>78</v>
      </c>
      <c r="H64">
        <f t="shared" si="8"/>
        <v>0.93483634366374346</v>
      </c>
      <c r="I64">
        <f t="shared" si="3"/>
        <v>-6.7383798528316288E-2</v>
      </c>
      <c r="L64">
        <f t="shared" si="5"/>
        <v>0.93483634366374346</v>
      </c>
      <c r="M64">
        <f t="shared" si="9"/>
        <v>6.1779521878536484E-2</v>
      </c>
      <c r="N64">
        <f t="shared" si="9"/>
        <v>3.2236224613997225E-3</v>
      </c>
      <c r="O64">
        <f t="shared" si="9"/>
        <v>1.5326308413986207E-4</v>
      </c>
      <c r="P64">
        <f t="shared" si="9"/>
        <v>6.9314585313009593E-6</v>
      </c>
      <c r="Q64">
        <f t="shared" si="9"/>
        <v>3.0384165004060793E-7</v>
      </c>
      <c r="R64">
        <f t="shared" si="9"/>
        <v>1.3037244785316351E-8</v>
      </c>
      <c r="S64">
        <f t="shared" si="9"/>
        <v>5.5076854956070413E-10</v>
      </c>
      <c r="T64">
        <f t="shared" si="9"/>
        <v>2.2994087755409431E-11</v>
      </c>
      <c r="U64">
        <f t="shared" si="9"/>
        <v>9.5109947506826053E-13</v>
      </c>
      <c r="V64">
        <f t="shared" si="7"/>
        <v>4.0523140398818214E-14</v>
      </c>
    </row>
    <row r="65" spans="1:22" x14ac:dyDescent="0.2">
      <c r="A65" s="1" t="s">
        <v>139</v>
      </c>
      <c r="B65">
        <v>0</v>
      </c>
      <c r="C65">
        <v>0</v>
      </c>
      <c r="D65">
        <v>0</v>
      </c>
      <c r="E65">
        <v>0</v>
      </c>
      <c r="F65">
        <v>13</v>
      </c>
      <c r="G65">
        <v>78</v>
      </c>
      <c r="H65">
        <f t="shared" si="8"/>
        <v>0.75979259212764139</v>
      </c>
      <c r="I65">
        <f t="shared" si="3"/>
        <v>-0.27470978804234092</v>
      </c>
      <c r="L65">
        <f t="shared" si="5"/>
        <v>0.75979259212764139</v>
      </c>
      <c r="M65">
        <f t="shared" si="9"/>
        <v>0.19296558113626436</v>
      </c>
      <c r="N65">
        <f t="shared" si="9"/>
        <v>3.8695137507018244E-2</v>
      </c>
      <c r="O65">
        <f t="shared" si="9"/>
        <v>7.0701185199341264E-3</v>
      </c>
      <c r="P65">
        <f t="shared" si="9"/>
        <v>1.2288268017471638E-3</v>
      </c>
      <c r="Q65">
        <f t="shared" si="9"/>
        <v>2.0700949408468804E-4</v>
      </c>
      <c r="R65">
        <f t="shared" si="9"/>
        <v>3.4135454546246512E-5</v>
      </c>
      <c r="S65">
        <f t="shared" si="9"/>
        <v>5.5419922687910271E-6</v>
      </c>
      <c r="T65">
        <f t="shared" si="9"/>
        <v>8.8918039686756114E-7</v>
      </c>
      <c r="U65">
        <f t="shared" si="9"/>
        <v>1.4134373045234495E-7</v>
      </c>
      <c r="V65">
        <f t="shared" si="7"/>
        <v>2.6442367628831676E-8</v>
      </c>
    </row>
    <row r="66" spans="1:22" x14ac:dyDescent="0.2">
      <c r="A66" t="s">
        <v>64</v>
      </c>
      <c r="B66">
        <v>1</v>
      </c>
      <c r="C66">
        <v>0</v>
      </c>
      <c r="D66">
        <v>1</v>
      </c>
      <c r="E66">
        <v>2</v>
      </c>
      <c r="F66">
        <v>33</v>
      </c>
      <c r="G66">
        <v>66</v>
      </c>
      <c r="H66">
        <f t="shared" si="8"/>
        <v>0.2808586406075198</v>
      </c>
      <c r="I66">
        <f t="shared" si="3"/>
        <v>-1.2699037945609166</v>
      </c>
      <c r="L66">
        <f t="shared" si="5"/>
        <v>0.53422576450304038</v>
      </c>
      <c r="M66">
        <f t="shared" si="9"/>
        <v>0.2808586406075198</v>
      </c>
      <c r="N66">
        <f t="shared" si="9"/>
        <v>0.11658559916309855</v>
      </c>
      <c r="O66">
        <f t="shared" si="9"/>
        <v>4.4095653756836536E-2</v>
      </c>
      <c r="P66">
        <f t="shared" si="9"/>
        <v>1.5865009762927828E-2</v>
      </c>
      <c r="Q66">
        <f t="shared" si="9"/>
        <v>5.5324883678760243E-3</v>
      </c>
      <c r="R66">
        <f t="shared" si="9"/>
        <v>1.8884979282426972E-3</v>
      </c>
      <c r="S66">
        <f t="shared" si="9"/>
        <v>6.346836563315768E-4</v>
      </c>
      <c r="T66">
        <f t="shared" si="9"/>
        <v>2.1079575260522649E-4</v>
      </c>
      <c r="U66">
        <f t="shared" si="9"/>
        <v>6.9363197121608268E-5</v>
      </c>
      <c r="V66">
        <f t="shared" si="7"/>
        <v>3.350330439988447E-5</v>
      </c>
    </row>
    <row r="67" spans="1:22" x14ac:dyDescent="0.2">
      <c r="A67" s="1" t="s">
        <v>140</v>
      </c>
      <c r="B67">
        <v>0</v>
      </c>
      <c r="C67">
        <v>0</v>
      </c>
      <c r="D67">
        <v>0</v>
      </c>
      <c r="E67">
        <v>0</v>
      </c>
      <c r="F67">
        <v>4</v>
      </c>
      <c r="G67">
        <v>78</v>
      </c>
      <c r="H67">
        <f t="shared" si="8"/>
        <v>0.9145957579080165</v>
      </c>
      <c r="I67">
        <f t="shared" si="3"/>
        <v>-8.9273105962666549E-2</v>
      </c>
      <c r="L67">
        <f t="shared" si="5"/>
        <v>0.9145957579080165</v>
      </c>
      <c r="M67">
        <f t="shared" si="9"/>
        <v>7.9574025984702826E-2</v>
      </c>
      <c r="N67">
        <f t="shared" si="9"/>
        <v>5.4664358813238936E-3</v>
      </c>
      <c r="O67">
        <f t="shared" si="9"/>
        <v>3.4216134362389237E-4</v>
      </c>
      <c r="P67">
        <f t="shared" si="9"/>
        <v>2.0372827504496726E-5</v>
      </c>
      <c r="Q67">
        <f t="shared" si="9"/>
        <v>1.1757291377853312E-6</v>
      </c>
      <c r="R67">
        <f t="shared" si="9"/>
        <v>6.6416975081767486E-8</v>
      </c>
      <c r="S67">
        <f t="shared" si="9"/>
        <v>3.6939898840406163E-9</v>
      </c>
      <c r="T67">
        <f t="shared" si="9"/>
        <v>2.0303740315521443E-10</v>
      </c>
      <c r="U67">
        <f t="shared" si="9"/>
        <v>1.1056536511344096E-11</v>
      </c>
      <c r="V67">
        <f t="shared" si="7"/>
        <v>6.3182792331417659E-13</v>
      </c>
    </row>
    <row r="68" spans="1:22" x14ac:dyDescent="0.2">
      <c r="A68" t="s">
        <v>61</v>
      </c>
      <c r="B68">
        <v>1</v>
      </c>
      <c r="C68">
        <v>1</v>
      </c>
      <c r="D68">
        <v>2</v>
      </c>
      <c r="E68">
        <v>4</v>
      </c>
      <c r="F68">
        <v>38</v>
      </c>
      <c r="G68">
        <v>47</v>
      </c>
      <c r="H68">
        <f t="shared" si="8"/>
        <v>0.28598978816015613</v>
      </c>
      <c r="I68">
        <f t="shared" si="3"/>
        <v>-1.2517991745334691</v>
      </c>
      <c r="L68">
        <f t="shared" si="5"/>
        <v>0.49420242486381483</v>
      </c>
      <c r="M68">
        <f t="shared" si="9"/>
        <v>0.28598978816015613</v>
      </c>
      <c r="N68">
        <f t="shared" si="9"/>
        <v>0.13067454535567649</v>
      </c>
      <c r="O68">
        <f t="shared" si="9"/>
        <v>5.4403297843731879E-2</v>
      </c>
      <c r="P68">
        <f t="shared" si="9"/>
        <v>2.1545329329962715E-2</v>
      </c>
      <c r="Q68">
        <f t="shared" si="9"/>
        <v>8.2702122358598862E-3</v>
      </c>
      <c r="R68">
        <f t="shared" si="9"/>
        <v>3.1073917637565169E-3</v>
      </c>
      <c r="S68">
        <f t="shared" si="9"/>
        <v>1.1495296160588316E-3</v>
      </c>
      <c r="T68">
        <f t="shared" si="9"/>
        <v>4.2025032487625523E-4</v>
      </c>
      <c r="U68">
        <f t="shared" si="9"/>
        <v>1.522154222625523E-4</v>
      </c>
      <c r="V68">
        <f t="shared" si="7"/>
        <v>8.5015083844064421E-5</v>
      </c>
    </row>
    <row r="69" spans="1:22" x14ac:dyDescent="0.2">
      <c r="A69" s="1" t="s">
        <v>141</v>
      </c>
      <c r="B69">
        <v>0</v>
      </c>
      <c r="C69">
        <v>0</v>
      </c>
      <c r="D69">
        <v>0</v>
      </c>
      <c r="E69">
        <v>0</v>
      </c>
      <c r="F69">
        <v>3</v>
      </c>
      <c r="G69">
        <v>78</v>
      </c>
      <c r="H69">
        <f t="shared" si="8"/>
        <v>0.93483634366374346</v>
      </c>
      <c r="I69">
        <f t="shared" ref="I69:I132" si="10">LN(H69)</f>
        <v>-6.7383798528316288E-2</v>
      </c>
      <c r="L69">
        <f t="shared" si="5"/>
        <v>0.93483634366374346</v>
      </c>
      <c r="M69">
        <f t="shared" si="9"/>
        <v>6.1779521878536484E-2</v>
      </c>
      <c r="N69">
        <f t="shared" si="9"/>
        <v>3.2236224613997225E-3</v>
      </c>
      <c r="O69">
        <f t="shared" si="9"/>
        <v>1.5326308413986207E-4</v>
      </c>
      <c r="P69">
        <f t="shared" si="9"/>
        <v>6.9314585313009593E-6</v>
      </c>
      <c r="Q69">
        <f t="shared" si="9"/>
        <v>3.0384165004060793E-7</v>
      </c>
      <c r="R69">
        <f t="shared" si="9"/>
        <v>1.3037244785316351E-8</v>
      </c>
      <c r="S69">
        <f t="shared" si="9"/>
        <v>5.5076854956070413E-10</v>
      </c>
      <c r="T69">
        <f t="shared" si="9"/>
        <v>2.2994087755409431E-11</v>
      </c>
      <c r="U69">
        <f t="shared" si="9"/>
        <v>9.5109947506826053E-13</v>
      </c>
      <c r="V69">
        <f t="shared" si="7"/>
        <v>4.0523140398818214E-14</v>
      </c>
    </row>
    <row r="70" spans="1:22" x14ac:dyDescent="0.2">
      <c r="A70" t="s">
        <v>65</v>
      </c>
      <c r="B70">
        <v>1</v>
      </c>
      <c r="C70">
        <v>0</v>
      </c>
      <c r="D70">
        <v>1</v>
      </c>
      <c r="E70">
        <v>2</v>
      </c>
      <c r="F70">
        <v>30</v>
      </c>
      <c r="G70">
        <v>66</v>
      </c>
      <c r="H70">
        <f t="shared" ref="H70:H133" si="11">IF(B70=0,$B$3+(1-$B$3)*_xlfn.GAMMA($B$1+B70)/(_xlfn.GAMMA($B$1)*FACT(B70))*($B$2/($B$2+F70))^($B$1)*(F70/($B$2+F70))^B70,(1-$B$3)*_xlfn.GAMMA($B$1+B70)/(_xlfn.GAMMA($B$1)*FACT(B70))*($B$2/($B$2+F70))^($B$1)*(F70/($B$2+F70))^B70)</f>
        <v>0.27563540340700177</v>
      </c>
      <c r="I70">
        <f t="shared" si="10"/>
        <v>-1.2886762887060352</v>
      </c>
      <c r="L70">
        <f t="shared" ref="L70:L133" si="12">$B$3+(1-$B$3)*_xlfn.GAMMA($B$1+L$4)/(_xlfn.GAMMA($B$1)*FACT(L$4))*($B$2/($B$2+$F70))^($B$1)*($F70/($B$2+$F70))^L$4</f>
        <v>0.56075613431391591</v>
      </c>
      <c r="M70">
        <f t="shared" si="9"/>
        <v>0.27563540340700177</v>
      </c>
      <c r="N70">
        <f t="shared" si="9"/>
        <v>0.10697683362139662</v>
      </c>
      <c r="O70">
        <f t="shared" si="9"/>
        <v>3.7830165109784729E-2</v>
      </c>
      <c r="P70">
        <f t="shared" si="9"/>
        <v>1.2725662923407816E-2</v>
      </c>
      <c r="Q70">
        <f t="shared" si="9"/>
        <v>4.1491410803454242E-3</v>
      </c>
      <c r="R70">
        <f t="shared" ref="N70:U98" si="13">(1-$B$3)*_xlfn.GAMMA($B$1+R$4)/(_xlfn.GAMMA($B$1)*FACT(R$4))*($B$2/($B$2+$F70))^($B$1)*($F70/($B$2+$F70))^R$4</f>
        <v>1.3241946415100208E-3</v>
      </c>
      <c r="S70">
        <f t="shared" si="13"/>
        <v>4.1609284627645735E-4</v>
      </c>
      <c r="T70">
        <f t="shared" si="13"/>
        <v>1.2920889455531918E-4</v>
      </c>
      <c r="U70">
        <f t="shared" si="13"/>
        <v>3.9751843912145067E-5</v>
      </c>
      <c r="V70">
        <f t="shared" ref="V70:V133" si="14">1-SUM(L70:U70)</f>
        <v>1.7411317893678557E-5</v>
      </c>
    </row>
    <row r="71" spans="1:22" x14ac:dyDescent="0.2">
      <c r="A71" t="s">
        <v>90</v>
      </c>
      <c r="B71">
        <v>0</v>
      </c>
      <c r="C71">
        <v>0</v>
      </c>
      <c r="D71">
        <v>2</v>
      </c>
      <c r="E71">
        <v>2</v>
      </c>
      <c r="F71">
        <v>45</v>
      </c>
      <c r="G71">
        <v>66</v>
      </c>
      <c r="H71">
        <f t="shared" si="11"/>
        <v>0.44563744084016177</v>
      </c>
      <c r="I71">
        <f t="shared" si="10"/>
        <v>-0.80824957046938595</v>
      </c>
      <c r="L71">
        <f t="shared" si="12"/>
        <v>0.44563744084016177</v>
      </c>
      <c r="M71">
        <f t="shared" ref="M71:M134" si="15">(1-$B$3)*_xlfn.GAMMA($B$1+M$4)/(_xlfn.GAMMA($B$1)*FACT(M$4))*($B$2/($B$2+$F71))^($B$1)*($F71/($B$2+$F71))^M$4</f>
        <v>0.28763296689277862</v>
      </c>
      <c r="N71">
        <f t="shared" si="13"/>
        <v>0.1465856394198175</v>
      </c>
      <c r="O71">
        <f t="shared" si="13"/>
        <v>6.806720970829705E-2</v>
      </c>
      <c r="P71">
        <f t="shared" si="13"/>
        <v>3.0066172930028785E-2</v>
      </c>
      <c r="Q71">
        <f t="shared" si="13"/>
        <v>1.2872235069014639E-2</v>
      </c>
      <c r="R71">
        <f t="shared" si="13"/>
        <v>5.3944306052121438E-3</v>
      </c>
      <c r="S71">
        <f t="shared" si="13"/>
        <v>2.2257790902552514E-3</v>
      </c>
      <c r="T71">
        <f t="shared" si="13"/>
        <v>9.0757441491726295E-4</v>
      </c>
      <c r="U71">
        <f t="shared" si="13"/>
        <v>3.6664446776958561E-4</v>
      </c>
      <c r="V71">
        <f t="shared" si="14"/>
        <v>2.4390656174733127E-4</v>
      </c>
    </row>
    <row r="72" spans="1:22" x14ac:dyDescent="0.2">
      <c r="A72" t="s">
        <v>13</v>
      </c>
      <c r="B72">
        <v>10</v>
      </c>
      <c r="C72">
        <v>12</v>
      </c>
      <c r="D72">
        <v>11</v>
      </c>
      <c r="E72">
        <v>33</v>
      </c>
      <c r="F72">
        <v>385</v>
      </c>
      <c r="G72">
        <v>10</v>
      </c>
      <c r="H72">
        <f t="shared" si="11"/>
        <v>4.5546081433969418E-2</v>
      </c>
      <c r="I72">
        <f t="shared" si="10"/>
        <v>-3.0890306867710775</v>
      </c>
      <c r="L72">
        <f t="shared" si="12"/>
        <v>4.397022828302171E-2</v>
      </c>
      <c r="M72">
        <f t="shared" si="15"/>
        <v>6.3478678859180973E-2</v>
      </c>
      <c r="N72">
        <f t="shared" si="13"/>
        <v>7.2373878956703858E-2</v>
      </c>
      <c r="O72">
        <f t="shared" si="13"/>
        <v>7.5184718366636802E-2</v>
      </c>
      <c r="P72">
        <f t="shared" si="13"/>
        <v>7.4296950031761635E-2</v>
      </c>
      <c r="Q72">
        <f t="shared" si="13"/>
        <v>7.1161976572582539E-2</v>
      </c>
      <c r="R72">
        <f t="shared" si="13"/>
        <v>6.6717667766377151E-2</v>
      </c>
      <c r="S72">
        <f t="shared" si="13"/>
        <v>6.1585505336667179E-2</v>
      </c>
      <c r="T72">
        <f t="shared" si="13"/>
        <v>5.6179762769825836E-2</v>
      </c>
      <c r="U72">
        <f t="shared" si="13"/>
        <v>5.0774306282875936E-2</v>
      </c>
      <c r="V72">
        <f t="shared" si="14"/>
        <v>0.36427632677436639</v>
      </c>
    </row>
    <row r="73" spans="1:22" x14ac:dyDescent="0.2">
      <c r="A73" s="1" t="s">
        <v>142</v>
      </c>
      <c r="B73">
        <v>0</v>
      </c>
      <c r="C73">
        <v>0</v>
      </c>
      <c r="D73">
        <v>0</v>
      </c>
      <c r="E73">
        <v>0</v>
      </c>
      <c r="F73">
        <v>5</v>
      </c>
      <c r="G73">
        <v>78</v>
      </c>
      <c r="H73">
        <f t="shared" si="11"/>
        <v>0.89503863583260679</v>
      </c>
      <c r="I73">
        <f t="shared" si="10"/>
        <v>-0.11088839311096349</v>
      </c>
      <c r="L73">
        <f t="shared" si="12"/>
        <v>0.89503863583260679</v>
      </c>
      <c r="M73">
        <f t="shared" si="15"/>
        <v>9.6129640718455533E-2</v>
      </c>
      <c r="N73">
        <f t="shared" si="13"/>
        <v>8.1519918647975382E-3</v>
      </c>
      <c r="O73">
        <f t="shared" si="13"/>
        <v>6.2988883922327692E-4</v>
      </c>
      <c r="P73">
        <f t="shared" si="13"/>
        <v>4.6297524495259982E-5</v>
      </c>
      <c r="Q73">
        <f t="shared" si="13"/>
        <v>3.2982778244706393E-6</v>
      </c>
      <c r="R73">
        <f t="shared" si="13"/>
        <v>2.30002489637347E-7</v>
      </c>
      <c r="S73">
        <f t="shared" si="13"/>
        <v>1.5791472858291763E-8</v>
      </c>
      <c r="T73">
        <f t="shared" si="13"/>
        <v>1.0714612718644221E-9</v>
      </c>
      <c r="U73">
        <f t="shared" si="13"/>
        <v>7.2026618112812024E-11</v>
      </c>
      <c r="V73">
        <f t="shared" si="14"/>
        <v>5.1466608752548382E-12</v>
      </c>
    </row>
    <row r="74" spans="1:22" x14ac:dyDescent="0.2">
      <c r="A74" s="1" t="s">
        <v>143</v>
      </c>
      <c r="B74">
        <v>0</v>
      </c>
      <c r="C74">
        <v>0</v>
      </c>
      <c r="D74">
        <v>0</v>
      </c>
      <c r="E74">
        <v>0</v>
      </c>
      <c r="F74">
        <v>4</v>
      </c>
      <c r="G74">
        <v>78</v>
      </c>
      <c r="H74">
        <f t="shared" si="11"/>
        <v>0.9145957579080165</v>
      </c>
      <c r="I74">
        <f t="shared" si="10"/>
        <v>-8.9273105962666549E-2</v>
      </c>
      <c r="L74">
        <f t="shared" si="12"/>
        <v>0.9145957579080165</v>
      </c>
      <c r="M74">
        <f t="shared" si="15"/>
        <v>7.9574025984702826E-2</v>
      </c>
      <c r="N74">
        <f t="shared" si="13"/>
        <v>5.4664358813238936E-3</v>
      </c>
      <c r="O74">
        <f t="shared" si="13"/>
        <v>3.4216134362389237E-4</v>
      </c>
      <c r="P74">
        <f t="shared" si="13"/>
        <v>2.0372827504496726E-5</v>
      </c>
      <c r="Q74">
        <f t="shared" si="13"/>
        <v>1.1757291377853312E-6</v>
      </c>
      <c r="R74">
        <f t="shared" si="13"/>
        <v>6.6416975081767486E-8</v>
      </c>
      <c r="S74">
        <f t="shared" si="13"/>
        <v>3.6939898840406163E-9</v>
      </c>
      <c r="T74">
        <f t="shared" si="13"/>
        <v>2.0303740315521443E-10</v>
      </c>
      <c r="U74">
        <f t="shared" si="13"/>
        <v>1.1056536511344096E-11</v>
      </c>
      <c r="V74">
        <f t="shared" si="14"/>
        <v>6.3182792331417659E-13</v>
      </c>
    </row>
    <row r="75" spans="1:22" x14ac:dyDescent="0.2">
      <c r="A75" t="s">
        <v>38</v>
      </c>
      <c r="B75">
        <v>2</v>
      </c>
      <c r="C75">
        <v>5</v>
      </c>
      <c r="D75">
        <v>1</v>
      </c>
      <c r="E75">
        <v>8</v>
      </c>
      <c r="F75">
        <v>35</v>
      </c>
      <c r="G75">
        <v>29</v>
      </c>
      <c r="H75">
        <f t="shared" si="11"/>
        <v>0.12250664273777546</v>
      </c>
      <c r="I75">
        <f t="shared" si="10"/>
        <v>-2.0995900240367349</v>
      </c>
      <c r="L75">
        <f t="shared" si="12"/>
        <v>0.51762265204144042</v>
      </c>
      <c r="M75">
        <f t="shared" si="15"/>
        <v>0.28339308301739591</v>
      </c>
      <c r="N75">
        <f t="shared" si="13"/>
        <v>0.12250664273777546</v>
      </c>
      <c r="O75">
        <f t="shared" si="13"/>
        <v>4.8252940931785004E-2</v>
      </c>
      <c r="P75">
        <f t="shared" si="13"/>
        <v>1.8079300309843702E-2</v>
      </c>
      <c r="Q75">
        <f t="shared" si="13"/>
        <v>6.5656096304544257E-3</v>
      </c>
      <c r="R75">
        <f t="shared" si="13"/>
        <v>2.333911229274449E-3</v>
      </c>
      <c r="S75">
        <f t="shared" si="13"/>
        <v>8.168426558475756E-4</v>
      </c>
      <c r="T75">
        <f t="shared" si="13"/>
        <v>2.8252456991764648E-4</v>
      </c>
      <c r="U75">
        <f t="shared" si="13"/>
        <v>9.6813683040745325E-5</v>
      </c>
      <c r="V75">
        <f t="shared" si="14"/>
        <v>4.9679193224849705E-5</v>
      </c>
    </row>
    <row r="76" spans="1:22" x14ac:dyDescent="0.2">
      <c r="A76" t="s">
        <v>14</v>
      </c>
      <c r="B76">
        <v>10</v>
      </c>
      <c r="C76">
        <v>11</v>
      </c>
      <c r="D76">
        <v>16</v>
      </c>
      <c r="E76">
        <v>37</v>
      </c>
      <c r="F76">
        <v>425</v>
      </c>
      <c r="G76">
        <v>8</v>
      </c>
      <c r="H76">
        <f t="shared" si="11"/>
        <v>4.6070540856939346E-2</v>
      </c>
      <c r="I76">
        <f t="shared" si="10"/>
        <v>-3.0775815602087291</v>
      </c>
      <c r="L76">
        <f t="shared" si="12"/>
        <v>3.8079826223419759E-2</v>
      </c>
      <c r="M76">
        <f t="shared" si="15"/>
        <v>5.5833386290544608E-2</v>
      </c>
      <c r="N76">
        <f t="shared" si="13"/>
        <v>6.4653653673920577E-2</v>
      </c>
      <c r="O76">
        <f t="shared" si="13"/>
        <v>6.8215950331026232E-2</v>
      </c>
      <c r="P76">
        <f t="shared" si="13"/>
        <v>6.8465609087209861E-2</v>
      </c>
      <c r="Q76">
        <f t="shared" si="13"/>
        <v>6.6603128023574806E-2</v>
      </c>
      <c r="R76">
        <f t="shared" si="13"/>
        <v>6.3420931140504025E-2</v>
      </c>
      <c r="S76">
        <f t="shared" si="13"/>
        <v>5.9458698783767298E-2</v>
      </c>
      <c r="T76">
        <f t="shared" si="13"/>
        <v>5.5088624166383715E-2</v>
      </c>
      <c r="U76">
        <f t="shared" si="13"/>
        <v>5.0567462053385706E-2</v>
      </c>
      <c r="V76">
        <f t="shared" si="14"/>
        <v>0.40961273022626343</v>
      </c>
    </row>
    <row r="77" spans="1:22" x14ac:dyDescent="0.2">
      <c r="A77" t="s">
        <v>94</v>
      </c>
      <c r="B77">
        <v>0</v>
      </c>
      <c r="C77">
        <v>0</v>
      </c>
      <c r="D77">
        <v>1</v>
      </c>
      <c r="E77">
        <v>1</v>
      </c>
      <c r="F77">
        <v>14</v>
      </c>
      <c r="G77">
        <v>77</v>
      </c>
      <c r="H77">
        <f t="shared" si="11"/>
        <v>0.74517487559264761</v>
      </c>
      <c r="I77">
        <f t="shared" si="10"/>
        <v>-0.29413635580877828</v>
      </c>
      <c r="L77">
        <f t="shared" si="12"/>
        <v>0.74517487559264761</v>
      </c>
      <c r="M77">
        <f t="shared" si="15"/>
        <v>0.20153084703828769</v>
      </c>
      <c r="N77">
        <f t="shared" si="13"/>
        <v>4.3034495364096897E-2</v>
      </c>
      <c r="O77">
        <f t="shared" si="13"/>
        <v>8.3730880140782428E-3</v>
      </c>
      <c r="P77">
        <f t="shared" si="13"/>
        <v>1.5497023054792695E-3</v>
      </c>
      <c r="Q77">
        <f t="shared" si="13"/>
        <v>2.7800109710706208E-4</v>
      </c>
      <c r="R77">
        <f t="shared" si="13"/>
        <v>4.8815818767860233E-5</v>
      </c>
      <c r="S77">
        <f t="shared" si="13"/>
        <v>8.4395530045144275E-6</v>
      </c>
      <c r="T77">
        <f t="shared" si="13"/>
        <v>1.4419229389431726E-6</v>
      </c>
      <c r="U77">
        <f t="shared" si="13"/>
        <v>2.4407728430537729E-7</v>
      </c>
      <c r="V77">
        <f t="shared" si="14"/>
        <v>4.9216307695942874E-8</v>
      </c>
    </row>
    <row r="78" spans="1:22" x14ac:dyDescent="0.2">
      <c r="A78" t="s">
        <v>9</v>
      </c>
      <c r="B78">
        <v>22</v>
      </c>
      <c r="C78">
        <v>21</v>
      </c>
      <c r="D78">
        <v>22</v>
      </c>
      <c r="E78">
        <v>65</v>
      </c>
      <c r="F78">
        <v>376</v>
      </c>
      <c r="G78">
        <v>4</v>
      </c>
      <c r="H78">
        <f t="shared" si="11"/>
        <v>8.6851082549233502E-3</v>
      </c>
      <c r="I78">
        <f t="shared" si="10"/>
        <v>-4.7461454147814486</v>
      </c>
      <c r="L78">
        <f t="shared" si="12"/>
        <v>4.5494678498186766E-2</v>
      </c>
      <c r="M78">
        <f t="shared" si="15"/>
        <v>6.5423566411885251E-2</v>
      </c>
      <c r="N78">
        <f t="shared" si="13"/>
        <v>7.4300088393006058E-2</v>
      </c>
      <c r="O78">
        <f t="shared" si="13"/>
        <v>7.6884395332635996E-2</v>
      </c>
      <c r="P78">
        <f t="shared" si="13"/>
        <v>7.5679936149793695E-2</v>
      </c>
      <c r="Q78">
        <f t="shared" si="13"/>
        <v>7.2203611158029132E-2</v>
      </c>
      <c r="R78">
        <f t="shared" si="13"/>
        <v>6.7429962458118595E-2</v>
      </c>
      <c r="S78">
        <f t="shared" si="13"/>
        <v>6.2000003794217246E-2</v>
      </c>
      <c r="T78">
        <f t="shared" si="13"/>
        <v>5.6337069561215786E-2</v>
      </c>
      <c r="U78">
        <f t="shared" si="13"/>
        <v>5.0717693590149215E-2</v>
      </c>
      <c r="V78">
        <f t="shared" si="14"/>
        <v>0.35352899465276233</v>
      </c>
    </row>
    <row r="79" spans="1:22" x14ac:dyDescent="0.2">
      <c r="A79" t="s">
        <v>41</v>
      </c>
      <c r="B79">
        <v>2</v>
      </c>
      <c r="C79">
        <v>1</v>
      </c>
      <c r="D79">
        <v>1</v>
      </c>
      <c r="E79">
        <v>4</v>
      </c>
      <c r="F79">
        <v>83</v>
      </c>
      <c r="G79">
        <v>47</v>
      </c>
      <c r="H79">
        <f t="shared" si="11"/>
        <v>0.17939640152496197</v>
      </c>
      <c r="I79">
        <f t="shared" si="10"/>
        <v>-1.7181573879479002</v>
      </c>
      <c r="L79">
        <f t="shared" si="12"/>
        <v>0.27749867224276936</v>
      </c>
      <c r="M79">
        <f t="shared" si="15"/>
        <v>0.25109408270463524</v>
      </c>
      <c r="N79">
        <f t="shared" si="13"/>
        <v>0.17939640152496197</v>
      </c>
      <c r="O79">
        <f t="shared" si="13"/>
        <v>0.11678437309969056</v>
      </c>
      <c r="P79">
        <f t="shared" si="13"/>
        <v>7.2318501948618677E-2</v>
      </c>
      <c r="Q79">
        <f t="shared" si="13"/>
        <v>4.3405995068271919E-2</v>
      </c>
      <c r="R79">
        <f t="shared" si="13"/>
        <v>2.5501507232442353E-2</v>
      </c>
      <c r="S79">
        <f t="shared" si="13"/>
        <v>1.475118064494675E-2</v>
      </c>
      <c r="T79">
        <f t="shared" si="13"/>
        <v>8.432404900704505E-3</v>
      </c>
      <c r="U79">
        <f t="shared" si="13"/>
        <v>4.7757196936221288E-3</v>
      </c>
      <c r="V79">
        <f t="shared" si="14"/>
        <v>6.0411609393365984E-3</v>
      </c>
    </row>
    <row r="80" spans="1:22" x14ac:dyDescent="0.2">
      <c r="A80" t="s">
        <v>95</v>
      </c>
      <c r="B80">
        <v>0</v>
      </c>
      <c r="C80">
        <v>0</v>
      </c>
      <c r="D80">
        <v>1</v>
      </c>
      <c r="E80">
        <v>1</v>
      </c>
      <c r="F80">
        <v>6</v>
      </c>
      <c r="G80">
        <v>77</v>
      </c>
      <c r="H80">
        <f t="shared" si="11"/>
        <v>0.87613382128790473</v>
      </c>
      <c r="I80">
        <f t="shared" si="10"/>
        <v>-0.1322364356856929</v>
      </c>
      <c r="L80">
        <f t="shared" si="12"/>
        <v>0.87613382128790473</v>
      </c>
      <c r="M80">
        <f t="shared" si="15"/>
        <v>0.11153157007685253</v>
      </c>
      <c r="N80">
        <f t="shared" si="13"/>
        <v>1.1210272589872719E-2</v>
      </c>
      <c r="O80">
        <f t="shared" si="13"/>
        <v>1.0266638904467284E-3</v>
      </c>
      <c r="P80">
        <f t="shared" si="13"/>
        <v>8.944047208740069E-5</v>
      </c>
      <c r="Q80">
        <f t="shared" si="13"/>
        <v>7.5522348422680252E-6</v>
      </c>
      <c r="R80">
        <f t="shared" si="13"/>
        <v>6.2421288192706191E-7</v>
      </c>
      <c r="S80">
        <f t="shared" si="13"/>
        <v>5.0796614321510338E-8</v>
      </c>
      <c r="T80">
        <f t="shared" si="13"/>
        <v>4.0850798053366406E-9</v>
      </c>
      <c r="U80">
        <f t="shared" si="13"/>
        <v>3.2548353907033553E-10</v>
      </c>
      <c r="V80">
        <f t="shared" si="14"/>
        <v>2.7933988455686176E-11</v>
      </c>
    </row>
    <row r="81" spans="1:22" x14ac:dyDescent="0.2">
      <c r="A81" s="1" t="s">
        <v>144</v>
      </c>
      <c r="B81">
        <v>0</v>
      </c>
      <c r="C81">
        <v>0</v>
      </c>
      <c r="D81">
        <v>0</v>
      </c>
      <c r="E81">
        <v>0</v>
      </c>
      <c r="F81">
        <v>5</v>
      </c>
      <c r="G81">
        <v>78</v>
      </c>
      <c r="H81">
        <f t="shared" si="11"/>
        <v>0.89503863583260679</v>
      </c>
      <c r="I81">
        <f t="shared" si="10"/>
        <v>-0.11088839311096349</v>
      </c>
      <c r="L81">
        <f t="shared" si="12"/>
        <v>0.89503863583260679</v>
      </c>
      <c r="M81">
        <f t="shared" si="15"/>
        <v>9.6129640718455533E-2</v>
      </c>
      <c r="N81">
        <f t="shared" si="13"/>
        <v>8.1519918647975382E-3</v>
      </c>
      <c r="O81">
        <f t="shared" si="13"/>
        <v>6.2988883922327692E-4</v>
      </c>
      <c r="P81">
        <f t="shared" si="13"/>
        <v>4.6297524495259982E-5</v>
      </c>
      <c r="Q81">
        <f t="shared" si="13"/>
        <v>3.2982778244706393E-6</v>
      </c>
      <c r="R81">
        <f t="shared" si="13"/>
        <v>2.30002489637347E-7</v>
      </c>
      <c r="S81">
        <f t="shared" si="13"/>
        <v>1.5791472858291763E-8</v>
      </c>
      <c r="T81">
        <f t="shared" si="13"/>
        <v>1.0714612718644221E-9</v>
      </c>
      <c r="U81">
        <f t="shared" si="13"/>
        <v>7.2026618112812024E-11</v>
      </c>
      <c r="V81">
        <f t="shared" si="14"/>
        <v>5.1466608752548382E-12</v>
      </c>
    </row>
    <row r="82" spans="1:22" x14ac:dyDescent="0.2">
      <c r="A82" s="1" t="s">
        <v>145</v>
      </c>
      <c r="B82">
        <v>0</v>
      </c>
      <c r="C82">
        <v>0</v>
      </c>
      <c r="D82">
        <v>0</v>
      </c>
      <c r="E82">
        <v>0</v>
      </c>
      <c r="F82">
        <v>24</v>
      </c>
      <c r="G82">
        <v>78</v>
      </c>
      <c r="H82">
        <f t="shared" si="11"/>
        <v>0.62048670887377</v>
      </c>
      <c r="I82">
        <f t="shared" si="10"/>
        <v>-0.47725109459304349</v>
      </c>
      <c r="L82">
        <f t="shared" si="12"/>
        <v>0.62048670887377</v>
      </c>
      <c r="M82">
        <f t="shared" si="15"/>
        <v>0.2587271312701579</v>
      </c>
      <c r="N82">
        <f t="shared" si="13"/>
        <v>8.5181344806915221E-2</v>
      </c>
      <c r="O82">
        <f t="shared" si="13"/>
        <v>2.5552933728567137E-2</v>
      </c>
      <c r="P82">
        <f t="shared" si="13"/>
        <v>7.2917324679677049E-3</v>
      </c>
      <c r="Q82">
        <f t="shared" si="13"/>
        <v>2.0167696239597123E-3</v>
      </c>
      <c r="R82">
        <f t="shared" si="13"/>
        <v>5.4600635097154081E-4</v>
      </c>
      <c r="S82">
        <f t="shared" si="13"/>
        <v>1.4554051124715642E-4</v>
      </c>
      <c r="T82">
        <f t="shared" si="13"/>
        <v>3.8338386969370052E-5</v>
      </c>
      <c r="U82">
        <f t="shared" si="13"/>
        <v>1.0005677090990856E-5</v>
      </c>
      <c r="V82">
        <f t="shared" si="14"/>
        <v>3.488302383392039E-6</v>
      </c>
    </row>
    <row r="83" spans="1:22" x14ac:dyDescent="0.2">
      <c r="A83" s="1" t="s">
        <v>146</v>
      </c>
      <c r="B83">
        <v>0</v>
      </c>
      <c r="C83">
        <v>0</v>
      </c>
      <c r="D83">
        <v>0</v>
      </c>
      <c r="E83">
        <v>0</v>
      </c>
      <c r="F83">
        <v>5</v>
      </c>
      <c r="G83">
        <v>78</v>
      </c>
      <c r="H83">
        <f t="shared" si="11"/>
        <v>0.89503863583260679</v>
      </c>
      <c r="I83">
        <f t="shared" si="10"/>
        <v>-0.11088839311096349</v>
      </c>
      <c r="L83">
        <f t="shared" si="12"/>
        <v>0.89503863583260679</v>
      </c>
      <c r="M83">
        <f t="shared" si="15"/>
        <v>9.6129640718455533E-2</v>
      </c>
      <c r="N83">
        <f t="shared" si="13"/>
        <v>8.1519918647975382E-3</v>
      </c>
      <c r="O83">
        <f t="shared" si="13"/>
        <v>6.2988883922327692E-4</v>
      </c>
      <c r="P83">
        <f t="shared" si="13"/>
        <v>4.6297524495259982E-5</v>
      </c>
      <c r="Q83">
        <f t="shared" si="13"/>
        <v>3.2982778244706393E-6</v>
      </c>
      <c r="R83">
        <f t="shared" si="13"/>
        <v>2.30002489637347E-7</v>
      </c>
      <c r="S83">
        <f t="shared" si="13"/>
        <v>1.5791472858291763E-8</v>
      </c>
      <c r="T83">
        <f t="shared" si="13"/>
        <v>1.0714612718644221E-9</v>
      </c>
      <c r="U83">
        <f t="shared" si="13"/>
        <v>7.2026618112812024E-11</v>
      </c>
      <c r="V83">
        <f t="shared" si="14"/>
        <v>5.1466608752548382E-12</v>
      </c>
    </row>
    <row r="84" spans="1:22" x14ac:dyDescent="0.2">
      <c r="A84" s="1" t="s">
        <v>147</v>
      </c>
      <c r="B84">
        <v>0</v>
      </c>
      <c r="C84">
        <v>0</v>
      </c>
      <c r="D84">
        <v>0</v>
      </c>
      <c r="E84">
        <v>0</v>
      </c>
      <c r="F84">
        <v>4</v>
      </c>
      <c r="G84">
        <v>78</v>
      </c>
      <c r="H84">
        <f t="shared" si="11"/>
        <v>0.9145957579080165</v>
      </c>
      <c r="I84">
        <f t="shared" si="10"/>
        <v>-8.9273105962666549E-2</v>
      </c>
      <c r="L84">
        <f t="shared" si="12"/>
        <v>0.9145957579080165</v>
      </c>
      <c r="M84">
        <f t="shared" si="15"/>
        <v>7.9574025984702826E-2</v>
      </c>
      <c r="N84">
        <f t="shared" si="13"/>
        <v>5.4664358813238936E-3</v>
      </c>
      <c r="O84">
        <f t="shared" si="13"/>
        <v>3.4216134362389237E-4</v>
      </c>
      <c r="P84">
        <f t="shared" si="13"/>
        <v>2.0372827504496726E-5</v>
      </c>
      <c r="Q84">
        <f t="shared" si="13"/>
        <v>1.1757291377853312E-6</v>
      </c>
      <c r="R84">
        <f t="shared" si="13"/>
        <v>6.6416975081767486E-8</v>
      </c>
      <c r="S84">
        <f t="shared" si="13"/>
        <v>3.6939898840406163E-9</v>
      </c>
      <c r="T84">
        <f t="shared" si="13"/>
        <v>2.0303740315521443E-10</v>
      </c>
      <c r="U84">
        <f t="shared" si="13"/>
        <v>1.1056536511344096E-11</v>
      </c>
      <c r="V84">
        <f t="shared" si="14"/>
        <v>6.3182792331417659E-13</v>
      </c>
    </row>
    <row r="85" spans="1:22" x14ac:dyDescent="0.2">
      <c r="A85" s="1" t="s">
        <v>148</v>
      </c>
      <c r="B85">
        <v>0</v>
      </c>
      <c r="C85">
        <v>0</v>
      </c>
      <c r="D85">
        <v>0</v>
      </c>
      <c r="E85">
        <v>0</v>
      </c>
      <c r="F85">
        <v>7</v>
      </c>
      <c r="G85">
        <v>78</v>
      </c>
      <c r="H85">
        <f t="shared" si="11"/>
        <v>0.85785193771704527</v>
      </c>
      <c r="I85">
        <f t="shared" si="10"/>
        <v>-0.15332376114888238</v>
      </c>
      <c r="L85">
        <f t="shared" si="12"/>
        <v>0.85785193771704527</v>
      </c>
      <c r="M85">
        <f t="shared" si="15"/>
        <v>0.12585853026673402</v>
      </c>
      <c r="N85">
        <f t="shared" si="13"/>
        <v>1.4579548253640908E-2</v>
      </c>
      <c r="O85">
        <f t="shared" si="13"/>
        <v>1.538860444729835E-3</v>
      </c>
      <c r="P85">
        <f t="shared" si="13"/>
        <v>1.54506973878611E-4</v>
      </c>
      <c r="Q85">
        <f t="shared" si="13"/>
        <v>1.503600788013922E-5</v>
      </c>
      <c r="R85">
        <f t="shared" si="13"/>
        <v>1.4322962011912117E-6</v>
      </c>
      <c r="S85">
        <f t="shared" si="13"/>
        <v>1.3433152172261055E-7</v>
      </c>
      <c r="T85">
        <f t="shared" si="13"/>
        <v>1.2450499282282014E-8</v>
      </c>
      <c r="U85">
        <f t="shared" si="13"/>
        <v>1.1432950061754571E-9</v>
      </c>
      <c r="V85">
        <f t="shared" si="14"/>
        <v>1.1457401694059399E-10</v>
      </c>
    </row>
    <row r="86" spans="1:22" x14ac:dyDescent="0.2">
      <c r="A86" s="1" t="s">
        <v>149</v>
      </c>
      <c r="B86">
        <v>0</v>
      </c>
      <c r="C86">
        <v>0</v>
      </c>
      <c r="D86">
        <v>0</v>
      </c>
      <c r="E86">
        <v>0</v>
      </c>
      <c r="F86">
        <v>6</v>
      </c>
      <c r="G86">
        <v>78</v>
      </c>
      <c r="H86">
        <f t="shared" si="11"/>
        <v>0.87613382128790473</v>
      </c>
      <c r="I86">
        <f t="shared" si="10"/>
        <v>-0.1322364356856929</v>
      </c>
      <c r="L86">
        <f t="shared" si="12"/>
        <v>0.87613382128790473</v>
      </c>
      <c r="M86">
        <f t="shared" si="15"/>
        <v>0.11153157007685253</v>
      </c>
      <c r="N86">
        <f t="shared" si="13"/>
        <v>1.1210272589872719E-2</v>
      </c>
      <c r="O86">
        <f t="shared" si="13"/>
        <v>1.0266638904467284E-3</v>
      </c>
      <c r="P86">
        <f t="shared" si="13"/>
        <v>8.944047208740069E-5</v>
      </c>
      <c r="Q86">
        <f t="shared" si="13"/>
        <v>7.5522348422680252E-6</v>
      </c>
      <c r="R86">
        <f t="shared" si="13"/>
        <v>6.2421288192706191E-7</v>
      </c>
      <c r="S86">
        <f t="shared" si="13"/>
        <v>5.0796614321510338E-8</v>
      </c>
      <c r="T86">
        <f t="shared" si="13"/>
        <v>4.0850798053366406E-9</v>
      </c>
      <c r="U86">
        <f t="shared" si="13"/>
        <v>3.2548353907033553E-10</v>
      </c>
      <c r="V86">
        <f t="shared" si="14"/>
        <v>2.7933988455686176E-11</v>
      </c>
    </row>
    <row r="87" spans="1:22" x14ac:dyDescent="0.2">
      <c r="A87" s="1" t="s">
        <v>150</v>
      </c>
      <c r="B87">
        <v>0</v>
      </c>
      <c r="C87">
        <v>0</v>
      </c>
      <c r="D87">
        <v>0</v>
      </c>
      <c r="E87">
        <v>0</v>
      </c>
      <c r="F87">
        <v>27</v>
      </c>
      <c r="G87">
        <v>78</v>
      </c>
      <c r="H87">
        <f t="shared" si="11"/>
        <v>0.58942858858078007</v>
      </c>
      <c r="I87">
        <f t="shared" si="10"/>
        <v>-0.52860170530652983</v>
      </c>
      <c r="L87">
        <f t="shared" si="12"/>
        <v>0.58942858858078007</v>
      </c>
      <c r="M87">
        <f t="shared" si="15"/>
        <v>0.26839686130038654</v>
      </c>
      <c r="N87">
        <f t="shared" si="13"/>
        <v>9.6497723340688873E-2</v>
      </c>
      <c r="O87">
        <f t="shared" si="13"/>
        <v>3.161188977031372E-2</v>
      </c>
      <c r="P87">
        <f t="shared" si="13"/>
        <v>9.8509367751460838E-3</v>
      </c>
      <c r="Q87">
        <f t="shared" si="13"/>
        <v>2.9753647426016727E-3</v>
      </c>
      <c r="R87">
        <f t="shared" si="13"/>
        <v>8.7966787195141634E-4</v>
      </c>
      <c r="S87">
        <f t="shared" si="13"/>
        <v>2.5606018075170918E-4</v>
      </c>
      <c r="T87">
        <f t="shared" si="13"/>
        <v>7.3659557153848916E-5</v>
      </c>
      <c r="U87">
        <f t="shared" si="13"/>
        <v>2.0993210726755165E-5</v>
      </c>
      <c r="V87">
        <f t="shared" si="14"/>
        <v>8.2546694993856917E-6</v>
      </c>
    </row>
    <row r="88" spans="1:22" x14ac:dyDescent="0.2">
      <c r="A88" t="s">
        <v>54</v>
      </c>
      <c r="B88">
        <v>1</v>
      </c>
      <c r="C88">
        <v>2</v>
      </c>
      <c r="D88">
        <v>3</v>
      </c>
      <c r="E88">
        <v>6</v>
      </c>
      <c r="F88">
        <v>46</v>
      </c>
      <c r="G88">
        <v>39</v>
      </c>
      <c r="H88">
        <f t="shared" si="11"/>
        <v>0.28746686532158616</v>
      </c>
      <c r="I88">
        <f t="shared" si="10"/>
        <v>-1.2466476764419976</v>
      </c>
      <c r="L88">
        <f t="shared" si="12"/>
        <v>0.43931724539923428</v>
      </c>
      <c r="M88">
        <f t="shared" si="15"/>
        <v>0.28746686532158616</v>
      </c>
      <c r="N88">
        <f t="shared" si="13"/>
        <v>0.14852284176815453</v>
      </c>
      <c r="O88">
        <f t="shared" si="13"/>
        <v>6.9918558264092906E-2</v>
      </c>
      <c r="P88">
        <f t="shared" si="13"/>
        <v>3.1310165255601381E-2</v>
      </c>
      <c r="Q88">
        <f t="shared" si="13"/>
        <v>1.3589824964326801E-2</v>
      </c>
      <c r="R88">
        <f t="shared" si="13"/>
        <v>5.7737530382746313E-3</v>
      </c>
      <c r="S88">
        <f t="shared" si="13"/>
        <v>2.4151679871287643E-3</v>
      </c>
      <c r="T88">
        <f t="shared" si="13"/>
        <v>9.9838999874248165E-4</v>
      </c>
      <c r="U88">
        <f t="shared" si="13"/>
        <v>4.0889877180347843E-4</v>
      </c>
      <c r="V88">
        <f t="shared" si="14"/>
        <v>2.782892310545515E-4</v>
      </c>
    </row>
    <row r="89" spans="1:22" x14ac:dyDescent="0.2">
      <c r="A89" t="s">
        <v>20</v>
      </c>
      <c r="B89">
        <v>6</v>
      </c>
      <c r="C89">
        <v>7</v>
      </c>
      <c r="D89">
        <v>7</v>
      </c>
      <c r="E89">
        <v>20</v>
      </c>
      <c r="F89">
        <v>166</v>
      </c>
      <c r="G89">
        <v>13</v>
      </c>
      <c r="H89">
        <f t="shared" si="11"/>
        <v>6.2919447267957493E-2</v>
      </c>
      <c r="I89">
        <f t="shared" si="10"/>
        <v>-2.7658999855102784</v>
      </c>
      <c r="L89">
        <f t="shared" si="12"/>
        <v>0.13405725934865856</v>
      </c>
      <c r="M89">
        <f t="shared" si="15"/>
        <v>0.15917818677383561</v>
      </c>
      <c r="N89">
        <f t="shared" si="13"/>
        <v>0.14924342159953038</v>
      </c>
      <c r="O89">
        <f t="shared" si="13"/>
        <v>0.12749718569505511</v>
      </c>
      <c r="P89">
        <f t="shared" si="13"/>
        <v>0.10360952456489973</v>
      </c>
      <c r="Q89">
        <f t="shared" si="13"/>
        <v>8.1608307523615961E-2</v>
      </c>
      <c r="R89">
        <f t="shared" si="13"/>
        <v>6.2919447267957493E-2</v>
      </c>
      <c r="S89">
        <f t="shared" si="13"/>
        <v>4.7761749391402653E-2</v>
      </c>
      <c r="T89">
        <f t="shared" si="13"/>
        <v>3.5829379815690593E-2</v>
      </c>
      <c r="U89">
        <f t="shared" si="13"/>
        <v>2.6629380429361631E-2</v>
      </c>
      <c r="V89">
        <f t="shared" si="14"/>
        <v>7.1666157589992396E-2</v>
      </c>
    </row>
    <row r="90" spans="1:22" x14ac:dyDescent="0.2">
      <c r="A90" s="1" t="s">
        <v>151</v>
      </c>
      <c r="B90">
        <v>0</v>
      </c>
      <c r="C90">
        <v>0</v>
      </c>
      <c r="D90">
        <v>0</v>
      </c>
      <c r="E90">
        <v>0</v>
      </c>
      <c r="F90">
        <v>4</v>
      </c>
      <c r="G90">
        <v>78</v>
      </c>
      <c r="H90">
        <f t="shared" si="11"/>
        <v>0.9145957579080165</v>
      </c>
      <c r="I90">
        <f t="shared" si="10"/>
        <v>-8.9273105962666549E-2</v>
      </c>
      <c r="L90">
        <f t="shared" si="12"/>
        <v>0.9145957579080165</v>
      </c>
      <c r="M90">
        <f t="shared" si="15"/>
        <v>7.9574025984702826E-2</v>
      </c>
      <c r="N90">
        <f t="shared" si="13"/>
        <v>5.4664358813238936E-3</v>
      </c>
      <c r="O90">
        <f t="shared" si="13"/>
        <v>3.4216134362389237E-4</v>
      </c>
      <c r="P90">
        <f t="shared" si="13"/>
        <v>2.0372827504496726E-5</v>
      </c>
      <c r="Q90">
        <f t="shared" si="13"/>
        <v>1.1757291377853312E-6</v>
      </c>
      <c r="R90">
        <f t="shared" si="13"/>
        <v>6.6416975081767486E-8</v>
      </c>
      <c r="S90">
        <f t="shared" si="13"/>
        <v>3.6939898840406163E-9</v>
      </c>
      <c r="T90">
        <f t="shared" si="13"/>
        <v>2.0303740315521443E-10</v>
      </c>
      <c r="U90">
        <f t="shared" si="13"/>
        <v>1.1056536511344096E-11</v>
      </c>
      <c r="V90">
        <f t="shared" si="14"/>
        <v>6.3182792331417659E-13</v>
      </c>
    </row>
    <row r="91" spans="1:22" x14ac:dyDescent="0.2">
      <c r="A91" t="s">
        <v>53</v>
      </c>
      <c r="B91">
        <v>1</v>
      </c>
      <c r="C91">
        <v>2</v>
      </c>
      <c r="D91">
        <v>4</v>
      </c>
      <c r="E91">
        <v>7</v>
      </c>
      <c r="F91">
        <v>126</v>
      </c>
      <c r="G91">
        <v>33</v>
      </c>
      <c r="H91">
        <f t="shared" si="11"/>
        <v>0.19801337310186684</v>
      </c>
      <c r="I91">
        <f t="shared" si="10"/>
        <v>-1.6194207096498676</v>
      </c>
      <c r="L91">
        <f t="shared" si="12"/>
        <v>0.18329356749994613</v>
      </c>
      <c r="M91">
        <f t="shared" si="15"/>
        <v>0.19801337310186684</v>
      </c>
      <c r="N91">
        <f t="shared" si="13"/>
        <v>0.16890851513881547</v>
      </c>
      <c r="O91">
        <f t="shared" si="13"/>
        <v>0.13128113522520557</v>
      </c>
      <c r="P91">
        <f t="shared" si="13"/>
        <v>9.7061452041846658E-2</v>
      </c>
      <c r="Q91">
        <f t="shared" si="13"/>
        <v>6.955475937890275E-2</v>
      </c>
      <c r="R91">
        <f t="shared" si="13"/>
        <v>4.8789094557276126E-2</v>
      </c>
      <c r="S91">
        <f t="shared" si="13"/>
        <v>3.3694845032776345E-2</v>
      </c>
      <c r="T91">
        <f t="shared" si="13"/>
        <v>2.2996826404146683E-2</v>
      </c>
      <c r="U91">
        <f t="shared" si="13"/>
        <v>1.5550166957604545E-2</v>
      </c>
      <c r="V91">
        <f t="shared" si="14"/>
        <v>3.0856264661612842E-2</v>
      </c>
    </row>
    <row r="92" spans="1:22" x14ac:dyDescent="0.2">
      <c r="A92" t="s">
        <v>60</v>
      </c>
      <c r="B92">
        <v>1</v>
      </c>
      <c r="C92">
        <v>1</v>
      </c>
      <c r="D92">
        <v>3</v>
      </c>
      <c r="E92">
        <v>5</v>
      </c>
      <c r="F92">
        <v>28</v>
      </c>
      <c r="G92">
        <v>42</v>
      </c>
      <c r="H92">
        <f t="shared" si="11"/>
        <v>0.27105762712765613</v>
      </c>
      <c r="I92">
        <f t="shared" si="10"/>
        <v>-1.305423834480927</v>
      </c>
      <c r="L92">
        <f t="shared" si="12"/>
        <v>0.5796187463598147</v>
      </c>
      <c r="M92">
        <f t="shared" si="15"/>
        <v>0.27105762712765613</v>
      </c>
      <c r="N92">
        <f t="shared" si="13"/>
        <v>0.1000862375831809</v>
      </c>
      <c r="O92">
        <f t="shared" si="13"/>
        <v>3.3672925730693602E-2</v>
      </c>
      <c r="P92">
        <f t="shared" si="13"/>
        <v>1.077658161578853E-2</v>
      </c>
      <c r="Q92">
        <f t="shared" si="13"/>
        <v>3.3428493130894187E-3</v>
      </c>
      <c r="R92">
        <f t="shared" si="13"/>
        <v>1.015005546391603E-3</v>
      </c>
      <c r="S92">
        <f t="shared" si="13"/>
        <v>3.0343441046992183E-4</v>
      </c>
      <c r="T92">
        <f t="shared" si="13"/>
        <v>8.9644775218601427E-5</v>
      </c>
      <c r="U92">
        <f t="shared" si="13"/>
        <v>2.6239033942978291E-5</v>
      </c>
      <c r="V92">
        <f t="shared" si="14"/>
        <v>1.0708503753842358E-5</v>
      </c>
    </row>
    <row r="93" spans="1:22" x14ac:dyDescent="0.2">
      <c r="A93" s="1" t="s">
        <v>152</v>
      </c>
      <c r="B93">
        <v>0</v>
      </c>
      <c r="C93">
        <v>0</v>
      </c>
      <c r="D93">
        <v>0</v>
      </c>
      <c r="E93">
        <v>0</v>
      </c>
      <c r="F93">
        <v>65</v>
      </c>
      <c r="G93">
        <v>78</v>
      </c>
      <c r="H93">
        <f t="shared" si="11"/>
        <v>0.34176506713209576</v>
      </c>
      <c r="I93">
        <f t="shared" si="10"/>
        <v>-1.073631716179938</v>
      </c>
      <c r="L93">
        <f t="shared" si="12"/>
        <v>0.34176506713209576</v>
      </c>
      <c r="M93">
        <f t="shared" si="15"/>
        <v>0.27323388303433432</v>
      </c>
      <c r="N93">
        <f t="shared" si="13"/>
        <v>0.17248056871559767</v>
      </c>
      <c r="O93">
        <f t="shared" si="13"/>
        <v>9.9206368913352244E-2</v>
      </c>
      <c r="P93">
        <f t="shared" si="13"/>
        <v>5.4279096990526327E-2</v>
      </c>
      <c r="Q93">
        <f t="shared" si="13"/>
        <v>2.8784671772645022E-2</v>
      </c>
      <c r="R93">
        <f t="shared" si="13"/>
        <v>1.4941898665355596E-2</v>
      </c>
      <c r="S93">
        <f t="shared" si="13"/>
        <v>7.636512920230403E-3</v>
      </c>
      <c r="T93">
        <f t="shared" si="13"/>
        <v>3.8569866320814516E-3</v>
      </c>
      <c r="U93">
        <f t="shared" si="13"/>
        <v>1.9300292117812956E-3</v>
      </c>
      <c r="V93">
        <f t="shared" si="14"/>
        <v>1.8849160119999153E-3</v>
      </c>
    </row>
    <row r="94" spans="1:22" x14ac:dyDescent="0.2">
      <c r="A94" t="s">
        <v>44</v>
      </c>
      <c r="B94">
        <v>2</v>
      </c>
      <c r="C94">
        <v>0</v>
      </c>
      <c r="D94">
        <v>2</v>
      </c>
      <c r="E94">
        <v>4</v>
      </c>
      <c r="F94">
        <v>116</v>
      </c>
      <c r="G94">
        <v>47</v>
      </c>
      <c r="H94">
        <f t="shared" si="11"/>
        <v>0.17308479797651061</v>
      </c>
      <c r="I94">
        <f t="shared" si="10"/>
        <v>-1.7539736428604362</v>
      </c>
      <c r="L94">
        <f t="shared" si="12"/>
        <v>0.20014254926408215</v>
      </c>
      <c r="M94">
        <f t="shared" si="15"/>
        <v>0.20945720864207498</v>
      </c>
      <c r="N94">
        <f t="shared" si="13"/>
        <v>0.17308479797651061</v>
      </c>
      <c r="O94">
        <f t="shared" si="13"/>
        <v>0.13032156801375705</v>
      </c>
      <c r="P94">
        <f t="shared" si="13"/>
        <v>9.3339903820088888E-2</v>
      </c>
      <c r="Q94">
        <f t="shared" si="13"/>
        <v>6.4796867224265808E-2</v>
      </c>
      <c r="R94">
        <f t="shared" si="13"/>
        <v>4.4030792969027982E-2</v>
      </c>
      <c r="S94">
        <f t="shared" si="13"/>
        <v>2.9458037019599023E-2</v>
      </c>
      <c r="T94">
        <f t="shared" si="13"/>
        <v>1.9476675964893653E-2</v>
      </c>
      <c r="U94">
        <f t="shared" si="13"/>
        <v>1.2758175739185695E-2</v>
      </c>
      <c r="V94">
        <f t="shared" si="14"/>
        <v>2.313342336651425E-2</v>
      </c>
    </row>
    <row r="95" spans="1:22" x14ac:dyDescent="0.2">
      <c r="A95" t="s">
        <v>32</v>
      </c>
      <c r="B95">
        <v>3</v>
      </c>
      <c r="C95">
        <v>2</v>
      </c>
      <c r="D95">
        <v>2</v>
      </c>
      <c r="E95">
        <v>7</v>
      </c>
      <c r="F95">
        <v>65</v>
      </c>
      <c r="G95">
        <v>33</v>
      </c>
      <c r="H95">
        <f t="shared" si="11"/>
        <v>9.9206368913352244E-2</v>
      </c>
      <c r="I95">
        <f t="shared" si="10"/>
        <v>-2.3105530639966516</v>
      </c>
      <c r="L95">
        <f t="shared" si="12"/>
        <v>0.34176506713209576</v>
      </c>
      <c r="M95">
        <f t="shared" si="15"/>
        <v>0.27323388303433432</v>
      </c>
      <c r="N95">
        <f t="shared" si="13"/>
        <v>0.17248056871559767</v>
      </c>
      <c r="O95">
        <f t="shared" si="13"/>
        <v>9.9206368913352244E-2</v>
      </c>
      <c r="P95">
        <f t="shared" si="13"/>
        <v>5.4279096990526327E-2</v>
      </c>
      <c r="Q95">
        <f t="shared" si="13"/>
        <v>2.8784671772645022E-2</v>
      </c>
      <c r="R95">
        <f t="shared" si="13"/>
        <v>1.4941898665355596E-2</v>
      </c>
      <c r="S95">
        <f t="shared" si="13"/>
        <v>7.636512920230403E-3</v>
      </c>
      <c r="T95">
        <f t="shared" si="13"/>
        <v>3.8569866320814516E-3</v>
      </c>
      <c r="U95">
        <f t="shared" si="13"/>
        <v>1.9300292117812956E-3</v>
      </c>
      <c r="V95">
        <f t="shared" si="14"/>
        <v>1.8849160119999153E-3</v>
      </c>
    </row>
    <row r="96" spans="1:22" x14ac:dyDescent="0.2">
      <c r="A96" t="s">
        <v>45</v>
      </c>
      <c r="B96">
        <v>2</v>
      </c>
      <c r="C96">
        <v>0</v>
      </c>
      <c r="D96">
        <v>2</v>
      </c>
      <c r="E96">
        <v>4</v>
      </c>
      <c r="F96">
        <v>90</v>
      </c>
      <c r="G96">
        <v>47</v>
      </c>
      <c r="H96">
        <f t="shared" si="11"/>
        <v>0.17953404257419767</v>
      </c>
      <c r="I96">
        <f t="shared" si="10"/>
        <v>-1.7173904368115707</v>
      </c>
      <c r="L96">
        <f t="shared" si="12"/>
        <v>0.25753149790925856</v>
      </c>
      <c r="M96">
        <f t="shared" si="15"/>
        <v>0.24198426950054047</v>
      </c>
      <c r="N96">
        <f t="shared" si="13"/>
        <v>0.17953404257419767</v>
      </c>
      <c r="O96">
        <f t="shared" si="13"/>
        <v>0.12136689528046139</v>
      </c>
      <c r="P96">
        <f t="shared" si="13"/>
        <v>7.8045408058330532E-2</v>
      </c>
      <c r="Q96">
        <f t="shared" si="13"/>
        <v>4.8644089283433362E-2</v>
      </c>
      <c r="R96">
        <f t="shared" si="13"/>
        <v>2.967759033721069E-2</v>
      </c>
      <c r="S96">
        <f t="shared" si="13"/>
        <v>1.7826742583873092E-2</v>
      </c>
      <c r="T96">
        <f t="shared" si="13"/>
        <v>1.0582276131651943E-2</v>
      </c>
      <c r="U96">
        <f t="shared" si="13"/>
        <v>6.2237034636809865E-3</v>
      </c>
      <c r="V96">
        <f t="shared" si="14"/>
        <v>8.5834848773613803E-3</v>
      </c>
    </row>
    <row r="97" spans="1:22" x14ac:dyDescent="0.2">
      <c r="A97" t="s">
        <v>15</v>
      </c>
      <c r="B97">
        <v>10</v>
      </c>
      <c r="C97">
        <v>10</v>
      </c>
      <c r="D97">
        <v>20</v>
      </c>
      <c r="E97">
        <v>40</v>
      </c>
      <c r="F97">
        <v>381</v>
      </c>
      <c r="G97">
        <v>7</v>
      </c>
      <c r="H97">
        <f t="shared" si="11"/>
        <v>4.5450167001880155E-2</v>
      </c>
      <c r="I97">
        <f t="shared" si="10"/>
        <v>-3.0911387839565956</v>
      </c>
      <c r="L97">
        <f t="shared" si="12"/>
        <v>4.4637644544471472E-2</v>
      </c>
      <c r="M97">
        <f t="shared" si="15"/>
        <v>6.4331836518683364E-2</v>
      </c>
      <c r="N97">
        <f t="shared" si="13"/>
        <v>7.3220714715119831E-2</v>
      </c>
      <c r="O97">
        <f t="shared" si="13"/>
        <v>7.5933905093811455E-2</v>
      </c>
      <c r="P97">
        <f t="shared" si="13"/>
        <v>7.490851500542213E-2</v>
      </c>
      <c r="Q97">
        <f t="shared" si="13"/>
        <v>7.1624606344030936E-2</v>
      </c>
      <c r="R97">
        <f t="shared" si="13"/>
        <v>6.7036162629950671E-2</v>
      </c>
      <c r="S97">
        <f t="shared" si="13"/>
        <v>6.1773305731186286E-2</v>
      </c>
      <c r="T97">
        <f t="shared" si="13"/>
        <v>5.6254371673738354E-2</v>
      </c>
      <c r="U97">
        <f t="shared" si="13"/>
        <v>5.0754484323307238E-2</v>
      </c>
      <c r="V97">
        <f t="shared" si="14"/>
        <v>0.35952445342027828</v>
      </c>
    </row>
    <row r="98" spans="1:22" x14ac:dyDescent="0.2">
      <c r="A98" t="s">
        <v>26</v>
      </c>
      <c r="B98">
        <v>4</v>
      </c>
      <c r="C98">
        <v>1</v>
      </c>
      <c r="D98">
        <v>4</v>
      </c>
      <c r="E98">
        <v>9</v>
      </c>
      <c r="F98">
        <v>50</v>
      </c>
      <c r="G98">
        <v>26</v>
      </c>
      <c r="H98">
        <f t="shared" si="11"/>
        <v>3.6299333924831173E-2</v>
      </c>
      <c r="I98">
        <f t="shared" si="10"/>
        <v>-3.3159558870578847</v>
      </c>
      <c r="L98">
        <f t="shared" si="12"/>
        <v>0.41539892516305188</v>
      </c>
      <c r="M98">
        <f t="shared" si="15"/>
        <v>0.28602633931178406</v>
      </c>
      <c r="N98">
        <f t="shared" si="13"/>
        <v>0.15550457549261459</v>
      </c>
      <c r="O98">
        <f t="shared" si="13"/>
        <v>7.7032514340679092E-2</v>
      </c>
      <c r="P98">
        <f t="shared" si="13"/>
        <v>3.6299333924831173E-2</v>
      </c>
      <c r="Q98">
        <f t="shared" si="13"/>
        <v>1.6579019656791531E-2</v>
      </c>
      <c r="R98">
        <f t="shared" si="13"/>
        <v>7.4119908471416765E-3</v>
      </c>
      <c r="S98">
        <f t="shared" si="13"/>
        <v>3.2625389202201641E-3</v>
      </c>
      <c r="T98">
        <f t="shared" si="13"/>
        <v>1.4191890995995467E-3</v>
      </c>
      <c r="U98">
        <f t="shared" ref="N98:U127" si="16">(1-$B$3)*_xlfn.GAMMA($B$1+U$4)/(_xlfn.GAMMA($B$1)*FACT(U$4))*($B$2/($B$2+$F98))^($B$1)*($F98/($B$2+$F98))^U$4</f>
        <v>6.1162825243709935E-4</v>
      </c>
      <c r="V98">
        <f t="shared" si="14"/>
        <v>4.5394499084894235E-4</v>
      </c>
    </row>
    <row r="99" spans="1:22" x14ac:dyDescent="0.2">
      <c r="A99" t="s">
        <v>8</v>
      </c>
      <c r="B99">
        <v>27</v>
      </c>
      <c r="C99">
        <v>14</v>
      </c>
      <c r="D99">
        <v>17</v>
      </c>
      <c r="E99">
        <v>58</v>
      </c>
      <c r="F99">
        <v>556</v>
      </c>
      <c r="G99">
        <v>5</v>
      </c>
      <c r="H99">
        <f t="shared" si="11"/>
        <v>1.0104297679460609E-2</v>
      </c>
      <c r="I99">
        <f t="shared" si="10"/>
        <v>-4.5947944328219474</v>
      </c>
      <c r="L99">
        <f t="shared" si="12"/>
        <v>2.5489848555642174E-2</v>
      </c>
      <c r="M99">
        <f t="shared" si="15"/>
        <v>3.8744130657590137E-2</v>
      </c>
      <c r="N99">
        <f t="shared" si="16"/>
        <v>4.6515857207588274E-2</v>
      </c>
      <c r="O99">
        <f t="shared" si="16"/>
        <v>5.0885013489517801E-2</v>
      </c>
      <c r="P99">
        <f t="shared" si="16"/>
        <v>5.2950789568718938E-2</v>
      </c>
      <c r="Q99">
        <f t="shared" si="16"/>
        <v>5.3406066813551235E-2</v>
      </c>
      <c r="R99">
        <f t="shared" si="16"/>
        <v>5.2725971007869417E-2</v>
      </c>
      <c r="S99">
        <f t="shared" si="16"/>
        <v>5.125112197638261E-2</v>
      </c>
      <c r="T99">
        <f t="shared" si="16"/>
        <v>4.9231821775702851E-2</v>
      </c>
      <c r="U99">
        <f t="shared" si="16"/>
        <v>4.6854482118773078E-2</v>
      </c>
      <c r="V99">
        <f t="shared" si="14"/>
        <v>0.53194489682866353</v>
      </c>
    </row>
    <row r="100" spans="1:22" x14ac:dyDescent="0.2">
      <c r="A100" t="s">
        <v>79</v>
      </c>
      <c r="B100">
        <v>0</v>
      </c>
      <c r="C100">
        <v>1</v>
      </c>
      <c r="D100">
        <v>1</v>
      </c>
      <c r="E100">
        <v>2</v>
      </c>
      <c r="F100">
        <v>14</v>
      </c>
      <c r="G100">
        <v>66</v>
      </c>
      <c r="H100">
        <f t="shared" si="11"/>
        <v>0.74517487559264761</v>
      </c>
      <c r="I100">
        <f t="shared" si="10"/>
        <v>-0.29413635580877828</v>
      </c>
      <c r="L100">
        <f t="shared" si="12"/>
        <v>0.74517487559264761</v>
      </c>
      <c r="M100">
        <f t="shared" si="15"/>
        <v>0.20153084703828769</v>
      </c>
      <c r="N100">
        <f t="shared" si="16"/>
        <v>4.3034495364096897E-2</v>
      </c>
      <c r="O100">
        <f t="shared" si="16"/>
        <v>8.3730880140782428E-3</v>
      </c>
      <c r="P100">
        <f t="shared" si="16"/>
        <v>1.5497023054792695E-3</v>
      </c>
      <c r="Q100">
        <f t="shared" si="16"/>
        <v>2.7800109710706208E-4</v>
      </c>
      <c r="R100">
        <f t="shared" si="16"/>
        <v>4.8815818767860233E-5</v>
      </c>
      <c r="S100">
        <f t="shared" si="16"/>
        <v>8.4395530045144275E-6</v>
      </c>
      <c r="T100">
        <f t="shared" si="16"/>
        <v>1.4419229389431726E-6</v>
      </c>
      <c r="U100">
        <f t="shared" si="16"/>
        <v>2.4407728430537729E-7</v>
      </c>
      <c r="V100">
        <f t="shared" si="14"/>
        <v>4.9216307695942874E-8</v>
      </c>
    </row>
    <row r="101" spans="1:22" x14ac:dyDescent="0.2">
      <c r="A101" t="s">
        <v>88</v>
      </c>
      <c r="B101">
        <v>0</v>
      </c>
      <c r="C101">
        <v>0</v>
      </c>
      <c r="D101">
        <v>8</v>
      </c>
      <c r="E101">
        <v>8</v>
      </c>
      <c r="F101">
        <v>93</v>
      </c>
      <c r="G101">
        <v>29</v>
      </c>
      <c r="H101">
        <f t="shared" si="11"/>
        <v>0.24966043718235711</v>
      </c>
      <c r="I101">
        <f t="shared" si="10"/>
        <v>-1.3876535356498261</v>
      </c>
      <c r="L101">
        <f t="shared" si="12"/>
        <v>0.24966043718235711</v>
      </c>
      <c r="M101">
        <f t="shared" si="15"/>
        <v>0.23808890782478453</v>
      </c>
      <c r="N101">
        <f t="shared" si="16"/>
        <v>0.17928007469589657</v>
      </c>
      <c r="O101">
        <f t="shared" si="16"/>
        <v>0.123003832556368</v>
      </c>
      <c r="P101">
        <f t="shared" si="16"/>
        <v>8.0278443499870955E-2</v>
      </c>
      <c r="Q101">
        <f t="shared" si="16"/>
        <v>5.078259053056567E-2</v>
      </c>
      <c r="R101">
        <f t="shared" si="16"/>
        <v>3.1444637813665625E-2</v>
      </c>
      <c r="S101">
        <f t="shared" si="16"/>
        <v>1.9170045390942338E-2</v>
      </c>
      <c r="T101">
        <f t="shared" si="16"/>
        <v>1.1549506410453268E-2</v>
      </c>
      <c r="U101">
        <f t="shared" si="16"/>
        <v>6.8939227586706517E-3</v>
      </c>
      <c r="V101">
        <f t="shared" si="14"/>
        <v>9.8476013364253712E-3</v>
      </c>
    </row>
    <row r="102" spans="1:22" x14ac:dyDescent="0.2">
      <c r="A102" t="s">
        <v>24</v>
      </c>
      <c r="B102">
        <v>4</v>
      </c>
      <c r="C102">
        <v>4</v>
      </c>
      <c r="D102">
        <v>2</v>
      </c>
      <c r="E102">
        <v>10</v>
      </c>
      <c r="F102">
        <v>85</v>
      </c>
      <c r="G102">
        <v>25</v>
      </c>
      <c r="H102">
        <f t="shared" si="11"/>
        <v>7.402933163642364E-2</v>
      </c>
      <c r="I102">
        <f t="shared" si="10"/>
        <v>-2.6032938908479926</v>
      </c>
      <c r="L102">
        <f t="shared" si="12"/>
        <v>0.27155076646828269</v>
      </c>
      <c r="M102">
        <f t="shared" si="15"/>
        <v>0.2484948631601511</v>
      </c>
      <c r="N102">
        <f t="shared" si="16"/>
        <v>0.1795501702519462</v>
      </c>
      <c r="O102">
        <f t="shared" si="16"/>
        <v>0.11820830344897311</v>
      </c>
      <c r="P102">
        <f t="shared" si="16"/>
        <v>7.402933163642364E-2</v>
      </c>
      <c r="Q102">
        <f t="shared" si="16"/>
        <v>4.4936089976802235E-2</v>
      </c>
      <c r="R102">
        <f t="shared" si="16"/>
        <v>2.669946566507014E-2</v>
      </c>
      <c r="S102">
        <f t="shared" si="16"/>
        <v>1.5619051555764766E-2</v>
      </c>
      <c r="T102">
        <f t="shared" si="16"/>
        <v>9.0296410326575847E-3</v>
      </c>
      <c r="U102">
        <f t="shared" si="16"/>
        <v>5.1718868940489335E-3</v>
      </c>
      <c r="V102">
        <f t="shared" si="14"/>
        <v>6.7104299098795783E-3</v>
      </c>
    </row>
    <row r="103" spans="1:22" x14ac:dyDescent="0.2">
      <c r="A103" s="1" t="s">
        <v>153</v>
      </c>
      <c r="B103">
        <v>0</v>
      </c>
      <c r="C103">
        <v>0</v>
      </c>
      <c r="D103">
        <v>0</v>
      </c>
      <c r="E103">
        <v>0</v>
      </c>
      <c r="F103">
        <v>3</v>
      </c>
      <c r="G103">
        <v>78</v>
      </c>
      <c r="H103">
        <f t="shared" si="11"/>
        <v>0.93483634366374346</v>
      </c>
      <c r="I103">
        <f t="shared" si="10"/>
        <v>-6.7383798528316288E-2</v>
      </c>
      <c r="L103">
        <f t="shared" si="12"/>
        <v>0.93483634366374346</v>
      </c>
      <c r="M103">
        <f t="shared" si="15"/>
        <v>6.1779521878536484E-2</v>
      </c>
      <c r="N103">
        <f t="shared" si="16"/>
        <v>3.2236224613997225E-3</v>
      </c>
      <c r="O103">
        <f t="shared" si="16"/>
        <v>1.5326308413986207E-4</v>
      </c>
      <c r="P103">
        <f t="shared" si="16"/>
        <v>6.9314585313009593E-6</v>
      </c>
      <c r="Q103">
        <f t="shared" si="16"/>
        <v>3.0384165004060793E-7</v>
      </c>
      <c r="R103">
        <f t="shared" si="16"/>
        <v>1.3037244785316351E-8</v>
      </c>
      <c r="S103">
        <f t="shared" si="16"/>
        <v>5.5076854956070413E-10</v>
      </c>
      <c r="T103">
        <f t="shared" si="16"/>
        <v>2.2994087755409431E-11</v>
      </c>
      <c r="U103">
        <f t="shared" si="16"/>
        <v>9.5109947506826053E-13</v>
      </c>
      <c r="V103">
        <f t="shared" si="14"/>
        <v>4.0523140398818214E-14</v>
      </c>
    </row>
    <row r="104" spans="1:22" x14ac:dyDescent="0.2">
      <c r="A104" t="s">
        <v>48</v>
      </c>
      <c r="B104">
        <v>2</v>
      </c>
      <c r="C104">
        <v>0</v>
      </c>
      <c r="D104">
        <v>0</v>
      </c>
      <c r="E104">
        <v>2</v>
      </c>
      <c r="F104">
        <v>11</v>
      </c>
      <c r="G104">
        <v>66</v>
      </c>
      <c r="H104">
        <f t="shared" si="11"/>
        <v>3.0171680917414373E-2</v>
      </c>
      <c r="I104">
        <f t="shared" si="10"/>
        <v>-3.5008515125002599</v>
      </c>
      <c r="L104">
        <f t="shared" si="12"/>
        <v>0.79042191718076682</v>
      </c>
      <c r="M104">
        <f t="shared" si="15"/>
        <v>0.17379347937995437</v>
      </c>
      <c r="N104">
        <f t="shared" si="16"/>
        <v>3.0171680917414373E-2</v>
      </c>
      <c r="O104">
        <f t="shared" si="16"/>
        <v>4.7726467565503833E-3</v>
      </c>
      <c r="P104">
        <f t="shared" si="16"/>
        <v>7.1814602041485114E-4</v>
      </c>
      <c r="Q104">
        <f t="shared" si="16"/>
        <v>1.0473741058192739E-4</v>
      </c>
      <c r="R104">
        <f t="shared" si="16"/>
        <v>1.495225670572688E-5</v>
      </c>
      <c r="S104">
        <f t="shared" si="16"/>
        <v>2.1016309498010664E-6</v>
      </c>
      <c r="T104">
        <f t="shared" si="16"/>
        <v>2.919240698167885E-7</v>
      </c>
      <c r="U104">
        <f t="shared" si="16"/>
        <v>4.0174091139044421E-8</v>
      </c>
      <c r="V104">
        <f t="shared" si="14"/>
        <v>6.3485006140950873E-9</v>
      </c>
    </row>
    <row r="105" spans="1:22" x14ac:dyDescent="0.2">
      <c r="A105" t="s">
        <v>96</v>
      </c>
      <c r="B105">
        <v>0</v>
      </c>
      <c r="C105">
        <v>0</v>
      </c>
      <c r="D105">
        <v>1</v>
      </c>
      <c r="E105">
        <v>1</v>
      </c>
      <c r="F105">
        <v>11</v>
      </c>
      <c r="G105">
        <v>77</v>
      </c>
      <c r="H105">
        <f t="shared" si="11"/>
        <v>0.79042191718076682</v>
      </c>
      <c r="I105">
        <f t="shared" si="10"/>
        <v>-0.23518840370624822</v>
      </c>
      <c r="L105">
        <f t="shared" si="12"/>
        <v>0.79042191718076682</v>
      </c>
      <c r="M105">
        <f t="shared" si="15"/>
        <v>0.17379347937995437</v>
      </c>
      <c r="N105">
        <f t="shared" si="16"/>
        <v>3.0171680917414373E-2</v>
      </c>
      <c r="O105">
        <f t="shared" si="16"/>
        <v>4.7726467565503833E-3</v>
      </c>
      <c r="P105">
        <f t="shared" si="16"/>
        <v>7.1814602041485114E-4</v>
      </c>
      <c r="Q105">
        <f t="shared" si="16"/>
        <v>1.0473741058192739E-4</v>
      </c>
      <c r="R105">
        <f t="shared" si="16"/>
        <v>1.495225670572688E-5</v>
      </c>
      <c r="S105">
        <f t="shared" si="16"/>
        <v>2.1016309498010664E-6</v>
      </c>
      <c r="T105">
        <f t="shared" si="16"/>
        <v>2.919240698167885E-7</v>
      </c>
      <c r="U105">
        <f t="shared" si="16"/>
        <v>4.0174091139044421E-8</v>
      </c>
      <c r="V105">
        <f t="shared" si="14"/>
        <v>6.3485006140950873E-9</v>
      </c>
    </row>
    <row r="106" spans="1:22" x14ac:dyDescent="0.2">
      <c r="A106" t="s">
        <v>75</v>
      </c>
      <c r="B106">
        <v>0</v>
      </c>
      <c r="C106">
        <v>2</v>
      </c>
      <c r="D106">
        <v>1</v>
      </c>
      <c r="E106">
        <v>3</v>
      </c>
      <c r="F106">
        <v>17</v>
      </c>
      <c r="G106">
        <v>60</v>
      </c>
      <c r="H106">
        <f t="shared" si="11"/>
        <v>0.70388652608702296</v>
      </c>
      <c r="I106">
        <f t="shared" si="10"/>
        <v>-0.35113812035119668</v>
      </c>
      <c r="L106">
        <f t="shared" si="12"/>
        <v>0.70388652608702296</v>
      </c>
      <c r="M106">
        <f t="shared" si="15"/>
        <v>0.22365046676689351</v>
      </c>
      <c r="N106">
        <f t="shared" si="16"/>
        <v>5.6108565523261891E-2</v>
      </c>
      <c r="O106">
        <f t="shared" si="16"/>
        <v>1.2825735507048283E-2</v>
      </c>
      <c r="P106">
        <f t="shared" si="16"/>
        <v>2.78887516396642E-3</v>
      </c>
      <c r="Q106">
        <f t="shared" si="16"/>
        <v>5.8777549751189498E-4</v>
      </c>
      <c r="R106">
        <f t="shared" si="16"/>
        <v>1.2125780941246526E-4</v>
      </c>
      <c r="S106">
        <f t="shared" si="16"/>
        <v>2.4629339070448118E-5</v>
      </c>
      <c r="T106">
        <f t="shared" si="16"/>
        <v>4.9437845481226218E-6</v>
      </c>
      <c r="U106">
        <f t="shared" si="16"/>
        <v>9.8317090901045598E-7</v>
      </c>
      <c r="V106">
        <f t="shared" si="14"/>
        <v>2.4135035514571967E-7</v>
      </c>
    </row>
    <row r="107" spans="1:22" x14ac:dyDescent="0.2">
      <c r="A107" s="1" t="s">
        <v>154</v>
      </c>
      <c r="B107">
        <v>0</v>
      </c>
      <c r="C107">
        <v>0</v>
      </c>
      <c r="D107">
        <v>0</v>
      </c>
      <c r="E107">
        <v>0</v>
      </c>
      <c r="F107">
        <v>4</v>
      </c>
      <c r="G107">
        <v>78</v>
      </c>
      <c r="H107">
        <f t="shared" si="11"/>
        <v>0.9145957579080165</v>
      </c>
      <c r="I107">
        <f t="shared" si="10"/>
        <v>-8.9273105962666549E-2</v>
      </c>
      <c r="L107">
        <f t="shared" si="12"/>
        <v>0.9145957579080165</v>
      </c>
      <c r="M107">
        <f t="shared" si="15"/>
        <v>7.9574025984702826E-2</v>
      </c>
      <c r="N107">
        <f t="shared" si="16"/>
        <v>5.4664358813238936E-3</v>
      </c>
      <c r="O107">
        <f t="shared" si="16"/>
        <v>3.4216134362389237E-4</v>
      </c>
      <c r="P107">
        <f t="shared" si="16"/>
        <v>2.0372827504496726E-5</v>
      </c>
      <c r="Q107">
        <f t="shared" si="16"/>
        <v>1.1757291377853312E-6</v>
      </c>
      <c r="R107">
        <f t="shared" si="16"/>
        <v>6.6416975081767486E-8</v>
      </c>
      <c r="S107">
        <f t="shared" si="16"/>
        <v>3.6939898840406163E-9</v>
      </c>
      <c r="T107">
        <f t="shared" si="16"/>
        <v>2.0303740315521443E-10</v>
      </c>
      <c r="U107">
        <f t="shared" si="16"/>
        <v>1.1056536511344096E-11</v>
      </c>
      <c r="V107">
        <f t="shared" si="14"/>
        <v>6.3182792331417659E-13</v>
      </c>
    </row>
    <row r="108" spans="1:22" x14ac:dyDescent="0.2">
      <c r="A108" t="s">
        <v>66</v>
      </c>
      <c r="B108">
        <v>1</v>
      </c>
      <c r="C108">
        <v>0</v>
      </c>
      <c r="D108">
        <v>1</v>
      </c>
      <c r="E108">
        <v>2</v>
      </c>
      <c r="F108">
        <v>33</v>
      </c>
      <c r="G108">
        <v>66</v>
      </c>
      <c r="H108">
        <f t="shared" si="11"/>
        <v>0.2808586406075198</v>
      </c>
      <c r="I108">
        <f t="shared" si="10"/>
        <v>-1.2699037945609166</v>
      </c>
      <c r="L108">
        <f t="shared" si="12"/>
        <v>0.53422576450304038</v>
      </c>
      <c r="M108">
        <f t="shared" si="15"/>
        <v>0.2808586406075198</v>
      </c>
      <c r="N108">
        <f t="shared" si="16"/>
        <v>0.11658559916309855</v>
      </c>
      <c r="O108">
        <f t="shared" si="16"/>
        <v>4.4095653756836536E-2</v>
      </c>
      <c r="P108">
        <f t="shared" si="16"/>
        <v>1.5865009762927828E-2</v>
      </c>
      <c r="Q108">
        <f t="shared" si="16"/>
        <v>5.5324883678760243E-3</v>
      </c>
      <c r="R108">
        <f t="shared" si="16"/>
        <v>1.8884979282426972E-3</v>
      </c>
      <c r="S108">
        <f t="shared" si="16"/>
        <v>6.346836563315768E-4</v>
      </c>
      <c r="T108">
        <f t="shared" si="16"/>
        <v>2.1079575260522649E-4</v>
      </c>
      <c r="U108">
        <f t="shared" si="16"/>
        <v>6.9363197121608268E-5</v>
      </c>
      <c r="V108">
        <f t="shared" si="14"/>
        <v>3.350330439988447E-5</v>
      </c>
    </row>
    <row r="109" spans="1:22" x14ac:dyDescent="0.2">
      <c r="A109" s="1" t="s">
        <v>155</v>
      </c>
      <c r="B109">
        <v>0</v>
      </c>
      <c r="C109">
        <v>0</v>
      </c>
      <c r="D109">
        <v>0</v>
      </c>
      <c r="E109">
        <v>0</v>
      </c>
      <c r="F109">
        <v>6</v>
      </c>
      <c r="G109">
        <v>78</v>
      </c>
      <c r="H109">
        <f t="shared" si="11"/>
        <v>0.87613382128790473</v>
      </c>
      <c r="I109">
        <f t="shared" si="10"/>
        <v>-0.1322364356856929</v>
      </c>
      <c r="L109">
        <f t="shared" si="12"/>
        <v>0.87613382128790473</v>
      </c>
      <c r="M109">
        <f t="shared" si="15"/>
        <v>0.11153157007685253</v>
      </c>
      <c r="N109">
        <f t="shared" si="16"/>
        <v>1.1210272589872719E-2</v>
      </c>
      <c r="O109">
        <f t="shared" si="16"/>
        <v>1.0266638904467284E-3</v>
      </c>
      <c r="P109">
        <f t="shared" si="16"/>
        <v>8.944047208740069E-5</v>
      </c>
      <c r="Q109">
        <f t="shared" si="16"/>
        <v>7.5522348422680252E-6</v>
      </c>
      <c r="R109">
        <f t="shared" si="16"/>
        <v>6.2421288192706191E-7</v>
      </c>
      <c r="S109">
        <f t="shared" si="16"/>
        <v>5.0796614321510338E-8</v>
      </c>
      <c r="T109">
        <f t="shared" si="16"/>
        <v>4.0850798053366406E-9</v>
      </c>
      <c r="U109">
        <f t="shared" si="16"/>
        <v>3.2548353907033553E-10</v>
      </c>
      <c r="V109">
        <f t="shared" si="14"/>
        <v>2.7933988455686176E-11</v>
      </c>
    </row>
    <row r="110" spans="1:22" x14ac:dyDescent="0.2">
      <c r="A110" s="1" t="s">
        <v>156</v>
      </c>
      <c r="B110">
        <v>0</v>
      </c>
      <c r="C110">
        <v>0</v>
      </c>
      <c r="D110">
        <v>0</v>
      </c>
      <c r="E110">
        <v>0</v>
      </c>
      <c r="F110">
        <v>2</v>
      </c>
      <c r="G110">
        <v>78</v>
      </c>
      <c r="H110">
        <f t="shared" si="11"/>
        <v>0.9557934611493466</v>
      </c>
      <c r="I110">
        <f t="shared" si="10"/>
        <v>-4.5213434094639578E-2</v>
      </c>
      <c r="L110">
        <f t="shared" si="12"/>
        <v>0.9557934611493466</v>
      </c>
      <c r="M110">
        <f t="shared" si="15"/>
        <v>4.2653824786578004E-2</v>
      </c>
      <c r="N110">
        <f t="shared" si="16"/>
        <v>1.5029428953952082E-3</v>
      </c>
      <c r="O110">
        <f t="shared" si="16"/>
        <v>4.8252601865847571E-5</v>
      </c>
      <c r="P110">
        <f t="shared" si="16"/>
        <v>1.473644317629274E-6</v>
      </c>
      <c r="Q110">
        <f t="shared" si="16"/>
        <v>4.3621462213285708E-8</v>
      </c>
      <c r="R110">
        <f t="shared" si="16"/>
        <v>1.2639316879289613E-9</v>
      </c>
      <c r="S110">
        <f t="shared" si="16"/>
        <v>3.6057182169746959E-11</v>
      </c>
      <c r="T110">
        <f t="shared" si="16"/>
        <v>1.0165382027783781E-12</v>
      </c>
      <c r="U110">
        <f t="shared" si="16"/>
        <v>2.8393460821065143E-14</v>
      </c>
      <c r="V110">
        <f t="shared" si="14"/>
        <v>0</v>
      </c>
    </row>
    <row r="111" spans="1:22" x14ac:dyDescent="0.2">
      <c r="A111" s="1" t="s">
        <v>157</v>
      </c>
      <c r="B111">
        <v>0</v>
      </c>
      <c r="C111">
        <v>0</v>
      </c>
      <c r="D111">
        <v>0</v>
      </c>
      <c r="E111">
        <v>0</v>
      </c>
      <c r="F111">
        <v>3</v>
      </c>
      <c r="G111">
        <v>78</v>
      </c>
      <c r="H111">
        <f t="shared" si="11"/>
        <v>0.93483634366374346</v>
      </c>
      <c r="I111">
        <f t="shared" si="10"/>
        <v>-6.7383798528316288E-2</v>
      </c>
      <c r="L111">
        <f t="shared" si="12"/>
        <v>0.93483634366374346</v>
      </c>
      <c r="M111">
        <f t="shared" si="15"/>
        <v>6.1779521878536484E-2</v>
      </c>
      <c r="N111">
        <f t="shared" si="16"/>
        <v>3.2236224613997225E-3</v>
      </c>
      <c r="O111">
        <f t="shared" si="16"/>
        <v>1.5326308413986207E-4</v>
      </c>
      <c r="P111">
        <f t="shared" si="16"/>
        <v>6.9314585313009593E-6</v>
      </c>
      <c r="Q111">
        <f t="shared" si="16"/>
        <v>3.0384165004060793E-7</v>
      </c>
      <c r="R111">
        <f t="shared" si="16"/>
        <v>1.3037244785316351E-8</v>
      </c>
      <c r="S111">
        <f t="shared" si="16"/>
        <v>5.5076854956070413E-10</v>
      </c>
      <c r="T111">
        <f t="shared" si="16"/>
        <v>2.2994087755409431E-11</v>
      </c>
      <c r="U111">
        <f t="shared" si="16"/>
        <v>9.5109947506826053E-13</v>
      </c>
      <c r="V111">
        <f t="shared" si="14"/>
        <v>4.0523140398818214E-14</v>
      </c>
    </row>
    <row r="112" spans="1:22" x14ac:dyDescent="0.2">
      <c r="A112" s="1" t="s">
        <v>158</v>
      </c>
      <c r="B112">
        <v>0</v>
      </c>
      <c r="C112">
        <v>0</v>
      </c>
      <c r="D112">
        <v>0</v>
      </c>
      <c r="E112">
        <v>0</v>
      </c>
      <c r="F112">
        <v>4</v>
      </c>
      <c r="G112">
        <v>78</v>
      </c>
      <c r="H112">
        <f t="shared" si="11"/>
        <v>0.9145957579080165</v>
      </c>
      <c r="I112">
        <f t="shared" si="10"/>
        <v>-8.9273105962666549E-2</v>
      </c>
      <c r="L112">
        <f t="shared" si="12"/>
        <v>0.9145957579080165</v>
      </c>
      <c r="M112">
        <f t="shared" si="15"/>
        <v>7.9574025984702826E-2</v>
      </c>
      <c r="N112">
        <f t="shared" si="16"/>
        <v>5.4664358813238936E-3</v>
      </c>
      <c r="O112">
        <f t="shared" si="16"/>
        <v>3.4216134362389237E-4</v>
      </c>
      <c r="P112">
        <f t="shared" si="16"/>
        <v>2.0372827504496726E-5</v>
      </c>
      <c r="Q112">
        <f t="shared" si="16"/>
        <v>1.1757291377853312E-6</v>
      </c>
      <c r="R112">
        <f t="shared" si="16"/>
        <v>6.6416975081767486E-8</v>
      </c>
      <c r="S112">
        <f t="shared" si="16"/>
        <v>3.6939898840406163E-9</v>
      </c>
      <c r="T112">
        <f t="shared" si="16"/>
        <v>2.0303740315521443E-10</v>
      </c>
      <c r="U112">
        <f t="shared" si="16"/>
        <v>1.1056536511344096E-11</v>
      </c>
      <c r="V112">
        <f t="shared" si="14"/>
        <v>6.3182792331417659E-13</v>
      </c>
    </row>
    <row r="113" spans="1:22" x14ac:dyDescent="0.2">
      <c r="A113" s="1" t="s">
        <v>159</v>
      </c>
      <c r="B113">
        <v>0</v>
      </c>
      <c r="C113">
        <v>0</v>
      </c>
      <c r="D113">
        <v>0</v>
      </c>
      <c r="E113">
        <v>0</v>
      </c>
      <c r="F113">
        <v>5</v>
      </c>
      <c r="G113">
        <v>78</v>
      </c>
      <c r="H113">
        <f t="shared" si="11"/>
        <v>0.89503863583260679</v>
      </c>
      <c r="I113">
        <f t="shared" si="10"/>
        <v>-0.11088839311096349</v>
      </c>
      <c r="L113">
        <f t="shared" si="12"/>
        <v>0.89503863583260679</v>
      </c>
      <c r="M113">
        <f t="shared" si="15"/>
        <v>9.6129640718455533E-2</v>
      </c>
      <c r="N113">
        <f t="shared" si="16"/>
        <v>8.1519918647975382E-3</v>
      </c>
      <c r="O113">
        <f t="shared" si="16"/>
        <v>6.2988883922327692E-4</v>
      </c>
      <c r="P113">
        <f t="shared" si="16"/>
        <v>4.6297524495259982E-5</v>
      </c>
      <c r="Q113">
        <f t="shared" si="16"/>
        <v>3.2982778244706393E-6</v>
      </c>
      <c r="R113">
        <f t="shared" si="16"/>
        <v>2.30002489637347E-7</v>
      </c>
      <c r="S113">
        <f t="shared" si="16"/>
        <v>1.5791472858291763E-8</v>
      </c>
      <c r="T113">
        <f t="shared" si="16"/>
        <v>1.0714612718644221E-9</v>
      </c>
      <c r="U113">
        <f t="shared" si="16"/>
        <v>7.2026618112812024E-11</v>
      </c>
      <c r="V113">
        <f t="shared" si="14"/>
        <v>5.1466608752548382E-12</v>
      </c>
    </row>
    <row r="114" spans="1:22" x14ac:dyDescent="0.2">
      <c r="A114" t="s">
        <v>84</v>
      </c>
      <c r="B114">
        <v>0</v>
      </c>
      <c r="C114">
        <v>1</v>
      </c>
      <c r="D114">
        <v>0</v>
      </c>
      <c r="E114">
        <v>1</v>
      </c>
      <c r="F114">
        <v>42</v>
      </c>
      <c r="G114">
        <v>77</v>
      </c>
      <c r="H114">
        <f t="shared" si="11"/>
        <v>0.46548524309701728</v>
      </c>
      <c r="I114">
        <f t="shared" si="10"/>
        <v>-0.76467488395544136</v>
      </c>
      <c r="L114">
        <f t="shared" si="12"/>
        <v>0.46548524309701728</v>
      </c>
      <c r="M114">
        <f t="shared" si="15"/>
        <v>0.2875807488964075</v>
      </c>
      <c r="N114">
        <f t="shared" si="16"/>
        <v>0.14028429793686323</v>
      </c>
      <c r="O114">
        <f t="shared" si="16"/>
        <v>6.2352241853764478E-2</v>
      </c>
      <c r="P114">
        <f t="shared" si="16"/>
        <v>2.6362631805156352E-2</v>
      </c>
      <c r="Q114">
        <f t="shared" si="16"/>
        <v>1.0803415093811395E-2</v>
      </c>
      <c r="R114">
        <f t="shared" si="16"/>
        <v>4.3336037610064958E-3</v>
      </c>
      <c r="S114">
        <f t="shared" si="16"/>
        <v>1.7115206166555502E-3</v>
      </c>
      <c r="T114">
        <f t="shared" si="16"/>
        <v>6.6800360927694749E-4</v>
      </c>
      <c r="U114">
        <f t="shared" si="16"/>
        <v>2.5830819754086762E-4</v>
      </c>
      <c r="V114">
        <f t="shared" si="14"/>
        <v>1.5998513249970703E-4</v>
      </c>
    </row>
    <row r="115" spans="1:22" x14ac:dyDescent="0.2">
      <c r="A115" s="1" t="s">
        <v>160</v>
      </c>
      <c r="B115">
        <v>0</v>
      </c>
      <c r="C115">
        <v>0</v>
      </c>
      <c r="D115">
        <v>0</v>
      </c>
      <c r="E115">
        <v>0</v>
      </c>
      <c r="F115">
        <v>12</v>
      </c>
      <c r="G115">
        <v>78</v>
      </c>
      <c r="H115">
        <f t="shared" si="11"/>
        <v>0.77486832534745043</v>
      </c>
      <c r="I115">
        <f t="shared" si="10"/>
        <v>-0.25506216684138533</v>
      </c>
      <c r="L115">
        <f t="shared" si="12"/>
        <v>0.77486832534745043</v>
      </c>
      <c r="M115">
        <f t="shared" si="15"/>
        <v>0.18373519233027644</v>
      </c>
      <c r="N115">
        <f t="shared" si="16"/>
        <v>3.43992063534539E-2</v>
      </c>
      <c r="O115">
        <f t="shared" si="16"/>
        <v>5.8681101118771041E-3</v>
      </c>
      <c r="P115">
        <f t="shared" si="16"/>
        <v>9.5222979744130349E-4</v>
      </c>
      <c r="Q115">
        <f t="shared" si="16"/>
        <v>1.4976864070943976E-4</v>
      </c>
      <c r="R115">
        <f t="shared" si="16"/>
        <v>2.305769267473973E-5</v>
      </c>
      <c r="S115">
        <f t="shared" si="16"/>
        <v>3.4950677892490355E-6</v>
      </c>
      <c r="T115">
        <f t="shared" si="16"/>
        <v>5.2355112780462647E-7</v>
      </c>
      <c r="U115">
        <f t="shared" si="16"/>
        <v>7.7700766167953716E-8</v>
      </c>
      <c r="V115">
        <f t="shared" si="14"/>
        <v>1.340643329683644E-8</v>
      </c>
    </row>
    <row r="116" spans="1:22" x14ac:dyDescent="0.2">
      <c r="A116" s="1" t="s">
        <v>161</v>
      </c>
      <c r="B116">
        <v>0</v>
      </c>
      <c r="C116">
        <v>0</v>
      </c>
      <c r="D116">
        <v>0</v>
      </c>
      <c r="E116">
        <v>0</v>
      </c>
      <c r="F116">
        <v>6</v>
      </c>
      <c r="G116">
        <v>78</v>
      </c>
      <c r="H116">
        <f t="shared" si="11"/>
        <v>0.87613382128790473</v>
      </c>
      <c r="I116">
        <f t="shared" si="10"/>
        <v>-0.1322364356856929</v>
      </c>
      <c r="L116">
        <f t="shared" si="12"/>
        <v>0.87613382128790473</v>
      </c>
      <c r="M116">
        <f t="shared" si="15"/>
        <v>0.11153157007685253</v>
      </c>
      <c r="N116">
        <f t="shared" si="16"/>
        <v>1.1210272589872719E-2</v>
      </c>
      <c r="O116">
        <f t="shared" si="16"/>
        <v>1.0266638904467284E-3</v>
      </c>
      <c r="P116">
        <f t="shared" si="16"/>
        <v>8.944047208740069E-5</v>
      </c>
      <c r="Q116">
        <f t="shared" si="16"/>
        <v>7.5522348422680252E-6</v>
      </c>
      <c r="R116">
        <f t="shared" si="16"/>
        <v>6.2421288192706191E-7</v>
      </c>
      <c r="S116">
        <f t="shared" si="16"/>
        <v>5.0796614321510338E-8</v>
      </c>
      <c r="T116">
        <f t="shared" si="16"/>
        <v>4.0850798053366406E-9</v>
      </c>
      <c r="U116">
        <f t="shared" si="16"/>
        <v>3.2548353907033553E-10</v>
      </c>
      <c r="V116">
        <f t="shared" si="14"/>
        <v>2.7933988455686176E-11</v>
      </c>
    </row>
    <row r="117" spans="1:22" x14ac:dyDescent="0.2">
      <c r="A117" s="1" t="s">
        <v>162</v>
      </c>
      <c r="B117">
        <v>0</v>
      </c>
      <c r="C117">
        <v>0</v>
      </c>
      <c r="D117">
        <v>0</v>
      </c>
      <c r="E117">
        <v>0</v>
      </c>
      <c r="F117">
        <v>5</v>
      </c>
      <c r="G117">
        <v>78</v>
      </c>
      <c r="H117">
        <f t="shared" si="11"/>
        <v>0.89503863583260679</v>
      </c>
      <c r="I117">
        <f t="shared" si="10"/>
        <v>-0.11088839311096349</v>
      </c>
      <c r="L117">
        <f t="shared" si="12"/>
        <v>0.89503863583260679</v>
      </c>
      <c r="M117">
        <f t="shared" si="15"/>
        <v>9.6129640718455533E-2</v>
      </c>
      <c r="N117">
        <f t="shared" si="16"/>
        <v>8.1519918647975382E-3</v>
      </c>
      <c r="O117">
        <f t="shared" si="16"/>
        <v>6.2988883922327692E-4</v>
      </c>
      <c r="P117">
        <f t="shared" si="16"/>
        <v>4.6297524495259982E-5</v>
      </c>
      <c r="Q117">
        <f t="shared" si="16"/>
        <v>3.2982778244706393E-6</v>
      </c>
      <c r="R117">
        <f t="shared" si="16"/>
        <v>2.30002489637347E-7</v>
      </c>
      <c r="S117">
        <f t="shared" si="16"/>
        <v>1.5791472858291763E-8</v>
      </c>
      <c r="T117">
        <f t="shared" si="16"/>
        <v>1.0714612718644221E-9</v>
      </c>
      <c r="U117">
        <f t="shared" si="16"/>
        <v>7.2026618112812024E-11</v>
      </c>
      <c r="V117">
        <f t="shared" si="14"/>
        <v>5.1466608752548382E-12</v>
      </c>
    </row>
    <row r="118" spans="1:22" x14ac:dyDescent="0.2">
      <c r="A118" t="s">
        <v>80</v>
      </c>
      <c r="B118">
        <v>0</v>
      </c>
      <c r="C118">
        <v>1</v>
      </c>
      <c r="D118">
        <v>1</v>
      </c>
      <c r="E118">
        <v>2</v>
      </c>
      <c r="F118">
        <v>30</v>
      </c>
      <c r="G118">
        <v>66</v>
      </c>
      <c r="H118">
        <f t="shared" si="11"/>
        <v>0.56075613431391591</v>
      </c>
      <c r="I118">
        <f t="shared" si="10"/>
        <v>-0.57846916616075283</v>
      </c>
      <c r="L118">
        <f t="shared" si="12"/>
        <v>0.56075613431391591</v>
      </c>
      <c r="M118">
        <f t="shared" si="15"/>
        <v>0.27563540340700177</v>
      </c>
      <c r="N118">
        <f t="shared" si="16"/>
        <v>0.10697683362139662</v>
      </c>
      <c r="O118">
        <f t="shared" si="16"/>
        <v>3.7830165109784729E-2</v>
      </c>
      <c r="P118">
        <f t="shared" si="16"/>
        <v>1.2725662923407816E-2</v>
      </c>
      <c r="Q118">
        <f t="shared" si="16"/>
        <v>4.1491410803454242E-3</v>
      </c>
      <c r="R118">
        <f t="shared" si="16"/>
        <v>1.3241946415100208E-3</v>
      </c>
      <c r="S118">
        <f t="shared" si="16"/>
        <v>4.1609284627645735E-4</v>
      </c>
      <c r="T118">
        <f t="shared" si="16"/>
        <v>1.2920889455531918E-4</v>
      </c>
      <c r="U118">
        <f t="shared" si="16"/>
        <v>3.9751843912145067E-5</v>
      </c>
      <c r="V118">
        <f t="shared" si="14"/>
        <v>1.7411317893678557E-5</v>
      </c>
    </row>
    <row r="119" spans="1:22" x14ac:dyDescent="0.2">
      <c r="A119" s="1" t="s">
        <v>163</v>
      </c>
      <c r="B119">
        <v>0</v>
      </c>
      <c r="C119">
        <v>0</v>
      </c>
      <c r="D119">
        <v>0</v>
      </c>
      <c r="E119">
        <v>0</v>
      </c>
      <c r="F119">
        <v>4</v>
      </c>
      <c r="G119">
        <v>78</v>
      </c>
      <c r="H119">
        <f t="shared" si="11"/>
        <v>0.9145957579080165</v>
      </c>
      <c r="I119">
        <f t="shared" si="10"/>
        <v>-8.9273105962666549E-2</v>
      </c>
      <c r="L119">
        <f t="shared" si="12"/>
        <v>0.9145957579080165</v>
      </c>
      <c r="M119">
        <f t="shared" si="15"/>
        <v>7.9574025984702826E-2</v>
      </c>
      <c r="N119">
        <f t="shared" si="16"/>
        <v>5.4664358813238936E-3</v>
      </c>
      <c r="O119">
        <f t="shared" si="16"/>
        <v>3.4216134362389237E-4</v>
      </c>
      <c r="P119">
        <f t="shared" si="16"/>
        <v>2.0372827504496726E-5</v>
      </c>
      <c r="Q119">
        <f t="shared" si="16"/>
        <v>1.1757291377853312E-6</v>
      </c>
      <c r="R119">
        <f t="shared" si="16"/>
        <v>6.6416975081767486E-8</v>
      </c>
      <c r="S119">
        <f t="shared" si="16"/>
        <v>3.6939898840406163E-9</v>
      </c>
      <c r="T119">
        <f t="shared" si="16"/>
        <v>2.0303740315521443E-10</v>
      </c>
      <c r="U119">
        <f t="shared" si="16"/>
        <v>1.1056536511344096E-11</v>
      </c>
      <c r="V119">
        <f t="shared" si="14"/>
        <v>6.3182792331417659E-13</v>
      </c>
    </row>
    <row r="120" spans="1:22" x14ac:dyDescent="0.2">
      <c r="A120" s="1" t="s">
        <v>164</v>
      </c>
      <c r="B120">
        <v>0</v>
      </c>
      <c r="C120">
        <v>0</v>
      </c>
      <c r="D120">
        <v>0</v>
      </c>
      <c r="E120">
        <v>0</v>
      </c>
      <c r="F120">
        <v>4</v>
      </c>
      <c r="G120">
        <v>78</v>
      </c>
      <c r="H120">
        <f t="shared" si="11"/>
        <v>0.9145957579080165</v>
      </c>
      <c r="I120">
        <f t="shared" si="10"/>
        <v>-8.9273105962666549E-2</v>
      </c>
      <c r="L120">
        <f t="shared" si="12"/>
        <v>0.9145957579080165</v>
      </c>
      <c r="M120">
        <f t="shared" si="15"/>
        <v>7.9574025984702826E-2</v>
      </c>
      <c r="N120">
        <f t="shared" si="16"/>
        <v>5.4664358813238936E-3</v>
      </c>
      <c r="O120">
        <f t="shared" si="16"/>
        <v>3.4216134362389237E-4</v>
      </c>
      <c r="P120">
        <f t="shared" si="16"/>
        <v>2.0372827504496726E-5</v>
      </c>
      <c r="Q120">
        <f t="shared" si="16"/>
        <v>1.1757291377853312E-6</v>
      </c>
      <c r="R120">
        <f t="shared" si="16"/>
        <v>6.6416975081767486E-8</v>
      </c>
      <c r="S120">
        <f t="shared" si="16"/>
        <v>3.6939898840406163E-9</v>
      </c>
      <c r="T120">
        <f t="shared" si="16"/>
        <v>2.0303740315521443E-10</v>
      </c>
      <c r="U120">
        <f t="shared" si="16"/>
        <v>1.1056536511344096E-11</v>
      </c>
      <c r="V120">
        <f t="shared" si="14"/>
        <v>6.3182792331417659E-13</v>
      </c>
    </row>
    <row r="121" spans="1:22" x14ac:dyDescent="0.2">
      <c r="A121" s="1" t="s">
        <v>165</v>
      </c>
      <c r="B121">
        <v>0</v>
      </c>
      <c r="C121">
        <v>0</v>
      </c>
      <c r="D121">
        <v>0</v>
      </c>
      <c r="E121">
        <v>0</v>
      </c>
      <c r="F121">
        <v>6</v>
      </c>
      <c r="G121">
        <v>78</v>
      </c>
      <c r="H121">
        <f t="shared" si="11"/>
        <v>0.87613382128790473</v>
      </c>
      <c r="I121">
        <f t="shared" si="10"/>
        <v>-0.1322364356856929</v>
      </c>
      <c r="L121">
        <f t="shared" si="12"/>
        <v>0.87613382128790473</v>
      </c>
      <c r="M121">
        <f t="shared" si="15"/>
        <v>0.11153157007685253</v>
      </c>
      <c r="N121">
        <f t="shared" si="16"/>
        <v>1.1210272589872719E-2</v>
      </c>
      <c r="O121">
        <f t="shared" si="16"/>
        <v>1.0266638904467284E-3</v>
      </c>
      <c r="P121">
        <f t="shared" si="16"/>
        <v>8.944047208740069E-5</v>
      </c>
      <c r="Q121">
        <f t="shared" si="16"/>
        <v>7.5522348422680252E-6</v>
      </c>
      <c r="R121">
        <f t="shared" si="16"/>
        <v>6.2421288192706191E-7</v>
      </c>
      <c r="S121">
        <f t="shared" si="16"/>
        <v>5.0796614321510338E-8</v>
      </c>
      <c r="T121">
        <f t="shared" si="16"/>
        <v>4.0850798053366406E-9</v>
      </c>
      <c r="U121">
        <f t="shared" si="16"/>
        <v>3.2548353907033553E-10</v>
      </c>
      <c r="V121">
        <f t="shared" si="14"/>
        <v>2.7933988455686176E-11</v>
      </c>
    </row>
    <row r="122" spans="1:22" x14ac:dyDescent="0.2">
      <c r="A122" s="1" t="s">
        <v>166</v>
      </c>
      <c r="B122">
        <v>0</v>
      </c>
      <c r="C122">
        <v>0</v>
      </c>
      <c r="D122">
        <v>0</v>
      </c>
      <c r="E122">
        <v>0</v>
      </c>
      <c r="F122">
        <v>2</v>
      </c>
      <c r="G122">
        <v>78</v>
      </c>
      <c r="H122">
        <f t="shared" si="11"/>
        <v>0.9557934611493466</v>
      </c>
      <c r="I122">
        <f t="shared" si="10"/>
        <v>-4.5213434094639578E-2</v>
      </c>
      <c r="L122">
        <f t="shared" si="12"/>
        <v>0.9557934611493466</v>
      </c>
      <c r="M122">
        <f t="shared" si="15"/>
        <v>4.2653824786578004E-2</v>
      </c>
      <c r="N122">
        <f t="shared" si="16"/>
        <v>1.5029428953952082E-3</v>
      </c>
      <c r="O122">
        <f t="shared" si="16"/>
        <v>4.8252601865847571E-5</v>
      </c>
      <c r="P122">
        <f t="shared" si="16"/>
        <v>1.473644317629274E-6</v>
      </c>
      <c r="Q122">
        <f t="shared" si="16"/>
        <v>4.3621462213285708E-8</v>
      </c>
      <c r="R122">
        <f t="shared" si="16"/>
        <v>1.2639316879289613E-9</v>
      </c>
      <c r="S122">
        <f t="shared" si="16"/>
        <v>3.6057182169746959E-11</v>
      </c>
      <c r="T122">
        <f t="shared" si="16"/>
        <v>1.0165382027783781E-12</v>
      </c>
      <c r="U122">
        <f t="shared" si="16"/>
        <v>2.8393460821065143E-14</v>
      </c>
      <c r="V122">
        <f t="shared" si="14"/>
        <v>0</v>
      </c>
    </row>
    <row r="123" spans="1:22" x14ac:dyDescent="0.2">
      <c r="A123" s="1" t="s">
        <v>167</v>
      </c>
      <c r="B123">
        <v>0</v>
      </c>
      <c r="C123">
        <v>0</v>
      </c>
      <c r="D123">
        <v>0</v>
      </c>
      <c r="E123">
        <v>0</v>
      </c>
      <c r="F123">
        <v>2</v>
      </c>
      <c r="G123">
        <v>78</v>
      </c>
      <c r="H123">
        <f t="shared" si="11"/>
        <v>0.9557934611493466</v>
      </c>
      <c r="I123">
        <f t="shared" si="10"/>
        <v>-4.5213434094639578E-2</v>
      </c>
      <c r="L123">
        <f t="shared" si="12"/>
        <v>0.9557934611493466</v>
      </c>
      <c r="M123">
        <f t="shared" si="15"/>
        <v>4.2653824786578004E-2</v>
      </c>
      <c r="N123">
        <f t="shared" si="16"/>
        <v>1.5029428953952082E-3</v>
      </c>
      <c r="O123">
        <f t="shared" si="16"/>
        <v>4.8252601865847571E-5</v>
      </c>
      <c r="P123">
        <f t="shared" si="16"/>
        <v>1.473644317629274E-6</v>
      </c>
      <c r="Q123">
        <f t="shared" si="16"/>
        <v>4.3621462213285708E-8</v>
      </c>
      <c r="R123">
        <f t="shared" si="16"/>
        <v>1.2639316879289613E-9</v>
      </c>
      <c r="S123">
        <f t="shared" si="16"/>
        <v>3.6057182169746959E-11</v>
      </c>
      <c r="T123">
        <f t="shared" si="16"/>
        <v>1.0165382027783781E-12</v>
      </c>
      <c r="U123">
        <f t="shared" si="16"/>
        <v>2.8393460821065143E-14</v>
      </c>
      <c r="V123">
        <f t="shared" si="14"/>
        <v>0</v>
      </c>
    </row>
    <row r="124" spans="1:22" x14ac:dyDescent="0.2">
      <c r="A124" s="1" t="s">
        <v>168</v>
      </c>
      <c r="B124">
        <v>0</v>
      </c>
      <c r="C124">
        <v>0</v>
      </c>
      <c r="D124">
        <v>0</v>
      </c>
      <c r="E124">
        <v>0</v>
      </c>
      <c r="F124">
        <v>8</v>
      </c>
      <c r="G124">
        <v>78</v>
      </c>
      <c r="H124">
        <f t="shared" si="11"/>
        <v>0.84016526647491385</v>
      </c>
      <c r="I124">
        <f t="shared" si="10"/>
        <v>-0.17415666069322625</v>
      </c>
      <c r="L124">
        <f t="shared" si="12"/>
        <v>0.84016526647491385</v>
      </c>
      <c r="M124">
        <f t="shared" si="15"/>
        <v>0.13918330282848737</v>
      </c>
      <c r="N124">
        <f t="shared" si="16"/>
        <v>1.8205422068738559E-2</v>
      </c>
      <c r="O124">
        <f t="shared" si="16"/>
        <v>2.1697421361205169E-3</v>
      </c>
      <c r="P124">
        <f t="shared" si="16"/>
        <v>2.4598531168307995E-4</v>
      </c>
      <c r="Q124">
        <f t="shared" si="16"/>
        <v>2.7029986905313214E-5</v>
      </c>
      <c r="R124">
        <f t="shared" si="16"/>
        <v>2.9073567986739347E-6</v>
      </c>
      <c r="S124">
        <f t="shared" si="16"/>
        <v>3.0789003244414665E-7</v>
      </c>
      <c r="T124">
        <f t="shared" si="16"/>
        <v>3.2222309483525401E-8</v>
      </c>
      <c r="U124">
        <f t="shared" si="16"/>
        <v>3.3410302332658633E-9</v>
      </c>
      <c r="V124">
        <f t="shared" si="14"/>
        <v>3.8298053617324967E-10</v>
      </c>
    </row>
    <row r="125" spans="1:22" x14ac:dyDescent="0.2">
      <c r="A125" t="s">
        <v>89</v>
      </c>
      <c r="B125">
        <v>0</v>
      </c>
      <c r="C125">
        <v>0</v>
      </c>
      <c r="D125">
        <v>4</v>
      </c>
      <c r="E125">
        <v>4</v>
      </c>
      <c r="F125">
        <v>164</v>
      </c>
      <c r="G125">
        <v>47</v>
      </c>
      <c r="H125">
        <f t="shared" si="11"/>
        <v>0.13599695803038475</v>
      </c>
      <c r="I125">
        <f t="shared" si="10"/>
        <v>-1.9951227609198812</v>
      </c>
      <c r="L125">
        <f t="shared" si="12"/>
        <v>0.13599695803038475</v>
      </c>
      <c r="M125">
        <f t="shared" si="15"/>
        <v>0.16086885408584622</v>
      </c>
      <c r="N125">
        <f t="shared" si="16"/>
        <v>0.15025630588892142</v>
      </c>
      <c r="O125">
        <f t="shared" si="16"/>
        <v>0.1278754584436114</v>
      </c>
      <c r="P125">
        <f t="shared" si="16"/>
        <v>0.10352265012905273</v>
      </c>
      <c r="Q125">
        <f t="shared" si="16"/>
        <v>8.1230507502361896E-2</v>
      </c>
      <c r="R125">
        <f t="shared" si="16"/>
        <v>6.2390546444654478E-2</v>
      </c>
      <c r="S125">
        <f t="shared" si="16"/>
        <v>4.7180573024745487E-2</v>
      </c>
      <c r="T125">
        <f t="shared" si="16"/>
        <v>3.5259112106783487E-2</v>
      </c>
      <c r="U125">
        <f t="shared" si="16"/>
        <v>2.6106114475080426E-2</v>
      </c>
      <c r="V125">
        <f t="shared" si="14"/>
        <v>6.931291986855781E-2</v>
      </c>
    </row>
    <row r="126" spans="1:22" x14ac:dyDescent="0.2">
      <c r="A126" s="1" t="s">
        <v>169</v>
      </c>
      <c r="B126">
        <v>0</v>
      </c>
      <c r="C126">
        <v>0</v>
      </c>
      <c r="D126">
        <v>0</v>
      </c>
      <c r="E126">
        <v>0</v>
      </c>
      <c r="F126">
        <v>6</v>
      </c>
      <c r="G126">
        <v>78</v>
      </c>
      <c r="H126">
        <f t="shared" si="11"/>
        <v>0.87613382128790473</v>
      </c>
      <c r="I126">
        <f t="shared" si="10"/>
        <v>-0.1322364356856929</v>
      </c>
      <c r="L126">
        <f t="shared" si="12"/>
        <v>0.87613382128790473</v>
      </c>
      <c r="M126">
        <f t="shared" si="15"/>
        <v>0.11153157007685253</v>
      </c>
      <c r="N126">
        <f t="shared" si="16"/>
        <v>1.1210272589872719E-2</v>
      </c>
      <c r="O126">
        <f t="shared" si="16"/>
        <v>1.0266638904467284E-3</v>
      </c>
      <c r="P126">
        <f t="shared" si="16"/>
        <v>8.944047208740069E-5</v>
      </c>
      <c r="Q126">
        <f t="shared" si="16"/>
        <v>7.5522348422680252E-6</v>
      </c>
      <c r="R126">
        <f t="shared" si="16"/>
        <v>6.2421288192706191E-7</v>
      </c>
      <c r="S126">
        <f t="shared" si="16"/>
        <v>5.0796614321510338E-8</v>
      </c>
      <c r="T126">
        <f t="shared" si="16"/>
        <v>4.0850798053366406E-9</v>
      </c>
      <c r="U126">
        <f t="shared" si="16"/>
        <v>3.2548353907033553E-10</v>
      </c>
      <c r="V126">
        <f t="shared" si="14"/>
        <v>2.7933988455686176E-11</v>
      </c>
    </row>
    <row r="127" spans="1:22" x14ac:dyDescent="0.2">
      <c r="A127" t="s">
        <v>76</v>
      </c>
      <c r="B127">
        <v>0</v>
      </c>
      <c r="C127">
        <v>1</v>
      </c>
      <c r="D127">
        <v>3</v>
      </c>
      <c r="E127">
        <v>4</v>
      </c>
      <c r="F127">
        <v>43</v>
      </c>
      <c r="G127">
        <v>47</v>
      </c>
      <c r="H127">
        <f t="shared" si="11"/>
        <v>0.4587167754481874</v>
      </c>
      <c r="I127">
        <f t="shared" si="10"/>
        <v>-0.77932230632725275</v>
      </c>
      <c r="L127">
        <f t="shared" si="12"/>
        <v>0.4587167754481874</v>
      </c>
      <c r="M127">
        <f t="shared" si="15"/>
        <v>0.2876957788157718</v>
      </c>
      <c r="N127">
        <f t="shared" si="16"/>
        <v>0.1424681727921524</v>
      </c>
      <c r="O127">
        <f t="shared" ref="N127:U155" si="17">(1-$B$3)*_xlfn.GAMMA($B$1+O$4)/(_xlfn.GAMMA($B$1)*FACT(O$4))*($B$2/($B$2+$F127))^($B$1)*($F127/($B$2+$F127))^O$4</f>
        <v>6.4282976267476213E-2</v>
      </c>
      <c r="P127">
        <f t="shared" si="17"/>
        <v>2.7591021466101394E-2</v>
      </c>
      <c r="Q127">
        <f t="shared" si="17"/>
        <v>1.1478237058125836E-2</v>
      </c>
      <c r="R127">
        <f t="shared" si="17"/>
        <v>4.6741047194612242E-3</v>
      </c>
      <c r="S127">
        <f t="shared" si="17"/>
        <v>1.8739866187122596E-3</v>
      </c>
      <c r="T127">
        <f t="shared" si="17"/>
        <v>7.425031003077552E-4</v>
      </c>
      <c r="U127">
        <f t="shared" si="17"/>
        <v>2.914692632274903E-4</v>
      </c>
      <c r="V127">
        <f t="shared" si="14"/>
        <v>1.8497445047616079E-4</v>
      </c>
    </row>
    <row r="128" spans="1:22" x14ac:dyDescent="0.2">
      <c r="A128" s="1" t="s">
        <v>170</v>
      </c>
      <c r="B128">
        <v>0</v>
      </c>
      <c r="C128">
        <v>0</v>
      </c>
      <c r="D128">
        <v>0</v>
      </c>
      <c r="E128">
        <v>0</v>
      </c>
      <c r="F128">
        <v>33</v>
      </c>
      <c r="G128">
        <v>78</v>
      </c>
      <c r="H128">
        <f t="shared" si="11"/>
        <v>0.53422576450304038</v>
      </c>
      <c r="I128">
        <f t="shared" si="10"/>
        <v>-0.62693674939997091</v>
      </c>
      <c r="L128">
        <f t="shared" si="12"/>
        <v>0.53422576450304038</v>
      </c>
      <c r="M128">
        <f t="shared" si="15"/>
        <v>0.2808586406075198</v>
      </c>
      <c r="N128">
        <f t="shared" si="17"/>
        <v>0.11658559916309855</v>
      </c>
      <c r="O128">
        <f t="shared" si="17"/>
        <v>4.4095653756836536E-2</v>
      </c>
      <c r="P128">
        <f t="shared" si="17"/>
        <v>1.5865009762927828E-2</v>
      </c>
      <c r="Q128">
        <f t="shared" si="17"/>
        <v>5.5324883678760243E-3</v>
      </c>
      <c r="R128">
        <f t="shared" si="17"/>
        <v>1.8884979282426972E-3</v>
      </c>
      <c r="S128">
        <f t="shared" si="17"/>
        <v>6.346836563315768E-4</v>
      </c>
      <c r="T128">
        <f t="shared" si="17"/>
        <v>2.1079575260522649E-4</v>
      </c>
      <c r="U128">
        <f t="shared" si="17"/>
        <v>6.9363197121608268E-5</v>
      </c>
      <c r="V128">
        <f t="shared" si="14"/>
        <v>3.350330439988447E-5</v>
      </c>
    </row>
    <row r="129" spans="1:22" x14ac:dyDescent="0.2">
      <c r="A129" t="s">
        <v>69</v>
      </c>
      <c r="B129">
        <v>1</v>
      </c>
      <c r="C129">
        <v>0</v>
      </c>
      <c r="D129">
        <v>0</v>
      </c>
      <c r="E129">
        <v>1</v>
      </c>
      <c r="F129">
        <v>48</v>
      </c>
      <c r="G129">
        <v>77</v>
      </c>
      <c r="H129">
        <f t="shared" si="11"/>
        <v>0.28689213207391928</v>
      </c>
      <c r="I129">
        <f t="shared" si="10"/>
        <v>-1.2486489803028258</v>
      </c>
      <c r="L129">
        <f t="shared" si="12"/>
        <v>0.42709381079211922</v>
      </c>
      <c r="M129">
        <f t="shared" si="15"/>
        <v>0.28689213207391928</v>
      </c>
      <c r="N129">
        <f t="shared" si="17"/>
        <v>0.15216339750397509</v>
      </c>
      <c r="O129">
        <f t="shared" si="17"/>
        <v>7.3535239714851486E-2</v>
      </c>
      <c r="P129">
        <f t="shared" si="17"/>
        <v>3.380449943875103E-2</v>
      </c>
      <c r="Q129">
        <f t="shared" si="17"/>
        <v>1.5062224429685503E-2</v>
      </c>
      <c r="R129">
        <f t="shared" si="17"/>
        <v>6.5693069802447348E-3</v>
      </c>
      <c r="S129">
        <f t="shared" si="17"/>
        <v>2.8209461643029267E-3</v>
      </c>
      <c r="T129">
        <f t="shared" si="17"/>
        <v>1.1971092263867473E-3</v>
      </c>
      <c r="U129">
        <f t="shared" si="17"/>
        <v>5.0330988945057956E-4</v>
      </c>
      <c r="V129">
        <f t="shared" si="14"/>
        <v>3.5802378631344389E-4</v>
      </c>
    </row>
    <row r="130" spans="1:22" x14ac:dyDescent="0.2">
      <c r="A130" s="1" t="s">
        <v>171</v>
      </c>
      <c r="B130">
        <v>0</v>
      </c>
      <c r="C130">
        <v>0</v>
      </c>
      <c r="D130">
        <v>0</v>
      </c>
      <c r="E130">
        <v>0</v>
      </c>
      <c r="F130">
        <v>10</v>
      </c>
      <c r="G130">
        <v>78</v>
      </c>
      <c r="H130">
        <f t="shared" si="11"/>
        <v>0.80647431260135438</v>
      </c>
      <c r="I130">
        <f t="shared" si="10"/>
        <v>-0.21508323238740304</v>
      </c>
      <c r="L130">
        <f t="shared" si="12"/>
        <v>0.80647431260135438</v>
      </c>
      <c r="M130">
        <f t="shared" si="15"/>
        <v>0.16309069470961288</v>
      </c>
      <c r="N130">
        <f t="shared" si="17"/>
        <v>2.6041094960967546E-2</v>
      </c>
      <c r="O130">
        <f t="shared" si="17"/>
        <v>3.788637530314538E-3</v>
      </c>
      <c r="P130">
        <f t="shared" si="17"/>
        <v>5.2432498613041729E-4</v>
      </c>
      <c r="Q130">
        <f t="shared" si="17"/>
        <v>7.0332111977459549E-5</v>
      </c>
      <c r="R130">
        <f t="shared" si="17"/>
        <v>9.2346959539487895E-6</v>
      </c>
      <c r="S130">
        <f t="shared" si="17"/>
        <v>1.1938131062493045E-6</v>
      </c>
      <c r="T130">
        <f t="shared" si="17"/>
        <v>1.525154436597694E-7</v>
      </c>
      <c r="U130">
        <f t="shared" si="17"/>
        <v>1.9304297780933531E-8</v>
      </c>
      <c r="V130">
        <f t="shared" si="14"/>
        <v>2.7708411121096788E-9</v>
      </c>
    </row>
    <row r="131" spans="1:22" x14ac:dyDescent="0.2">
      <c r="A131" s="1" t="s">
        <v>172</v>
      </c>
      <c r="B131">
        <v>0</v>
      </c>
      <c r="C131">
        <v>0</v>
      </c>
      <c r="D131">
        <v>0</v>
      </c>
      <c r="E131">
        <v>0</v>
      </c>
      <c r="F131">
        <v>2</v>
      </c>
      <c r="G131">
        <v>78</v>
      </c>
      <c r="H131">
        <f t="shared" si="11"/>
        <v>0.9557934611493466</v>
      </c>
      <c r="I131">
        <f t="shared" si="10"/>
        <v>-4.5213434094639578E-2</v>
      </c>
      <c r="L131">
        <f t="shared" si="12"/>
        <v>0.9557934611493466</v>
      </c>
      <c r="M131">
        <f t="shared" si="15"/>
        <v>4.2653824786578004E-2</v>
      </c>
      <c r="N131">
        <f t="shared" si="17"/>
        <v>1.5029428953952082E-3</v>
      </c>
      <c r="O131">
        <f t="shared" si="17"/>
        <v>4.8252601865847571E-5</v>
      </c>
      <c r="P131">
        <f t="shared" si="17"/>
        <v>1.473644317629274E-6</v>
      </c>
      <c r="Q131">
        <f t="shared" si="17"/>
        <v>4.3621462213285708E-8</v>
      </c>
      <c r="R131">
        <f t="shared" si="17"/>
        <v>1.2639316879289613E-9</v>
      </c>
      <c r="S131">
        <f t="shared" si="17"/>
        <v>3.6057182169746959E-11</v>
      </c>
      <c r="T131">
        <f t="shared" si="17"/>
        <v>1.0165382027783781E-12</v>
      </c>
      <c r="U131">
        <f t="shared" si="17"/>
        <v>2.8393460821065143E-14</v>
      </c>
      <c r="V131">
        <f t="shared" si="14"/>
        <v>0</v>
      </c>
    </row>
    <row r="132" spans="1:22" x14ac:dyDescent="0.2">
      <c r="A132" t="s">
        <v>86</v>
      </c>
      <c r="B132">
        <v>0</v>
      </c>
      <c r="C132">
        <v>1</v>
      </c>
      <c r="D132">
        <v>0</v>
      </c>
      <c r="E132">
        <v>1</v>
      </c>
      <c r="F132">
        <v>11</v>
      </c>
      <c r="G132">
        <v>77</v>
      </c>
      <c r="H132">
        <f t="shared" si="11"/>
        <v>0.79042191718076682</v>
      </c>
      <c r="I132">
        <f t="shared" si="10"/>
        <v>-0.23518840370624822</v>
      </c>
      <c r="L132">
        <f t="shared" si="12"/>
        <v>0.79042191718076682</v>
      </c>
      <c r="M132">
        <f t="shared" si="15"/>
        <v>0.17379347937995437</v>
      </c>
      <c r="N132">
        <f t="shared" si="17"/>
        <v>3.0171680917414373E-2</v>
      </c>
      <c r="O132">
        <f t="shared" si="17"/>
        <v>4.7726467565503833E-3</v>
      </c>
      <c r="P132">
        <f t="shared" si="17"/>
        <v>7.1814602041485114E-4</v>
      </c>
      <c r="Q132">
        <f t="shared" si="17"/>
        <v>1.0473741058192739E-4</v>
      </c>
      <c r="R132">
        <f t="shared" si="17"/>
        <v>1.495225670572688E-5</v>
      </c>
      <c r="S132">
        <f t="shared" si="17"/>
        <v>2.1016309498010664E-6</v>
      </c>
      <c r="T132">
        <f t="shared" si="17"/>
        <v>2.919240698167885E-7</v>
      </c>
      <c r="U132">
        <f t="shared" si="17"/>
        <v>4.0174091139044421E-8</v>
      </c>
      <c r="V132">
        <f t="shared" si="14"/>
        <v>6.3485006140950873E-9</v>
      </c>
    </row>
    <row r="133" spans="1:22" x14ac:dyDescent="0.2">
      <c r="A133" s="1" t="s">
        <v>173</v>
      </c>
      <c r="B133">
        <v>0</v>
      </c>
      <c r="C133">
        <v>0</v>
      </c>
      <c r="D133">
        <v>0</v>
      </c>
      <c r="E133">
        <v>0</v>
      </c>
      <c r="F133">
        <v>2</v>
      </c>
      <c r="G133">
        <v>78</v>
      </c>
      <c r="H133">
        <f t="shared" si="11"/>
        <v>0.9557934611493466</v>
      </c>
      <c r="I133">
        <f t="shared" ref="I133:I196" si="18">LN(H133)</f>
        <v>-4.5213434094639578E-2</v>
      </c>
      <c r="L133">
        <f t="shared" si="12"/>
        <v>0.9557934611493466</v>
      </c>
      <c r="M133">
        <f t="shared" si="15"/>
        <v>4.2653824786578004E-2</v>
      </c>
      <c r="N133">
        <f t="shared" si="17"/>
        <v>1.5029428953952082E-3</v>
      </c>
      <c r="O133">
        <f t="shared" si="17"/>
        <v>4.8252601865847571E-5</v>
      </c>
      <c r="P133">
        <f t="shared" si="17"/>
        <v>1.473644317629274E-6</v>
      </c>
      <c r="Q133">
        <f t="shared" si="17"/>
        <v>4.3621462213285708E-8</v>
      </c>
      <c r="R133">
        <f t="shared" si="17"/>
        <v>1.2639316879289613E-9</v>
      </c>
      <c r="S133">
        <f t="shared" si="17"/>
        <v>3.6057182169746959E-11</v>
      </c>
      <c r="T133">
        <f t="shared" si="17"/>
        <v>1.0165382027783781E-12</v>
      </c>
      <c r="U133">
        <f t="shared" si="17"/>
        <v>2.8393460821065143E-14</v>
      </c>
      <c r="V133">
        <f t="shared" si="14"/>
        <v>0</v>
      </c>
    </row>
    <row r="134" spans="1:22" x14ac:dyDescent="0.2">
      <c r="A134" s="1" t="s">
        <v>174</v>
      </c>
      <c r="B134">
        <v>0</v>
      </c>
      <c r="C134">
        <v>0</v>
      </c>
      <c r="D134">
        <v>0</v>
      </c>
      <c r="E134">
        <v>0</v>
      </c>
      <c r="F134">
        <v>5</v>
      </c>
      <c r="G134">
        <v>78</v>
      </c>
      <c r="H134">
        <f t="shared" ref="H134:H197" si="19">IF(B134=0,$B$3+(1-$B$3)*_xlfn.GAMMA($B$1+B134)/(_xlfn.GAMMA($B$1)*FACT(B134))*($B$2/($B$2+F134))^($B$1)*(F134/($B$2+F134))^B134,(1-$B$3)*_xlfn.GAMMA($B$1+B134)/(_xlfn.GAMMA($B$1)*FACT(B134))*($B$2/($B$2+F134))^($B$1)*(F134/($B$2+F134))^B134)</f>
        <v>0.89503863583260679</v>
      </c>
      <c r="I134">
        <f t="shared" si="18"/>
        <v>-0.11088839311096349</v>
      </c>
      <c r="L134">
        <f t="shared" ref="L134:L197" si="20">$B$3+(1-$B$3)*_xlfn.GAMMA($B$1+L$4)/(_xlfn.GAMMA($B$1)*FACT(L$4))*($B$2/($B$2+$F134))^($B$1)*($F134/($B$2+$F134))^L$4</f>
        <v>0.89503863583260679</v>
      </c>
      <c r="M134">
        <f t="shared" si="15"/>
        <v>9.6129640718455533E-2</v>
      </c>
      <c r="N134">
        <f t="shared" si="17"/>
        <v>8.1519918647975382E-3</v>
      </c>
      <c r="O134">
        <f t="shared" si="17"/>
        <v>6.2988883922327692E-4</v>
      </c>
      <c r="P134">
        <f t="shared" si="17"/>
        <v>4.6297524495259982E-5</v>
      </c>
      <c r="Q134">
        <f t="shared" si="17"/>
        <v>3.2982778244706393E-6</v>
      </c>
      <c r="R134">
        <f t="shared" si="17"/>
        <v>2.30002489637347E-7</v>
      </c>
      <c r="S134">
        <f t="shared" si="17"/>
        <v>1.5791472858291763E-8</v>
      </c>
      <c r="T134">
        <f t="shared" si="17"/>
        <v>1.0714612718644221E-9</v>
      </c>
      <c r="U134">
        <f t="shared" si="17"/>
        <v>7.2026618112812024E-11</v>
      </c>
      <c r="V134">
        <f t="shared" ref="V134:V197" si="21">1-SUM(L134:U134)</f>
        <v>5.1466608752548382E-12</v>
      </c>
    </row>
    <row r="135" spans="1:22" x14ac:dyDescent="0.2">
      <c r="A135" t="s">
        <v>12</v>
      </c>
      <c r="B135">
        <v>10</v>
      </c>
      <c r="C135">
        <v>12</v>
      </c>
      <c r="D135">
        <v>14</v>
      </c>
      <c r="E135">
        <v>36</v>
      </c>
      <c r="F135">
        <v>278</v>
      </c>
      <c r="G135">
        <v>9</v>
      </c>
      <c r="H135">
        <f t="shared" si="19"/>
        <v>3.9028047413814847E-2</v>
      </c>
      <c r="I135">
        <f t="shared" si="18"/>
        <v>-3.2434747268705411</v>
      </c>
      <c r="L135">
        <f t="shared" si="20"/>
        <v>6.9419105305620704E-2</v>
      </c>
      <c r="M135">
        <f t="shared" ref="M135:M198" si="22">(1-$B$3)*_xlfn.GAMMA($B$1+M$4)/(_xlfn.GAMMA($B$1)*FACT(M$4))*($B$2/($B$2+$F135))^($B$1)*($F135/($B$2+$F135))^M$4</f>
        <v>9.4284720203547584E-2</v>
      </c>
      <c r="N135">
        <f t="shared" si="17"/>
        <v>0.10112352888755943</v>
      </c>
      <c r="O135">
        <f t="shared" si="17"/>
        <v>9.8822736106345926E-2</v>
      </c>
      <c r="P135">
        <f t="shared" si="17"/>
        <v>9.1866085801900296E-2</v>
      </c>
      <c r="Q135">
        <f t="shared" si="17"/>
        <v>8.2773088232116321E-2</v>
      </c>
      <c r="R135">
        <f t="shared" si="17"/>
        <v>7.300270334258932E-2</v>
      </c>
      <c r="S135">
        <f t="shared" si="17"/>
        <v>6.3391864488601762E-2</v>
      </c>
      <c r="T135">
        <f t="shared" si="17"/>
        <v>5.439911657304345E-2</v>
      </c>
      <c r="U135">
        <f t="shared" si="17"/>
        <v>4.6250121102583849E-2</v>
      </c>
      <c r="V135">
        <f t="shared" si="21"/>
        <v>0.22466692995609139</v>
      </c>
    </row>
    <row r="136" spans="1:22" x14ac:dyDescent="0.2">
      <c r="A136" t="s">
        <v>18</v>
      </c>
      <c r="B136">
        <v>7</v>
      </c>
      <c r="C136">
        <v>6</v>
      </c>
      <c r="D136">
        <v>7</v>
      </c>
      <c r="E136">
        <v>20</v>
      </c>
      <c r="F136">
        <v>213</v>
      </c>
      <c r="G136">
        <v>13</v>
      </c>
      <c r="H136">
        <f t="shared" si="19"/>
        <v>5.790727574619136E-2</v>
      </c>
      <c r="I136">
        <f t="shared" si="18"/>
        <v>-2.8489122417418318</v>
      </c>
      <c r="L136">
        <f t="shared" si="20"/>
        <v>9.8602888128410449E-2</v>
      </c>
      <c r="M136">
        <f t="shared" si="22"/>
        <v>0.12574204687183158</v>
      </c>
      <c r="N136">
        <f t="shared" si="17"/>
        <v>0.1266197618410434</v>
      </c>
      <c r="O136">
        <f t="shared" si="17"/>
        <v>0.11617594565112443</v>
      </c>
      <c r="P136">
        <f t="shared" si="17"/>
        <v>0.10139688686398859</v>
      </c>
      <c r="Q136">
        <f t="shared" si="17"/>
        <v>8.5776561777039004E-2</v>
      </c>
      <c r="R136">
        <f t="shared" si="17"/>
        <v>7.102781986318138E-2</v>
      </c>
      <c r="S136">
        <f t="shared" si="17"/>
        <v>5.790727574619136E-2</v>
      </c>
      <c r="T136">
        <f t="shared" si="17"/>
        <v>4.6655357545487955E-2</v>
      </c>
      <c r="U136">
        <f t="shared" si="17"/>
        <v>3.7241967425367457E-2</v>
      </c>
      <c r="V136">
        <f t="shared" si="21"/>
        <v>0.13285348828633436</v>
      </c>
    </row>
    <row r="137" spans="1:22" x14ac:dyDescent="0.2">
      <c r="A137" s="1" t="s">
        <v>175</v>
      </c>
      <c r="B137">
        <v>0</v>
      </c>
      <c r="C137">
        <v>0</v>
      </c>
      <c r="D137">
        <v>0</v>
      </c>
      <c r="E137">
        <v>0</v>
      </c>
      <c r="F137">
        <v>8</v>
      </c>
      <c r="G137">
        <v>78</v>
      </c>
      <c r="H137">
        <f t="shared" si="19"/>
        <v>0.84016526647491385</v>
      </c>
      <c r="I137">
        <f t="shared" si="18"/>
        <v>-0.17415666069322625</v>
      </c>
      <c r="L137">
        <f t="shared" si="20"/>
        <v>0.84016526647491385</v>
      </c>
      <c r="M137">
        <f t="shared" si="22"/>
        <v>0.13918330282848737</v>
      </c>
      <c r="N137">
        <f t="shared" si="17"/>
        <v>1.8205422068738559E-2</v>
      </c>
      <c r="O137">
        <f t="shared" si="17"/>
        <v>2.1697421361205169E-3</v>
      </c>
      <c r="P137">
        <f t="shared" si="17"/>
        <v>2.4598531168307995E-4</v>
      </c>
      <c r="Q137">
        <f t="shared" si="17"/>
        <v>2.7029986905313214E-5</v>
      </c>
      <c r="R137">
        <f t="shared" si="17"/>
        <v>2.9073567986739347E-6</v>
      </c>
      <c r="S137">
        <f t="shared" si="17"/>
        <v>3.0789003244414665E-7</v>
      </c>
      <c r="T137">
        <f t="shared" si="17"/>
        <v>3.2222309483525401E-8</v>
      </c>
      <c r="U137">
        <f t="shared" si="17"/>
        <v>3.3410302332658633E-9</v>
      </c>
      <c r="V137">
        <f t="shared" si="21"/>
        <v>3.8298053617324967E-10</v>
      </c>
    </row>
    <row r="138" spans="1:22" x14ac:dyDescent="0.2">
      <c r="A138" s="1" t="s">
        <v>176</v>
      </c>
      <c r="B138">
        <v>0</v>
      </c>
      <c r="C138">
        <v>0</v>
      </c>
      <c r="D138">
        <v>0</v>
      </c>
      <c r="E138">
        <v>0</v>
      </c>
      <c r="F138">
        <v>7</v>
      </c>
      <c r="G138">
        <v>78</v>
      </c>
      <c r="H138">
        <f t="shared" si="19"/>
        <v>0.85785193771704527</v>
      </c>
      <c r="I138">
        <f t="shared" si="18"/>
        <v>-0.15332376114888238</v>
      </c>
      <c r="L138">
        <f t="shared" si="20"/>
        <v>0.85785193771704527</v>
      </c>
      <c r="M138">
        <f t="shared" si="22"/>
        <v>0.12585853026673402</v>
      </c>
      <c r="N138">
        <f t="shared" si="17"/>
        <v>1.4579548253640908E-2</v>
      </c>
      <c r="O138">
        <f t="shared" si="17"/>
        <v>1.538860444729835E-3</v>
      </c>
      <c r="P138">
        <f t="shared" si="17"/>
        <v>1.54506973878611E-4</v>
      </c>
      <c r="Q138">
        <f t="shared" si="17"/>
        <v>1.503600788013922E-5</v>
      </c>
      <c r="R138">
        <f t="shared" si="17"/>
        <v>1.4322962011912117E-6</v>
      </c>
      <c r="S138">
        <f t="shared" si="17"/>
        <v>1.3433152172261055E-7</v>
      </c>
      <c r="T138">
        <f t="shared" si="17"/>
        <v>1.2450499282282014E-8</v>
      </c>
      <c r="U138">
        <f t="shared" si="17"/>
        <v>1.1432950061754571E-9</v>
      </c>
      <c r="V138">
        <f t="shared" si="21"/>
        <v>1.1457401694059399E-10</v>
      </c>
    </row>
    <row r="139" spans="1:22" x14ac:dyDescent="0.2">
      <c r="A139" t="s">
        <v>81</v>
      </c>
      <c r="B139">
        <v>0</v>
      </c>
      <c r="C139">
        <v>1</v>
      </c>
      <c r="D139">
        <v>1</v>
      </c>
      <c r="E139">
        <v>2</v>
      </c>
      <c r="F139">
        <v>58</v>
      </c>
      <c r="G139">
        <v>66</v>
      </c>
      <c r="H139">
        <f t="shared" si="19"/>
        <v>0.37332226968726723</v>
      </c>
      <c r="I139">
        <f t="shared" si="18"/>
        <v>-0.98531323856647335</v>
      </c>
      <c r="L139">
        <f t="shared" si="20"/>
        <v>0.37332226968726723</v>
      </c>
      <c r="M139">
        <f t="shared" si="22"/>
        <v>0.28029806363351217</v>
      </c>
      <c r="N139">
        <f t="shared" si="17"/>
        <v>0.16617051305091793</v>
      </c>
      <c r="O139">
        <f t="shared" si="17"/>
        <v>8.9759739024395463E-2</v>
      </c>
      <c r="P139">
        <f t="shared" si="17"/>
        <v>4.6121442595328181E-2</v>
      </c>
      <c r="Q139">
        <f t="shared" si="17"/>
        <v>2.2969936375870352E-2</v>
      </c>
      <c r="R139">
        <f t="shared" si="17"/>
        <v>1.1197795686539412E-2</v>
      </c>
      <c r="S139">
        <f t="shared" si="17"/>
        <v>5.3746487260409046E-3</v>
      </c>
      <c r="T139">
        <f t="shared" si="17"/>
        <v>2.5493611874839802E-3</v>
      </c>
      <c r="U139">
        <f t="shared" si="17"/>
        <v>1.1980511491907664E-3</v>
      </c>
      <c r="V139">
        <f t="shared" si="21"/>
        <v>1.0381788834536998E-3</v>
      </c>
    </row>
    <row r="140" spans="1:22" x14ac:dyDescent="0.2">
      <c r="A140" t="s">
        <v>85</v>
      </c>
      <c r="B140">
        <v>0</v>
      </c>
      <c r="C140">
        <v>1</v>
      </c>
      <c r="D140">
        <v>0</v>
      </c>
      <c r="E140">
        <v>1</v>
      </c>
      <c r="F140">
        <v>8</v>
      </c>
      <c r="G140">
        <v>77</v>
      </c>
      <c r="H140">
        <f t="shared" si="19"/>
        <v>0.84016526647491385</v>
      </c>
      <c r="I140">
        <f t="shared" si="18"/>
        <v>-0.17415666069322625</v>
      </c>
      <c r="L140">
        <f t="shared" si="20"/>
        <v>0.84016526647491385</v>
      </c>
      <c r="M140">
        <f t="shared" si="22"/>
        <v>0.13918330282848737</v>
      </c>
      <c r="N140">
        <f t="shared" si="17"/>
        <v>1.8205422068738559E-2</v>
      </c>
      <c r="O140">
        <f t="shared" si="17"/>
        <v>2.1697421361205169E-3</v>
      </c>
      <c r="P140">
        <f t="shared" si="17"/>
        <v>2.4598531168307995E-4</v>
      </c>
      <c r="Q140">
        <f t="shared" si="17"/>
        <v>2.7029986905313214E-5</v>
      </c>
      <c r="R140">
        <f t="shared" si="17"/>
        <v>2.9073567986739347E-6</v>
      </c>
      <c r="S140">
        <f t="shared" si="17"/>
        <v>3.0789003244414665E-7</v>
      </c>
      <c r="T140">
        <f t="shared" si="17"/>
        <v>3.2222309483525401E-8</v>
      </c>
      <c r="U140">
        <f t="shared" si="17"/>
        <v>3.3410302332658633E-9</v>
      </c>
      <c r="V140">
        <f t="shared" si="21"/>
        <v>3.8298053617324967E-10</v>
      </c>
    </row>
    <row r="141" spans="1:22" x14ac:dyDescent="0.2">
      <c r="A141" t="s">
        <v>25</v>
      </c>
      <c r="B141">
        <v>4</v>
      </c>
      <c r="C141">
        <v>2</v>
      </c>
      <c r="D141">
        <v>2</v>
      </c>
      <c r="E141">
        <v>8</v>
      </c>
      <c r="F141">
        <v>85</v>
      </c>
      <c r="G141">
        <v>29</v>
      </c>
      <c r="H141">
        <f t="shared" si="19"/>
        <v>7.402933163642364E-2</v>
      </c>
      <c r="I141">
        <f t="shared" si="18"/>
        <v>-2.6032938908479926</v>
      </c>
      <c r="L141">
        <f t="shared" si="20"/>
        <v>0.27155076646828269</v>
      </c>
      <c r="M141">
        <f t="shared" si="22"/>
        <v>0.2484948631601511</v>
      </c>
      <c r="N141">
        <f t="shared" si="17"/>
        <v>0.1795501702519462</v>
      </c>
      <c r="O141">
        <f t="shared" si="17"/>
        <v>0.11820830344897311</v>
      </c>
      <c r="P141">
        <f t="shared" si="17"/>
        <v>7.402933163642364E-2</v>
      </c>
      <c r="Q141">
        <f t="shared" si="17"/>
        <v>4.4936089976802235E-2</v>
      </c>
      <c r="R141">
        <f t="shared" si="17"/>
        <v>2.669946566507014E-2</v>
      </c>
      <c r="S141">
        <f t="shared" si="17"/>
        <v>1.5619051555764766E-2</v>
      </c>
      <c r="T141">
        <f t="shared" si="17"/>
        <v>9.0296410326575847E-3</v>
      </c>
      <c r="U141">
        <f t="shared" si="17"/>
        <v>5.1718868940489335E-3</v>
      </c>
      <c r="V141">
        <f t="shared" si="21"/>
        <v>6.7104299098795783E-3</v>
      </c>
    </row>
    <row r="142" spans="1:22" x14ac:dyDescent="0.2">
      <c r="A142" s="1" t="s">
        <v>177</v>
      </c>
      <c r="B142">
        <v>0</v>
      </c>
      <c r="C142">
        <v>0</v>
      </c>
      <c r="D142">
        <v>0</v>
      </c>
      <c r="E142">
        <v>0</v>
      </c>
      <c r="F142">
        <v>5</v>
      </c>
      <c r="G142">
        <v>78</v>
      </c>
      <c r="H142">
        <f t="shared" si="19"/>
        <v>0.89503863583260679</v>
      </c>
      <c r="I142">
        <f t="shared" si="18"/>
        <v>-0.11088839311096349</v>
      </c>
      <c r="L142">
        <f t="shared" si="20"/>
        <v>0.89503863583260679</v>
      </c>
      <c r="M142">
        <f t="shared" si="22"/>
        <v>9.6129640718455533E-2</v>
      </c>
      <c r="N142">
        <f t="shared" si="17"/>
        <v>8.1519918647975382E-3</v>
      </c>
      <c r="O142">
        <f t="shared" si="17"/>
        <v>6.2988883922327692E-4</v>
      </c>
      <c r="P142">
        <f t="shared" si="17"/>
        <v>4.6297524495259982E-5</v>
      </c>
      <c r="Q142">
        <f t="shared" si="17"/>
        <v>3.2982778244706393E-6</v>
      </c>
      <c r="R142">
        <f t="shared" si="17"/>
        <v>2.30002489637347E-7</v>
      </c>
      <c r="S142">
        <f t="shared" si="17"/>
        <v>1.5791472858291763E-8</v>
      </c>
      <c r="T142">
        <f t="shared" si="17"/>
        <v>1.0714612718644221E-9</v>
      </c>
      <c r="U142">
        <f t="shared" si="17"/>
        <v>7.2026618112812024E-11</v>
      </c>
      <c r="V142">
        <f t="shared" si="21"/>
        <v>5.1466608752548382E-12</v>
      </c>
    </row>
    <row r="143" spans="1:22" x14ac:dyDescent="0.2">
      <c r="A143" s="1" t="s">
        <v>178</v>
      </c>
      <c r="B143">
        <v>0</v>
      </c>
      <c r="C143">
        <v>0</v>
      </c>
      <c r="D143">
        <v>0</v>
      </c>
      <c r="E143">
        <v>0</v>
      </c>
      <c r="F143">
        <v>10</v>
      </c>
      <c r="G143">
        <v>78</v>
      </c>
      <c r="H143">
        <f t="shared" si="19"/>
        <v>0.80647431260135438</v>
      </c>
      <c r="I143">
        <f t="shared" si="18"/>
        <v>-0.21508323238740304</v>
      </c>
      <c r="L143">
        <f t="shared" si="20"/>
        <v>0.80647431260135438</v>
      </c>
      <c r="M143">
        <f t="shared" si="22"/>
        <v>0.16309069470961288</v>
      </c>
      <c r="N143">
        <f t="shared" si="17"/>
        <v>2.6041094960967546E-2</v>
      </c>
      <c r="O143">
        <f t="shared" si="17"/>
        <v>3.788637530314538E-3</v>
      </c>
      <c r="P143">
        <f t="shared" si="17"/>
        <v>5.2432498613041729E-4</v>
      </c>
      <c r="Q143">
        <f t="shared" si="17"/>
        <v>7.0332111977459549E-5</v>
      </c>
      <c r="R143">
        <f t="shared" si="17"/>
        <v>9.2346959539487895E-6</v>
      </c>
      <c r="S143">
        <f t="shared" si="17"/>
        <v>1.1938131062493045E-6</v>
      </c>
      <c r="T143">
        <f t="shared" si="17"/>
        <v>1.525154436597694E-7</v>
      </c>
      <c r="U143">
        <f t="shared" si="17"/>
        <v>1.9304297780933531E-8</v>
      </c>
      <c r="V143">
        <f t="shared" si="21"/>
        <v>2.7708411121096788E-9</v>
      </c>
    </row>
    <row r="144" spans="1:22" x14ac:dyDescent="0.2">
      <c r="A144" s="1" t="s">
        <v>179</v>
      </c>
      <c r="B144">
        <v>0</v>
      </c>
      <c r="C144">
        <v>0</v>
      </c>
      <c r="D144">
        <v>0</v>
      </c>
      <c r="E144">
        <v>0</v>
      </c>
      <c r="F144">
        <v>3</v>
      </c>
      <c r="G144">
        <v>78</v>
      </c>
      <c r="H144">
        <f t="shared" si="19"/>
        <v>0.93483634366374346</v>
      </c>
      <c r="I144">
        <f t="shared" si="18"/>
        <v>-6.7383798528316288E-2</v>
      </c>
      <c r="L144">
        <f t="shared" si="20"/>
        <v>0.93483634366374346</v>
      </c>
      <c r="M144">
        <f t="shared" si="22"/>
        <v>6.1779521878536484E-2</v>
      </c>
      <c r="N144">
        <f t="shared" si="17"/>
        <v>3.2236224613997225E-3</v>
      </c>
      <c r="O144">
        <f t="shared" si="17"/>
        <v>1.5326308413986207E-4</v>
      </c>
      <c r="P144">
        <f t="shared" si="17"/>
        <v>6.9314585313009593E-6</v>
      </c>
      <c r="Q144">
        <f t="shared" si="17"/>
        <v>3.0384165004060793E-7</v>
      </c>
      <c r="R144">
        <f t="shared" si="17"/>
        <v>1.3037244785316351E-8</v>
      </c>
      <c r="S144">
        <f t="shared" si="17"/>
        <v>5.5076854956070413E-10</v>
      </c>
      <c r="T144">
        <f t="shared" si="17"/>
        <v>2.2994087755409431E-11</v>
      </c>
      <c r="U144">
        <f t="shared" si="17"/>
        <v>9.5109947506826053E-13</v>
      </c>
      <c r="V144">
        <f t="shared" si="21"/>
        <v>4.0523140398818214E-14</v>
      </c>
    </row>
    <row r="145" spans="1:22" x14ac:dyDescent="0.2">
      <c r="A145" s="1" t="s">
        <v>180</v>
      </c>
      <c r="B145">
        <v>0</v>
      </c>
      <c r="C145">
        <v>0</v>
      </c>
      <c r="D145">
        <v>0</v>
      </c>
      <c r="E145">
        <v>0</v>
      </c>
      <c r="F145">
        <v>5</v>
      </c>
      <c r="G145">
        <v>78</v>
      </c>
      <c r="H145">
        <f t="shared" si="19"/>
        <v>0.89503863583260679</v>
      </c>
      <c r="I145">
        <f t="shared" si="18"/>
        <v>-0.11088839311096349</v>
      </c>
      <c r="L145">
        <f t="shared" si="20"/>
        <v>0.89503863583260679</v>
      </c>
      <c r="M145">
        <f t="shared" si="22"/>
        <v>9.6129640718455533E-2</v>
      </c>
      <c r="N145">
        <f t="shared" si="17"/>
        <v>8.1519918647975382E-3</v>
      </c>
      <c r="O145">
        <f t="shared" si="17"/>
        <v>6.2988883922327692E-4</v>
      </c>
      <c r="P145">
        <f t="shared" si="17"/>
        <v>4.6297524495259982E-5</v>
      </c>
      <c r="Q145">
        <f t="shared" si="17"/>
        <v>3.2982778244706393E-6</v>
      </c>
      <c r="R145">
        <f t="shared" si="17"/>
        <v>2.30002489637347E-7</v>
      </c>
      <c r="S145">
        <f t="shared" si="17"/>
        <v>1.5791472858291763E-8</v>
      </c>
      <c r="T145">
        <f t="shared" si="17"/>
        <v>1.0714612718644221E-9</v>
      </c>
      <c r="U145">
        <f t="shared" si="17"/>
        <v>7.2026618112812024E-11</v>
      </c>
      <c r="V145">
        <f t="shared" si="21"/>
        <v>5.1466608752548382E-12</v>
      </c>
    </row>
    <row r="146" spans="1:22" x14ac:dyDescent="0.2">
      <c r="A146" s="1" t="s">
        <v>181</v>
      </c>
      <c r="B146">
        <v>0</v>
      </c>
      <c r="C146">
        <v>0</v>
      </c>
      <c r="D146">
        <v>0</v>
      </c>
      <c r="E146">
        <v>0</v>
      </c>
      <c r="F146">
        <v>10</v>
      </c>
      <c r="G146">
        <v>78</v>
      </c>
      <c r="H146">
        <f t="shared" si="19"/>
        <v>0.80647431260135438</v>
      </c>
      <c r="I146">
        <f t="shared" si="18"/>
        <v>-0.21508323238740304</v>
      </c>
      <c r="L146">
        <f t="shared" si="20"/>
        <v>0.80647431260135438</v>
      </c>
      <c r="M146">
        <f t="shared" si="22"/>
        <v>0.16309069470961288</v>
      </c>
      <c r="N146">
        <f t="shared" si="17"/>
        <v>2.6041094960967546E-2</v>
      </c>
      <c r="O146">
        <f t="shared" si="17"/>
        <v>3.788637530314538E-3</v>
      </c>
      <c r="P146">
        <f t="shared" si="17"/>
        <v>5.2432498613041729E-4</v>
      </c>
      <c r="Q146">
        <f t="shared" si="17"/>
        <v>7.0332111977459549E-5</v>
      </c>
      <c r="R146">
        <f t="shared" si="17"/>
        <v>9.2346959539487895E-6</v>
      </c>
      <c r="S146">
        <f t="shared" si="17"/>
        <v>1.1938131062493045E-6</v>
      </c>
      <c r="T146">
        <f t="shared" si="17"/>
        <v>1.525154436597694E-7</v>
      </c>
      <c r="U146">
        <f t="shared" si="17"/>
        <v>1.9304297780933531E-8</v>
      </c>
      <c r="V146">
        <f t="shared" si="21"/>
        <v>2.7708411121096788E-9</v>
      </c>
    </row>
    <row r="147" spans="1:22" x14ac:dyDescent="0.2">
      <c r="A147" s="1" t="s">
        <v>182</v>
      </c>
      <c r="B147">
        <v>0</v>
      </c>
      <c r="C147">
        <v>0</v>
      </c>
      <c r="D147">
        <v>0</v>
      </c>
      <c r="E147">
        <v>0</v>
      </c>
      <c r="F147">
        <v>8</v>
      </c>
      <c r="G147">
        <v>78</v>
      </c>
      <c r="H147">
        <f t="shared" si="19"/>
        <v>0.84016526647491385</v>
      </c>
      <c r="I147">
        <f t="shared" si="18"/>
        <v>-0.17415666069322625</v>
      </c>
      <c r="L147">
        <f t="shared" si="20"/>
        <v>0.84016526647491385</v>
      </c>
      <c r="M147">
        <f t="shared" si="22"/>
        <v>0.13918330282848737</v>
      </c>
      <c r="N147">
        <f t="shared" si="17"/>
        <v>1.8205422068738559E-2</v>
      </c>
      <c r="O147">
        <f t="shared" si="17"/>
        <v>2.1697421361205169E-3</v>
      </c>
      <c r="P147">
        <f t="shared" si="17"/>
        <v>2.4598531168307995E-4</v>
      </c>
      <c r="Q147">
        <f t="shared" si="17"/>
        <v>2.7029986905313214E-5</v>
      </c>
      <c r="R147">
        <f t="shared" si="17"/>
        <v>2.9073567986739347E-6</v>
      </c>
      <c r="S147">
        <f t="shared" si="17"/>
        <v>3.0789003244414665E-7</v>
      </c>
      <c r="T147">
        <f t="shared" si="17"/>
        <v>3.2222309483525401E-8</v>
      </c>
      <c r="U147">
        <f t="shared" si="17"/>
        <v>3.3410302332658633E-9</v>
      </c>
      <c r="V147">
        <f t="shared" si="21"/>
        <v>3.8298053617324967E-10</v>
      </c>
    </row>
    <row r="148" spans="1:22" x14ac:dyDescent="0.2">
      <c r="A148" s="1" t="s">
        <v>183</v>
      </c>
      <c r="B148">
        <v>0</v>
      </c>
      <c r="C148">
        <v>0</v>
      </c>
      <c r="D148">
        <v>0</v>
      </c>
      <c r="E148">
        <v>0</v>
      </c>
      <c r="F148">
        <v>8</v>
      </c>
      <c r="G148">
        <v>78</v>
      </c>
      <c r="H148">
        <f t="shared" si="19"/>
        <v>0.84016526647491385</v>
      </c>
      <c r="I148">
        <f t="shared" si="18"/>
        <v>-0.17415666069322625</v>
      </c>
      <c r="L148">
        <f t="shared" si="20"/>
        <v>0.84016526647491385</v>
      </c>
      <c r="M148">
        <f t="shared" si="22"/>
        <v>0.13918330282848737</v>
      </c>
      <c r="N148">
        <f t="shared" si="17"/>
        <v>1.8205422068738559E-2</v>
      </c>
      <c r="O148">
        <f t="shared" si="17"/>
        <v>2.1697421361205169E-3</v>
      </c>
      <c r="P148">
        <f t="shared" si="17"/>
        <v>2.4598531168307995E-4</v>
      </c>
      <c r="Q148">
        <f t="shared" si="17"/>
        <v>2.7029986905313214E-5</v>
      </c>
      <c r="R148">
        <f t="shared" si="17"/>
        <v>2.9073567986739347E-6</v>
      </c>
      <c r="S148">
        <f t="shared" si="17"/>
        <v>3.0789003244414665E-7</v>
      </c>
      <c r="T148">
        <f t="shared" si="17"/>
        <v>3.2222309483525401E-8</v>
      </c>
      <c r="U148">
        <f t="shared" si="17"/>
        <v>3.3410302332658633E-9</v>
      </c>
      <c r="V148">
        <f t="shared" si="21"/>
        <v>3.8298053617324967E-10</v>
      </c>
    </row>
    <row r="149" spans="1:22" x14ac:dyDescent="0.2">
      <c r="A149" t="s">
        <v>7</v>
      </c>
      <c r="B149">
        <v>38</v>
      </c>
      <c r="C149">
        <v>32</v>
      </c>
      <c r="D149">
        <v>18</v>
      </c>
      <c r="E149">
        <v>88</v>
      </c>
      <c r="F149">
        <v>406</v>
      </c>
      <c r="G149">
        <v>2</v>
      </c>
      <c r="H149">
        <f t="shared" si="19"/>
        <v>9.8429060986065966E-4</v>
      </c>
      <c r="I149">
        <f t="shared" si="18"/>
        <v>-6.9235893692906361</v>
      </c>
      <c r="L149">
        <f t="shared" si="20"/>
        <v>4.0711505836837664E-2</v>
      </c>
      <c r="M149">
        <f t="shared" si="22"/>
        <v>5.92751089499612E-2</v>
      </c>
      <c r="N149">
        <f t="shared" si="17"/>
        <v>6.8158539285958525E-2</v>
      </c>
      <c r="O149">
        <f t="shared" si="17"/>
        <v>7.1410478842414138E-2</v>
      </c>
      <c r="P149">
        <f t="shared" si="17"/>
        <v>7.1170054297984356E-2</v>
      </c>
      <c r="Q149">
        <f t="shared" si="17"/>
        <v>6.8749296265439505E-2</v>
      </c>
      <c r="R149">
        <f t="shared" si="17"/>
        <v>6.500624109556169E-2</v>
      </c>
      <c r="S149">
        <f t="shared" si="17"/>
        <v>6.0518290331141325E-2</v>
      </c>
      <c r="T149">
        <f t="shared" si="17"/>
        <v>5.5677789587399107E-2</v>
      </c>
      <c r="U149">
        <f t="shared" si="17"/>
        <v>5.0750465043736162E-2</v>
      </c>
      <c r="V149">
        <f t="shared" si="21"/>
        <v>0.38857223046356637</v>
      </c>
    </row>
    <row r="150" spans="1:22" x14ac:dyDescent="0.2">
      <c r="A150" s="1" t="s">
        <v>184</v>
      </c>
      <c r="B150">
        <v>0</v>
      </c>
      <c r="C150">
        <v>0</v>
      </c>
      <c r="D150">
        <v>0</v>
      </c>
      <c r="E150">
        <v>0</v>
      </c>
      <c r="F150">
        <v>35</v>
      </c>
      <c r="G150">
        <v>78</v>
      </c>
      <c r="H150">
        <f t="shared" si="19"/>
        <v>0.51762265204144042</v>
      </c>
      <c r="I150">
        <f t="shared" si="18"/>
        <v>-0.65850877314902545</v>
      </c>
      <c r="L150">
        <f t="shared" si="20"/>
        <v>0.51762265204144042</v>
      </c>
      <c r="M150">
        <f t="shared" si="22"/>
        <v>0.28339308301739591</v>
      </c>
      <c r="N150">
        <f t="shared" si="17"/>
        <v>0.12250664273777546</v>
      </c>
      <c r="O150">
        <f t="shared" si="17"/>
        <v>4.8252940931785004E-2</v>
      </c>
      <c r="P150">
        <f t="shared" si="17"/>
        <v>1.8079300309843702E-2</v>
      </c>
      <c r="Q150">
        <f t="shared" si="17"/>
        <v>6.5656096304544257E-3</v>
      </c>
      <c r="R150">
        <f t="shared" si="17"/>
        <v>2.333911229274449E-3</v>
      </c>
      <c r="S150">
        <f t="shared" si="17"/>
        <v>8.168426558475756E-4</v>
      </c>
      <c r="T150">
        <f t="shared" si="17"/>
        <v>2.8252456991764648E-4</v>
      </c>
      <c r="U150">
        <f t="shared" si="17"/>
        <v>9.6813683040745325E-5</v>
      </c>
      <c r="V150">
        <f t="shared" si="21"/>
        <v>4.9679193224849705E-5</v>
      </c>
    </row>
    <row r="151" spans="1:22" x14ac:dyDescent="0.2">
      <c r="A151" t="s">
        <v>55</v>
      </c>
      <c r="B151">
        <v>1</v>
      </c>
      <c r="C151">
        <v>2</v>
      </c>
      <c r="D151">
        <v>1</v>
      </c>
      <c r="E151">
        <v>4</v>
      </c>
      <c r="F151">
        <v>19</v>
      </c>
      <c r="G151">
        <v>47</v>
      </c>
      <c r="H151">
        <f t="shared" si="19"/>
        <v>0.23578261237099857</v>
      </c>
      <c r="I151">
        <f t="shared" si="18"/>
        <v>-1.4448450324823658</v>
      </c>
      <c r="L151">
        <f t="shared" si="20"/>
        <v>0.67833093236918207</v>
      </c>
      <c r="M151">
        <f t="shared" si="22"/>
        <v>0.23578261237099857</v>
      </c>
      <c r="N151">
        <f t="shared" si="17"/>
        <v>6.4710441211375591E-2</v>
      </c>
      <c r="O151">
        <f t="shared" si="17"/>
        <v>1.6181944375987897E-2</v>
      </c>
      <c r="P151">
        <f t="shared" si="17"/>
        <v>3.8492908569964027E-3</v>
      </c>
      <c r="Q151">
        <f t="shared" si="17"/>
        <v>8.8749590977703374E-4</v>
      </c>
      <c r="R151">
        <f t="shared" si="17"/>
        <v>2.0029394921850546E-4</v>
      </c>
      <c r="S151">
        <f t="shared" si="17"/>
        <v>4.4505542391853268E-5</v>
      </c>
      <c r="T151">
        <f t="shared" si="17"/>
        <v>9.7729146357108503E-6</v>
      </c>
      <c r="U151">
        <f t="shared" si="17"/>
        <v>2.1261642833393508E-6</v>
      </c>
      <c r="V151">
        <f t="shared" si="21"/>
        <v>5.8433515315314821E-7</v>
      </c>
    </row>
    <row r="152" spans="1:22" x14ac:dyDescent="0.2">
      <c r="A152" t="s">
        <v>22</v>
      </c>
      <c r="B152">
        <v>4</v>
      </c>
      <c r="C152">
        <v>5</v>
      </c>
      <c r="D152">
        <v>5</v>
      </c>
      <c r="E152">
        <v>14</v>
      </c>
      <c r="F152">
        <v>210</v>
      </c>
      <c r="G152">
        <v>19</v>
      </c>
      <c r="H152">
        <f t="shared" si="19"/>
        <v>0.10171652023396675</v>
      </c>
      <c r="I152">
        <f t="shared" si="18"/>
        <v>-2.2855655482744108</v>
      </c>
      <c r="L152">
        <f t="shared" si="20"/>
        <v>0.10039934949075746</v>
      </c>
      <c r="M152">
        <f t="shared" si="22"/>
        <v>0.12755684898201353</v>
      </c>
      <c r="N152">
        <f t="shared" si="17"/>
        <v>0.12796934719269695</v>
      </c>
      <c r="O152">
        <f t="shared" si="17"/>
        <v>0.11697737834036598</v>
      </c>
      <c r="P152">
        <f t="shared" si="17"/>
        <v>0.10171652023396675</v>
      </c>
      <c r="Q152">
        <f t="shared" si="17"/>
        <v>8.5726819740152338E-2</v>
      </c>
      <c r="R152">
        <f t="shared" si="17"/>
        <v>7.0722526742170805E-2</v>
      </c>
      <c r="S152">
        <f t="shared" si="17"/>
        <v>5.7443861100341886E-2</v>
      </c>
      <c r="T152">
        <f t="shared" si="17"/>
        <v>4.6109797706409751E-2</v>
      </c>
      <c r="U152">
        <f t="shared" si="17"/>
        <v>3.6669544577964994E-2</v>
      </c>
      <c r="V152">
        <f t="shared" si="21"/>
        <v>0.12870800589315934</v>
      </c>
    </row>
    <row r="153" spans="1:22" x14ac:dyDescent="0.2">
      <c r="A153" t="s">
        <v>62</v>
      </c>
      <c r="B153">
        <v>1</v>
      </c>
      <c r="C153">
        <v>1</v>
      </c>
      <c r="D153">
        <v>2</v>
      </c>
      <c r="E153">
        <v>4</v>
      </c>
      <c r="F153">
        <v>92</v>
      </c>
      <c r="G153">
        <v>47</v>
      </c>
      <c r="H153">
        <f t="shared" si="19"/>
        <v>0.2393854454514574</v>
      </c>
      <c r="I153">
        <f t="shared" si="18"/>
        <v>-1.4296802836485285</v>
      </c>
      <c r="L153">
        <f t="shared" si="20"/>
        <v>0.25224141538441874</v>
      </c>
      <c r="M153">
        <f t="shared" si="22"/>
        <v>0.2393854454514574</v>
      </c>
      <c r="N153">
        <f t="shared" si="17"/>
        <v>0.17938343528497119</v>
      </c>
      <c r="O153">
        <f t="shared" si="17"/>
        <v>0.12247873404148181</v>
      </c>
      <c r="P153">
        <f t="shared" si="17"/>
        <v>7.9548633188110271E-2</v>
      </c>
      <c r="Q153">
        <f t="shared" si="17"/>
        <v>5.0077237491964632E-2</v>
      </c>
      <c r="R153">
        <f t="shared" si="17"/>
        <v>3.0857720537385488E-2</v>
      </c>
      <c r="S153">
        <f t="shared" si="17"/>
        <v>1.8721132588091823E-2</v>
      </c>
      <c r="T153">
        <f t="shared" si="17"/>
        <v>1.122442584892031E-2</v>
      </c>
      <c r="U153">
        <f t="shared" si="17"/>
        <v>6.6674360250759583E-3</v>
      </c>
      <c r="V153">
        <f t="shared" si="21"/>
        <v>9.4143841581224574E-3</v>
      </c>
    </row>
    <row r="154" spans="1:22" x14ac:dyDescent="0.2">
      <c r="A154" t="s">
        <v>70</v>
      </c>
      <c r="B154">
        <v>1</v>
      </c>
      <c r="C154">
        <v>0</v>
      </c>
      <c r="D154">
        <v>0</v>
      </c>
      <c r="E154">
        <v>1</v>
      </c>
      <c r="F154">
        <v>37</v>
      </c>
      <c r="G154">
        <v>77</v>
      </c>
      <c r="H154">
        <f t="shared" si="19"/>
        <v>0.28527195974404246</v>
      </c>
      <c r="I154">
        <f t="shared" si="18"/>
        <v>-1.2543123089996044</v>
      </c>
      <c r="L154">
        <f t="shared" si="20"/>
        <v>0.50181996865466361</v>
      </c>
      <c r="M154">
        <f t="shared" si="22"/>
        <v>0.28527195974404246</v>
      </c>
      <c r="N154">
        <f t="shared" si="17"/>
        <v>0.12804567577939802</v>
      </c>
      <c r="O154">
        <f t="shared" si="17"/>
        <v>5.2367821145655184E-2</v>
      </c>
      <c r="P154">
        <f t="shared" si="17"/>
        <v>2.0373130824835294E-2</v>
      </c>
      <c r="Q154">
        <f t="shared" si="17"/>
        <v>7.6822184263519305E-3</v>
      </c>
      <c r="R154">
        <f t="shared" si="17"/>
        <v>2.835511191840499E-3</v>
      </c>
      <c r="S154">
        <f t="shared" si="17"/>
        <v>1.0304356591996574E-3</v>
      </c>
      <c r="T154">
        <f t="shared" si="17"/>
        <v>3.7006169331735397E-4</v>
      </c>
      <c r="U154">
        <f t="shared" si="17"/>
        <v>1.3167098664764704E-4</v>
      </c>
      <c r="V154">
        <f t="shared" si="21"/>
        <v>7.1545894048341552E-5</v>
      </c>
    </row>
    <row r="155" spans="1:22" x14ac:dyDescent="0.2">
      <c r="A155" t="s">
        <v>46</v>
      </c>
      <c r="B155">
        <v>2</v>
      </c>
      <c r="C155">
        <v>0</v>
      </c>
      <c r="D155">
        <v>1</v>
      </c>
      <c r="E155">
        <v>3</v>
      </c>
      <c r="F155">
        <v>16</v>
      </c>
      <c r="G155">
        <v>60</v>
      </c>
      <c r="H155">
        <f t="shared" si="19"/>
        <v>5.1758992077889379E-2</v>
      </c>
      <c r="I155">
        <f t="shared" si="18"/>
        <v>-2.9611571019719567</v>
      </c>
      <c r="L155">
        <f t="shared" si="20"/>
        <v>0.71723922756378244</v>
      </c>
      <c r="M155">
        <f t="shared" si="22"/>
        <v>0.21683474815443099</v>
      </c>
      <c r="N155">
        <f t="shared" si="17"/>
        <v>5.1758992077889379E-2</v>
      </c>
      <c r="O155">
        <f t="shared" si="17"/>
        <v>1.1257358544230323E-2</v>
      </c>
      <c r="P155">
        <f t="shared" si="17"/>
        <v>2.3290610231591954E-3</v>
      </c>
      <c r="Q155">
        <f t="shared" si="17"/>
        <v>4.6704727708889794E-4</v>
      </c>
      <c r="R155">
        <f t="shared" ref="N155:U183" si="23">(1-$B$3)*_xlfn.GAMMA($B$1+R$4)/(_xlfn.GAMMA($B$1)*FACT(R$4))*($B$2/($B$2+$F155))^($B$1)*($F155/($B$2+$F155))^R$4</f>
        <v>9.1676211703704285E-5</v>
      </c>
      <c r="S155">
        <f t="shared" si="23"/>
        <v>1.7717289118153829E-5</v>
      </c>
      <c r="T155">
        <f t="shared" si="23"/>
        <v>3.3837761438911723E-6</v>
      </c>
      <c r="U155">
        <f t="shared" si="23"/>
        <v>6.4027815105431046E-7</v>
      </c>
      <c r="V155">
        <f t="shared" si="21"/>
        <v>1.4780430190874938E-7</v>
      </c>
    </row>
    <row r="156" spans="1:22" x14ac:dyDescent="0.2">
      <c r="A156" s="1" t="s">
        <v>185</v>
      </c>
      <c r="B156">
        <v>0</v>
      </c>
      <c r="C156">
        <v>0</v>
      </c>
      <c r="D156">
        <v>0</v>
      </c>
      <c r="E156">
        <v>0</v>
      </c>
      <c r="F156">
        <v>29</v>
      </c>
      <c r="G156">
        <v>78</v>
      </c>
      <c r="H156">
        <f t="shared" si="19"/>
        <v>0.57006426124312115</v>
      </c>
      <c r="I156">
        <f t="shared" si="18"/>
        <v>-0.56200618548508774</v>
      </c>
      <c r="L156">
        <f t="shared" si="20"/>
        <v>0.57006426124312115</v>
      </c>
      <c r="M156">
        <f t="shared" si="22"/>
        <v>0.27346536395544907</v>
      </c>
      <c r="N156">
        <f t="shared" si="23"/>
        <v>0.10357966202423224</v>
      </c>
      <c r="O156">
        <f t="shared" si="23"/>
        <v>3.5747066508930551E-2</v>
      </c>
      <c r="P156">
        <f t="shared" si="23"/>
        <v>1.1735457046423791E-2</v>
      </c>
      <c r="Q156">
        <f t="shared" si="23"/>
        <v>3.7341797195360174E-3</v>
      </c>
      <c r="R156">
        <f t="shared" si="23"/>
        <v>1.1630710909688196E-3</v>
      </c>
      <c r="S156">
        <f t="shared" si="23"/>
        <v>3.5666632369866651E-4</v>
      </c>
      <c r="T156">
        <f t="shared" si="23"/>
        <v>1.0808904710621936E-4</v>
      </c>
      <c r="U156">
        <f t="shared" si="23"/>
        <v>3.2453682039329591E-5</v>
      </c>
      <c r="V156">
        <f t="shared" si="21"/>
        <v>1.3729358494196653E-5</v>
      </c>
    </row>
    <row r="157" spans="1:22" x14ac:dyDescent="0.2">
      <c r="A157" t="s">
        <v>21</v>
      </c>
      <c r="B157">
        <v>6</v>
      </c>
      <c r="C157">
        <v>4</v>
      </c>
      <c r="D157">
        <v>10</v>
      </c>
      <c r="E157">
        <v>20</v>
      </c>
      <c r="F157">
        <v>237</v>
      </c>
      <c r="G157">
        <v>13</v>
      </c>
      <c r="H157">
        <f t="shared" si="19"/>
        <v>7.2675515589576634E-2</v>
      </c>
      <c r="I157">
        <f t="shared" si="18"/>
        <v>-2.6217507381065444</v>
      </c>
      <c r="L157">
        <f t="shared" si="20"/>
        <v>8.5891047801488637E-2</v>
      </c>
      <c r="M157">
        <f t="shared" si="22"/>
        <v>0.11250804715503657</v>
      </c>
      <c r="N157">
        <f t="shared" si="23"/>
        <v>0.11637397488812538</v>
      </c>
      <c r="O157">
        <f t="shared" si="23"/>
        <v>0.10967860234922899</v>
      </c>
      <c r="P157">
        <f t="shared" si="23"/>
        <v>9.8329001211959505E-2</v>
      </c>
      <c r="Q157">
        <f t="shared" si="23"/>
        <v>8.5443091958935777E-2</v>
      </c>
      <c r="R157">
        <f t="shared" si="23"/>
        <v>7.2675515589576634E-2</v>
      </c>
      <c r="S157">
        <f t="shared" si="23"/>
        <v>6.0861701000566537E-2</v>
      </c>
      <c r="T157">
        <f t="shared" si="23"/>
        <v>5.0369053428767449E-2</v>
      </c>
      <c r="U157">
        <f t="shared" si="23"/>
        <v>4.1299633575419936E-2</v>
      </c>
      <c r="V157">
        <f t="shared" si="21"/>
        <v>0.16657033104089458</v>
      </c>
    </row>
    <row r="158" spans="1:22" x14ac:dyDescent="0.2">
      <c r="A158" t="s">
        <v>97</v>
      </c>
      <c r="B158">
        <v>0</v>
      </c>
      <c r="C158">
        <v>0</v>
      </c>
      <c r="D158">
        <v>1</v>
      </c>
      <c r="E158">
        <v>1</v>
      </c>
      <c r="F158">
        <v>20</v>
      </c>
      <c r="G158">
        <v>77</v>
      </c>
      <c r="H158">
        <f t="shared" si="19"/>
        <v>0.66609824444636412</v>
      </c>
      <c r="I158">
        <f t="shared" si="18"/>
        <v>-0.40631810513716532</v>
      </c>
      <c r="L158">
        <f t="shared" si="20"/>
        <v>0.66609824444636412</v>
      </c>
      <c r="M158">
        <f t="shared" si="22"/>
        <v>0.24116131761288928</v>
      </c>
      <c r="N158">
        <f t="shared" si="23"/>
        <v>6.893972660792369E-2</v>
      </c>
      <c r="O158">
        <f t="shared" si="23"/>
        <v>1.795664607743535E-2</v>
      </c>
      <c r="P158">
        <f t="shared" si="23"/>
        <v>4.4491246151321306E-3</v>
      </c>
      <c r="Q158">
        <f t="shared" si="23"/>
        <v>1.0684630925111628E-3</v>
      </c>
      <c r="R158">
        <f t="shared" si="23"/>
        <v>2.5116569256583327E-4</v>
      </c>
      <c r="S158">
        <f t="shared" si="23"/>
        <v>5.8130747710246468E-5</v>
      </c>
      <c r="T158">
        <f t="shared" si="23"/>
        <v>1.3295823438925098E-5</v>
      </c>
      <c r="U158">
        <f t="shared" si="23"/>
        <v>3.0129177453854185E-6</v>
      </c>
      <c r="V158">
        <f t="shared" si="21"/>
        <v>8.7236628398823512E-7</v>
      </c>
    </row>
    <row r="159" spans="1:22" x14ac:dyDescent="0.2">
      <c r="A159" t="s">
        <v>10</v>
      </c>
      <c r="B159">
        <v>20</v>
      </c>
      <c r="C159">
        <v>28</v>
      </c>
      <c r="D159">
        <v>23</v>
      </c>
      <c r="E159">
        <v>71</v>
      </c>
      <c r="F159">
        <v>335</v>
      </c>
      <c r="G159">
        <v>3</v>
      </c>
      <c r="H159">
        <f t="shared" si="19"/>
        <v>9.2101465816639659E-3</v>
      </c>
      <c r="I159">
        <f t="shared" si="18"/>
        <v>-4.6874495133514555</v>
      </c>
      <c r="L159">
        <f t="shared" si="20"/>
        <v>5.36237027449138E-2</v>
      </c>
      <c r="M159">
        <f t="shared" si="22"/>
        <v>7.5571393450569749E-2</v>
      </c>
      <c r="N159">
        <f t="shared" si="23"/>
        <v>8.4105633827152346E-2</v>
      </c>
      <c r="O159">
        <f t="shared" si="23"/>
        <v>8.5287719728042777E-2</v>
      </c>
      <c r="P159">
        <f t="shared" si="23"/>
        <v>8.2270019341945902E-2</v>
      </c>
      <c r="Q159">
        <f t="shared" si="23"/>
        <v>7.6918765161585786E-2</v>
      </c>
      <c r="R159">
        <f t="shared" si="23"/>
        <v>7.0394518892433852E-2</v>
      </c>
      <c r="S159">
        <f t="shared" si="23"/>
        <v>6.3429339014025657E-2</v>
      </c>
      <c r="T159">
        <f t="shared" si="23"/>
        <v>5.6481375542648544E-2</v>
      </c>
      <c r="U159">
        <f t="shared" si="23"/>
        <v>4.9829100792199411E-2</v>
      </c>
      <c r="V159">
        <f t="shared" si="21"/>
        <v>0.30208843150448217</v>
      </c>
    </row>
    <row r="160" spans="1:22" x14ac:dyDescent="0.2">
      <c r="A160" t="s">
        <v>51</v>
      </c>
      <c r="B160">
        <v>1</v>
      </c>
      <c r="C160">
        <v>3</v>
      </c>
      <c r="D160">
        <v>0</v>
      </c>
      <c r="E160">
        <v>4</v>
      </c>
      <c r="F160">
        <v>101</v>
      </c>
      <c r="G160">
        <v>47</v>
      </c>
      <c r="H160">
        <f t="shared" si="19"/>
        <v>0.22783022259585858</v>
      </c>
      <c r="I160">
        <f t="shared" si="18"/>
        <v>-1.4791545651455458</v>
      </c>
      <c r="L160">
        <f t="shared" si="20"/>
        <v>0.23043216214555726</v>
      </c>
      <c r="M160">
        <f t="shared" si="22"/>
        <v>0.22783022259585858</v>
      </c>
      <c r="N160">
        <f t="shared" si="23"/>
        <v>0.17786252411696754</v>
      </c>
      <c r="O160">
        <f t="shared" si="23"/>
        <v>0.12651771082714178</v>
      </c>
      <c r="P160">
        <f t="shared" si="23"/>
        <v>8.5607513006859967E-2</v>
      </c>
      <c r="Q160">
        <f t="shared" si="23"/>
        <v>5.6144606657773627E-2</v>
      </c>
      <c r="R160">
        <f t="shared" si="23"/>
        <v>3.6042926322102799E-2</v>
      </c>
      <c r="S160">
        <f t="shared" si="23"/>
        <v>2.2781212945507827E-2</v>
      </c>
      <c r="T160">
        <f t="shared" si="23"/>
        <v>1.422975365848772E-2</v>
      </c>
      <c r="U160">
        <f t="shared" si="23"/>
        <v>8.8060394312275761E-3</v>
      </c>
      <c r="V160">
        <f t="shared" si="21"/>
        <v>1.374532829251518E-2</v>
      </c>
    </row>
    <row r="161" spans="1:22" x14ac:dyDescent="0.2">
      <c r="A161" s="1" t="s">
        <v>186</v>
      </c>
      <c r="B161">
        <v>0</v>
      </c>
      <c r="C161">
        <v>0</v>
      </c>
      <c r="D161">
        <v>0</v>
      </c>
      <c r="E161">
        <v>0</v>
      </c>
      <c r="F161">
        <v>6</v>
      </c>
      <c r="G161">
        <v>78</v>
      </c>
      <c r="H161">
        <f t="shared" si="19"/>
        <v>0.87613382128790473</v>
      </c>
      <c r="I161">
        <f t="shared" si="18"/>
        <v>-0.1322364356856929</v>
      </c>
      <c r="L161">
        <f t="shared" si="20"/>
        <v>0.87613382128790473</v>
      </c>
      <c r="M161">
        <f t="shared" si="22"/>
        <v>0.11153157007685253</v>
      </c>
      <c r="N161">
        <f t="shared" si="23"/>
        <v>1.1210272589872719E-2</v>
      </c>
      <c r="O161">
        <f t="shared" si="23"/>
        <v>1.0266638904467284E-3</v>
      </c>
      <c r="P161">
        <f t="shared" si="23"/>
        <v>8.944047208740069E-5</v>
      </c>
      <c r="Q161">
        <f t="shared" si="23"/>
        <v>7.5522348422680252E-6</v>
      </c>
      <c r="R161">
        <f t="shared" si="23"/>
        <v>6.2421288192706191E-7</v>
      </c>
      <c r="S161">
        <f t="shared" si="23"/>
        <v>5.0796614321510338E-8</v>
      </c>
      <c r="T161">
        <f t="shared" si="23"/>
        <v>4.0850798053366406E-9</v>
      </c>
      <c r="U161">
        <f t="shared" si="23"/>
        <v>3.2548353907033553E-10</v>
      </c>
      <c r="V161">
        <f t="shared" si="21"/>
        <v>2.7933988455686176E-11</v>
      </c>
    </row>
    <row r="162" spans="1:22" x14ac:dyDescent="0.2">
      <c r="A162" s="1" t="s">
        <v>187</v>
      </c>
      <c r="B162">
        <v>0</v>
      </c>
      <c r="C162">
        <v>0</v>
      </c>
      <c r="D162">
        <v>0</v>
      </c>
      <c r="E162">
        <v>0</v>
      </c>
      <c r="F162">
        <v>2</v>
      </c>
      <c r="G162">
        <v>78</v>
      </c>
      <c r="H162">
        <f t="shared" si="19"/>
        <v>0.9557934611493466</v>
      </c>
      <c r="I162">
        <f t="shared" si="18"/>
        <v>-4.5213434094639578E-2</v>
      </c>
      <c r="L162">
        <f t="shared" si="20"/>
        <v>0.9557934611493466</v>
      </c>
      <c r="M162">
        <f t="shared" si="22"/>
        <v>4.2653824786578004E-2</v>
      </c>
      <c r="N162">
        <f t="shared" si="23"/>
        <v>1.5029428953952082E-3</v>
      </c>
      <c r="O162">
        <f t="shared" si="23"/>
        <v>4.8252601865847571E-5</v>
      </c>
      <c r="P162">
        <f t="shared" si="23"/>
        <v>1.473644317629274E-6</v>
      </c>
      <c r="Q162">
        <f t="shared" si="23"/>
        <v>4.3621462213285708E-8</v>
      </c>
      <c r="R162">
        <f t="shared" si="23"/>
        <v>1.2639316879289613E-9</v>
      </c>
      <c r="S162">
        <f t="shared" si="23"/>
        <v>3.6057182169746959E-11</v>
      </c>
      <c r="T162">
        <f t="shared" si="23"/>
        <v>1.0165382027783781E-12</v>
      </c>
      <c r="U162">
        <f t="shared" si="23"/>
        <v>2.8393460821065143E-14</v>
      </c>
      <c r="V162">
        <f t="shared" si="21"/>
        <v>0</v>
      </c>
    </row>
    <row r="163" spans="1:22" x14ac:dyDescent="0.2">
      <c r="A163" s="1" t="s">
        <v>188</v>
      </c>
      <c r="B163">
        <v>0</v>
      </c>
      <c r="C163">
        <v>0</v>
      </c>
      <c r="D163">
        <v>0</v>
      </c>
      <c r="E163">
        <v>0</v>
      </c>
      <c r="F163">
        <v>5</v>
      </c>
      <c r="G163">
        <v>78</v>
      </c>
      <c r="H163">
        <f t="shared" si="19"/>
        <v>0.89503863583260679</v>
      </c>
      <c r="I163">
        <f t="shared" si="18"/>
        <v>-0.11088839311096349</v>
      </c>
      <c r="L163">
        <f t="shared" si="20"/>
        <v>0.89503863583260679</v>
      </c>
      <c r="M163">
        <f t="shared" si="22"/>
        <v>9.6129640718455533E-2</v>
      </c>
      <c r="N163">
        <f t="shared" si="23"/>
        <v>8.1519918647975382E-3</v>
      </c>
      <c r="O163">
        <f t="shared" si="23"/>
        <v>6.2988883922327692E-4</v>
      </c>
      <c r="P163">
        <f t="shared" si="23"/>
        <v>4.6297524495259982E-5</v>
      </c>
      <c r="Q163">
        <f t="shared" si="23"/>
        <v>3.2982778244706393E-6</v>
      </c>
      <c r="R163">
        <f t="shared" si="23"/>
        <v>2.30002489637347E-7</v>
      </c>
      <c r="S163">
        <f t="shared" si="23"/>
        <v>1.5791472858291763E-8</v>
      </c>
      <c r="T163">
        <f t="shared" si="23"/>
        <v>1.0714612718644221E-9</v>
      </c>
      <c r="U163">
        <f t="shared" si="23"/>
        <v>7.2026618112812024E-11</v>
      </c>
      <c r="V163">
        <f t="shared" si="21"/>
        <v>5.1466608752548382E-12</v>
      </c>
    </row>
    <row r="164" spans="1:22" x14ac:dyDescent="0.2">
      <c r="A164" s="1" t="s">
        <v>189</v>
      </c>
      <c r="B164">
        <v>0</v>
      </c>
      <c r="C164">
        <v>0</v>
      </c>
      <c r="D164">
        <v>0</v>
      </c>
      <c r="E164">
        <v>0</v>
      </c>
      <c r="F164">
        <v>8</v>
      </c>
      <c r="G164">
        <v>78</v>
      </c>
      <c r="H164">
        <f t="shared" si="19"/>
        <v>0.84016526647491385</v>
      </c>
      <c r="I164">
        <f t="shared" si="18"/>
        <v>-0.17415666069322625</v>
      </c>
      <c r="L164">
        <f t="shared" si="20"/>
        <v>0.84016526647491385</v>
      </c>
      <c r="M164">
        <f t="shared" si="22"/>
        <v>0.13918330282848737</v>
      </c>
      <c r="N164">
        <f t="shared" si="23"/>
        <v>1.8205422068738559E-2</v>
      </c>
      <c r="O164">
        <f t="shared" si="23"/>
        <v>2.1697421361205169E-3</v>
      </c>
      <c r="P164">
        <f t="shared" si="23"/>
        <v>2.4598531168307995E-4</v>
      </c>
      <c r="Q164">
        <f t="shared" si="23"/>
        <v>2.7029986905313214E-5</v>
      </c>
      <c r="R164">
        <f t="shared" si="23"/>
        <v>2.9073567986739347E-6</v>
      </c>
      <c r="S164">
        <f t="shared" si="23"/>
        <v>3.0789003244414665E-7</v>
      </c>
      <c r="T164">
        <f t="shared" si="23"/>
        <v>3.2222309483525401E-8</v>
      </c>
      <c r="U164">
        <f t="shared" si="23"/>
        <v>3.3410302332658633E-9</v>
      </c>
      <c r="V164">
        <f t="shared" si="21"/>
        <v>3.8298053617324967E-10</v>
      </c>
    </row>
    <row r="165" spans="1:22" x14ac:dyDescent="0.2">
      <c r="A165" t="s">
        <v>78</v>
      </c>
      <c r="B165">
        <v>0</v>
      </c>
      <c r="C165">
        <v>1</v>
      </c>
      <c r="D165">
        <v>2</v>
      </c>
      <c r="E165">
        <v>3</v>
      </c>
      <c r="F165">
        <v>5</v>
      </c>
      <c r="G165">
        <v>60</v>
      </c>
      <c r="H165">
        <f t="shared" si="19"/>
        <v>0.89503863583260679</v>
      </c>
      <c r="I165">
        <f t="shared" si="18"/>
        <v>-0.11088839311096349</v>
      </c>
      <c r="L165">
        <f t="shared" si="20"/>
        <v>0.89503863583260679</v>
      </c>
      <c r="M165">
        <f t="shared" si="22"/>
        <v>9.6129640718455533E-2</v>
      </c>
      <c r="N165">
        <f t="shared" si="23"/>
        <v>8.1519918647975382E-3</v>
      </c>
      <c r="O165">
        <f t="shared" si="23"/>
        <v>6.2988883922327692E-4</v>
      </c>
      <c r="P165">
        <f t="shared" si="23"/>
        <v>4.6297524495259982E-5</v>
      </c>
      <c r="Q165">
        <f t="shared" si="23"/>
        <v>3.2982778244706393E-6</v>
      </c>
      <c r="R165">
        <f t="shared" si="23"/>
        <v>2.30002489637347E-7</v>
      </c>
      <c r="S165">
        <f t="shared" si="23"/>
        <v>1.5791472858291763E-8</v>
      </c>
      <c r="T165">
        <f t="shared" si="23"/>
        <v>1.0714612718644221E-9</v>
      </c>
      <c r="U165">
        <f t="shared" si="23"/>
        <v>7.2026618112812024E-11</v>
      </c>
      <c r="V165">
        <f t="shared" si="21"/>
        <v>5.1466608752548382E-12</v>
      </c>
    </row>
    <row r="166" spans="1:22" x14ac:dyDescent="0.2">
      <c r="A166" s="1" t="s">
        <v>190</v>
      </c>
      <c r="B166">
        <v>0</v>
      </c>
      <c r="C166">
        <v>0</v>
      </c>
      <c r="D166">
        <v>0</v>
      </c>
      <c r="E166">
        <v>0</v>
      </c>
      <c r="F166">
        <v>3</v>
      </c>
      <c r="G166">
        <v>78</v>
      </c>
      <c r="H166">
        <f t="shared" si="19"/>
        <v>0.93483634366374346</v>
      </c>
      <c r="I166">
        <f t="shared" si="18"/>
        <v>-6.7383798528316288E-2</v>
      </c>
      <c r="L166">
        <f t="shared" si="20"/>
        <v>0.93483634366374346</v>
      </c>
      <c r="M166">
        <f t="shared" si="22"/>
        <v>6.1779521878536484E-2</v>
      </c>
      <c r="N166">
        <f t="shared" si="23"/>
        <v>3.2236224613997225E-3</v>
      </c>
      <c r="O166">
        <f t="shared" si="23"/>
        <v>1.5326308413986207E-4</v>
      </c>
      <c r="P166">
        <f t="shared" si="23"/>
        <v>6.9314585313009593E-6</v>
      </c>
      <c r="Q166">
        <f t="shared" si="23"/>
        <v>3.0384165004060793E-7</v>
      </c>
      <c r="R166">
        <f t="shared" si="23"/>
        <v>1.3037244785316351E-8</v>
      </c>
      <c r="S166">
        <f t="shared" si="23"/>
        <v>5.5076854956070413E-10</v>
      </c>
      <c r="T166">
        <f t="shared" si="23"/>
        <v>2.2994087755409431E-11</v>
      </c>
      <c r="U166">
        <f t="shared" si="23"/>
        <v>9.5109947506826053E-13</v>
      </c>
      <c r="V166">
        <f t="shared" si="21"/>
        <v>4.0523140398818214E-14</v>
      </c>
    </row>
    <row r="167" spans="1:22" x14ac:dyDescent="0.2">
      <c r="A167" t="s">
        <v>83</v>
      </c>
      <c r="B167">
        <v>0</v>
      </c>
      <c r="C167">
        <v>1</v>
      </c>
      <c r="D167">
        <v>0</v>
      </c>
      <c r="E167">
        <v>1</v>
      </c>
      <c r="F167">
        <v>29</v>
      </c>
      <c r="G167">
        <v>77</v>
      </c>
      <c r="H167">
        <f t="shared" si="19"/>
        <v>0.57006426124312115</v>
      </c>
      <c r="I167">
        <f t="shared" si="18"/>
        <v>-0.56200618548508774</v>
      </c>
      <c r="L167">
        <f t="shared" si="20"/>
        <v>0.57006426124312115</v>
      </c>
      <c r="M167">
        <f t="shared" si="22"/>
        <v>0.27346536395544907</v>
      </c>
      <c r="N167">
        <f t="shared" si="23"/>
        <v>0.10357966202423224</v>
      </c>
      <c r="O167">
        <f t="shared" si="23"/>
        <v>3.5747066508930551E-2</v>
      </c>
      <c r="P167">
        <f t="shared" si="23"/>
        <v>1.1735457046423791E-2</v>
      </c>
      <c r="Q167">
        <f t="shared" si="23"/>
        <v>3.7341797195360174E-3</v>
      </c>
      <c r="R167">
        <f t="shared" si="23"/>
        <v>1.1630710909688196E-3</v>
      </c>
      <c r="S167">
        <f t="shared" si="23"/>
        <v>3.5666632369866651E-4</v>
      </c>
      <c r="T167">
        <f t="shared" si="23"/>
        <v>1.0808904710621936E-4</v>
      </c>
      <c r="U167">
        <f t="shared" si="23"/>
        <v>3.2453682039329591E-5</v>
      </c>
      <c r="V167">
        <f t="shared" si="21"/>
        <v>1.3729358494196653E-5</v>
      </c>
    </row>
    <row r="168" spans="1:22" x14ac:dyDescent="0.2">
      <c r="A168" s="1" t="s">
        <v>191</v>
      </c>
      <c r="B168">
        <v>0</v>
      </c>
      <c r="C168">
        <v>0</v>
      </c>
      <c r="D168">
        <v>0</v>
      </c>
      <c r="E168">
        <v>0</v>
      </c>
      <c r="F168">
        <v>9</v>
      </c>
      <c r="G168">
        <v>78</v>
      </c>
      <c r="H168">
        <f t="shared" si="19"/>
        <v>0.82304763480463106</v>
      </c>
      <c r="I168">
        <f t="shared" si="18"/>
        <v>-0.19474120050902155</v>
      </c>
      <c r="L168">
        <f t="shared" si="20"/>
        <v>0.82304763480463106</v>
      </c>
      <c r="M168">
        <f t="shared" si="22"/>
        <v>0.15157323527065067</v>
      </c>
      <c r="N168">
        <f t="shared" si="23"/>
        <v>2.2039989149422533E-2</v>
      </c>
      <c r="O168">
        <f t="shared" si="23"/>
        <v>2.920074887865842E-3</v>
      </c>
      <c r="P168">
        <f t="shared" si="23"/>
        <v>3.6801903622103493E-4</v>
      </c>
      <c r="Q168">
        <f t="shared" si="23"/>
        <v>4.4955433072820348E-5</v>
      </c>
      <c r="R168">
        <f t="shared" si="23"/>
        <v>5.3753893344733659E-6</v>
      </c>
      <c r="S168">
        <f t="shared" si="23"/>
        <v>6.3282330394095656E-7</v>
      </c>
      <c r="T168">
        <f t="shared" si="23"/>
        <v>7.3623886757063074E-8</v>
      </c>
      <c r="U168">
        <f t="shared" si="23"/>
        <v>8.4862871732901887E-9</v>
      </c>
      <c r="V168">
        <f t="shared" si="21"/>
        <v>1.095323609590082E-9</v>
      </c>
    </row>
    <row r="169" spans="1:22" x14ac:dyDescent="0.2">
      <c r="A169" t="s">
        <v>33</v>
      </c>
      <c r="B169">
        <v>3</v>
      </c>
      <c r="C169">
        <v>1</v>
      </c>
      <c r="D169">
        <v>5</v>
      </c>
      <c r="E169">
        <v>9</v>
      </c>
      <c r="F169">
        <v>87</v>
      </c>
      <c r="G169">
        <v>26</v>
      </c>
      <c r="H169">
        <f t="shared" si="19"/>
        <v>0.11953881593349151</v>
      </c>
      <c r="I169">
        <f t="shared" si="18"/>
        <v>-2.1241141408258879</v>
      </c>
      <c r="L169">
        <f t="shared" si="20"/>
        <v>0.26580171596137725</v>
      </c>
      <c r="M169">
        <f t="shared" si="22"/>
        <v>0.24589064431260338</v>
      </c>
      <c r="N169">
        <f t="shared" si="23"/>
        <v>0.1796092083630855</v>
      </c>
      <c r="O169">
        <f t="shared" si="23"/>
        <v>0.11953881593349151</v>
      </c>
      <c r="P169">
        <f t="shared" si="23"/>
        <v>7.5680323852542183E-2</v>
      </c>
      <c r="Q169">
        <f t="shared" si="23"/>
        <v>4.6440043927431306E-2</v>
      </c>
      <c r="R169">
        <f t="shared" si="23"/>
        <v>2.7894469047692202E-2</v>
      </c>
      <c r="S169">
        <f t="shared" si="23"/>
        <v>1.6496369502270364E-2</v>
      </c>
      <c r="T169">
        <f t="shared" si="23"/>
        <v>9.6410068389344693E-3</v>
      </c>
      <c r="U169">
        <f t="shared" si="23"/>
        <v>5.58237634632362E-3</v>
      </c>
      <c r="V169">
        <f t="shared" si="21"/>
        <v>7.4250259142482067E-3</v>
      </c>
    </row>
    <row r="170" spans="1:22" x14ac:dyDescent="0.2">
      <c r="A170" s="1" t="s">
        <v>192</v>
      </c>
      <c r="B170">
        <v>0</v>
      </c>
      <c r="C170">
        <v>0</v>
      </c>
      <c r="D170">
        <v>0</v>
      </c>
      <c r="E170">
        <v>0</v>
      </c>
      <c r="F170">
        <v>5</v>
      </c>
      <c r="G170">
        <v>78</v>
      </c>
      <c r="H170">
        <f t="shared" si="19"/>
        <v>0.89503863583260679</v>
      </c>
      <c r="I170">
        <f t="shared" si="18"/>
        <v>-0.11088839311096349</v>
      </c>
      <c r="L170">
        <f t="shared" si="20"/>
        <v>0.89503863583260679</v>
      </c>
      <c r="M170">
        <f t="shared" si="22"/>
        <v>9.6129640718455533E-2</v>
      </c>
      <c r="N170">
        <f t="shared" si="23"/>
        <v>8.1519918647975382E-3</v>
      </c>
      <c r="O170">
        <f t="shared" si="23"/>
        <v>6.2988883922327692E-4</v>
      </c>
      <c r="P170">
        <f t="shared" si="23"/>
        <v>4.6297524495259982E-5</v>
      </c>
      <c r="Q170">
        <f t="shared" si="23"/>
        <v>3.2982778244706393E-6</v>
      </c>
      <c r="R170">
        <f t="shared" si="23"/>
        <v>2.30002489637347E-7</v>
      </c>
      <c r="S170">
        <f t="shared" si="23"/>
        <v>1.5791472858291763E-8</v>
      </c>
      <c r="T170">
        <f t="shared" si="23"/>
        <v>1.0714612718644221E-9</v>
      </c>
      <c r="U170">
        <f t="shared" si="23"/>
        <v>7.2026618112812024E-11</v>
      </c>
      <c r="V170">
        <f t="shared" si="21"/>
        <v>5.1466608752548382E-12</v>
      </c>
    </row>
    <row r="171" spans="1:22" x14ac:dyDescent="0.2">
      <c r="A171" s="1" t="s">
        <v>193</v>
      </c>
      <c r="B171">
        <v>0</v>
      </c>
      <c r="C171">
        <v>0</v>
      </c>
      <c r="D171">
        <v>0</v>
      </c>
      <c r="E171">
        <v>0</v>
      </c>
      <c r="F171">
        <v>4</v>
      </c>
      <c r="G171">
        <v>78</v>
      </c>
      <c r="H171">
        <f t="shared" si="19"/>
        <v>0.9145957579080165</v>
      </c>
      <c r="I171">
        <f t="shared" si="18"/>
        <v>-8.9273105962666549E-2</v>
      </c>
      <c r="L171">
        <f t="shared" si="20"/>
        <v>0.9145957579080165</v>
      </c>
      <c r="M171">
        <f t="shared" si="22"/>
        <v>7.9574025984702826E-2</v>
      </c>
      <c r="N171">
        <f t="shared" si="23"/>
        <v>5.4664358813238936E-3</v>
      </c>
      <c r="O171">
        <f t="shared" si="23"/>
        <v>3.4216134362389237E-4</v>
      </c>
      <c r="P171">
        <f t="shared" si="23"/>
        <v>2.0372827504496726E-5</v>
      </c>
      <c r="Q171">
        <f t="shared" si="23"/>
        <v>1.1757291377853312E-6</v>
      </c>
      <c r="R171">
        <f t="shared" si="23"/>
        <v>6.6416975081767486E-8</v>
      </c>
      <c r="S171">
        <f t="shared" si="23"/>
        <v>3.6939898840406163E-9</v>
      </c>
      <c r="T171">
        <f t="shared" si="23"/>
        <v>2.0303740315521443E-10</v>
      </c>
      <c r="U171">
        <f t="shared" si="23"/>
        <v>1.1056536511344096E-11</v>
      </c>
      <c r="V171">
        <f t="shared" si="21"/>
        <v>6.3182792331417659E-13</v>
      </c>
    </row>
    <row r="172" spans="1:22" x14ac:dyDescent="0.2">
      <c r="A172" s="1" t="s">
        <v>194</v>
      </c>
      <c r="B172">
        <v>0</v>
      </c>
      <c r="C172">
        <v>0</v>
      </c>
      <c r="D172">
        <v>0</v>
      </c>
      <c r="E172">
        <v>0</v>
      </c>
      <c r="F172">
        <v>23</v>
      </c>
      <c r="G172">
        <v>78</v>
      </c>
      <c r="H172">
        <f t="shared" si="19"/>
        <v>0.63141676097042576</v>
      </c>
      <c r="I172">
        <f t="shared" si="18"/>
        <v>-0.45978915748611454</v>
      </c>
      <c r="L172">
        <f t="shared" si="20"/>
        <v>0.63141676097042576</v>
      </c>
      <c r="M172">
        <f t="shared" si="22"/>
        <v>0.25487910532248625</v>
      </c>
      <c r="N172">
        <f t="shared" si="23"/>
        <v>8.1235390012810008E-2</v>
      </c>
      <c r="O172">
        <f t="shared" si="23"/>
        <v>2.3591201659368143E-2</v>
      </c>
      <c r="P172">
        <f t="shared" si="23"/>
        <v>6.5170122487731115E-3</v>
      </c>
      <c r="Q172">
        <f t="shared" si="23"/>
        <v>1.7449485224392256E-3</v>
      </c>
      <c r="R172">
        <f t="shared" si="23"/>
        <v>4.5733299881650739E-4</v>
      </c>
      <c r="S172">
        <f t="shared" si="23"/>
        <v>1.1801229537259191E-4</v>
      </c>
      <c r="T172">
        <f t="shared" si="23"/>
        <v>3.0094401783261396E-5</v>
      </c>
      <c r="U172">
        <f t="shared" si="23"/>
        <v>7.6033831835604991E-6</v>
      </c>
      <c r="V172">
        <f t="shared" si="21"/>
        <v>2.5381845416561077E-6</v>
      </c>
    </row>
    <row r="173" spans="1:22" x14ac:dyDescent="0.2">
      <c r="A173" t="s">
        <v>56</v>
      </c>
      <c r="B173">
        <v>1</v>
      </c>
      <c r="C173">
        <v>2</v>
      </c>
      <c r="D173">
        <v>1</v>
      </c>
      <c r="E173">
        <v>4</v>
      </c>
      <c r="F173">
        <v>41</v>
      </c>
      <c r="G173">
        <v>47</v>
      </c>
      <c r="H173">
        <f t="shared" si="19"/>
        <v>0.28735966338508784</v>
      </c>
      <c r="I173">
        <f t="shared" si="18"/>
        <v>-1.2470206652738887</v>
      </c>
      <c r="L173">
        <f t="shared" si="20"/>
        <v>0.47241278018363864</v>
      </c>
      <c r="M173">
        <f t="shared" si="22"/>
        <v>0.28735966338508784</v>
      </c>
      <c r="N173">
        <f t="shared" si="23"/>
        <v>0.13801465286948139</v>
      </c>
      <c r="O173">
        <f t="shared" si="23"/>
        <v>6.0397414248711229E-2</v>
      </c>
      <c r="P173">
        <f t="shared" si="23"/>
        <v>2.5142309918267856E-2</v>
      </c>
      <c r="Q173">
        <f t="shared" si="23"/>
        <v>1.0144429140222727E-2</v>
      </c>
      <c r="R173">
        <f t="shared" si="23"/>
        <v>4.0065068333839261E-3</v>
      </c>
      <c r="S173">
        <f t="shared" si="23"/>
        <v>1.5579336640782389E-3</v>
      </c>
      <c r="T173">
        <f t="shared" si="23"/>
        <v>5.9868141199187095E-4</v>
      </c>
      <c r="U173">
        <f t="shared" si="23"/>
        <v>2.2793199550244104E-4</v>
      </c>
      <c r="V173">
        <f t="shared" si="21"/>
        <v>1.3769634963389787E-4</v>
      </c>
    </row>
    <row r="174" spans="1:22" x14ac:dyDescent="0.2">
      <c r="A174" t="s">
        <v>36</v>
      </c>
      <c r="B174">
        <v>3</v>
      </c>
      <c r="C174">
        <v>1</v>
      </c>
      <c r="D174">
        <v>1</v>
      </c>
      <c r="E174">
        <v>5</v>
      </c>
      <c r="F174">
        <v>53</v>
      </c>
      <c r="G174">
        <v>42</v>
      </c>
      <c r="H174">
        <f t="shared" si="19"/>
        <v>8.2045423322653854E-2</v>
      </c>
      <c r="I174">
        <f t="shared" si="18"/>
        <v>-2.5004822421284554</v>
      </c>
      <c r="L174">
        <f t="shared" si="20"/>
        <v>0.39878098013745589</v>
      </c>
      <c r="M174">
        <f t="shared" si="22"/>
        <v>0.28425746473016916</v>
      </c>
      <c r="N174">
        <f t="shared" si="23"/>
        <v>0.15998756944315395</v>
      </c>
      <c r="O174">
        <f t="shared" si="23"/>
        <v>8.2045423322653854E-2</v>
      </c>
      <c r="P174">
        <f t="shared" si="23"/>
        <v>4.0023601043021689E-2</v>
      </c>
      <c r="Q174">
        <f t="shared" si="23"/>
        <v>1.8924027453151974E-2</v>
      </c>
      <c r="R174">
        <f t="shared" si="23"/>
        <v>8.7584411344932347E-3</v>
      </c>
      <c r="S174">
        <f t="shared" si="23"/>
        <v>3.9910287882336882E-3</v>
      </c>
      <c r="T174">
        <f t="shared" si="23"/>
        <v>1.7972423517878526E-3</v>
      </c>
      <c r="U174">
        <f t="shared" si="23"/>
        <v>8.018463075929491E-4</v>
      </c>
      <c r="V174">
        <f t="shared" si="21"/>
        <v>6.3237528828585798E-4</v>
      </c>
    </row>
    <row r="175" spans="1:22" x14ac:dyDescent="0.2">
      <c r="A175" s="1" t="s">
        <v>195</v>
      </c>
      <c r="B175">
        <v>0</v>
      </c>
      <c r="C175">
        <v>0</v>
      </c>
      <c r="D175">
        <v>0</v>
      </c>
      <c r="E175">
        <v>0</v>
      </c>
      <c r="F175">
        <v>3</v>
      </c>
      <c r="G175">
        <v>78</v>
      </c>
      <c r="H175">
        <f t="shared" si="19"/>
        <v>0.93483634366374346</v>
      </c>
      <c r="I175">
        <f t="shared" si="18"/>
        <v>-6.7383798528316288E-2</v>
      </c>
      <c r="L175">
        <f t="shared" si="20"/>
        <v>0.93483634366374346</v>
      </c>
      <c r="M175">
        <f t="shared" si="22"/>
        <v>6.1779521878536484E-2</v>
      </c>
      <c r="N175">
        <f t="shared" si="23"/>
        <v>3.2236224613997225E-3</v>
      </c>
      <c r="O175">
        <f t="shared" si="23"/>
        <v>1.5326308413986207E-4</v>
      </c>
      <c r="P175">
        <f t="shared" si="23"/>
        <v>6.9314585313009593E-6</v>
      </c>
      <c r="Q175">
        <f t="shared" si="23"/>
        <v>3.0384165004060793E-7</v>
      </c>
      <c r="R175">
        <f t="shared" si="23"/>
        <v>1.3037244785316351E-8</v>
      </c>
      <c r="S175">
        <f t="shared" si="23"/>
        <v>5.5076854956070413E-10</v>
      </c>
      <c r="T175">
        <f t="shared" si="23"/>
        <v>2.2994087755409431E-11</v>
      </c>
      <c r="U175">
        <f t="shared" si="23"/>
        <v>9.5109947506826053E-13</v>
      </c>
      <c r="V175">
        <f t="shared" si="21"/>
        <v>4.0523140398818214E-14</v>
      </c>
    </row>
    <row r="176" spans="1:22" x14ac:dyDescent="0.2">
      <c r="A176" s="1" t="s">
        <v>196</v>
      </c>
      <c r="B176">
        <v>0</v>
      </c>
      <c r="C176">
        <v>0</v>
      </c>
      <c r="D176">
        <v>0</v>
      </c>
      <c r="E176">
        <v>0</v>
      </c>
      <c r="F176">
        <v>2</v>
      </c>
      <c r="G176">
        <v>78</v>
      </c>
      <c r="H176">
        <f t="shared" si="19"/>
        <v>0.9557934611493466</v>
      </c>
      <c r="I176">
        <f t="shared" si="18"/>
        <v>-4.5213434094639578E-2</v>
      </c>
      <c r="L176">
        <f t="shared" si="20"/>
        <v>0.9557934611493466</v>
      </c>
      <c r="M176">
        <f t="shared" si="22"/>
        <v>4.2653824786578004E-2</v>
      </c>
      <c r="N176">
        <f t="shared" si="23"/>
        <v>1.5029428953952082E-3</v>
      </c>
      <c r="O176">
        <f t="shared" si="23"/>
        <v>4.8252601865847571E-5</v>
      </c>
      <c r="P176">
        <f t="shared" si="23"/>
        <v>1.473644317629274E-6</v>
      </c>
      <c r="Q176">
        <f t="shared" si="23"/>
        <v>4.3621462213285708E-8</v>
      </c>
      <c r="R176">
        <f t="shared" si="23"/>
        <v>1.2639316879289613E-9</v>
      </c>
      <c r="S176">
        <f t="shared" si="23"/>
        <v>3.6057182169746959E-11</v>
      </c>
      <c r="T176">
        <f t="shared" si="23"/>
        <v>1.0165382027783781E-12</v>
      </c>
      <c r="U176">
        <f t="shared" si="23"/>
        <v>2.8393460821065143E-14</v>
      </c>
      <c r="V176">
        <f t="shared" si="21"/>
        <v>0</v>
      </c>
    </row>
    <row r="177" spans="1:22" x14ac:dyDescent="0.2">
      <c r="A177" t="s">
        <v>57</v>
      </c>
      <c r="B177">
        <v>1</v>
      </c>
      <c r="C177">
        <v>2</v>
      </c>
      <c r="D177">
        <v>0</v>
      </c>
      <c r="E177">
        <v>3</v>
      </c>
      <c r="F177">
        <v>177</v>
      </c>
      <c r="G177">
        <v>60</v>
      </c>
      <c r="H177">
        <f t="shared" si="19"/>
        <v>0.15030637650913445</v>
      </c>
      <c r="I177">
        <f t="shared" si="18"/>
        <v>-1.8950795579126567</v>
      </c>
      <c r="L177">
        <f t="shared" si="20"/>
        <v>0.12412944397022999</v>
      </c>
      <c r="M177">
        <f t="shared" si="22"/>
        <v>0.15030637650913445</v>
      </c>
      <c r="N177">
        <f t="shared" si="23"/>
        <v>0.14371464249921431</v>
      </c>
      <c r="O177">
        <f t="shared" si="23"/>
        <v>0.12520405360060344</v>
      </c>
      <c r="P177">
        <f t="shared" si="23"/>
        <v>0.10375987546724194</v>
      </c>
      <c r="Q177">
        <f t="shared" si="23"/>
        <v>8.334433807816316E-2</v>
      </c>
      <c r="R177">
        <f t="shared" si="23"/>
        <v>6.5529763282674292E-2</v>
      </c>
      <c r="S177">
        <f t="shared" si="23"/>
        <v>5.0727784534354503E-2</v>
      </c>
      <c r="T177">
        <f t="shared" si="23"/>
        <v>3.8807612982815244E-2</v>
      </c>
      <c r="U177">
        <f t="shared" si="23"/>
        <v>2.9413768596973682E-2</v>
      </c>
      <c r="V177">
        <f t="shared" si="21"/>
        <v>8.5062340478594956E-2</v>
      </c>
    </row>
    <row r="178" spans="1:22" x14ac:dyDescent="0.2">
      <c r="A178" s="1" t="s">
        <v>197</v>
      </c>
      <c r="B178">
        <v>0</v>
      </c>
      <c r="C178">
        <v>0</v>
      </c>
      <c r="D178">
        <v>0</v>
      </c>
      <c r="E178">
        <v>0</v>
      </c>
      <c r="F178">
        <v>2</v>
      </c>
      <c r="G178">
        <v>78</v>
      </c>
      <c r="H178">
        <f t="shared" si="19"/>
        <v>0.9557934611493466</v>
      </c>
      <c r="I178">
        <f t="shared" si="18"/>
        <v>-4.5213434094639578E-2</v>
      </c>
      <c r="L178">
        <f t="shared" si="20"/>
        <v>0.9557934611493466</v>
      </c>
      <c r="M178">
        <f t="shared" si="22"/>
        <v>4.2653824786578004E-2</v>
      </c>
      <c r="N178">
        <f t="shared" si="23"/>
        <v>1.5029428953952082E-3</v>
      </c>
      <c r="O178">
        <f t="shared" si="23"/>
        <v>4.8252601865847571E-5</v>
      </c>
      <c r="P178">
        <f t="shared" si="23"/>
        <v>1.473644317629274E-6</v>
      </c>
      <c r="Q178">
        <f t="shared" si="23"/>
        <v>4.3621462213285708E-8</v>
      </c>
      <c r="R178">
        <f t="shared" si="23"/>
        <v>1.2639316879289613E-9</v>
      </c>
      <c r="S178">
        <f t="shared" si="23"/>
        <v>3.6057182169746959E-11</v>
      </c>
      <c r="T178">
        <f t="shared" si="23"/>
        <v>1.0165382027783781E-12</v>
      </c>
      <c r="U178">
        <f t="shared" si="23"/>
        <v>2.8393460821065143E-14</v>
      </c>
      <c r="V178">
        <f t="shared" si="21"/>
        <v>0</v>
      </c>
    </row>
    <row r="179" spans="1:22" x14ac:dyDescent="0.2">
      <c r="A179" t="s">
        <v>27</v>
      </c>
      <c r="B179">
        <v>3</v>
      </c>
      <c r="C179">
        <v>8</v>
      </c>
      <c r="D179">
        <v>6</v>
      </c>
      <c r="E179">
        <v>17</v>
      </c>
      <c r="F179">
        <v>321</v>
      </c>
      <c r="G179">
        <v>17</v>
      </c>
      <c r="H179">
        <f t="shared" si="19"/>
        <v>8.841365102537381E-2</v>
      </c>
      <c r="I179">
        <f t="shared" si="18"/>
        <v>-2.4257288978966427</v>
      </c>
      <c r="L179">
        <f t="shared" si="20"/>
        <v>5.6935286092517759E-2</v>
      </c>
      <c r="M179">
        <f t="shared" si="22"/>
        <v>7.960151205469479E-2</v>
      </c>
      <c r="N179">
        <f t="shared" si="23"/>
        <v>8.7886757641779251E-2</v>
      </c>
      <c r="O179">
        <f t="shared" si="23"/>
        <v>8.841365102537381E-2</v>
      </c>
      <c r="P179">
        <f t="shared" si="23"/>
        <v>8.4607505070031522E-2</v>
      </c>
      <c r="Q179">
        <f t="shared" si="23"/>
        <v>7.8475494339664539E-2</v>
      </c>
      <c r="R179">
        <f t="shared" si="23"/>
        <v>7.1248392298011845E-2</v>
      </c>
      <c r="S179">
        <f t="shared" si="23"/>
        <v>6.3688478963188577E-2</v>
      </c>
      <c r="T179">
        <f t="shared" si="23"/>
        <v>5.6261385580401835E-2</v>
      </c>
      <c r="U179">
        <f t="shared" si="23"/>
        <v>4.924052514772536E-2</v>
      </c>
      <c r="V179">
        <f t="shared" si="21"/>
        <v>0.28364101178661061</v>
      </c>
    </row>
    <row r="180" spans="1:22" x14ac:dyDescent="0.2">
      <c r="A180" s="1" t="s">
        <v>198</v>
      </c>
      <c r="B180">
        <v>0</v>
      </c>
      <c r="C180">
        <v>0</v>
      </c>
      <c r="D180">
        <v>0</v>
      </c>
      <c r="E180">
        <v>0</v>
      </c>
      <c r="F180">
        <v>9</v>
      </c>
      <c r="G180">
        <v>78</v>
      </c>
      <c r="H180">
        <f t="shared" si="19"/>
        <v>0.82304763480463106</v>
      </c>
      <c r="I180">
        <f t="shared" si="18"/>
        <v>-0.19474120050902155</v>
      </c>
      <c r="L180">
        <f t="shared" si="20"/>
        <v>0.82304763480463106</v>
      </c>
      <c r="M180">
        <f t="shared" si="22"/>
        <v>0.15157323527065067</v>
      </c>
      <c r="N180">
        <f t="shared" si="23"/>
        <v>2.2039989149422533E-2</v>
      </c>
      <c r="O180">
        <f t="shared" si="23"/>
        <v>2.920074887865842E-3</v>
      </c>
      <c r="P180">
        <f t="shared" si="23"/>
        <v>3.6801903622103493E-4</v>
      </c>
      <c r="Q180">
        <f t="shared" si="23"/>
        <v>4.4955433072820348E-5</v>
      </c>
      <c r="R180">
        <f t="shared" si="23"/>
        <v>5.3753893344733659E-6</v>
      </c>
      <c r="S180">
        <f t="shared" si="23"/>
        <v>6.3282330394095656E-7</v>
      </c>
      <c r="T180">
        <f t="shared" si="23"/>
        <v>7.3623886757063074E-8</v>
      </c>
      <c r="U180">
        <f t="shared" si="23"/>
        <v>8.4862871732901887E-9</v>
      </c>
      <c r="V180">
        <f t="shared" si="21"/>
        <v>1.095323609590082E-9</v>
      </c>
    </row>
    <row r="181" spans="1:22" x14ac:dyDescent="0.2">
      <c r="A181" s="1" t="s">
        <v>199</v>
      </c>
      <c r="B181">
        <v>0</v>
      </c>
      <c r="C181">
        <v>0</v>
      </c>
      <c r="D181">
        <v>0</v>
      </c>
      <c r="E181">
        <v>0</v>
      </c>
      <c r="F181">
        <v>3</v>
      </c>
      <c r="G181">
        <v>78</v>
      </c>
      <c r="H181">
        <f t="shared" si="19"/>
        <v>0.93483634366374346</v>
      </c>
      <c r="I181">
        <f t="shared" si="18"/>
        <v>-6.7383798528316288E-2</v>
      </c>
      <c r="L181">
        <f t="shared" si="20"/>
        <v>0.93483634366374346</v>
      </c>
      <c r="M181">
        <f t="shared" si="22"/>
        <v>6.1779521878536484E-2</v>
      </c>
      <c r="N181">
        <f t="shared" si="23"/>
        <v>3.2236224613997225E-3</v>
      </c>
      <c r="O181">
        <f t="shared" si="23"/>
        <v>1.5326308413986207E-4</v>
      </c>
      <c r="P181">
        <f t="shared" si="23"/>
        <v>6.9314585313009593E-6</v>
      </c>
      <c r="Q181">
        <f t="shared" si="23"/>
        <v>3.0384165004060793E-7</v>
      </c>
      <c r="R181">
        <f t="shared" si="23"/>
        <v>1.3037244785316351E-8</v>
      </c>
      <c r="S181">
        <f t="shared" si="23"/>
        <v>5.5076854956070413E-10</v>
      </c>
      <c r="T181">
        <f t="shared" si="23"/>
        <v>2.2994087755409431E-11</v>
      </c>
      <c r="U181">
        <f t="shared" si="23"/>
        <v>9.5109947506826053E-13</v>
      </c>
      <c r="V181">
        <f t="shared" si="21"/>
        <v>4.0523140398818214E-14</v>
      </c>
    </row>
    <row r="182" spans="1:22" x14ac:dyDescent="0.2">
      <c r="A182" s="1" t="s">
        <v>200</v>
      </c>
      <c r="B182">
        <v>0</v>
      </c>
      <c r="C182">
        <v>0</v>
      </c>
      <c r="D182">
        <v>0</v>
      </c>
      <c r="E182">
        <v>0</v>
      </c>
      <c r="F182">
        <v>5</v>
      </c>
      <c r="G182">
        <v>78</v>
      </c>
      <c r="H182">
        <f t="shared" si="19"/>
        <v>0.89503863583260679</v>
      </c>
      <c r="I182">
        <f t="shared" si="18"/>
        <v>-0.11088839311096349</v>
      </c>
      <c r="L182">
        <f t="shared" si="20"/>
        <v>0.89503863583260679</v>
      </c>
      <c r="M182">
        <f t="shared" si="22"/>
        <v>9.6129640718455533E-2</v>
      </c>
      <c r="N182">
        <f t="shared" si="23"/>
        <v>8.1519918647975382E-3</v>
      </c>
      <c r="O182">
        <f t="shared" si="23"/>
        <v>6.2988883922327692E-4</v>
      </c>
      <c r="P182">
        <f t="shared" si="23"/>
        <v>4.6297524495259982E-5</v>
      </c>
      <c r="Q182">
        <f t="shared" si="23"/>
        <v>3.2982778244706393E-6</v>
      </c>
      <c r="R182">
        <f t="shared" si="23"/>
        <v>2.30002489637347E-7</v>
      </c>
      <c r="S182">
        <f t="shared" si="23"/>
        <v>1.5791472858291763E-8</v>
      </c>
      <c r="T182">
        <f t="shared" si="23"/>
        <v>1.0714612718644221E-9</v>
      </c>
      <c r="U182">
        <f t="shared" si="23"/>
        <v>7.2026618112812024E-11</v>
      </c>
      <c r="V182">
        <f t="shared" si="21"/>
        <v>5.1466608752548382E-12</v>
      </c>
    </row>
    <row r="183" spans="1:22" x14ac:dyDescent="0.2">
      <c r="A183" s="1" t="s">
        <v>201</v>
      </c>
      <c r="B183">
        <v>0</v>
      </c>
      <c r="C183">
        <v>0</v>
      </c>
      <c r="D183">
        <v>0</v>
      </c>
      <c r="E183">
        <v>0</v>
      </c>
      <c r="F183">
        <v>3</v>
      </c>
      <c r="G183">
        <v>78</v>
      </c>
      <c r="H183">
        <f t="shared" si="19"/>
        <v>0.93483634366374346</v>
      </c>
      <c r="I183">
        <f t="shared" si="18"/>
        <v>-6.7383798528316288E-2</v>
      </c>
      <c r="L183">
        <f t="shared" si="20"/>
        <v>0.93483634366374346</v>
      </c>
      <c r="M183">
        <f t="shared" si="22"/>
        <v>6.1779521878536484E-2</v>
      </c>
      <c r="N183">
        <f t="shared" si="23"/>
        <v>3.2236224613997225E-3</v>
      </c>
      <c r="O183">
        <f t="shared" si="23"/>
        <v>1.5326308413986207E-4</v>
      </c>
      <c r="P183">
        <f t="shared" si="23"/>
        <v>6.9314585313009593E-6</v>
      </c>
      <c r="Q183">
        <f t="shared" si="23"/>
        <v>3.0384165004060793E-7</v>
      </c>
      <c r="R183">
        <f t="shared" si="23"/>
        <v>1.3037244785316351E-8</v>
      </c>
      <c r="S183">
        <f t="shared" si="23"/>
        <v>5.5076854956070413E-10</v>
      </c>
      <c r="T183">
        <f t="shared" si="23"/>
        <v>2.2994087755409431E-11</v>
      </c>
      <c r="U183">
        <f t="shared" ref="N183:U210" si="24">(1-$B$3)*_xlfn.GAMMA($B$1+U$4)/(_xlfn.GAMMA($B$1)*FACT(U$4))*($B$2/($B$2+$F183))^($B$1)*($F183/($B$2+$F183))^U$4</f>
        <v>9.5109947506826053E-13</v>
      </c>
      <c r="V183">
        <f t="shared" si="21"/>
        <v>4.0523140398818214E-14</v>
      </c>
    </row>
    <row r="184" spans="1:22" x14ac:dyDescent="0.2">
      <c r="A184" t="s">
        <v>28</v>
      </c>
      <c r="B184">
        <v>3</v>
      </c>
      <c r="C184">
        <v>6</v>
      </c>
      <c r="D184">
        <v>0</v>
      </c>
      <c r="E184">
        <v>9</v>
      </c>
      <c r="F184">
        <v>134</v>
      </c>
      <c r="G184">
        <v>26</v>
      </c>
      <c r="H184">
        <f t="shared" si="19"/>
        <v>0.13135182306900692</v>
      </c>
      <c r="I184">
        <f t="shared" si="18"/>
        <v>-2.0298758834721684</v>
      </c>
      <c r="L184">
        <f t="shared" si="20"/>
        <v>0.17137010794317958</v>
      </c>
      <c r="M184">
        <f t="shared" si="22"/>
        <v>0.18936363458600988</v>
      </c>
      <c r="N184">
        <f t="shared" si="24"/>
        <v>0.16522260459023638</v>
      </c>
      <c r="O184">
        <f t="shared" si="24"/>
        <v>0.13135182306900692</v>
      </c>
      <c r="P184">
        <f t="shared" si="24"/>
        <v>9.9333657509878659E-2</v>
      </c>
      <c r="Q184">
        <f t="shared" si="24"/>
        <v>7.2810222197085162E-2</v>
      </c>
      <c r="R184">
        <f t="shared" si="24"/>
        <v>5.224011490899557E-2</v>
      </c>
      <c r="S184">
        <f t="shared" si="24"/>
        <v>3.6902916431483725E-2</v>
      </c>
      <c r="T184">
        <f t="shared" si="24"/>
        <v>2.5762084153618244E-2</v>
      </c>
      <c r="U184">
        <f t="shared" si="24"/>
        <v>1.7818207215499624E-2</v>
      </c>
      <c r="V184">
        <f t="shared" si="21"/>
        <v>3.7824627395006249E-2</v>
      </c>
    </row>
    <row r="185" spans="1:22" x14ac:dyDescent="0.2">
      <c r="A185" t="s">
        <v>29</v>
      </c>
      <c r="B185">
        <v>3</v>
      </c>
      <c r="C185">
        <v>4</v>
      </c>
      <c r="D185">
        <v>6</v>
      </c>
      <c r="E185">
        <v>13</v>
      </c>
      <c r="F185">
        <v>107</v>
      </c>
      <c r="G185">
        <v>20</v>
      </c>
      <c r="H185">
        <f t="shared" si="19"/>
        <v>0.1284313682091901</v>
      </c>
      <c r="I185">
        <f t="shared" si="18"/>
        <v>-2.0523606168682047</v>
      </c>
      <c r="L185">
        <f t="shared" si="20"/>
        <v>0.21749988407506485</v>
      </c>
      <c r="M185">
        <f t="shared" si="22"/>
        <v>0.22032366061371711</v>
      </c>
      <c r="N185">
        <f t="shared" si="24"/>
        <v>0.17622570039089455</v>
      </c>
      <c r="O185">
        <f t="shared" si="24"/>
        <v>0.1284313682091901</v>
      </c>
      <c r="P185">
        <f t="shared" si="24"/>
        <v>8.9036207770669742E-2</v>
      </c>
      <c r="Q185">
        <f t="shared" si="24"/>
        <v>5.982708007967634E-2</v>
      </c>
      <c r="R185">
        <f t="shared" si="24"/>
        <v>3.9350005513676095E-2</v>
      </c>
      <c r="S185">
        <f t="shared" si="24"/>
        <v>2.5482180457878638E-2</v>
      </c>
      <c r="T185">
        <f t="shared" si="24"/>
        <v>1.6307677525894907E-2</v>
      </c>
      <c r="U185">
        <f t="shared" si="24"/>
        <v>1.0339757394051947E-2</v>
      </c>
      <c r="V185">
        <f t="shared" si="21"/>
        <v>1.7176477969285786E-2</v>
      </c>
    </row>
    <row r="186" spans="1:22" x14ac:dyDescent="0.2">
      <c r="A186" t="s">
        <v>98</v>
      </c>
      <c r="B186">
        <v>0</v>
      </c>
      <c r="C186">
        <v>0</v>
      </c>
      <c r="D186">
        <v>1</v>
      </c>
      <c r="E186">
        <v>1</v>
      </c>
      <c r="F186">
        <v>6</v>
      </c>
      <c r="G186">
        <v>77</v>
      </c>
      <c r="H186">
        <f t="shared" si="19"/>
        <v>0.87613382128790473</v>
      </c>
      <c r="I186">
        <f t="shared" si="18"/>
        <v>-0.1322364356856929</v>
      </c>
      <c r="L186">
        <f t="shared" si="20"/>
        <v>0.87613382128790473</v>
      </c>
      <c r="M186">
        <f t="shared" si="22"/>
        <v>0.11153157007685253</v>
      </c>
      <c r="N186">
        <f t="shared" si="24"/>
        <v>1.1210272589872719E-2</v>
      </c>
      <c r="O186">
        <f t="shared" si="24"/>
        <v>1.0266638904467284E-3</v>
      </c>
      <c r="P186">
        <f t="shared" si="24"/>
        <v>8.944047208740069E-5</v>
      </c>
      <c r="Q186">
        <f t="shared" si="24"/>
        <v>7.5522348422680252E-6</v>
      </c>
      <c r="R186">
        <f t="shared" si="24"/>
        <v>6.2421288192706191E-7</v>
      </c>
      <c r="S186">
        <f t="shared" si="24"/>
        <v>5.0796614321510338E-8</v>
      </c>
      <c r="T186">
        <f t="shared" si="24"/>
        <v>4.0850798053366406E-9</v>
      </c>
      <c r="U186">
        <f t="shared" si="24"/>
        <v>3.2548353907033553E-10</v>
      </c>
      <c r="V186">
        <f t="shared" si="21"/>
        <v>2.7933988455686176E-11</v>
      </c>
    </row>
    <row r="187" spans="1:22" x14ac:dyDescent="0.2">
      <c r="A187" s="1" t="s">
        <v>202</v>
      </c>
      <c r="B187">
        <v>0</v>
      </c>
      <c r="C187">
        <v>0</v>
      </c>
      <c r="D187">
        <v>0</v>
      </c>
      <c r="E187">
        <v>0</v>
      </c>
      <c r="F187">
        <v>11</v>
      </c>
      <c r="G187">
        <v>78</v>
      </c>
      <c r="H187">
        <f t="shared" si="19"/>
        <v>0.79042191718076682</v>
      </c>
      <c r="I187">
        <f t="shared" si="18"/>
        <v>-0.23518840370624822</v>
      </c>
      <c r="L187">
        <f t="shared" si="20"/>
        <v>0.79042191718076682</v>
      </c>
      <c r="M187">
        <f t="shared" si="22"/>
        <v>0.17379347937995437</v>
      </c>
      <c r="N187">
        <f t="shared" si="24"/>
        <v>3.0171680917414373E-2</v>
      </c>
      <c r="O187">
        <f t="shared" si="24"/>
        <v>4.7726467565503833E-3</v>
      </c>
      <c r="P187">
        <f t="shared" si="24"/>
        <v>7.1814602041485114E-4</v>
      </c>
      <c r="Q187">
        <f t="shared" si="24"/>
        <v>1.0473741058192739E-4</v>
      </c>
      <c r="R187">
        <f t="shared" si="24"/>
        <v>1.495225670572688E-5</v>
      </c>
      <c r="S187">
        <f t="shared" si="24"/>
        <v>2.1016309498010664E-6</v>
      </c>
      <c r="T187">
        <f t="shared" si="24"/>
        <v>2.919240698167885E-7</v>
      </c>
      <c r="U187">
        <f t="shared" si="24"/>
        <v>4.0174091139044421E-8</v>
      </c>
      <c r="V187">
        <f t="shared" si="21"/>
        <v>6.3485006140950873E-9</v>
      </c>
    </row>
    <row r="188" spans="1:22" x14ac:dyDescent="0.2">
      <c r="A188" s="1" t="s">
        <v>203</v>
      </c>
      <c r="B188">
        <v>0</v>
      </c>
      <c r="C188">
        <v>0</v>
      </c>
      <c r="D188">
        <v>0</v>
      </c>
      <c r="E188">
        <v>0</v>
      </c>
      <c r="F188">
        <v>3</v>
      </c>
      <c r="G188">
        <v>78</v>
      </c>
      <c r="H188">
        <f t="shared" si="19"/>
        <v>0.93483634366374346</v>
      </c>
      <c r="I188">
        <f t="shared" si="18"/>
        <v>-6.7383798528316288E-2</v>
      </c>
      <c r="L188">
        <f t="shared" si="20"/>
        <v>0.93483634366374346</v>
      </c>
      <c r="M188">
        <f t="shared" si="22"/>
        <v>6.1779521878536484E-2</v>
      </c>
      <c r="N188">
        <f t="shared" si="24"/>
        <v>3.2236224613997225E-3</v>
      </c>
      <c r="O188">
        <f t="shared" si="24"/>
        <v>1.5326308413986207E-4</v>
      </c>
      <c r="P188">
        <f t="shared" si="24"/>
        <v>6.9314585313009593E-6</v>
      </c>
      <c r="Q188">
        <f t="shared" si="24"/>
        <v>3.0384165004060793E-7</v>
      </c>
      <c r="R188">
        <f t="shared" si="24"/>
        <v>1.3037244785316351E-8</v>
      </c>
      <c r="S188">
        <f t="shared" si="24"/>
        <v>5.5076854956070413E-10</v>
      </c>
      <c r="T188">
        <f t="shared" si="24"/>
        <v>2.2994087755409431E-11</v>
      </c>
      <c r="U188">
        <f t="shared" si="24"/>
        <v>9.5109947506826053E-13</v>
      </c>
      <c r="V188">
        <f t="shared" si="21"/>
        <v>4.0523140398818214E-14</v>
      </c>
    </row>
    <row r="189" spans="1:22" x14ac:dyDescent="0.2">
      <c r="A189" t="s">
        <v>67</v>
      </c>
      <c r="B189">
        <v>1</v>
      </c>
      <c r="C189">
        <v>0</v>
      </c>
      <c r="D189">
        <v>1</v>
      </c>
      <c r="E189">
        <v>2</v>
      </c>
      <c r="F189">
        <v>41</v>
      </c>
      <c r="G189">
        <v>66</v>
      </c>
      <c r="H189">
        <f t="shared" si="19"/>
        <v>0.28735966338508784</v>
      </c>
      <c r="I189">
        <f t="shared" si="18"/>
        <v>-1.2470206652738887</v>
      </c>
      <c r="L189">
        <f t="shared" si="20"/>
        <v>0.47241278018363864</v>
      </c>
      <c r="M189">
        <f t="shared" si="22"/>
        <v>0.28735966338508784</v>
      </c>
      <c r="N189">
        <f t="shared" si="24"/>
        <v>0.13801465286948139</v>
      </c>
      <c r="O189">
        <f t="shared" si="24"/>
        <v>6.0397414248711229E-2</v>
      </c>
      <c r="P189">
        <f t="shared" si="24"/>
        <v>2.5142309918267856E-2</v>
      </c>
      <c r="Q189">
        <f t="shared" si="24"/>
        <v>1.0144429140222727E-2</v>
      </c>
      <c r="R189">
        <f t="shared" si="24"/>
        <v>4.0065068333839261E-3</v>
      </c>
      <c r="S189">
        <f t="shared" si="24"/>
        <v>1.5579336640782389E-3</v>
      </c>
      <c r="T189">
        <f t="shared" si="24"/>
        <v>5.9868141199187095E-4</v>
      </c>
      <c r="U189">
        <f t="shared" si="24"/>
        <v>2.2793199550244104E-4</v>
      </c>
      <c r="V189">
        <f t="shared" si="21"/>
        <v>1.3769634963389787E-4</v>
      </c>
    </row>
    <row r="190" spans="1:22" x14ac:dyDescent="0.2">
      <c r="A190" s="1" t="s">
        <v>204</v>
      </c>
      <c r="B190">
        <v>0</v>
      </c>
      <c r="C190">
        <v>0</v>
      </c>
      <c r="D190">
        <v>0</v>
      </c>
      <c r="E190">
        <v>0</v>
      </c>
      <c r="F190">
        <v>3</v>
      </c>
      <c r="G190">
        <v>78</v>
      </c>
      <c r="H190">
        <f t="shared" si="19"/>
        <v>0.93483634366374346</v>
      </c>
      <c r="I190">
        <f t="shared" si="18"/>
        <v>-6.7383798528316288E-2</v>
      </c>
      <c r="L190">
        <f t="shared" si="20"/>
        <v>0.93483634366374346</v>
      </c>
      <c r="M190">
        <f t="shared" si="22"/>
        <v>6.1779521878536484E-2</v>
      </c>
      <c r="N190">
        <f t="shared" si="24"/>
        <v>3.2236224613997225E-3</v>
      </c>
      <c r="O190">
        <f t="shared" si="24"/>
        <v>1.5326308413986207E-4</v>
      </c>
      <c r="P190">
        <f t="shared" si="24"/>
        <v>6.9314585313009593E-6</v>
      </c>
      <c r="Q190">
        <f t="shared" si="24"/>
        <v>3.0384165004060793E-7</v>
      </c>
      <c r="R190">
        <f t="shared" si="24"/>
        <v>1.3037244785316351E-8</v>
      </c>
      <c r="S190">
        <f t="shared" si="24"/>
        <v>5.5076854956070413E-10</v>
      </c>
      <c r="T190">
        <f t="shared" si="24"/>
        <v>2.2994087755409431E-11</v>
      </c>
      <c r="U190">
        <f t="shared" si="24"/>
        <v>9.5109947506826053E-13</v>
      </c>
      <c r="V190">
        <f t="shared" si="21"/>
        <v>4.0523140398818214E-14</v>
      </c>
    </row>
    <row r="191" spans="1:22" x14ac:dyDescent="0.2">
      <c r="A191" s="1" t="s">
        <v>205</v>
      </c>
      <c r="B191">
        <v>0</v>
      </c>
      <c r="C191">
        <v>0</v>
      </c>
      <c r="D191">
        <v>0</v>
      </c>
      <c r="E191">
        <v>0</v>
      </c>
      <c r="F191">
        <v>4</v>
      </c>
      <c r="G191">
        <v>78</v>
      </c>
      <c r="H191">
        <f t="shared" si="19"/>
        <v>0.9145957579080165</v>
      </c>
      <c r="I191">
        <f t="shared" si="18"/>
        <v>-8.9273105962666549E-2</v>
      </c>
      <c r="L191">
        <f t="shared" si="20"/>
        <v>0.9145957579080165</v>
      </c>
      <c r="M191">
        <f t="shared" si="22"/>
        <v>7.9574025984702826E-2</v>
      </c>
      <c r="N191">
        <f t="shared" si="24"/>
        <v>5.4664358813238936E-3</v>
      </c>
      <c r="O191">
        <f t="shared" si="24"/>
        <v>3.4216134362389237E-4</v>
      </c>
      <c r="P191">
        <f t="shared" si="24"/>
        <v>2.0372827504496726E-5</v>
      </c>
      <c r="Q191">
        <f t="shared" si="24"/>
        <v>1.1757291377853312E-6</v>
      </c>
      <c r="R191">
        <f t="shared" si="24"/>
        <v>6.6416975081767486E-8</v>
      </c>
      <c r="S191">
        <f t="shared" si="24"/>
        <v>3.6939898840406163E-9</v>
      </c>
      <c r="T191">
        <f t="shared" si="24"/>
        <v>2.0303740315521443E-10</v>
      </c>
      <c r="U191">
        <f t="shared" si="24"/>
        <v>1.1056536511344096E-11</v>
      </c>
      <c r="V191">
        <f t="shared" si="21"/>
        <v>6.3182792331417659E-13</v>
      </c>
    </row>
    <row r="192" spans="1:22" x14ac:dyDescent="0.2">
      <c r="A192" s="1" t="s">
        <v>206</v>
      </c>
      <c r="B192">
        <v>0</v>
      </c>
      <c r="C192">
        <v>0</v>
      </c>
      <c r="D192">
        <v>0</v>
      </c>
      <c r="E192">
        <v>0</v>
      </c>
      <c r="F192">
        <v>6</v>
      </c>
      <c r="G192">
        <v>78</v>
      </c>
      <c r="H192">
        <f t="shared" si="19"/>
        <v>0.87613382128790473</v>
      </c>
      <c r="I192">
        <f t="shared" si="18"/>
        <v>-0.1322364356856929</v>
      </c>
      <c r="L192">
        <f t="shared" si="20"/>
        <v>0.87613382128790473</v>
      </c>
      <c r="M192">
        <f t="shared" si="22"/>
        <v>0.11153157007685253</v>
      </c>
      <c r="N192">
        <f t="shared" si="24"/>
        <v>1.1210272589872719E-2</v>
      </c>
      <c r="O192">
        <f t="shared" si="24"/>
        <v>1.0266638904467284E-3</v>
      </c>
      <c r="P192">
        <f t="shared" si="24"/>
        <v>8.944047208740069E-5</v>
      </c>
      <c r="Q192">
        <f t="shared" si="24"/>
        <v>7.5522348422680252E-6</v>
      </c>
      <c r="R192">
        <f t="shared" si="24"/>
        <v>6.2421288192706191E-7</v>
      </c>
      <c r="S192">
        <f t="shared" si="24"/>
        <v>5.0796614321510338E-8</v>
      </c>
      <c r="T192">
        <f t="shared" si="24"/>
        <v>4.0850798053366406E-9</v>
      </c>
      <c r="U192">
        <f t="shared" si="24"/>
        <v>3.2548353907033553E-10</v>
      </c>
      <c r="V192">
        <f t="shared" si="21"/>
        <v>2.7933988455686176E-11</v>
      </c>
    </row>
    <row r="193" spans="1:22" x14ac:dyDescent="0.2">
      <c r="A193" s="1" t="s">
        <v>207</v>
      </c>
      <c r="B193">
        <v>0</v>
      </c>
      <c r="C193">
        <v>0</v>
      </c>
      <c r="D193">
        <v>0</v>
      </c>
      <c r="E193">
        <v>0</v>
      </c>
      <c r="F193">
        <v>23</v>
      </c>
      <c r="G193">
        <v>78</v>
      </c>
      <c r="H193">
        <f t="shared" si="19"/>
        <v>0.63141676097042576</v>
      </c>
      <c r="I193">
        <f t="shared" si="18"/>
        <v>-0.45978915748611454</v>
      </c>
      <c r="L193">
        <f t="shared" si="20"/>
        <v>0.63141676097042576</v>
      </c>
      <c r="M193">
        <f t="shared" si="22"/>
        <v>0.25487910532248625</v>
      </c>
      <c r="N193">
        <f t="shared" si="24"/>
        <v>8.1235390012810008E-2</v>
      </c>
      <c r="O193">
        <f t="shared" si="24"/>
        <v>2.3591201659368143E-2</v>
      </c>
      <c r="P193">
        <f t="shared" si="24"/>
        <v>6.5170122487731115E-3</v>
      </c>
      <c r="Q193">
        <f t="shared" si="24"/>
        <v>1.7449485224392256E-3</v>
      </c>
      <c r="R193">
        <f t="shared" si="24"/>
        <v>4.5733299881650739E-4</v>
      </c>
      <c r="S193">
        <f t="shared" si="24"/>
        <v>1.1801229537259191E-4</v>
      </c>
      <c r="T193">
        <f t="shared" si="24"/>
        <v>3.0094401783261396E-5</v>
      </c>
      <c r="U193">
        <f t="shared" si="24"/>
        <v>7.6033831835604991E-6</v>
      </c>
      <c r="V193">
        <f t="shared" si="21"/>
        <v>2.5381845416561077E-6</v>
      </c>
    </row>
    <row r="194" spans="1:22" x14ac:dyDescent="0.2">
      <c r="A194" t="s">
        <v>63</v>
      </c>
      <c r="B194">
        <v>1</v>
      </c>
      <c r="C194">
        <v>1</v>
      </c>
      <c r="D194">
        <v>0</v>
      </c>
      <c r="E194">
        <v>2</v>
      </c>
      <c r="F194">
        <v>63</v>
      </c>
      <c r="G194">
        <v>66</v>
      </c>
      <c r="H194">
        <f t="shared" si="19"/>
        <v>0.27539364239172587</v>
      </c>
      <c r="I194">
        <f t="shared" si="18"/>
        <v>-1.2895537779514095</v>
      </c>
      <c r="L194">
        <f t="shared" si="20"/>
        <v>0.35033849814900175</v>
      </c>
      <c r="M194">
        <f t="shared" si="22"/>
        <v>0.27539364239172587</v>
      </c>
      <c r="N194">
        <f t="shared" si="24"/>
        <v>0.17093003546852736</v>
      </c>
      <c r="O194">
        <f t="shared" si="24"/>
        <v>9.6666637609852599E-2</v>
      </c>
      <c r="P194">
        <f t="shared" si="24"/>
        <v>5.2003015001489815E-2</v>
      </c>
      <c r="Q194">
        <f t="shared" si="24"/>
        <v>2.7115401693298569E-2</v>
      </c>
      <c r="R194">
        <f t="shared" si="24"/>
        <v>1.3839468097720863E-2</v>
      </c>
      <c r="S194">
        <f t="shared" si="24"/>
        <v>6.9545263066617844E-3</v>
      </c>
      <c r="T194">
        <f t="shared" si="24"/>
        <v>3.453658947070757E-3</v>
      </c>
      <c r="U194">
        <f t="shared" si="24"/>
        <v>1.6992373602410765E-3</v>
      </c>
      <c r="V194">
        <f t="shared" si="21"/>
        <v>1.6058789744095581E-3</v>
      </c>
    </row>
    <row r="195" spans="1:22" x14ac:dyDescent="0.2">
      <c r="A195" t="s">
        <v>40</v>
      </c>
      <c r="B195">
        <v>2</v>
      </c>
      <c r="C195">
        <v>2</v>
      </c>
      <c r="D195">
        <v>9</v>
      </c>
      <c r="E195">
        <v>13</v>
      </c>
      <c r="F195">
        <v>108</v>
      </c>
      <c r="G195">
        <v>20</v>
      </c>
      <c r="H195">
        <f t="shared" si="19"/>
        <v>0.17591357464567714</v>
      </c>
      <c r="I195">
        <f t="shared" si="18"/>
        <v>-1.7377624576996291</v>
      </c>
      <c r="L195">
        <f t="shared" si="20"/>
        <v>0.21545607251508511</v>
      </c>
      <c r="M195">
        <f t="shared" si="22"/>
        <v>0.21909171389352963</v>
      </c>
      <c r="N195">
        <f t="shared" si="24"/>
        <v>0.17591357464567714</v>
      </c>
      <c r="O195">
        <f t="shared" si="24"/>
        <v>0.12869643360806257</v>
      </c>
      <c r="P195">
        <f t="shared" si="24"/>
        <v>8.9562735863139453E-2</v>
      </c>
      <c r="Q195">
        <f t="shared" si="24"/>
        <v>6.0412081380414588E-2</v>
      </c>
      <c r="R195">
        <f t="shared" si="24"/>
        <v>3.9887432612892917E-2</v>
      </c>
      <c r="S195">
        <f t="shared" si="24"/>
        <v>2.5929441783593261E-2</v>
      </c>
      <c r="T195">
        <f t="shared" si="24"/>
        <v>1.6657659854514974E-2</v>
      </c>
      <c r="U195">
        <f t="shared" si="24"/>
        <v>1.0602237238875978E-2</v>
      </c>
      <c r="V195">
        <f t="shared" si="21"/>
        <v>1.7790616604214327E-2</v>
      </c>
    </row>
    <row r="196" spans="1:22" x14ac:dyDescent="0.2">
      <c r="A196" t="s">
        <v>87</v>
      </c>
      <c r="B196">
        <v>0</v>
      </c>
      <c r="C196">
        <v>1</v>
      </c>
      <c r="D196">
        <v>0</v>
      </c>
      <c r="E196">
        <v>1</v>
      </c>
      <c r="F196">
        <v>9</v>
      </c>
      <c r="G196">
        <v>77</v>
      </c>
      <c r="H196">
        <f t="shared" si="19"/>
        <v>0.82304763480463106</v>
      </c>
      <c r="I196">
        <f t="shared" si="18"/>
        <v>-0.19474120050902155</v>
      </c>
      <c r="L196">
        <f t="shared" si="20"/>
        <v>0.82304763480463106</v>
      </c>
      <c r="M196">
        <f t="shared" si="22"/>
        <v>0.15157323527065067</v>
      </c>
      <c r="N196">
        <f t="shared" si="24"/>
        <v>2.2039989149422533E-2</v>
      </c>
      <c r="O196">
        <f t="shared" si="24"/>
        <v>2.920074887865842E-3</v>
      </c>
      <c r="P196">
        <f t="shared" si="24"/>
        <v>3.6801903622103493E-4</v>
      </c>
      <c r="Q196">
        <f t="shared" si="24"/>
        <v>4.4955433072820348E-5</v>
      </c>
      <c r="R196">
        <f t="shared" si="24"/>
        <v>5.3753893344733659E-6</v>
      </c>
      <c r="S196">
        <f t="shared" si="24"/>
        <v>6.3282330394095656E-7</v>
      </c>
      <c r="T196">
        <f t="shared" si="24"/>
        <v>7.3623886757063074E-8</v>
      </c>
      <c r="U196">
        <f t="shared" si="24"/>
        <v>8.4862871732901887E-9</v>
      </c>
      <c r="V196">
        <f t="shared" si="21"/>
        <v>1.095323609590082E-9</v>
      </c>
    </row>
    <row r="197" spans="1:22" x14ac:dyDescent="0.2">
      <c r="A197" s="1" t="s">
        <v>208</v>
      </c>
      <c r="B197">
        <v>0</v>
      </c>
      <c r="C197">
        <v>0</v>
      </c>
      <c r="D197">
        <v>0</v>
      </c>
      <c r="E197">
        <v>0</v>
      </c>
      <c r="F197">
        <v>2</v>
      </c>
      <c r="G197">
        <v>78</v>
      </c>
      <c r="H197">
        <f t="shared" si="19"/>
        <v>0.9557934611493466</v>
      </c>
      <c r="I197">
        <f t="shared" ref="I197:I210" si="25">LN(H197)</f>
        <v>-4.5213434094639578E-2</v>
      </c>
      <c r="L197">
        <f t="shared" si="20"/>
        <v>0.9557934611493466</v>
      </c>
      <c r="M197">
        <f t="shared" si="22"/>
        <v>4.2653824786578004E-2</v>
      </c>
      <c r="N197">
        <f t="shared" si="24"/>
        <v>1.5029428953952082E-3</v>
      </c>
      <c r="O197">
        <f t="shared" si="24"/>
        <v>4.8252601865847571E-5</v>
      </c>
      <c r="P197">
        <f t="shared" si="24"/>
        <v>1.473644317629274E-6</v>
      </c>
      <c r="Q197">
        <f t="shared" si="24"/>
        <v>4.3621462213285708E-8</v>
      </c>
      <c r="R197">
        <f t="shared" si="24"/>
        <v>1.2639316879289613E-9</v>
      </c>
      <c r="S197">
        <f t="shared" si="24"/>
        <v>3.6057182169746959E-11</v>
      </c>
      <c r="T197">
        <f t="shared" si="24"/>
        <v>1.0165382027783781E-12</v>
      </c>
      <c r="U197">
        <f t="shared" si="24"/>
        <v>2.8393460821065143E-14</v>
      </c>
      <c r="V197">
        <f t="shared" si="21"/>
        <v>0</v>
      </c>
    </row>
    <row r="198" spans="1:22" x14ac:dyDescent="0.2">
      <c r="A198" t="s">
        <v>42</v>
      </c>
      <c r="B198">
        <v>2</v>
      </c>
      <c r="C198">
        <v>1</v>
      </c>
      <c r="D198">
        <v>1</v>
      </c>
      <c r="E198">
        <v>4</v>
      </c>
      <c r="F198">
        <v>25</v>
      </c>
      <c r="G198">
        <v>47</v>
      </c>
      <c r="H198">
        <f t="shared" ref="H198:H210" si="26">IF(B198=0,$B$3+(1-$B$3)*_xlfn.GAMMA($B$1+B198)/(_xlfn.GAMMA($B$1)*FACT(B198))*($B$2/($B$2+F198))^($B$1)*(F198/($B$2+F198))^B198,(1-$B$3)*_xlfn.GAMMA($B$1+B198)/(_xlfn.GAMMA($B$1)*FACT(B198))*($B$2/($B$2+F198))^($B$1)*(F198/($B$2+F198))^B198)</f>
        <v>8.9042696456859471E-2</v>
      </c>
      <c r="I198">
        <f t="shared" si="25"/>
        <v>-2.4186392888159371</v>
      </c>
      <c r="L198">
        <f t="shared" ref="L198:L210" si="27">$B$3+(1-$B$3)*_xlfn.GAMMA($B$1+L$4)/(_xlfn.GAMMA($B$1)*FACT(L$4))*($B$2/($B$2+$F198))^($B$1)*($F198/($B$2+$F198))^L$4</f>
        <v>0.60985246929694292</v>
      </c>
      <c r="M198">
        <f t="shared" si="22"/>
        <v>0.26224968143455513</v>
      </c>
      <c r="N198">
        <f t="shared" si="24"/>
        <v>8.9042696456859471E-2</v>
      </c>
      <c r="O198">
        <f t="shared" si="24"/>
        <v>2.7547068836214432E-2</v>
      </c>
      <c r="P198">
        <f t="shared" si="24"/>
        <v>8.106738543466661E-3</v>
      </c>
      <c r="Q198">
        <f t="shared" si="24"/>
        <v>2.3123445508187409E-3</v>
      </c>
      <c r="R198">
        <f t="shared" si="24"/>
        <v>6.4561671265966957E-4</v>
      </c>
      <c r="S198">
        <f t="shared" si="24"/>
        <v>1.7747687812819945E-4</v>
      </c>
      <c r="T198">
        <f t="shared" si="24"/>
        <v>4.8213930326490054E-5</v>
      </c>
      <c r="U198">
        <f t="shared" si="24"/>
        <v>1.2976751765740039E-5</v>
      </c>
      <c r="V198">
        <f t="shared" ref="V198:V210" si="28">1-SUM(L198:U198)</f>
        <v>4.7166082625116346E-6</v>
      </c>
    </row>
    <row r="199" spans="1:22" x14ac:dyDescent="0.2">
      <c r="A199" t="s">
        <v>49</v>
      </c>
      <c r="B199">
        <v>1</v>
      </c>
      <c r="C199">
        <v>6</v>
      </c>
      <c r="D199">
        <v>12</v>
      </c>
      <c r="E199">
        <v>19</v>
      </c>
      <c r="F199">
        <v>155</v>
      </c>
      <c r="G199">
        <v>16</v>
      </c>
      <c r="H199">
        <f t="shared" si="26"/>
        <v>0.16878748219878062</v>
      </c>
      <c r="I199">
        <f t="shared" si="25"/>
        <v>-1.7791148571602526</v>
      </c>
      <c r="L199">
        <f t="shared" si="27"/>
        <v>0.14529975398281786</v>
      </c>
      <c r="M199">
        <f t="shared" ref="M199:M210" si="29">(1-$B$3)*_xlfn.GAMMA($B$1+M$4)/(_xlfn.GAMMA($B$1)*FACT(M$4))*($B$2/($B$2+$F199))^($B$1)*($F199/($B$2+$F199))^M$4</f>
        <v>0.16878748219878062</v>
      </c>
      <c r="N199">
        <f t="shared" si="24"/>
        <v>0.15482158566289309</v>
      </c>
      <c r="O199">
        <f t="shared" si="24"/>
        <v>0.129394716877478</v>
      </c>
      <c r="P199">
        <f t="shared" si="24"/>
        <v>0.10287154426133294</v>
      </c>
      <c r="Q199">
        <f t="shared" si="24"/>
        <v>7.9270132088592377E-2</v>
      </c>
      <c r="R199">
        <f t="shared" si="24"/>
        <v>5.9791540347582155E-2</v>
      </c>
      <c r="S199">
        <f t="shared" si="24"/>
        <v>4.4403244103492764E-2</v>
      </c>
      <c r="T199">
        <f t="shared" si="24"/>
        <v>3.2587676657731171E-2</v>
      </c>
      <c r="U199">
        <f t="shared" si="24"/>
        <v>2.3694895734265538E-2</v>
      </c>
      <c r="V199">
        <f t="shared" si="28"/>
        <v>5.9077428085033579E-2</v>
      </c>
    </row>
    <row r="200" spans="1:22" x14ac:dyDescent="0.2">
      <c r="A200" s="1" t="s">
        <v>209</v>
      </c>
      <c r="B200">
        <v>0</v>
      </c>
      <c r="C200">
        <v>0</v>
      </c>
      <c r="D200">
        <v>0</v>
      </c>
      <c r="E200">
        <v>0</v>
      </c>
      <c r="F200">
        <v>5</v>
      </c>
      <c r="G200">
        <v>78</v>
      </c>
      <c r="H200">
        <f t="shared" si="26"/>
        <v>0.89503863583260679</v>
      </c>
      <c r="I200">
        <f t="shared" si="25"/>
        <v>-0.11088839311096349</v>
      </c>
      <c r="L200">
        <f t="shared" si="27"/>
        <v>0.89503863583260679</v>
      </c>
      <c r="M200">
        <f t="shared" si="29"/>
        <v>9.6129640718455533E-2</v>
      </c>
      <c r="N200">
        <f t="shared" si="24"/>
        <v>8.1519918647975382E-3</v>
      </c>
      <c r="O200">
        <f t="shared" si="24"/>
        <v>6.2988883922327692E-4</v>
      </c>
      <c r="P200">
        <f t="shared" si="24"/>
        <v>4.6297524495259982E-5</v>
      </c>
      <c r="Q200">
        <f t="shared" si="24"/>
        <v>3.2982778244706393E-6</v>
      </c>
      <c r="R200">
        <f t="shared" si="24"/>
        <v>2.30002489637347E-7</v>
      </c>
      <c r="S200">
        <f t="shared" si="24"/>
        <v>1.5791472858291763E-8</v>
      </c>
      <c r="T200">
        <f t="shared" si="24"/>
        <v>1.0714612718644221E-9</v>
      </c>
      <c r="U200">
        <f t="shared" si="24"/>
        <v>7.2026618112812024E-11</v>
      </c>
      <c r="V200">
        <f t="shared" si="28"/>
        <v>5.1466608752548382E-12</v>
      </c>
    </row>
    <row r="201" spans="1:22" x14ac:dyDescent="0.2">
      <c r="A201" t="s">
        <v>6</v>
      </c>
      <c r="B201">
        <v>39</v>
      </c>
      <c r="C201">
        <v>41</v>
      </c>
      <c r="D201">
        <v>33</v>
      </c>
      <c r="E201">
        <v>113</v>
      </c>
      <c r="F201">
        <v>613</v>
      </c>
      <c r="G201">
        <v>1</v>
      </c>
      <c r="H201">
        <f t="shared" si="26"/>
        <v>3.7947151466424063E-3</v>
      </c>
      <c r="I201">
        <f t="shared" si="25"/>
        <v>-5.5741459311249786</v>
      </c>
      <c r="L201">
        <f t="shared" si="27"/>
        <v>2.1957230394408271E-2</v>
      </c>
      <c r="M201">
        <f t="shared" si="29"/>
        <v>3.3747171887883474E-2</v>
      </c>
      <c r="N201">
        <f t="shared" si="24"/>
        <v>4.0971425471631198E-2</v>
      </c>
      <c r="O201">
        <f t="shared" si="24"/>
        <v>4.5322986767316505E-2</v>
      </c>
      <c r="P201">
        <f t="shared" si="24"/>
        <v>4.7692451962720761E-2</v>
      </c>
      <c r="Q201">
        <f t="shared" si="24"/>
        <v>4.8642556027891484E-2</v>
      </c>
      <c r="R201">
        <f t="shared" si="24"/>
        <v>4.8562268082319747E-2</v>
      </c>
      <c r="S201">
        <f t="shared" si="24"/>
        <v>4.7733835863820392E-2</v>
      </c>
      <c r="T201">
        <f t="shared" si="24"/>
        <v>4.6367902158420765E-2</v>
      </c>
      <c r="U201">
        <f t="shared" si="24"/>
        <v>4.4624284442869463E-2</v>
      </c>
      <c r="V201">
        <f t="shared" si="28"/>
        <v>0.5743778869407179</v>
      </c>
    </row>
    <row r="202" spans="1:22" x14ac:dyDescent="0.2">
      <c r="A202" s="1" t="s">
        <v>210</v>
      </c>
      <c r="B202">
        <v>0</v>
      </c>
      <c r="C202">
        <v>0</v>
      </c>
      <c r="D202">
        <v>0</v>
      </c>
      <c r="E202">
        <v>0</v>
      </c>
      <c r="F202">
        <v>11</v>
      </c>
      <c r="G202">
        <v>78</v>
      </c>
      <c r="H202">
        <f t="shared" si="26"/>
        <v>0.79042191718076682</v>
      </c>
      <c r="I202">
        <f t="shared" si="25"/>
        <v>-0.23518840370624822</v>
      </c>
      <c r="L202">
        <f t="shared" si="27"/>
        <v>0.79042191718076682</v>
      </c>
      <c r="M202">
        <f t="shared" si="29"/>
        <v>0.17379347937995437</v>
      </c>
      <c r="N202">
        <f t="shared" si="24"/>
        <v>3.0171680917414373E-2</v>
      </c>
      <c r="O202">
        <f t="shared" si="24"/>
        <v>4.7726467565503833E-3</v>
      </c>
      <c r="P202">
        <f t="shared" si="24"/>
        <v>7.1814602041485114E-4</v>
      </c>
      <c r="Q202">
        <f t="shared" si="24"/>
        <v>1.0473741058192739E-4</v>
      </c>
      <c r="R202">
        <f t="shared" si="24"/>
        <v>1.495225670572688E-5</v>
      </c>
      <c r="S202">
        <f t="shared" si="24"/>
        <v>2.1016309498010664E-6</v>
      </c>
      <c r="T202">
        <f t="shared" si="24"/>
        <v>2.919240698167885E-7</v>
      </c>
      <c r="U202">
        <f t="shared" si="24"/>
        <v>4.0174091139044421E-8</v>
      </c>
      <c r="V202">
        <f t="shared" si="28"/>
        <v>6.3485006140950873E-9</v>
      </c>
    </row>
    <row r="203" spans="1:22" x14ac:dyDescent="0.2">
      <c r="A203" t="s">
        <v>37</v>
      </c>
      <c r="B203">
        <v>3</v>
      </c>
      <c r="C203">
        <v>0</v>
      </c>
      <c r="D203">
        <v>2</v>
      </c>
      <c r="E203">
        <v>5</v>
      </c>
      <c r="F203">
        <v>64</v>
      </c>
      <c r="G203">
        <v>42</v>
      </c>
      <c r="H203">
        <f t="shared" si="26"/>
        <v>9.7952227107649364E-2</v>
      </c>
      <c r="I203">
        <f t="shared" si="25"/>
        <v>-2.3232753976612077</v>
      </c>
      <c r="L203">
        <f t="shared" si="27"/>
        <v>0.3460098534446539</v>
      </c>
      <c r="M203">
        <f t="shared" si="29"/>
        <v>0.2743258767570031</v>
      </c>
      <c r="N203">
        <f t="shared" si="24"/>
        <v>0.17172901018897285</v>
      </c>
      <c r="O203">
        <f t="shared" si="24"/>
        <v>9.7952227107649364E-2</v>
      </c>
      <c r="P203">
        <f t="shared" si="24"/>
        <v>5.314698644633447E-2</v>
      </c>
      <c r="Q203">
        <f t="shared" si="24"/>
        <v>2.7949792061512956E-2</v>
      </c>
      <c r="R203">
        <f t="shared" si="24"/>
        <v>1.438779879275175E-2</v>
      </c>
      <c r="S203">
        <f t="shared" si="24"/>
        <v>7.2921388477543113E-3</v>
      </c>
      <c r="T203">
        <f t="shared" si="24"/>
        <v>3.6524076317146028E-3</v>
      </c>
      <c r="U203">
        <f t="shared" si="24"/>
        <v>1.8124509394463059E-3</v>
      </c>
      <c r="V203">
        <f t="shared" si="28"/>
        <v>1.7414577822065791E-3</v>
      </c>
    </row>
    <row r="204" spans="1:22" x14ac:dyDescent="0.2">
      <c r="A204" s="1" t="s">
        <v>211</v>
      </c>
      <c r="B204">
        <v>0</v>
      </c>
      <c r="C204">
        <v>0</v>
      </c>
      <c r="D204">
        <v>0</v>
      </c>
      <c r="E204">
        <v>0</v>
      </c>
      <c r="F204">
        <v>3</v>
      </c>
      <c r="G204">
        <v>78</v>
      </c>
      <c r="H204">
        <f t="shared" si="26"/>
        <v>0.93483634366374346</v>
      </c>
      <c r="I204">
        <f t="shared" si="25"/>
        <v>-6.7383798528316288E-2</v>
      </c>
      <c r="L204">
        <f t="shared" si="27"/>
        <v>0.93483634366374346</v>
      </c>
      <c r="M204">
        <f t="shared" si="29"/>
        <v>6.1779521878536484E-2</v>
      </c>
      <c r="N204">
        <f t="shared" si="24"/>
        <v>3.2236224613997225E-3</v>
      </c>
      <c r="O204">
        <f t="shared" si="24"/>
        <v>1.5326308413986207E-4</v>
      </c>
      <c r="P204">
        <f t="shared" si="24"/>
        <v>6.9314585313009593E-6</v>
      </c>
      <c r="Q204">
        <f t="shared" si="24"/>
        <v>3.0384165004060793E-7</v>
      </c>
      <c r="R204">
        <f t="shared" si="24"/>
        <v>1.3037244785316351E-8</v>
      </c>
      <c r="S204">
        <f t="shared" si="24"/>
        <v>5.5076854956070413E-10</v>
      </c>
      <c r="T204">
        <f t="shared" si="24"/>
        <v>2.2994087755409431E-11</v>
      </c>
      <c r="U204">
        <f t="shared" si="24"/>
        <v>9.5109947506826053E-13</v>
      </c>
      <c r="V204">
        <f t="shared" si="28"/>
        <v>4.0523140398818214E-14</v>
      </c>
    </row>
    <row r="205" spans="1:22" x14ac:dyDescent="0.2">
      <c r="A205" t="s">
        <v>52</v>
      </c>
      <c r="B205">
        <v>1</v>
      </c>
      <c r="C205">
        <v>3</v>
      </c>
      <c r="D205">
        <v>0</v>
      </c>
      <c r="E205">
        <v>4</v>
      </c>
      <c r="F205">
        <v>44</v>
      </c>
      <c r="G205">
        <v>47</v>
      </c>
      <c r="H205">
        <f t="shared" si="26"/>
        <v>0.28771116993509849</v>
      </c>
      <c r="I205">
        <f t="shared" si="25"/>
        <v>-1.2457981842387882</v>
      </c>
      <c r="L205">
        <f t="shared" si="27"/>
        <v>0.45210242688674679</v>
      </c>
      <c r="M205">
        <f t="shared" si="29"/>
        <v>0.28771116993509849</v>
      </c>
      <c r="N205">
        <f t="shared" si="24"/>
        <v>0.14456802357261608</v>
      </c>
      <c r="O205">
        <f t="shared" si="24"/>
        <v>6.6188344955708717E-2</v>
      </c>
      <c r="P205">
        <f t="shared" si="24"/>
        <v>2.882600653348279E-2</v>
      </c>
      <c r="Q205">
        <f t="shared" si="24"/>
        <v>1.2168107775368715E-2</v>
      </c>
      <c r="R205">
        <f t="shared" si="24"/>
        <v>5.0277937306669167E-3</v>
      </c>
      <c r="S205">
        <f t="shared" si="24"/>
        <v>2.0453924828970132E-3</v>
      </c>
      <c r="T205">
        <f t="shared" si="24"/>
        <v>8.2231762281811146E-4</v>
      </c>
      <c r="U205">
        <f t="shared" si="24"/>
        <v>3.2754067938260597E-4</v>
      </c>
      <c r="V205">
        <f t="shared" si="28"/>
        <v>2.1287582521378745E-4</v>
      </c>
    </row>
    <row r="206" spans="1:22" x14ac:dyDescent="0.2">
      <c r="A206" s="1" t="s">
        <v>212</v>
      </c>
      <c r="B206">
        <v>0</v>
      </c>
      <c r="C206">
        <v>0</v>
      </c>
      <c r="D206">
        <v>0</v>
      </c>
      <c r="E206">
        <v>0</v>
      </c>
      <c r="F206">
        <v>18</v>
      </c>
      <c r="G206">
        <v>78</v>
      </c>
      <c r="H206">
        <f t="shared" si="26"/>
        <v>0.69092218597401689</v>
      </c>
      <c r="I206">
        <f t="shared" si="25"/>
        <v>-0.36972807230225274</v>
      </c>
      <c r="L206">
        <f t="shared" si="27"/>
        <v>0.69092218597401689</v>
      </c>
      <c r="M206">
        <f t="shared" si="29"/>
        <v>0.22995567768111783</v>
      </c>
      <c r="N206">
        <f t="shared" si="24"/>
        <v>6.0429840921525264E-2</v>
      </c>
      <c r="O206">
        <f t="shared" si="24"/>
        <v>1.4469466622569142E-2</v>
      </c>
      <c r="P206">
        <f t="shared" si="24"/>
        <v>3.2956969857698012E-3</v>
      </c>
      <c r="Q206">
        <f t="shared" si="24"/>
        <v>7.275747774661361E-4</v>
      </c>
      <c r="R206">
        <f t="shared" si="24"/>
        <v>1.5722580714622997E-4</v>
      </c>
      <c r="S206">
        <f t="shared" si="24"/>
        <v>3.3451440921450937E-5</v>
      </c>
      <c r="T206">
        <f t="shared" si="24"/>
        <v>7.0334687983691922E-6</v>
      </c>
      <c r="U206">
        <f t="shared" si="24"/>
        <v>1.4651665885146747E-6</v>
      </c>
      <c r="V206">
        <f t="shared" si="28"/>
        <v>3.8115408040884091E-7</v>
      </c>
    </row>
    <row r="207" spans="1:22" x14ac:dyDescent="0.2">
      <c r="A207" s="1" t="s">
        <v>213</v>
      </c>
      <c r="B207">
        <v>0</v>
      </c>
      <c r="C207">
        <v>0</v>
      </c>
      <c r="D207">
        <v>0</v>
      </c>
      <c r="E207">
        <v>0</v>
      </c>
      <c r="F207">
        <v>4</v>
      </c>
      <c r="G207">
        <v>78</v>
      </c>
      <c r="H207">
        <f t="shared" si="26"/>
        <v>0.9145957579080165</v>
      </c>
      <c r="I207">
        <f t="shared" si="25"/>
        <v>-8.9273105962666549E-2</v>
      </c>
      <c r="L207">
        <f t="shared" si="27"/>
        <v>0.9145957579080165</v>
      </c>
      <c r="M207">
        <f t="shared" si="29"/>
        <v>7.9574025984702826E-2</v>
      </c>
      <c r="N207">
        <f t="shared" si="24"/>
        <v>5.4664358813238936E-3</v>
      </c>
      <c r="O207">
        <f t="shared" si="24"/>
        <v>3.4216134362389237E-4</v>
      </c>
      <c r="P207">
        <f t="shared" si="24"/>
        <v>2.0372827504496726E-5</v>
      </c>
      <c r="Q207">
        <f t="shared" si="24"/>
        <v>1.1757291377853312E-6</v>
      </c>
      <c r="R207">
        <f t="shared" si="24"/>
        <v>6.6416975081767486E-8</v>
      </c>
      <c r="S207">
        <f t="shared" si="24"/>
        <v>3.6939898840406163E-9</v>
      </c>
      <c r="T207">
        <f t="shared" si="24"/>
        <v>2.0303740315521443E-10</v>
      </c>
      <c r="U207">
        <f t="shared" si="24"/>
        <v>1.1056536511344096E-11</v>
      </c>
      <c r="V207">
        <f t="shared" si="28"/>
        <v>6.3182792331417659E-13</v>
      </c>
    </row>
    <row r="208" spans="1:22" x14ac:dyDescent="0.2">
      <c r="A208" s="1" t="s">
        <v>214</v>
      </c>
      <c r="B208">
        <v>0</v>
      </c>
      <c r="C208">
        <v>0</v>
      </c>
      <c r="D208">
        <v>0</v>
      </c>
      <c r="E208">
        <v>0</v>
      </c>
      <c r="F208">
        <v>5</v>
      </c>
      <c r="G208">
        <v>78</v>
      </c>
      <c r="H208">
        <f t="shared" si="26"/>
        <v>0.89503863583260679</v>
      </c>
      <c r="I208">
        <f t="shared" si="25"/>
        <v>-0.11088839311096349</v>
      </c>
      <c r="L208">
        <f t="shared" si="27"/>
        <v>0.89503863583260679</v>
      </c>
      <c r="M208">
        <f t="shared" si="29"/>
        <v>9.6129640718455533E-2</v>
      </c>
      <c r="N208">
        <f t="shared" si="24"/>
        <v>8.1519918647975382E-3</v>
      </c>
      <c r="O208">
        <f t="shared" si="24"/>
        <v>6.2988883922327692E-4</v>
      </c>
      <c r="P208">
        <f t="shared" si="24"/>
        <v>4.6297524495259982E-5</v>
      </c>
      <c r="Q208">
        <f t="shared" si="24"/>
        <v>3.2982778244706393E-6</v>
      </c>
      <c r="R208">
        <f t="shared" si="24"/>
        <v>2.30002489637347E-7</v>
      </c>
      <c r="S208">
        <f t="shared" si="24"/>
        <v>1.5791472858291763E-8</v>
      </c>
      <c r="T208">
        <f t="shared" si="24"/>
        <v>1.0714612718644221E-9</v>
      </c>
      <c r="U208">
        <f t="shared" si="24"/>
        <v>7.2026618112812024E-11</v>
      </c>
      <c r="V208">
        <f t="shared" si="28"/>
        <v>5.1466608752548382E-12</v>
      </c>
    </row>
    <row r="209" spans="1:22" x14ac:dyDescent="0.2">
      <c r="A209" s="1" t="s">
        <v>215</v>
      </c>
      <c r="B209">
        <v>0</v>
      </c>
      <c r="C209">
        <v>0</v>
      </c>
      <c r="D209">
        <v>0</v>
      </c>
      <c r="E209">
        <v>0</v>
      </c>
      <c r="F209">
        <v>26</v>
      </c>
      <c r="G209">
        <v>78</v>
      </c>
      <c r="H209">
        <f t="shared" si="26"/>
        <v>0.59950320786056832</v>
      </c>
      <c r="I209">
        <f t="shared" si="25"/>
        <v>-0.51165395363552579</v>
      </c>
      <c r="L209">
        <f t="shared" si="27"/>
        <v>0.59950320786056832</v>
      </c>
      <c r="M209">
        <f t="shared" si="29"/>
        <v>0.26546670335091138</v>
      </c>
      <c r="N209">
        <f t="shared" si="24"/>
        <v>9.2815792261471033E-2</v>
      </c>
      <c r="O209">
        <f t="shared" si="24"/>
        <v>2.956837468021524E-2</v>
      </c>
      <c r="P209">
        <f t="shared" si="24"/>
        <v>8.9603858310648918E-3</v>
      </c>
      <c r="Q209">
        <f t="shared" si="24"/>
        <v>2.631852684266829E-3</v>
      </c>
      <c r="R209">
        <f t="shared" si="24"/>
        <v>7.5668004240745366E-4</v>
      </c>
      <c r="S209">
        <f t="shared" si="24"/>
        <v>2.1419423697456735E-4</v>
      </c>
      <c r="T209">
        <f t="shared" si="24"/>
        <v>5.991934020220995E-5</v>
      </c>
      <c r="U209">
        <f t="shared" si="24"/>
        <v>1.660691524439222E-5</v>
      </c>
      <c r="V209">
        <f t="shared" si="28"/>
        <v>6.2827966736955787E-6</v>
      </c>
    </row>
    <row r="210" spans="1:22" x14ac:dyDescent="0.2">
      <c r="A210" s="1" t="s">
        <v>216</v>
      </c>
      <c r="B210">
        <v>0</v>
      </c>
      <c r="C210">
        <v>0</v>
      </c>
      <c r="D210">
        <v>0</v>
      </c>
      <c r="E210">
        <v>0</v>
      </c>
      <c r="F210">
        <v>5</v>
      </c>
      <c r="G210">
        <v>78</v>
      </c>
      <c r="H210">
        <f t="shared" si="26"/>
        <v>0.89503863583260679</v>
      </c>
      <c r="I210">
        <f t="shared" si="25"/>
        <v>-0.11088839311096349</v>
      </c>
      <c r="L210">
        <f t="shared" si="27"/>
        <v>0.89503863583260679</v>
      </c>
      <c r="M210">
        <f t="shared" si="29"/>
        <v>9.6129640718455533E-2</v>
      </c>
      <c r="N210">
        <f t="shared" si="24"/>
        <v>8.1519918647975382E-3</v>
      </c>
      <c r="O210">
        <f t="shared" si="24"/>
        <v>6.2988883922327692E-4</v>
      </c>
      <c r="P210">
        <f t="shared" si="24"/>
        <v>4.6297524495259982E-5</v>
      </c>
      <c r="Q210">
        <f t="shared" si="24"/>
        <v>3.2982778244706393E-6</v>
      </c>
      <c r="R210">
        <f t="shared" si="24"/>
        <v>2.30002489637347E-7</v>
      </c>
      <c r="S210">
        <f t="shared" si="24"/>
        <v>1.5791472858291763E-8</v>
      </c>
      <c r="T210">
        <f t="shared" si="24"/>
        <v>1.0714612718644221E-9</v>
      </c>
      <c r="U210">
        <f t="shared" si="24"/>
        <v>7.2026618112812024E-11</v>
      </c>
      <c r="V210">
        <f t="shared" si="28"/>
        <v>5.1466608752548382E-12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0"/>
  <sheetViews>
    <sheetView workbookViewId="0">
      <selection activeCell="K40" sqref="K40"/>
    </sheetView>
  </sheetViews>
  <sheetFormatPr baseColWidth="10" defaultColWidth="8.83203125" defaultRowHeight="15" x14ac:dyDescent="0.2"/>
  <sheetData>
    <row r="1" spans="1:16" x14ac:dyDescent="0.2">
      <c r="A1" t="s">
        <v>99</v>
      </c>
      <c r="B1">
        <v>0.14947261887706731</v>
      </c>
    </row>
    <row r="2" spans="1:16" x14ac:dyDescent="0.2">
      <c r="A2" t="s">
        <v>100</v>
      </c>
      <c r="B2">
        <v>9.0562811935428214E-2</v>
      </c>
    </row>
    <row r="3" spans="1:16" x14ac:dyDescent="0.2">
      <c r="A3" t="s">
        <v>225</v>
      </c>
      <c r="B3">
        <v>9.9999999947364415E-9</v>
      </c>
      <c r="H3" t="s">
        <v>103</v>
      </c>
      <c r="I3">
        <f>SUM(I5:I210)</f>
        <v>-284.21766874581925</v>
      </c>
    </row>
    <row r="4" spans="1:16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101</v>
      </c>
      <c r="H4" t="s">
        <v>226</v>
      </c>
      <c r="I4" t="s">
        <v>102</v>
      </c>
      <c r="K4" s="4" t="s">
        <v>224</v>
      </c>
    </row>
    <row r="5" spans="1:16" x14ac:dyDescent="0.2">
      <c r="A5" t="s">
        <v>6</v>
      </c>
      <c r="B5">
        <v>39</v>
      </c>
      <c r="C5">
        <v>41</v>
      </c>
      <c r="D5">
        <v>33</v>
      </c>
      <c r="E5">
        <v>113</v>
      </c>
      <c r="F5">
        <v>1</v>
      </c>
      <c r="G5">
        <f>_xlfn.GAMMA($B$1+B5)/(_xlfn.GAMMA($B$1)*FACT(B5))*($B$2/($B$2+1))^$B$1*(1/($B$2+1))^B5</f>
        <v>1.6623171273865087E-4</v>
      </c>
      <c r="H5">
        <f t="shared" ref="H5:H68" si="0">IF(B5=0,$B$3+(1-$B$3)*G5,(1-$B$3)*G5)</f>
        <v>1.6623171107633375E-4</v>
      </c>
      <c r="I5">
        <f>LN(H5)</f>
        <v>-8.7021278930431016</v>
      </c>
      <c r="K5" s="6" t="s">
        <v>217</v>
      </c>
      <c r="L5" s="2" t="s">
        <v>218</v>
      </c>
      <c r="M5" s="2" t="s">
        <v>101</v>
      </c>
      <c r="N5" s="2" t="s">
        <v>102</v>
      </c>
      <c r="O5" s="2" t="s">
        <v>219</v>
      </c>
      <c r="P5" s="2" t="s">
        <v>220</v>
      </c>
    </row>
    <row r="6" spans="1:16" x14ac:dyDescent="0.2">
      <c r="A6" t="s">
        <v>7</v>
      </c>
      <c r="B6">
        <v>38</v>
      </c>
      <c r="C6">
        <v>32</v>
      </c>
      <c r="D6">
        <v>18</v>
      </c>
      <c r="E6">
        <v>88</v>
      </c>
      <c r="F6">
        <v>2</v>
      </c>
      <c r="G6">
        <f t="shared" ref="G6:G69" si="1">_xlfn.GAMMA($B$1+B6)/(_xlfn.GAMMA($B$1)*FACT(B6))*($B$2/($B$2+1))^$B$1*(1/($B$2+1))^B6</f>
        <v>1.8532782640640419E-4</v>
      </c>
      <c r="H6">
        <f t="shared" si="0"/>
        <v>1.8532782455312594E-4</v>
      </c>
      <c r="I6">
        <f t="shared" ref="I6:I69" si="2">LN(H6)</f>
        <v>-8.5933842764577708</v>
      </c>
      <c r="K6" s="2">
        <v>0</v>
      </c>
      <c r="L6" s="2">
        <f>COUNTIF('Gold Medal MLE'!$B$5:$B$210,K6)</f>
        <v>141</v>
      </c>
      <c r="M6" s="2">
        <f>$B$3+(1-$B$3)*($B$2/($B$2+1))^$B$1</f>
        <v>0.68938975538370117</v>
      </c>
      <c r="N6" s="2">
        <f t="shared" ref="N6:N16" si="3">L6*LN(M6)</f>
        <v>-52.444736413438306</v>
      </c>
      <c r="O6" s="2">
        <f t="shared" ref="O6:O16" si="4">SUM($L$6:$L$16)*M6</f>
        <v>142.01428960904244</v>
      </c>
      <c r="P6" s="2">
        <f t="shared" ref="P6:P16" si="5">(L6-O6)^2/O6</f>
        <v>7.2442246047467601E-3</v>
      </c>
    </row>
    <row r="7" spans="1:16" x14ac:dyDescent="0.2">
      <c r="A7" t="s">
        <v>8</v>
      </c>
      <c r="B7">
        <v>27</v>
      </c>
      <c r="C7">
        <v>14</v>
      </c>
      <c r="D7">
        <v>17</v>
      </c>
      <c r="E7">
        <v>58</v>
      </c>
      <c r="F7">
        <v>5</v>
      </c>
      <c r="G7">
        <f t="shared" si="1"/>
        <v>6.4273973215088921E-4</v>
      </c>
      <c r="H7">
        <f t="shared" si="0"/>
        <v>6.4273972572349196E-4</v>
      </c>
      <c r="I7">
        <f t="shared" si="2"/>
        <v>-7.3497706968180818</v>
      </c>
      <c r="K7" s="2">
        <v>1</v>
      </c>
      <c r="L7" s="2">
        <f>COUNTIF('Gold Medal MLE'!$B$5:$B$210,K7)</f>
        <v>22</v>
      </c>
      <c r="M7" s="2">
        <f>(1-$B$3)*M6*($B$1+K7-1)/(K7*($B$2+1))</f>
        <v>9.4487809419156021E-2</v>
      </c>
      <c r="N7" s="2">
        <f t="shared" si="3"/>
        <v>-51.904257980503672</v>
      </c>
      <c r="O7" s="2">
        <f t="shared" si="4"/>
        <v>19.464488740346141</v>
      </c>
      <c r="P7" s="2">
        <f t="shared" si="5"/>
        <v>0.33028441864521191</v>
      </c>
    </row>
    <row r="8" spans="1:16" x14ac:dyDescent="0.2">
      <c r="A8" t="s">
        <v>9</v>
      </c>
      <c r="B8">
        <v>22</v>
      </c>
      <c r="C8">
        <v>21</v>
      </c>
      <c r="D8">
        <v>22</v>
      </c>
      <c r="E8">
        <v>65</v>
      </c>
      <c r="F8">
        <v>4</v>
      </c>
      <c r="G8">
        <f t="shared" si="1"/>
        <v>1.1795077738777746E-3</v>
      </c>
      <c r="H8">
        <f t="shared" si="0"/>
        <v>1.1795077620826969E-3</v>
      </c>
      <c r="I8">
        <f t="shared" si="2"/>
        <v>-6.7426580783135295</v>
      </c>
      <c r="K8" s="2">
        <v>2</v>
      </c>
      <c r="L8" s="2">
        <f>COUNTIF('Gold Medal MLE'!$B$5:$B$210,K8)</f>
        <v>11</v>
      </c>
      <c r="M8" s="2">
        <f t="shared" ref="M8:M15" si="6">(1-$B$3)*M7*($B$1+K8-1)/(K8*($B$2+1))</f>
        <v>4.9795916140827387E-2</v>
      </c>
      <c r="N8" s="2">
        <f t="shared" si="3"/>
        <v>-32.998045338702511</v>
      </c>
      <c r="O8" s="2">
        <f t="shared" si="4"/>
        <v>10.257958725010441</v>
      </c>
      <c r="P8" s="2">
        <f t="shared" si="5"/>
        <v>5.367785819274383E-2</v>
      </c>
    </row>
    <row r="9" spans="1:16" x14ac:dyDescent="0.2">
      <c r="A9" t="s">
        <v>10</v>
      </c>
      <c r="B9">
        <v>20</v>
      </c>
      <c r="C9">
        <v>28</v>
      </c>
      <c r="D9">
        <v>23</v>
      </c>
      <c r="E9">
        <v>71</v>
      </c>
      <c r="F9">
        <v>3</v>
      </c>
      <c r="G9">
        <f t="shared" si="1"/>
        <v>1.5208308919906692E-3</v>
      </c>
      <c r="H9">
        <f t="shared" si="0"/>
        <v>1.5208308767823604E-3</v>
      </c>
      <c r="I9">
        <f t="shared" si="2"/>
        <v>-6.4884984640093348</v>
      </c>
      <c r="K9" s="2">
        <v>3</v>
      </c>
      <c r="L9" s="2">
        <f>COUNTIF('Gold Medal MLE'!$B$5:$B$210,K9)</f>
        <v>11</v>
      </c>
      <c r="M9" s="2">
        <f t="shared" si="6"/>
        <v>3.2715510448622372E-2</v>
      </c>
      <c r="N9" s="2">
        <f t="shared" si="3"/>
        <v>-37.618965866788187</v>
      </c>
      <c r="O9" s="2">
        <f t="shared" si="4"/>
        <v>6.7393951524162086</v>
      </c>
      <c r="P9" s="2">
        <f t="shared" si="5"/>
        <v>2.6935286115025283</v>
      </c>
    </row>
    <row r="10" spans="1:16" x14ac:dyDescent="0.2">
      <c r="A10" t="s">
        <v>11</v>
      </c>
      <c r="B10">
        <v>17</v>
      </c>
      <c r="C10">
        <v>7</v>
      </c>
      <c r="D10">
        <v>22</v>
      </c>
      <c r="E10">
        <v>46</v>
      </c>
      <c r="F10">
        <v>6</v>
      </c>
      <c r="G10">
        <f t="shared" si="1"/>
        <v>2.2636927656617825E-3</v>
      </c>
      <c r="H10">
        <f t="shared" si="0"/>
        <v>2.2636927430248551E-3</v>
      </c>
      <c r="I10">
        <f t="shared" si="2"/>
        <v>-6.0907578420628443</v>
      </c>
      <c r="K10" s="2">
        <v>4</v>
      </c>
      <c r="L10" s="2">
        <f>COUNTIF('Gold Medal MLE'!$B$5:$B$210,K10)</f>
        <v>5</v>
      </c>
      <c r="M10" s="2">
        <f t="shared" si="6"/>
        <v>2.3620052465684452E-2</v>
      </c>
      <c r="N10" s="2">
        <f t="shared" si="3"/>
        <v>-18.72829623487786</v>
      </c>
      <c r="O10" s="2">
        <f t="shared" si="4"/>
        <v>4.8657308079309969</v>
      </c>
      <c r="P10" s="2">
        <f t="shared" si="5"/>
        <v>3.705140430185203E-3</v>
      </c>
    </row>
    <row r="11" spans="1:16" x14ac:dyDescent="0.2">
      <c r="A11" t="s">
        <v>12</v>
      </c>
      <c r="B11">
        <v>10</v>
      </c>
      <c r="C11">
        <v>12</v>
      </c>
      <c r="D11">
        <v>14</v>
      </c>
      <c r="E11">
        <v>36</v>
      </c>
      <c r="F11">
        <v>9</v>
      </c>
      <c r="G11">
        <f t="shared" si="1"/>
        <v>6.5045623253798621E-3</v>
      </c>
      <c r="H11">
        <f t="shared" si="0"/>
        <v>6.5045622603342396E-3</v>
      </c>
      <c r="I11">
        <f t="shared" si="2"/>
        <v>-5.0352514620822015</v>
      </c>
      <c r="K11" s="2">
        <v>5</v>
      </c>
      <c r="L11" s="2">
        <f>COUNTIF('Gold Medal MLE'!$B$5:$B$210,K11)</f>
        <v>0</v>
      </c>
      <c r="M11" s="2">
        <f t="shared" si="6"/>
        <v>1.7974344789686989E-2</v>
      </c>
      <c r="N11" s="2">
        <f t="shared" si="3"/>
        <v>0</v>
      </c>
      <c r="O11" s="2">
        <f t="shared" si="4"/>
        <v>3.7027150266755195</v>
      </c>
      <c r="P11" s="2">
        <f t="shared" si="5"/>
        <v>3.7027150266755195</v>
      </c>
    </row>
    <row r="12" spans="1:16" x14ac:dyDescent="0.2">
      <c r="A12" t="s">
        <v>13</v>
      </c>
      <c r="B12">
        <v>10</v>
      </c>
      <c r="C12">
        <v>12</v>
      </c>
      <c r="D12">
        <v>11</v>
      </c>
      <c r="E12">
        <v>33</v>
      </c>
      <c r="F12">
        <v>10</v>
      </c>
      <c r="G12">
        <f t="shared" si="1"/>
        <v>6.5045623253798621E-3</v>
      </c>
      <c r="H12">
        <f t="shared" si="0"/>
        <v>6.5045622603342396E-3</v>
      </c>
      <c r="I12">
        <f t="shared" si="2"/>
        <v>-5.0352514620822015</v>
      </c>
      <c r="K12" s="2">
        <v>6</v>
      </c>
      <c r="L12" s="2">
        <f>COUNTIF('Gold Medal MLE'!$B$5:$B$210,K12)</f>
        <v>2</v>
      </c>
      <c r="M12" s="2">
        <f t="shared" si="6"/>
        <v>1.4145356018345084E-2</v>
      </c>
      <c r="N12" s="2">
        <f t="shared" si="3"/>
        <v>-8.5167378106891238</v>
      </c>
      <c r="O12" s="2">
        <f t="shared" si="4"/>
        <v>2.9139433397790873</v>
      </c>
      <c r="P12" s="2">
        <f t="shared" si="5"/>
        <v>0.28665362737968597</v>
      </c>
    </row>
    <row r="13" spans="1:16" x14ac:dyDescent="0.2">
      <c r="A13" t="s">
        <v>14</v>
      </c>
      <c r="B13">
        <v>10</v>
      </c>
      <c r="C13">
        <v>11</v>
      </c>
      <c r="D13">
        <v>16</v>
      </c>
      <c r="E13">
        <v>37</v>
      </c>
      <c r="F13">
        <v>8</v>
      </c>
      <c r="G13">
        <f t="shared" si="1"/>
        <v>6.5045623253798621E-3</v>
      </c>
      <c r="H13">
        <f t="shared" si="0"/>
        <v>6.5045622603342396E-3</v>
      </c>
      <c r="I13">
        <f t="shared" si="2"/>
        <v>-5.0352514620822015</v>
      </c>
      <c r="K13" s="2">
        <v>7</v>
      </c>
      <c r="L13" s="2">
        <f>COUNTIF('Gold Medal MLE'!$B$5:$B$210,K13)</f>
        <v>4</v>
      </c>
      <c r="M13" s="2">
        <f t="shared" si="6"/>
        <v>1.1394703423801203E-2</v>
      </c>
      <c r="N13" s="2">
        <f t="shared" si="3"/>
        <v>-17.898426573978096</v>
      </c>
      <c r="O13" s="2">
        <f t="shared" si="4"/>
        <v>2.347308905303048</v>
      </c>
      <c r="P13" s="2">
        <f t="shared" si="5"/>
        <v>1.1636252256019006</v>
      </c>
    </row>
    <row r="14" spans="1:16" x14ac:dyDescent="0.2">
      <c r="A14" t="s">
        <v>15</v>
      </c>
      <c r="B14">
        <v>10</v>
      </c>
      <c r="C14">
        <v>10</v>
      </c>
      <c r="D14">
        <v>20</v>
      </c>
      <c r="E14">
        <v>40</v>
      </c>
      <c r="F14">
        <v>7</v>
      </c>
      <c r="G14">
        <f t="shared" si="1"/>
        <v>6.5045623253798621E-3</v>
      </c>
      <c r="H14">
        <f t="shared" si="0"/>
        <v>6.5045622603342396E-3</v>
      </c>
      <c r="I14">
        <f t="shared" si="2"/>
        <v>-5.0352514620822015</v>
      </c>
      <c r="K14" s="2">
        <v>8</v>
      </c>
      <c r="L14" s="2">
        <f>COUNTIF('Gold Medal MLE'!$B$5:$B$210,K14)</f>
        <v>0</v>
      </c>
      <c r="M14" s="2">
        <f t="shared" si="6"/>
        <v>9.337623475516723E-3</v>
      </c>
      <c r="N14" s="2">
        <f t="shared" si="3"/>
        <v>0</v>
      </c>
      <c r="O14" s="2">
        <f t="shared" si="4"/>
        <v>1.923550435956445</v>
      </c>
      <c r="P14" s="2">
        <f t="shared" si="5"/>
        <v>1.923550435956445</v>
      </c>
    </row>
    <row r="15" spans="1:16" x14ac:dyDescent="0.2">
      <c r="A15" t="s">
        <v>16</v>
      </c>
      <c r="B15">
        <v>7</v>
      </c>
      <c r="C15">
        <v>6</v>
      </c>
      <c r="D15">
        <v>11</v>
      </c>
      <c r="E15">
        <v>24</v>
      </c>
      <c r="F15">
        <v>11</v>
      </c>
      <c r="G15">
        <f t="shared" si="1"/>
        <v>1.1394704170090692E-2</v>
      </c>
      <c r="H15">
        <f t="shared" si="0"/>
        <v>1.1394704056143651E-2</v>
      </c>
      <c r="I15">
        <f t="shared" si="2"/>
        <v>-4.474606588000106</v>
      </c>
      <c r="K15" s="2">
        <v>9</v>
      </c>
      <c r="L15" s="2">
        <f>COUNTIF('Gold Medal MLE'!$B$5:$B$210,K15)</f>
        <v>0</v>
      </c>
      <c r="M15" s="2">
        <f t="shared" si="6"/>
        <v>7.7530514260176599E-3</v>
      </c>
      <c r="N15" s="2">
        <f t="shared" si="3"/>
        <v>0</v>
      </c>
      <c r="O15" s="2">
        <f t="shared" si="4"/>
        <v>1.597128593759638</v>
      </c>
      <c r="P15" s="2">
        <f t="shared" si="5"/>
        <v>1.5971285937596378</v>
      </c>
    </row>
    <row r="16" spans="1:16" x14ac:dyDescent="0.2">
      <c r="A16" t="s">
        <v>17</v>
      </c>
      <c r="B16">
        <v>7</v>
      </c>
      <c r="C16">
        <v>6</v>
      </c>
      <c r="D16">
        <v>8</v>
      </c>
      <c r="E16">
        <v>21</v>
      </c>
      <c r="F16">
        <v>12</v>
      </c>
      <c r="G16">
        <f t="shared" si="1"/>
        <v>1.1394704170090692E-2</v>
      </c>
      <c r="H16">
        <f t="shared" si="0"/>
        <v>1.1394704056143651E-2</v>
      </c>
      <c r="I16">
        <f t="shared" si="2"/>
        <v>-4.474606588000106</v>
      </c>
      <c r="K16" s="7">
        <v>10</v>
      </c>
      <c r="L16" s="2">
        <v>10</v>
      </c>
      <c r="M16" s="2">
        <f>1-SUM(M6:M15)</f>
        <v>4.9385877008640944E-2</v>
      </c>
      <c r="N16" s="2">
        <f t="shared" si="3"/>
        <v>-30.080907861760849</v>
      </c>
      <c r="O16" s="2">
        <f t="shared" si="4"/>
        <v>10.173490663780035</v>
      </c>
      <c r="P16" s="2">
        <f t="shared" si="5"/>
        <v>2.9585725699829281E-3</v>
      </c>
    </row>
    <row r="17" spans="1:16" x14ac:dyDescent="0.2">
      <c r="A17" t="s">
        <v>18</v>
      </c>
      <c r="B17">
        <v>7</v>
      </c>
      <c r="C17">
        <v>6</v>
      </c>
      <c r="D17">
        <v>7</v>
      </c>
      <c r="E17">
        <v>20</v>
      </c>
      <c r="F17">
        <v>13</v>
      </c>
      <c r="G17">
        <f t="shared" si="1"/>
        <v>1.1394704170090692E-2</v>
      </c>
      <c r="H17">
        <f t="shared" si="0"/>
        <v>1.1394704056143651E-2</v>
      </c>
      <c r="I17">
        <f t="shared" si="2"/>
        <v>-4.474606588000106</v>
      </c>
      <c r="K17" s="2"/>
      <c r="L17" s="2"/>
      <c r="M17" s="2"/>
      <c r="N17" s="2"/>
      <c r="O17" s="2"/>
      <c r="P17" s="2"/>
    </row>
    <row r="18" spans="1:16" x14ac:dyDescent="0.2">
      <c r="A18" t="s">
        <v>19</v>
      </c>
      <c r="B18">
        <v>7</v>
      </c>
      <c r="C18">
        <v>3</v>
      </c>
      <c r="D18">
        <v>5</v>
      </c>
      <c r="E18">
        <v>15</v>
      </c>
      <c r="F18">
        <v>18</v>
      </c>
      <c r="G18">
        <f t="shared" si="1"/>
        <v>1.1394704170090692E-2</v>
      </c>
      <c r="H18">
        <f t="shared" si="0"/>
        <v>1.1394704056143651E-2</v>
      </c>
      <c r="I18">
        <f t="shared" si="2"/>
        <v>-4.474606588000106</v>
      </c>
      <c r="K18" s="2"/>
      <c r="L18" s="2"/>
      <c r="M18" s="2"/>
      <c r="N18" s="2"/>
      <c r="O18" s="2" t="s">
        <v>220</v>
      </c>
      <c r="P18" s="2">
        <f>SUM(P6:P16)</f>
        <v>11.765071735318587</v>
      </c>
    </row>
    <row r="19" spans="1:16" x14ac:dyDescent="0.2">
      <c r="A19" t="s">
        <v>20</v>
      </c>
      <c r="B19">
        <v>6</v>
      </c>
      <c r="C19">
        <v>7</v>
      </c>
      <c r="D19">
        <v>7</v>
      </c>
      <c r="E19">
        <v>20</v>
      </c>
      <c r="F19">
        <v>13</v>
      </c>
      <c r="G19">
        <f t="shared" si="1"/>
        <v>1.4145356803333398E-2</v>
      </c>
      <c r="H19">
        <f t="shared" si="0"/>
        <v>1.414535666187983E-2</v>
      </c>
      <c r="I19">
        <f t="shared" si="2"/>
        <v>-4.2583688598501448</v>
      </c>
      <c r="K19" s="2"/>
      <c r="L19" s="2"/>
      <c r="M19" s="2"/>
      <c r="N19" s="2"/>
      <c r="O19" s="2" t="s">
        <v>221</v>
      </c>
      <c r="P19" s="2">
        <v>7</v>
      </c>
    </row>
    <row r="20" spans="1:16" x14ac:dyDescent="0.2">
      <c r="A20" t="s">
        <v>21</v>
      </c>
      <c r="B20">
        <v>6</v>
      </c>
      <c r="C20">
        <v>4</v>
      </c>
      <c r="D20">
        <v>10</v>
      </c>
      <c r="E20">
        <v>20</v>
      </c>
      <c r="F20">
        <v>13</v>
      </c>
      <c r="G20">
        <f t="shared" si="1"/>
        <v>1.4145356803333398E-2</v>
      </c>
      <c r="H20">
        <f t="shared" si="0"/>
        <v>1.414535666187983E-2</v>
      </c>
      <c r="I20">
        <f t="shared" si="2"/>
        <v>-4.2583688598501448</v>
      </c>
      <c r="K20" s="2"/>
      <c r="L20" s="2"/>
      <c r="M20" s="2"/>
      <c r="N20" s="2"/>
      <c r="O20" s="2" t="s">
        <v>222</v>
      </c>
      <c r="P20" s="2">
        <f>_xlfn.CHISQ.DIST.RT(P18,P19)</f>
        <v>0.10855413798609986</v>
      </c>
    </row>
    <row r="21" spans="1:16" x14ac:dyDescent="0.2">
      <c r="A21" t="s">
        <v>22</v>
      </c>
      <c r="B21">
        <v>4</v>
      </c>
      <c r="C21">
        <v>5</v>
      </c>
      <c r="D21">
        <v>5</v>
      </c>
      <c r="E21">
        <v>14</v>
      </c>
      <c r="F21">
        <v>19</v>
      </c>
      <c r="G21">
        <f t="shared" si="1"/>
        <v>2.362005330406448E-2</v>
      </c>
      <c r="H21">
        <f t="shared" si="0"/>
        <v>2.3620053067863949E-2</v>
      </c>
      <c r="I21">
        <f t="shared" si="2"/>
        <v>-3.7456592214811537</v>
      </c>
    </row>
    <row r="22" spans="1:16" x14ac:dyDescent="0.2">
      <c r="A22" t="s">
        <v>23</v>
      </c>
      <c r="B22">
        <v>4</v>
      </c>
      <c r="C22">
        <v>4</v>
      </c>
      <c r="D22">
        <v>3</v>
      </c>
      <c r="E22">
        <v>11</v>
      </c>
      <c r="F22">
        <v>23</v>
      </c>
      <c r="G22">
        <f t="shared" si="1"/>
        <v>2.362005330406448E-2</v>
      </c>
      <c r="H22">
        <f t="shared" si="0"/>
        <v>2.3620053067863949E-2</v>
      </c>
      <c r="I22">
        <f t="shared" si="2"/>
        <v>-3.7456592214811537</v>
      </c>
    </row>
    <row r="23" spans="1:16" x14ac:dyDescent="0.2">
      <c r="A23" t="s">
        <v>24</v>
      </c>
      <c r="B23">
        <v>4</v>
      </c>
      <c r="C23">
        <v>4</v>
      </c>
      <c r="D23">
        <v>2</v>
      </c>
      <c r="E23">
        <v>10</v>
      </c>
      <c r="F23">
        <v>25</v>
      </c>
      <c r="G23">
        <f t="shared" si="1"/>
        <v>2.362005330406448E-2</v>
      </c>
      <c r="H23">
        <f t="shared" si="0"/>
        <v>2.3620053067863949E-2</v>
      </c>
      <c r="I23">
        <f t="shared" si="2"/>
        <v>-3.7456592214811537</v>
      </c>
    </row>
    <row r="24" spans="1:16" x14ac:dyDescent="0.2">
      <c r="A24" t="s">
        <v>25</v>
      </c>
      <c r="B24">
        <v>4</v>
      </c>
      <c r="C24">
        <v>2</v>
      </c>
      <c r="D24">
        <v>2</v>
      </c>
      <c r="E24">
        <v>8</v>
      </c>
      <c r="F24">
        <v>29</v>
      </c>
      <c r="G24">
        <f t="shared" si="1"/>
        <v>2.362005330406448E-2</v>
      </c>
      <c r="H24">
        <f t="shared" si="0"/>
        <v>2.3620053067863949E-2</v>
      </c>
      <c r="I24">
        <f t="shared" si="2"/>
        <v>-3.7456592214811537</v>
      </c>
    </row>
    <row r="25" spans="1:16" x14ac:dyDescent="0.2">
      <c r="A25" t="s">
        <v>26</v>
      </c>
      <c r="B25">
        <v>4</v>
      </c>
      <c r="C25">
        <v>1</v>
      </c>
      <c r="D25">
        <v>4</v>
      </c>
      <c r="E25">
        <v>9</v>
      </c>
      <c r="F25">
        <v>26</v>
      </c>
      <c r="G25">
        <f t="shared" si="1"/>
        <v>2.362005330406448E-2</v>
      </c>
      <c r="H25">
        <f t="shared" si="0"/>
        <v>2.3620053067863949E-2</v>
      </c>
      <c r="I25">
        <f t="shared" si="2"/>
        <v>-3.7456592214811537</v>
      </c>
    </row>
    <row r="26" spans="1:16" x14ac:dyDescent="0.2">
      <c r="A26" t="s">
        <v>27</v>
      </c>
      <c r="B26">
        <v>3</v>
      </c>
      <c r="C26">
        <v>8</v>
      </c>
      <c r="D26">
        <v>6</v>
      </c>
      <c r="E26">
        <v>17</v>
      </c>
      <c r="F26">
        <v>17</v>
      </c>
      <c r="G26">
        <f t="shared" si="1"/>
        <v>3.2715511282685274E-2</v>
      </c>
      <c r="H26">
        <f t="shared" si="0"/>
        <v>3.2715510955530165E-2</v>
      </c>
      <c r="I26">
        <f t="shared" si="2"/>
        <v>-3.419905972395417</v>
      </c>
    </row>
    <row r="27" spans="1:16" x14ac:dyDescent="0.2">
      <c r="A27" t="s">
        <v>28</v>
      </c>
      <c r="B27">
        <v>3</v>
      </c>
      <c r="C27">
        <v>6</v>
      </c>
      <c r="D27">
        <v>0</v>
      </c>
      <c r="E27">
        <v>9</v>
      </c>
      <c r="F27">
        <v>26</v>
      </c>
      <c r="G27">
        <f t="shared" si="1"/>
        <v>3.2715511282685274E-2</v>
      </c>
      <c r="H27">
        <f t="shared" si="0"/>
        <v>3.2715510955530165E-2</v>
      </c>
      <c r="I27">
        <f t="shared" si="2"/>
        <v>-3.419905972395417</v>
      </c>
    </row>
    <row r="28" spans="1:16" x14ac:dyDescent="0.2">
      <c r="A28" t="s">
        <v>29</v>
      </c>
      <c r="B28">
        <v>3</v>
      </c>
      <c r="C28">
        <v>4</v>
      </c>
      <c r="D28">
        <v>6</v>
      </c>
      <c r="E28">
        <v>13</v>
      </c>
      <c r="F28">
        <v>20</v>
      </c>
      <c r="G28">
        <f t="shared" si="1"/>
        <v>3.2715511282685274E-2</v>
      </c>
      <c r="H28">
        <f t="shared" si="0"/>
        <v>3.2715510955530165E-2</v>
      </c>
      <c r="I28">
        <f t="shared" si="2"/>
        <v>-3.419905972395417</v>
      </c>
    </row>
    <row r="29" spans="1:16" x14ac:dyDescent="0.2">
      <c r="A29" t="s">
        <v>30</v>
      </c>
      <c r="B29">
        <v>3</v>
      </c>
      <c r="C29">
        <v>4</v>
      </c>
      <c r="D29">
        <v>4</v>
      </c>
      <c r="E29">
        <v>11</v>
      </c>
      <c r="F29">
        <v>23</v>
      </c>
      <c r="G29">
        <f t="shared" si="1"/>
        <v>3.2715511282685274E-2</v>
      </c>
      <c r="H29">
        <f t="shared" si="0"/>
        <v>3.2715510955530165E-2</v>
      </c>
      <c r="I29">
        <f t="shared" si="2"/>
        <v>-3.419905972395417</v>
      </c>
    </row>
    <row r="30" spans="1:16" x14ac:dyDescent="0.2">
      <c r="A30" t="s">
        <v>31</v>
      </c>
      <c r="B30">
        <v>3</v>
      </c>
      <c r="C30">
        <v>3</v>
      </c>
      <c r="D30">
        <v>2</v>
      </c>
      <c r="E30">
        <v>8</v>
      </c>
      <c r="F30">
        <v>29</v>
      </c>
      <c r="G30">
        <f t="shared" si="1"/>
        <v>3.2715511282685274E-2</v>
      </c>
      <c r="H30">
        <f t="shared" si="0"/>
        <v>3.2715510955530165E-2</v>
      </c>
      <c r="I30">
        <f t="shared" si="2"/>
        <v>-3.419905972395417</v>
      </c>
    </row>
    <row r="31" spans="1:16" x14ac:dyDescent="0.2">
      <c r="A31" t="s">
        <v>32</v>
      </c>
      <c r="B31">
        <v>3</v>
      </c>
      <c r="C31">
        <v>2</v>
      </c>
      <c r="D31">
        <v>2</v>
      </c>
      <c r="E31">
        <v>7</v>
      </c>
      <c r="F31">
        <v>33</v>
      </c>
      <c r="G31">
        <f t="shared" si="1"/>
        <v>3.2715511282685274E-2</v>
      </c>
      <c r="H31">
        <f t="shared" si="0"/>
        <v>3.2715510955530165E-2</v>
      </c>
      <c r="I31">
        <f t="shared" si="2"/>
        <v>-3.419905972395417</v>
      </c>
    </row>
    <row r="32" spans="1:16" x14ac:dyDescent="0.2">
      <c r="A32" t="s">
        <v>33</v>
      </c>
      <c r="B32">
        <v>3</v>
      </c>
      <c r="C32">
        <v>1</v>
      </c>
      <c r="D32">
        <v>5</v>
      </c>
      <c r="E32">
        <v>9</v>
      </c>
      <c r="F32">
        <v>26</v>
      </c>
      <c r="G32">
        <f t="shared" si="1"/>
        <v>3.2715511282685274E-2</v>
      </c>
      <c r="H32">
        <f t="shared" si="0"/>
        <v>3.2715510955530165E-2</v>
      </c>
      <c r="I32">
        <f t="shared" si="2"/>
        <v>-3.419905972395417</v>
      </c>
    </row>
    <row r="33" spans="1:9" x14ac:dyDescent="0.2">
      <c r="A33" t="s">
        <v>34</v>
      </c>
      <c r="B33">
        <v>3</v>
      </c>
      <c r="C33">
        <v>1</v>
      </c>
      <c r="D33">
        <v>3</v>
      </c>
      <c r="E33">
        <v>7</v>
      </c>
      <c r="F33">
        <v>33</v>
      </c>
      <c r="G33">
        <f t="shared" si="1"/>
        <v>3.2715511282685274E-2</v>
      </c>
      <c r="H33">
        <f t="shared" si="0"/>
        <v>3.2715510955530165E-2</v>
      </c>
      <c r="I33">
        <f t="shared" si="2"/>
        <v>-3.419905972395417</v>
      </c>
    </row>
    <row r="34" spans="1:9" x14ac:dyDescent="0.2">
      <c r="A34" t="s">
        <v>35</v>
      </c>
      <c r="B34">
        <v>3</v>
      </c>
      <c r="C34">
        <v>1</v>
      </c>
      <c r="D34">
        <v>2</v>
      </c>
      <c r="E34">
        <v>6</v>
      </c>
      <c r="F34">
        <v>39</v>
      </c>
      <c r="G34">
        <f t="shared" si="1"/>
        <v>3.2715511282685274E-2</v>
      </c>
      <c r="H34">
        <f t="shared" si="0"/>
        <v>3.2715510955530165E-2</v>
      </c>
      <c r="I34">
        <f t="shared" si="2"/>
        <v>-3.419905972395417</v>
      </c>
    </row>
    <row r="35" spans="1:9" x14ac:dyDescent="0.2">
      <c r="A35" t="s">
        <v>36</v>
      </c>
      <c r="B35">
        <v>3</v>
      </c>
      <c r="C35">
        <v>1</v>
      </c>
      <c r="D35">
        <v>1</v>
      </c>
      <c r="E35">
        <v>5</v>
      </c>
      <c r="F35">
        <v>42</v>
      </c>
      <c r="G35">
        <f t="shared" si="1"/>
        <v>3.2715511282685274E-2</v>
      </c>
      <c r="H35">
        <f t="shared" si="0"/>
        <v>3.2715510955530165E-2</v>
      </c>
      <c r="I35">
        <f t="shared" si="2"/>
        <v>-3.419905972395417</v>
      </c>
    </row>
    <row r="36" spans="1:9" x14ac:dyDescent="0.2">
      <c r="A36" t="s">
        <v>37</v>
      </c>
      <c r="B36">
        <v>3</v>
      </c>
      <c r="C36">
        <v>0</v>
      </c>
      <c r="D36">
        <v>2</v>
      </c>
      <c r="E36">
        <v>5</v>
      </c>
      <c r="F36">
        <v>42</v>
      </c>
      <c r="G36">
        <f t="shared" si="1"/>
        <v>3.2715511282685274E-2</v>
      </c>
      <c r="H36">
        <f t="shared" si="0"/>
        <v>3.2715510955530165E-2</v>
      </c>
      <c r="I36">
        <f t="shared" si="2"/>
        <v>-3.419905972395417</v>
      </c>
    </row>
    <row r="37" spans="1:9" x14ac:dyDescent="0.2">
      <c r="A37" t="s">
        <v>38</v>
      </c>
      <c r="B37">
        <v>2</v>
      </c>
      <c r="C37">
        <v>5</v>
      </c>
      <c r="D37">
        <v>1</v>
      </c>
      <c r="E37">
        <v>8</v>
      </c>
      <c r="F37">
        <v>29</v>
      </c>
      <c r="G37">
        <f t="shared" si="1"/>
        <v>4.9795916912386134E-2</v>
      </c>
      <c r="H37">
        <f t="shared" si="0"/>
        <v>4.9795916414426968E-2</v>
      </c>
      <c r="I37">
        <f t="shared" si="2"/>
        <v>-2.9998222980239917</v>
      </c>
    </row>
    <row r="38" spans="1:9" x14ac:dyDescent="0.2">
      <c r="A38" t="s">
        <v>39</v>
      </c>
      <c r="B38">
        <v>2</v>
      </c>
      <c r="C38">
        <v>4</v>
      </c>
      <c r="D38">
        <v>6</v>
      </c>
      <c r="E38">
        <v>12</v>
      </c>
      <c r="F38">
        <v>22</v>
      </c>
      <c r="G38">
        <f t="shared" si="1"/>
        <v>4.9795916912386134E-2</v>
      </c>
      <c r="H38">
        <f t="shared" si="0"/>
        <v>4.9795916414426968E-2</v>
      </c>
      <c r="I38">
        <f t="shared" si="2"/>
        <v>-2.9998222980239917</v>
      </c>
    </row>
    <row r="39" spans="1:9" x14ac:dyDescent="0.2">
      <c r="A39" t="s">
        <v>40</v>
      </c>
      <c r="B39">
        <v>2</v>
      </c>
      <c r="C39">
        <v>2</v>
      </c>
      <c r="D39">
        <v>9</v>
      </c>
      <c r="E39">
        <v>13</v>
      </c>
      <c r="F39">
        <v>20</v>
      </c>
      <c r="G39">
        <f t="shared" si="1"/>
        <v>4.9795916912386134E-2</v>
      </c>
      <c r="H39">
        <f t="shared" si="0"/>
        <v>4.9795916414426968E-2</v>
      </c>
      <c r="I39">
        <f t="shared" si="2"/>
        <v>-2.9998222980239917</v>
      </c>
    </row>
    <row r="40" spans="1:9" x14ac:dyDescent="0.2">
      <c r="A40" t="s">
        <v>41</v>
      </c>
      <c r="B40">
        <v>2</v>
      </c>
      <c r="C40">
        <v>1</v>
      </c>
      <c r="D40">
        <v>1</v>
      </c>
      <c r="E40">
        <v>4</v>
      </c>
      <c r="F40">
        <v>47</v>
      </c>
      <c r="G40">
        <f t="shared" si="1"/>
        <v>4.9795916912386134E-2</v>
      </c>
      <c r="H40">
        <f t="shared" si="0"/>
        <v>4.9795916414426968E-2</v>
      </c>
      <c r="I40">
        <f t="shared" si="2"/>
        <v>-2.9998222980239917</v>
      </c>
    </row>
    <row r="41" spans="1:9" x14ac:dyDescent="0.2">
      <c r="A41" t="s">
        <v>42</v>
      </c>
      <c r="B41">
        <v>2</v>
      </c>
      <c r="C41">
        <v>1</v>
      </c>
      <c r="D41">
        <v>1</v>
      </c>
      <c r="E41">
        <v>4</v>
      </c>
      <c r="F41">
        <v>47</v>
      </c>
      <c r="G41">
        <f t="shared" si="1"/>
        <v>4.9795916912386134E-2</v>
      </c>
      <c r="H41">
        <f t="shared" si="0"/>
        <v>4.9795916414426968E-2</v>
      </c>
      <c r="I41">
        <f t="shared" si="2"/>
        <v>-2.9998222980239917</v>
      </c>
    </row>
    <row r="42" spans="1:9" x14ac:dyDescent="0.2">
      <c r="A42" t="s">
        <v>43</v>
      </c>
      <c r="B42">
        <v>2</v>
      </c>
      <c r="C42">
        <v>1</v>
      </c>
      <c r="D42">
        <v>0</v>
      </c>
      <c r="E42">
        <v>3</v>
      </c>
      <c r="F42">
        <v>60</v>
      </c>
      <c r="G42">
        <f t="shared" si="1"/>
        <v>4.9795916912386134E-2</v>
      </c>
      <c r="H42">
        <f t="shared" si="0"/>
        <v>4.9795916414426968E-2</v>
      </c>
      <c r="I42">
        <f t="shared" si="2"/>
        <v>-2.9998222980239917</v>
      </c>
    </row>
    <row r="43" spans="1:9" x14ac:dyDescent="0.2">
      <c r="A43" t="s">
        <v>44</v>
      </c>
      <c r="B43">
        <v>2</v>
      </c>
      <c r="C43">
        <v>0</v>
      </c>
      <c r="D43">
        <v>2</v>
      </c>
      <c r="E43">
        <v>4</v>
      </c>
      <c r="F43">
        <v>47</v>
      </c>
      <c r="G43">
        <f t="shared" si="1"/>
        <v>4.9795916912386134E-2</v>
      </c>
      <c r="H43">
        <f t="shared" si="0"/>
        <v>4.9795916414426968E-2</v>
      </c>
      <c r="I43">
        <f t="shared" si="2"/>
        <v>-2.9998222980239917</v>
      </c>
    </row>
    <row r="44" spans="1:9" x14ac:dyDescent="0.2">
      <c r="A44" t="s">
        <v>45</v>
      </c>
      <c r="B44">
        <v>2</v>
      </c>
      <c r="C44">
        <v>0</v>
      </c>
      <c r="D44">
        <v>2</v>
      </c>
      <c r="E44">
        <v>4</v>
      </c>
      <c r="F44">
        <v>47</v>
      </c>
      <c r="G44">
        <f t="shared" si="1"/>
        <v>4.9795916912386134E-2</v>
      </c>
      <c r="H44">
        <f t="shared" si="0"/>
        <v>4.9795916414426968E-2</v>
      </c>
      <c r="I44">
        <f t="shared" si="2"/>
        <v>-2.9998222980239917</v>
      </c>
    </row>
    <row r="45" spans="1:9" x14ac:dyDescent="0.2">
      <c r="A45" t="s">
        <v>46</v>
      </c>
      <c r="B45">
        <v>2</v>
      </c>
      <c r="C45">
        <v>0</v>
      </c>
      <c r="D45">
        <v>1</v>
      </c>
      <c r="E45">
        <v>3</v>
      </c>
      <c r="F45">
        <v>60</v>
      </c>
      <c r="G45">
        <f t="shared" si="1"/>
        <v>4.9795916912386134E-2</v>
      </c>
      <c r="H45">
        <f t="shared" si="0"/>
        <v>4.9795916414426968E-2</v>
      </c>
      <c r="I45">
        <f t="shared" si="2"/>
        <v>-2.9998222980239917</v>
      </c>
    </row>
    <row r="46" spans="1:9" x14ac:dyDescent="0.2">
      <c r="A46" t="s">
        <v>47</v>
      </c>
      <c r="B46">
        <v>2</v>
      </c>
      <c r="C46">
        <v>0</v>
      </c>
      <c r="D46">
        <v>0</v>
      </c>
      <c r="E46">
        <v>2</v>
      </c>
      <c r="F46">
        <v>66</v>
      </c>
      <c r="G46">
        <f t="shared" si="1"/>
        <v>4.9795916912386134E-2</v>
      </c>
      <c r="H46">
        <f t="shared" si="0"/>
        <v>4.9795916414426968E-2</v>
      </c>
      <c r="I46">
        <f t="shared" si="2"/>
        <v>-2.9998222980239917</v>
      </c>
    </row>
    <row r="47" spans="1:9" x14ac:dyDescent="0.2">
      <c r="A47" t="s">
        <v>48</v>
      </c>
      <c r="B47">
        <v>2</v>
      </c>
      <c r="C47">
        <v>0</v>
      </c>
      <c r="D47">
        <v>0</v>
      </c>
      <c r="E47">
        <v>2</v>
      </c>
      <c r="F47">
        <v>66</v>
      </c>
      <c r="G47">
        <f t="shared" si="1"/>
        <v>4.9795916912386134E-2</v>
      </c>
      <c r="H47">
        <f t="shared" si="0"/>
        <v>4.9795916414426968E-2</v>
      </c>
      <c r="I47">
        <f t="shared" si="2"/>
        <v>-2.9998222980239917</v>
      </c>
    </row>
    <row r="48" spans="1:9" x14ac:dyDescent="0.2">
      <c r="A48" t="s">
        <v>49</v>
      </c>
      <c r="B48">
        <v>1</v>
      </c>
      <c r="C48">
        <v>6</v>
      </c>
      <c r="D48">
        <v>12</v>
      </c>
      <c r="E48">
        <v>19</v>
      </c>
      <c r="F48">
        <v>16</v>
      </c>
      <c r="G48">
        <f t="shared" si="1"/>
        <v>9.4487809938311546E-2</v>
      </c>
      <c r="H48">
        <f t="shared" si="0"/>
        <v>9.4487808993433453E-2</v>
      </c>
      <c r="I48">
        <f t="shared" si="2"/>
        <v>-2.35928445816484</v>
      </c>
    </row>
    <row r="49" spans="1:9" x14ac:dyDescent="0.2">
      <c r="A49" t="s">
        <v>50</v>
      </c>
      <c r="B49">
        <v>1</v>
      </c>
      <c r="C49">
        <v>3</v>
      </c>
      <c r="D49">
        <v>3</v>
      </c>
      <c r="E49">
        <v>7</v>
      </c>
      <c r="F49">
        <v>33</v>
      </c>
      <c r="G49">
        <f t="shared" si="1"/>
        <v>9.4487809938311546E-2</v>
      </c>
      <c r="H49">
        <f t="shared" si="0"/>
        <v>9.4487808993433453E-2</v>
      </c>
      <c r="I49">
        <f t="shared" si="2"/>
        <v>-2.35928445816484</v>
      </c>
    </row>
    <row r="50" spans="1:9" x14ac:dyDescent="0.2">
      <c r="A50" t="s">
        <v>51</v>
      </c>
      <c r="B50">
        <v>1</v>
      </c>
      <c r="C50">
        <v>3</v>
      </c>
      <c r="D50">
        <v>0</v>
      </c>
      <c r="E50">
        <v>4</v>
      </c>
      <c r="F50">
        <v>47</v>
      </c>
      <c r="G50">
        <f t="shared" si="1"/>
        <v>9.4487809938311546E-2</v>
      </c>
      <c r="H50">
        <f t="shared" si="0"/>
        <v>9.4487808993433453E-2</v>
      </c>
      <c r="I50">
        <f t="shared" si="2"/>
        <v>-2.35928445816484</v>
      </c>
    </row>
    <row r="51" spans="1:9" x14ac:dyDescent="0.2">
      <c r="A51" t="s">
        <v>52</v>
      </c>
      <c r="B51">
        <v>1</v>
      </c>
      <c r="C51">
        <v>3</v>
      </c>
      <c r="D51">
        <v>0</v>
      </c>
      <c r="E51">
        <v>4</v>
      </c>
      <c r="F51">
        <v>47</v>
      </c>
      <c r="G51">
        <f t="shared" si="1"/>
        <v>9.4487809938311546E-2</v>
      </c>
      <c r="H51">
        <f t="shared" si="0"/>
        <v>9.4487808993433453E-2</v>
      </c>
      <c r="I51">
        <f t="shared" si="2"/>
        <v>-2.35928445816484</v>
      </c>
    </row>
    <row r="52" spans="1:9" x14ac:dyDescent="0.2">
      <c r="A52" t="s">
        <v>53</v>
      </c>
      <c r="B52">
        <v>1</v>
      </c>
      <c r="C52">
        <v>2</v>
      </c>
      <c r="D52">
        <v>4</v>
      </c>
      <c r="E52">
        <v>7</v>
      </c>
      <c r="F52">
        <v>33</v>
      </c>
      <c r="G52">
        <f t="shared" si="1"/>
        <v>9.4487809938311546E-2</v>
      </c>
      <c r="H52">
        <f t="shared" si="0"/>
        <v>9.4487808993433453E-2</v>
      </c>
      <c r="I52">
        <f t="shared" si="2"/>
        <v>-2.35928445816484</v>
      </c>
    </row>
    <row r="53" spans="1:9" x14ac:dyDescent="0.2">
      <c r="A53" t="s">
        <v>54</v>
      </c>
      <c r="B53">
        <v>1</v>
      </c>
      <c r="C53">
        <v>2</v>
      </c>
      <c r="D53">
        <v>3</v>
      </c>
      <c r="E53">
        <v>6</v>
      </c>
      <c r="F53">
        <v>39</v>
      </c>
      <c r="G53">
        <f t="shared" si="1"/>
        <v>9.4487809938311546E-2</v>
      </c>
      <c r="H53">
        <f t="shared" si="0"/>
        <v>9.4487808993433453E-2</v>
      </c>
      <c r="I53">
        <f t="shared" si="2"/>
        <v>-2.35928445816484</v>
      </c>
    </row>
    <row r="54" spans="1:9" x14ac:dyDescent="0.2">
      <c r="A54" t="s">
        <v>55</v>
      </c>
      <c r="B54">
        <v>1</v>
      </c>
      <c r="C54">
        <v>2</v>
      </c>
      <c r="D54">
        <v>1</v>
      </c>
      <c r="E54">
        <v>4</v>
      </c>
      <c r="F54">
        <v>47</v>
      </c>
      <c r="G54">
        <f t="shared" si="1"/>
        <v>9.4487809938311546E-2</v>
      </c>
      <c r="H54">
        <f t="shared" si="0"/>
        <v>9.4487808993433453E-2</v>
      </c>
      <c r="I54">
        <f t="shared" si="2"/>
        <v>-2.35928445816484</v>
      </c>
    </row>
    <row r="55" spans="1:9" x14ac:dyDescent="0.2">
      <c r="A55" t="s">
        <v>56</v>
      </c>
      <c r="B55">
        <v>1</v>
      </c>
      <c r="C55">
        <v>2</v>
      </c>
      <c r="D55">
        <v>1</v>
      </c>
      <c r="E55">
        <v>4</v>
      </c>
      <c r="F55">
        <v>47</v>
      </c>
      <c r="G55">
        <f t="shared" si="1"/>
        <v>9.4487809938311546E-2</v>
      </c>
      <c r="H55">
        <f t="shared" si="0"/>
        <v>9.4487808993433453E-2</v>
      </c>
      <c r="I55">
        <f t="shared" si="2"/>
        <v>-2.35928445816484</v>
      </c>
    </row>
    <row r="56" spans="1:9" x14ac:dyDescent="0.2">
      <c r="A56" t="s">
        <v>57</v>
      </c>
      <c r="B56">
        <v>1</v>
      </c>
      <c r="C56">
        <v>2</v>
      </c>
      <c r="D56">
        <v>0</v>
      </c>
      <c r="E56">
        <v>3</v>
      </c>
      <c r="F56">
        <v>60</v>
      </c>
      <c r="G56">
        <f t="shared" si="1"/>
        <v>9.4487809938311546E-2</v>
      </c>
      <c r="H56">
        <f t="shared" si="0"/>
        <v>9.4487808993433453E-2</v>
      </c>
      <c r="I56">
        <f t="shared" si="2"/>
        <v>-2.35928445816484</v>
      </c>
    </row>
    <row r="57" spans="1:9" x14ac:dyDescent="0.2">
      <c r="A57" t="s">
        <v>58</v>
      </c>
      <c r="B57">
        <v>1</v>
      </c>
      <c r="C57">
        <v>1</v>
      </c>
      <c r="D57">
        <v>5</v>
      </c>
      <c r="E57">
        <v>7</v>
      </c>
      <c r="F57">
        <v>33</v>
      </c>
      <c r="G57">
        <f t="shared" si="1"/>
        <v>9.4487809938311546E-2</v>
      </c>
      <c r="H57">
        <f t="shared" si="0"/>
        <v>9.4487808993433453E-2</v>
      </c>
      <c r="I57">
        <f t="shared" si="2"/>
        <v>-2.35928445816484</v>
      </c>
    </row>
    <row r="58" spans="1:9" x14ac:dyDescent="0.2">
      <c r="A58" t="s">
        <v>59</v>
      </c>
      <c r="B58">
        <v>1</v>
      </c>
      <c r="C58">
        <v>1</v>
      </c>
      <c r="D58">
        <v>4</v>
      </c>
      <c r="E58">
        <v>6</v>
      </c>
      <c r="F58">
        <v>39</v>
      </c>
      <c r="G58">
        <f t="shared" si="1"/>
        <v>9.4487809938311546E-2</v>
      </c>
      <c r="H58">
        <f t="shared" si="0"/>
        <v>9.4487808993433453E-2</v>
      </c>
      <c r="I58">
        <f t="shared" si="2"/>
        <v>-2.35928445816484</v>
      </c>
    </row>
    <row r="59" spans="1:9" x14ac:dyDescent="0.2">
      <c r="A59" t="s">
        <v>60</v>
      </c>
      <c r="B59">
        <v>1</v>
      </c>
      <c r="C59">
        <v>1</v>
      </c>
      <c r="D59">
        <v>3</v>
      </c>
      <c r="E59">
        <v>5</v>
      </c>
      <c r="F59">
        <v>42</v>
      </c>
      <c r="G59">
        <f t="shared" si="1"/>
        <v>9.4487809938311546E-2</v>
      </c>
      <c r="H59">
        <f t="shared" si="0"/>
        <v>9.4487808993433453E-2</v>
      </c>
      <c r="I59">
        <f t="shared" si="2"/>
        <v>-2.35928445816484</v>
      </c>
    </row>
    <row r="60" spans="1:9" x14ac:dyDescent="0.2">
      <c r="A60" t="s">
        <v>61</v>
      </c>
      <c r="B60">
        <v>1</v>
      </c>
      <c r="C60">
        <v>1</v>
      </c>
      <c r="D60">
        <v>2</v>
      </c>
      <c r="E60">
        <v>4</v>
      </c>
      <c r="F60">
        <v>47</v>
      </c>
      <c r="G60">
        <f t="shared" si="1"/>
        <v>9.4487809938311546E-2</v>
      </c>
      <c r="H60">
        <f t="shared" si="0"/>
        <v>9.4487808993433453E-2</v>
      </c>
      <c r="I60">
        <f t="shared" si="2"/>
        <v>-2.35928445816484</v>
      </c>
    </row>
    <row r="61" spans="1:9" x14ac:dyDescent="0.2">
      <c r="A61" t="s">
        <v>62</v>
      </c>
      <c r="B61">
        <v>1</v>
      </c>
      <c r="C61">
        <v>1</v>
      </c>
      <c r="D61">
        <v>2</v>
      </c>
      <c r="E61">
        <v>4</v>
      </c>
      <c r="F61">
        <v>47</v>
      </c>
      <c r="G61">
        <f t="shared" si="1"/>
        <v>9.4487809938311546E-2</v>
      </c>
      <c r="H61">
        <f t="shared" si="0"/>
        <v>9.4487808993433453E-2</v>
      </c>
      <c r="I61">
        <f t="shared" si="2"/>
        <v>-2.35928445816484</v>
      </c>
    </row>
    <row r="62" spans="1:9" x14ac:dyDescent="0.2">
      <c r="A62" t="s">
        <v>63</v>
      </c>
      <c r="B62">
        <v>1</v>
      </c>
      <c r="C62">
        <v>1</v>
      </c>
      <c r="D62">
        <v>0</v>
      </c>
      <c r="E62">
        <v>2</v>
      </c>
      <c r="F62">
        <v>66</v>
      </c>
      <c r="G62">
        <f t="shared" si="1"/>
        <v>9.4487809938311546E-2</v>
      </c>
      <c r="H62">
        <f t="shared" si="0"/>
        <v>9.4487808993433453E-2</v>
      </c>
      <c r="I62">
        <f t="shared" si="2"/>
        <v>-2.35928445816484</v>
      </c>
    </row>
    <row r="63" spans="1:9" x14ac:dyDescent="0.2">
      <c r="A63" t="s">
        <v>64</v>
      </c>
      <c r="B63">
        <v>1</v>
      </c>
      <c r="C63">
        <v>0</v>
      </c>
      <c r="D63">
        <v>1</v>
      </c>
      <c r="E63">
        <v>2</v>
      </c>
      <c r="F63">
        <v>66</v>
      </c>
      <c r="G63">
        <f t="shared" si="1"/>
        <v>9.4487809938311546E-2</v>
      </c>
      <c r="H63">
        <f t="shared" si="0"/>
        <v>9.4487808993433453E-2</v>
      </c>
      <c r="I63">
        <f t="shared" si="2"/>
        <v>-2.35928445816484</v>
      </c>
    </row>
    <row r="64" spans="1:9" x14ac:dyDescent="0.2">
      <c r="A64" t="s">
        <v>65</v>
      </c>
      <c r="B64">
        <v>1</v>
      </c>
      <c r="C64">
        <v>0</v>
      </c>
      <c r="D64">
        <v>1</v>
      </c>
      <c r="E64">
        <v>2</v>
      </c>
      <c r="F64">
        <v>66</v>
      </c>
      <c r="G64">
        <f t="shared" si="1"/>
        <v>9.4487809938311546E-2</v>
      </c>
      <c r="H64">
        <f t="shared" si="0"/>
        <v>9.4487808993433453E-2</v>
      </c>
      <c r="I64">
        <f t="shared" si="2"/>
        <v>-2.35928445816484</v>
      </c>
    </row>
    <row r="65" spans="1:9" x14ac:dyDescent="0.2">
      <c r="A65" t="s">
        <v>66</v>
      </c>
      <c r="B65">
        <v>1</v>
      </c>
      <c r="C65">
        <v>0</v>
      </c>
      <c r="D65">
        <v>1</v>
      </c>
      <c r="E65">
        <v>2</v>
      </c>
      <c r="F65">
        <v>66</v>
      </c>
      <c r="G65">
        <f t="shared" si="1"/>
        <v>9.4487809938311546E-2</v>
      </c>
      <c r="H65">
        <f t="shared" si="0"/>
        <v>9.4487808993433453E-2</v>
      </c>
      <c r="I65">
        <f t="shared" si="2"/>
        <v>-2.35928445816484</v>
      </c>
    </row>
    <row r="66" spans="1:9" x14ac:dyDescent="0.2">
      <c r="A66" t="s">
        <v>67</v>
      </c>
      <c r="B66">
        <v>1</v>
      </c>
      <c r="C66">
        <v>0</v>
      </c>
      <c r="D66">
        <v>1</v>
      </c>
      <c r="E66">
        <v>2</v>
      </c>
      <c r="F66">
        <v>66</v>
      </c>
      <c r="G66">
        <f t="shared" si="1"/>
        <v>9.4487809938311546E-2</v>
      </c>
      <c r="H66">
        <f t="shared" si="0"/>
        <v>9.4487808993433453E-2</v>
      </c>
      <c r="I66">
        <f t="shared" si="2"/>
        <v>-2.35928445816484</v>
      </c>
    </row>
    <row r="67" spans="1:9" x14ac:dyDescent="0.2">
      <c r="A67" t="s">
        <v>68</v>
      </c>
      <c r="B67">
        <v>1</v>
      </c>
      <c r="C67">
        <v>0</v>
      </c>
      <c r="D67">
        <v>0</v>
      </c>
      <c r="E67">
        <v>1</v>
      </c>
      <c r="F67">
        <v>77</v>
      </c>
      <c r="G67">
        <f t="shared" si="1"/>
        <v>9.4487809938311546E-2</v>
      </c>
      <c r="H67">
        <f t="shared" si="0"/>
        <v>9.4487808993433453E-2</v>
      </c>
      <c r="I67">
        <f t="shared" si="2"/>
        <v>-2.35928445816484</v>
      </c>
    </row>
    <row r="68" spans="1:9" x14ac:dyDescent="0.2">
      <c r="A68" t="s">
        <v>69</v>
      </c>
      <c r="B68">
        <v>1</v>
      </c>
      <c r="C68">
        <v>0</v>
      </c>
      <c r="D68">
        <v>0</v>
      </c>
      <c r="E68">
        <v>1</v>
      </c>
      <c r="F68">
        <v>77</v>
      </c>
      <c r="G68">
        <f t="shared" si="1"/>
        <v>9.4487809938311546E-2</v>
      </c>
      <c r="H68">
        <f t="shared" si="0"/>
        <v>9.4487808993433453E-2</v>
      </c>
      <c r="I68">
        <f t="shared" si="2"/>
        <v>-2.35928445816484</v>
      </c>
    </row>
    <row r="69" spans="1:9" x14ac:dyDescent="0.2">
      <c r="A69" t="s">
        <v>70</v>
      </c>
      <c r="B69">
        <v>1</v>
      </c>
      <c r="C69">
        <v>0</v>
      </c>
      <c r="D69">
        <v>0</v>
      </c>
      <c r="E69">
        <v>1</v>
      </c>
      <c r="F69">
        <v>77</v>
      </c>
      <c r="G69">
        <f t="shared" si="1"/>
        <v>9.4487809938311546E-2</v>
      </c>
      <c r="H69">
        <f t="shared" ref="H69:H132" si="7">IF(B69=0,$B$3+(1-$B$3)*G69,(1-$B$3)*G69)</f>
        <v>9.4487808993433453E-2</v>
      </c>
      <c r="I69">
        <f t="shared" si="2"/>
        <v>-2.35928445816484</v>
      </c>
    </row>
    <row r="70" spans="1:9" x14ac:dyDescent="0.2">
      <c r="A70" t="s">
        <v>71</v>
      </c>
      <c r="B70">
        <v>0</v>
      </c>
      <c r="C70">
        <v>4</v>
      </c>
      <c r="D70">
        <v>1</v>
      </c>
      <c r="E70">
        <v>5</v>
      </c>
      <c r="F70">
        <v>42</v>
      </c>
      <c r="G70">
        <f t="shared" ref="G70:G133" si="8">_xlfn.GAMMA($B$1+B70)/(_xlfn.GAMMA($B$1)*FACT(B70))*($B$2/($B$2+1))^$B$1*(1/($B$2+1))^B70</f>
        <v>0.68938975227759869</v>
      </c>
      <c r="H70">
        <f t="shared" si="7"/>
        <v>0.68938975538370117</v>
      </c>
      <c r="I70">
        <f t="shared" ref="I70:I133" si="9">LN(H70)</f>
        <v>-0.3719484852016901</v>
      </c>
    </row>
    <row r="71" spans="1:9" x14ac:dyDescent="0.2">
      <c r="A71" t="s">
        <v>72</v>
      </c>
      <c r="B71">
        <v>0</v>
      </c>
      <c r="C71">
        <v>3</v>
      </c>
      <c r="D71">
        <v>4</v>
      </c>
      <c r="E71">
        <v>7</v>
      </c>
      <c r="F71">
        <v>33</v>
      </c>
      <c r="G71">
        <f t="shared" si="8"/>
        <v>0.68938975227759869</v>
      </c>
      <c r="H71">
        <f t="shared" si="7"/>
        <v>0.68938975538370117</v>
      </c>
      <c r="I71">
        <f t="shared" si="9"/>
        <v>-0.3719484852016901</v>
      </c>
    </row>
    <row r="72" spans="1:9" x14ac:dyDescent="0.2">
      <c r="A72" t="s">
        <v>73</v>
      </c>
      <c r="B72">
        <v>0</v>
      </c>
      <c r="C72">
        <v>3</v>
      </c>
      <c r="D72">
        <v>2</v>
      </c>
      <c r="E72">
        <v>5</v>
      </c>
      <c r="F72">
        <v>42</v>
      </c>
      <c r="G72">
        <f t="shared" si="8"/>
        <v>0.68938975227759869</v>
      </c>
      <c r="H72">
        <f t="shared" si="7"/>
        <v>0.68938975538370117</v>
      </c>
      <c r="I72">
        <f t="shared" si="9"/>
        <v>-0.3719484852016901</v>
      </c>
    </row>
    <row r="73" spans="1:9" x14ac:dyDescent="0.2">
      <c r="A73" t="s">
        <v>74</v>
      </c>
      <c r="B73">
        <v>0</v>
      </c>
      <c r="C73">
        <v>2</v>
      </c>
      <c r="D73">
        <v>2</v>
      </c>
      <c r="E73">
        <v>4</v>
      </c>
      <c r="F73">
        <v>47</v>
      </c>
      <c r="G73">
        <f t="shared" si="8"/>
        <v>0.68938975227759869</v>
      </c>
      <c r="H73">
        <f t="shared" si="7"/>
        <v>0.68938975538370117</v>
      </c>
      <c r="I73">
        <f t="shared" si="9"/>
        <v>-0.3719484852016901</v>
      </c>
    </row>
    <row r="74" spans="1:9" x14ac:dyDescent="0.2">
      <c r="A74" t="s">
        <v>75</v>
      </c>
      <c r="B74">
        <v>0</v>
      </c>
      <c r="C74">
        <v>2</v>
      </c>
      <c r="D74">
        <v>1</v>
      </c>
      <c r="E74">
        <v>3</v>
      </c>
      <c r="F74">
        <v>60</v>
      </c>
      <c r="G74">
        <f t="shared" si="8"/>
        <v>0.68938975227759869</v>
      </c>
      <c r="H74">
        <f t="shared" si="7"/>
        <v>0.68938975538370117</v>
      </c>
      <c r="I74">
        <f t="shared" si="9"/>
        <v>-0.3719484852016901</v>
      </c>
    </row>
    <row r="75" spans="1:9" x14ac:dyDescent="0.2">
      <c r="A75" t="s">
        <v>76</v>
      </c>
      <c r="B75">
        <v>0</v>
      </c>
      <c r="C75">
        <v>1</v>
      </c>
      <c r="D75">
        <v>3</v>
      </c>
      <c r="E75">
        <v>4</v>
      </c>
      <c r="F75">
        <v>47</v>
      </c>
      <c r="G75">
        <f t="shared" si="8"/>
        <v>0.68938975227759869</v>
      </c>
      <c r="H75">
        <f t="shared" si="7"/>
        <v>0.68938975538370117</v>
      </c>
      <c r="I75">
        <f t="shared" si="9"/>
        <v>-0.3719484852016901</v>
      </c>
    </row>
    <row r="76" spans="1:9" x14ac:dyDescent="0.2">
      <c r="A76" t="s">
        <v>77</v>
      </c>
      <c r="B76">
        <v>0</v>
      </c>
      <c r="C76">
        <v>1</v>
      </c>
      <c r="D76">
        <v>2</v>
      </c>
      <c r="E76">
        <v>3</v>
      </c>
      <c r="F76">
        <v>60</v>
      </c>
      <c r="G76">
        <f t="shared" si="8"/>
        <v>0.68938975227759869</v>
      </c>
      <c r="H76">
        <f t="shared" si="7"/>
        <v>0.68938975538370117</v>
      </c>
      <c r="I76">
        <f t="shared" si="9"/>
        <v>-0.3719484852016901</v>
      </c>
    </row>
    <row r="77" spans="1:9" x14ac:dyDescent="0.2">
      <c r="A77" t="s">
        <v>78</v>
      </c>
      <c r="B77">
        <v>0</v>
      </c>
      <c r="C77">
        <v>1</v>
      </c>
      <c r="D77">
        <v>2</v>
      </c>
      <c r="E77">
        <v>3</v>
      </c>
      <c r="F77">
        <v>60</v>
      </c>
      <c r="G77">
        <f t="shared" si="8"/>
        <v>0.68938975227759869</v>
      </c>
      <c r="H77">
        <f t="shared" si="7"/>
        <v>0.68938975538370117</v>
      </c>
      <c r="I77">
        <f t="shared" si="9"/>
        <v>-0.3719484852016901</v>
      </c>
    </row>
    <row r="78" spans="1:9" x14ac:dyDescent="0.2">
      <c r="A78" t="s">
        <v>79</v>
      </c>
      <c r="B78">
        <v>0</v>
      </c>
      <c r="C78">
        <v>1</v>
      </c>
      <c r="D78">
        <v>1</v>
      </c>
      <c r="E78">
        <v>2</v>
      </c>
      <c r="F78">
        <v>66</v>
      </c>
      <c r="G78">
        <f t="shared" si="8"/>
        <v>0.68938975227759869</v>
      </c>
      <c r="H78">
        <f t="shared" si="7"/>
        <v>0.68938975538370117</v>
      </c>
      <c r="I78">
        <f t="shared" si="9"/>
        <v>-0.3719484852016901</v>
      </c>
    </row>
    <row r="79" spans="1:9" x14ac:dyDescent="0.2">
      <c r="A79" t="s">
        <v>80</v>
      </c>
      <c r="B79">
        <v>0</v>
      </c>
      <c r="C79">
        <v>1</v>
      </c>
      <c r="D79">
        <v>1</v>
      </c>
      <c r="E79">
        <v>2</v>
      </c>
      <c r="F79">
        <v>66</v>
      </c>
      <c r="G79">
        <f t="shared" si="8"/>
        <v>0.68938975227759869</v>
      </c>
      <c r="H79">
        <f t="shared" si="7"/>
        <v>0.68938975538370117</v>
      </c>
      <c r="I79">
        <f t="shared" si="9"/>
        <v>-0.3719484852016901</v>
      </c>
    </row>
    <row r="80" spans="1:9" x14ac:dyDescent="0.2">
      <c r="A80" t="s">
        <v>81</v>
      </c>
      <c r="B80">
        <v>0</v>
      </c>
      <c r="C80">
        <v>1</v>
      </c>
      <c r="D80">
        <v>1</v>
      </c>
      <c r="E80">
        <v>2</v>
      </c>
      <c r="F80">
        <v>66</v>
      </c>
      <c r="G80">
        <f t="shared" si="8"/>
        <v>0.68938975227759869</v>
      </c>
      <c r="H80">
        <f t="shared" si="7"/>
        <v>0.68938975538370117</v>
      </c>
      <c r="I80">
        <f t="shared" si="9"/>
        <v>-0.3719484852016901</v>
      </c>
    </row>
    <row r="81" spans="1:9" x14ac:dyDescent="0.2">
      <c r="A81" t="s">
        <v>82</v>
      </c>
      <c r="B81">
        <v>0</v>
      </c>
      <c r="C81">
        <v>1</v>
      </c>
      <c r="D81">
        <v>0</v>
      </c>
      <c r="E81">
        <v>1</v>
      </c>
      <c r="F81">
        <v>77</v>
      </c>
      <c r="G81">
        <f t="shared" si="8"/>
        <v>0.68938975227759869</v>
      </c>
      <c r="H81">
        <f t="shared" si="7"/>
        <v>0.68938975538370117</v>
      </c>
      <c r="I81">
        <f t="shared" si="9"/>
        <v>-0.3719484852016901</v>
      </c>
    </row>
    <row r="82" spans="1:9" x14ac:dyDescent="0.2">
      <c r="A82" t="s">
        <v>83</v>
      </c>
      <c r="B82">
        <v>0</v>
      </c>
      <c r="C82">
        <v>1</v>
      </c>
      <c r="D82">
        <v>0</v>
      </c>
      <c r="E82">
        <v>1</v>
      </c>
      <c r="F82">
        <v>77</v>
      </c>
      <c r="G82">
        <f t="shared" si="8"/>
        <v>0.68938975227759869</v>
      </c>
      <c r="H82">
        <f t="shared" si="7"/>
        <v>0.68938975538370117</v>
      </c>
      <c r="I82">
        <f t="shared" si="9"/>
        <v>-0.3719484852016901</v>
      </c>
    </row>
    <row r="83" spans="1:9" x14ac:dyDescent="0.2">
      <c r="A83" t="s">
        <v>84</v>
      </c>
      <c r="B83">
        <v>0</v>
      </c>
      <c r="C83">
        <v>1</v>
      </c>
      <c r="D83">
        <v>0</v>
      </c>
      <c r="E83">
        <v>1</v>
      </c>
      <c r="F83">
        <v>77</v>
      </c>
      <c r="G83">
        <f t="shared" si="8"/>
        <v>0.68938975227759869</v>
      </c>
      <c r="H83">
        <f t="shared" si="7"/>
        <v>0.68938975538370117</v>
      </c>
      <c r="I83">
        <f t="shared" si="9"/>
        <v>-0.3719484852016901</v>
      </c>
    </row>
    <row r="84" spans="1:9" x14ac:dyDescent="0.2">
      <c r="A84" t="s">
        <v>85</v>
      </c>
      <c r="B84">
        <v>0</v>
      </c>
      <c r="C84">
        <v>1</v>
      </c>
      <c r="D84">
        <v>0</v>
      </c>
      <c r="E84">
        <v>1</v>
      </c>
      <c r="F84">
        <v>77</v>
      </c>
      <c r="G84">
        <f t="shared" si="8"/>
        <v>0.68938975227759869</v>
      </c>
      <c r="H84">
        <f t="shared" si="7"/>
        <v>0.68938975538370117</v>
      </c>
      <c r="I84">
        <f t="shared" si="9"/>
        <v>-0.3719484852016901</v>
      </c>
    </row>
    <row r="85" spans="1:9" x14ac:dyDescent="0.2">
      <c r="A85" t="s">
        <v>86</v>
      </c>
      <c r="B85">
        <v>0</v>
      </c>
      <c r="C85">
        <v>1</v>
      </c>
      <c r="D85">
        <v>0</v>
      </c>
      <c r="E85">
        <v>1</v>
      </c>
      <c r="F85">
        <v>77</v>
      </c>
      <c r="G85">
        <f t="shared" si="8"/>
        <v>0.68938975227759869</v>
      </c>
      <c r="H85">
        <f t="shared" si="7"/>
        <v>0.68938975538370117</v>
      </c>
      <c r="I85">
        <f t="shared" si="9"/>
        <v>-0.3719484852016901</v>
      </c>
    </row>
    <row r="86" spans="1:9" x14ac:dyDescent="0.2">
      <c r="A86" t="s">
        <v>87</v>
      </c>
      <c r="B86">
        <v>0</v>
      </c>
      <c r="C86">
        <v>1</v>
      </c>
      <c r="D86">
        <v>0</v>
      </c>
      <c r="E86">
        <v>1</v>
      </c>
      <c r="F86">
        <v>77</v>
      </c>
      <c r="G86">
        <f t="shared" si="8"/>
        <v>0.68938975227759869</v>
      </c>
      <c r="H86">
        <f t="shared" si="7"/>
        <v>0.68938975538370117</v>
      </c>
      <c r="I86">
        <f t="shared" si="9"/>
        <v>-0.3719484852016901</v>
      </c>
    </row>
    <row r="87" spans="1:9" x14ac:dyDescent="0.2">
      <c r="A87" t="s">
        <v>88</v>
      </c>
      <c r="B87">
        <v>0</v>
      </c>
      <c r="C87">
        <v>0</v>
      </c>
      <c r="D87">
        <v>8</v>
      </c>
      <c r="E87">
        <v>8</v>
      </c>
      <c r="F87">
        <v>29</v>
      </c>
      <c r="G87">
        <f t="shared" si="8"/>
        <v>0.68938975227759869</v>
      </c>
      <c r="H87">
        <f t="shared" si="7"/>
        <v>0.68938975538370117</v>
      </c>
      <c r="I87">
        <f t="shared" si="9"/>
        <v>-0.3719484852016901</v>
      </c>
    </row>
    <row r="88" spans="1:9" x14ac:dyDescent="0.2">
      <c r="A88" t="s">
        <v>89</v>
      </c>
      <c r="B88">
        <v>0</v>
      </c>
      <c r="C88">
        <v>0</v>
      </c>
      <c r="D88">
        <v>4</v>
      </c>
      <c r="E88">
        <v>4</v>
      </c>
      <c r="F88">
        <v>47</v>
      </c>
      <c r="G88">
        <f t="shared" si="8"/>
        <v>0.68938975227759869</v>
      </c>
      <c r="H88">
        <f t="shared" si="7"/>
        <v>0.68938975538370117</v>
      </c>
      <c r="I88">
        <f t="shared" si="9"/>
        <v>-0.3719484852016901</v>
      </c>
    </row>
    <row r="89" spans="1:9" x14ac:dyDescent="0.2">
      <c r="A89" t="s">
        <v>90</v>
      </c>
      <c r="B89">
        <v>0</v>
      </c>
      <c r="C89">
        <v>0</v>
      </c>
      <c r="D89">
        <v>2</v>
      </c>
      <c r="E89">
        <v>2</v>
      </c>
      <c r="F89">
        <v>66</v>
      </c>
      <c r="G89">
        <f t="shared" si="8"/>
        <v>0.68938975227759869</v>
      </c>
      <c r="H89">
        <f t="shared" si="7"/>
        <v>0.68938975538370117</v>
      </c>
      <c r="I89">
        <f t="shared" si="9"/>
        <v>-0.3719484852016901</v>
      </c>
    </row>
    <row r="90" spans="1:9" x14ac:dyDescent="0.2">
      <c r="A90" t="s">
        <v>91</v>
      </c>
      <c r="B90">
        <v>0</v>
      </c>
      <c r="C90">
        <v>0</v>
      </c>
      <c r="D90">
        <v>1</v>
      </c>
      <c r="E90">
        <v>1</v>
      </c>
      <c r="F90">
        <v>77</v>
      </c>
      <c r="G90">
        <f t="shared" si="8"/>
        <v>0.68938975227759869</v>
      </c>
      <c r="H90">
        <f t="shared" si="7"/>
        <v>0.68938975538370117</v>
      </c>
      <c r="I90">
        <f t="shared" si="9"/>
        <v>-0.3719484852016901</v>
      </c>
    </row>
    <row r="91" spans="1:9" x14ac:dyDescent="0.2">
      <c r="A91" t="s">
        <v>92</v>
      </c>
      <c r="B91">
        <v>0</v>
      </c>
      <c r="C91">
        <v>0</v>
      </c>
      <c r="D91">
        <v>1</v>
      </c>
      <c r="E91">
        <v>1</v>
      </c>
      <c r="F91">
        <v>77</v>
      </c>
      <c r="G91">
        <f t="shared" si="8"/>
        <v>0.68938975227759869</v>
      </c>
      <c r="H91">
        <f t="shared" si="7"/>
        <v>0.68938975538370117</v>
      </c>
      <c r="I91">
        <f t="shared" si="9"/>
        <v>-0.3719484852016901</v>
      </c>
    </row>
    <row r="92" spans="1:9" x14ac:dyDescent="0.2">
      <c r="A92" t="s">
        <v>93</v>
      </c>
      <c r="B92">
        <v>0</v>
      </c>
      <c r="C92">
        <v>0</v>
      </c>
      <c r="D92">
        <v>1</v>
      </c>
      <c r="E92">
        <v>1</v>
      </c>
      <c r="F92">
        <v>77</v>
      </c>
      <c r="G92">
        <f t="shared" si="8"/>
        <v>0.68938975227759869</v>
      </c>
      <c r="H92">
        <f t="shared" si="7"/>
        <v>0.68938975538370117</v>
      </c>
      <c r="I92">
        <f t="shared" si="9"/>
        <v>-0.3719484852016901</v>
      </c>
    </row>
    <row r="93" spans="1:9" x14ac:dyDescent="0.2">
      <c r="A93" t="s">
        <v>94</v>
      </c>
      <c r="B93">
        <v>0</v>
      </c>
      <c r="C93">
        <v>0</v>
      </c>
      <c r="D93">
        <v>1</v>
      </c>
      <c r="E93">
        <v>1</v>
      </c>
      <c r="F93">
        <v>77</v>
      </c>
      <c r="G93">
        <f t="shared" si="8"/>
        <v>0.68938975227759869</v>
      </c>
      <c r="H93">
        <f t="shared" si="7"/>
        <v>0.68938975538370117</v>
      </c>
      <c r="I93">
        <f t="shared" si="9"/>
        <v>-0.3719484852016901</v>
      </c>
    </row>
    <row r="94" spans="1:9" x14ac:dyDescent="0.2">
      <c r="A94" t="s">
        <v>95</v>
      </c>
      <c r="B94">
        <v>0</v>
      </c>
      <c r="C94">
        <v>0</v>
      </c>
      <c r="D94">
        <v>1</v>
      </c>
      <c r="E94">
        <v>1</v>
      </c>
      <c r="F94">
        <v>77</v>
      </c>
      <c r="G94">
        <f t="shared" si="8"/>
        <v>0.68938975227759869</v>
      </c>
      <c r="H94">
        <f t="shared" si="7"/>
        <v>0.68938975538370117</v>
      </c>
      <c r="I94">
        <f t="shared" si="9"/>
        <v>-0.3719484852016901</v>
      </c>
    </row>
    <row r="95" spans="1:9" x14ac:dyDescent="0.2">
      <c r="A95" t="s">
        <v>96</v>
      </c>
      <c r="B95">
        <v>0</v>
      </c>
      <c r="C95">
        <v>0</v>
      </c>
      <c r="D95">
        <v>1</v>
      </c>
      <c r="E95">
        <v>1</v>
      </c>
      <c r="F95">
        <v>77</v>
      </c>
      <c r="G95">
        <f t="shared" si="8"/>
        <v>0.68938975227759869</v>
      </c>
      <c r="H95">
        <f t="shared" si="7"/>
        <v>0.68938975538370117</v>
      </c>
      <c r="I95">
        <f t="shared" si="9"/>
        <v>-0.3719484852016901</v>
      </c>
    </row>
    <row r="96" spans="1:9" x14ac:dyDescent="0.2">
      <c r="A96" t="s">
        <v>97</v>
      </c>
      <c r="B96">
        <v>0</v>
      </c>
      <c r="C96">
        <v>0</v>
      </c>
      <c r="D96">
        <v>1</v>
      </c>
      <c r="E96">
        <v>1</v>
      </c>
      <c r="F96">
        <v>77</v>
      </c>
      <c r="G96">
        <f t="shared" si="8"/>
        <v>0.68938975227759869</v>
      </c>
      <c r="H96">
        <f t="shared" si="7"/>
        <v>0.68938975538370117</v>
      </c>
      <c r="I96">
        <f t="shared" si="9"/>
        <v>-0.3719484852016901</v>
      </c>
    </row>
    <row r="97" spans="1:9" x14ac:dyDescent="0.2">
      <c r="A97" t="s">
        <v>98</v>
      </c>
      <c r="B97">
        <v>0</v>
      </c>
      <c r="C97">
        <v>0</v>
      </c>
      <c r="D97">
        <v>1</v>
      </c>
      <c r="E97">
        <v>1</v>
      </c>
      <c r="F97">
        <v>77</v>
      </c>
      <c r="G97">
        <f t="shared" si="8"/>
        <v>0.68938975227759869</v>
      </c>
      <c r="H97">
        <f t="shared" si="7"/>
        <v>0.68938975538370117</v>
      </c>
      <c r="I97">
        <f t="shared" si="9"/>
        <v>-0.3719484852016901</v>
      </c>
    </row>
    <row r="98" spans="1:9" x14ac:dyDescent="0.2">
      <c r="A98" t="s">
        <v>104</v>
      </c>
      <c r="B98">
        <v>0</v>
      </c>
      <c r="C98">
        <v>0</v>
      </c>
      <c r="D98">
        <v>0</v>
      </c>
      <c r="E98">
        <v>0</v>
      </c>
      <c r="F98">
        <v>78</v>
      </c>
      <c r="G98">
        <f t="shared" si="8"/>
        <v>0.68938975227759869</v>
      </c>
      <c r="H98">
        <f t="shared" si="7"/>
        <v>0.68938975538370117</v>
      </c>
      <c r="I98">
        <f t="shared" si="9"/>
        <v>-0.3719484852016901</v>
      </c>
    </row>
    <row r="99" spans="1:9" x14ac:dyDescent="0.2">
      <c r="A99" t="s">
        <v>105</v>
      </c>
      <c r="B99">
        <v>0</v>
      </c>
      <c r="C99">
        <v>0</v>
      </c>
      <c r="D99">
        <v>0</v>
      </c>
      <c r="E99">
        <v>0</v>
      </c>
      <c r="F99">
        <v>78</v>
      </c>
      <c r="G99">
        <f>_xlfn.GAMMA($B$1+B99)/(_xlfn.GAMMA($B$1)*FACT(B99))*($B$2/($B$2+1))^$B$1*(1/($B$2+1))^B99</f>
        <v>0.68938975227759869</v>
      </c>
      <c r="H99">
        <f t="shared" si="7"/>
        <v>0.68938975538370117</v>
      </c>
      <c r="I99">
        <f t="shared" si="9"/>
        <v>-0.3719484852016901</v>
      </c>
    </row>
    <row r="100" spans="1:9" x14ac:dyDescent="0.2">
      <c r="A100" t="s">
        <v>106</v>
      </c>
      <c r="B100">
        <v>0</v>
      </c>
      <c r="C100">
        <v>0</v>
      </c>
      <c r="D100">
        <v>0</v>
      </c>
      <c r="E100">
        <v>0</v>
      </c>
      <c r="F100">
        <v>78</v>
      </c>
      <c r="G100">
        <f t="shared" si="8"/>
        <v>0.68938975227759869</v>
      </c>
      <c r="H100">
        <f t="shared" si="7"/>
        <v>0.68938975538370117</v>
      </c>
      <c r="I100">
        <f t="shared" si="9"/>
        <v>-0.3719484852016901</v>
      </c>
    </row>
    <row r="101" spans="1:9" x14ac:dyDescent="0.2">
      <c r="A101" s="1" t="s">
        <v>107</v>
      </c>
      <c r="B101">
        <v>0</v>
      </c>
      <c r="C101">
        <v>0</v>
      </c>
      <c r="D101">
        <v>0</v>
      </c>
      <c r="E101">
        <v>0</v>
      </c>
      <c r="F101">
        <v>78</v>
      </c>
      <c r="G101">
        <f t="shared" si="8"/>
        <v>0.68938975227759869</v>
      </c>
      <c r="H101">
        <f t="shared" si="7"/>
        <v>0.68938975538370117</v>
      </c>
      <c r="I101">
        <f t="shared" si="9"/>
        <v>-0.3719484852016901</v>
      </c>
    </row>
    <row r="102" spans="1:9" x14ac:dyDescent="0.2">
      <c r="A102" s="1" t="s">
        <v>108</v>
      </c>
      <c r="B102">
        <v>0</v>
      </c>
      <c r="C102">
        <v>0</v>
      </c>
      <c r="D102">
        <v>0</v>
      </c>
      <c r="E102">
        <v>0</v>
      </c>
      <c r="F102">
        <v>78</v>
      </c>
      <c r="G102">
        <f t="shared" si="8"/>
        <v>0.68938975227759869</v>
      </c>
      <c r="H102">
        <f t="shared" si="7"/>
        <v>0.68938975538370117</v>
      </c>
      <c r="I102">
        <f t="shared" si="9"/>
        <v>-0.3719484852016901</v>
      </c>
    </row>
    <row r="103" spans="1:9" x14ac:dyDescent="0.2">
      <c r="A103" s="1" t="s">
        <v>109</v>
      </c>
      <c r="B103">
        <v>0</v>
      </c>
      <c r="C103">
        <v>0</v>
      </c>
      <c r="D103">
        <v>0</v>
      </c>
      <c r="E103">
        <v>0</v>
      </c>
      <c r="F103">
        <v>78</v>
      </c>
      <c r="G103">
        <f t="shared" si="8"/>
        <v>0.68938975227759869</v>
      </c>
      <c r="H103">
        <f t="shared" si="7"/>
        <v>0.68938975538370117</v>
      </c>
      <c r="I103">
        <f t="shared" si="9"/>
        <v>-0.3719484852016901</v>
      </c>
    </row>
    <row r="104" spans="1:9" x14ac:dyDescent="0.2">
      <c r="A104" s="1" t="s">
        <v>110</v>
      </c>
      <c r="B104">
        <v>0</v>
      </c>
      <c r="C104">
        <v>0</v>
      </c>
      <c r="D104">
        <v>0</v>
      </c>
      <c r="E104">
        <v>0</v>
      </c>
      <c r="F104">
        <v>78</v>
      </c>
      <c r="G104">
        <f t="shared" si="8"/>
        <v>0.68938975227759869</v>
      </c>
      <c r="H104">
        <f t="shared" si="7"/>
        <v>0.68938975538370117</v>
      </c>
      <c r="I104">
        <f t="shared" si="9"/>
        <v>-0.3719484852016901</v>
      </c>
    </row>
    <row r="105" spans="1:9" x14ac:dyDescent="0.2">
      <c r="A105" s="1" t="s">
        <v>111</v>
      </c>
      <c r="B105">
        <v>0</v>
      </c>
      <c r="C105">
        <v>0</v>
      </c>
      <c r="D105">
        <v>0</v>
      </c>
      <c r="E105">
        <v>0</v>
      </c>
      <c r="F105">
        <v>78</v>
      </c>
      <c r="G105">
        <f t="shared" si="8"/>
        <v>0.68938975227759869</v>
      </c>
      <c r="H105">
        <f t="shared" si="7"/>
        <v>0.68938975538370117</v>
      </c>
      <c r="I105">
        <f t="shared" si="9"/>
        <v>-0.3719484852016901</v>
      </c>
    </row>
    <row r="106" spans="1:9" x14ac:dyDescent="0.2">
      <c r="A106" s="1" t="s">
        <v>112</v>
      </c>
      <c r="B106">
        <v>0</v>
      </c>
      <c r="C106">
        <v>0</v>
      </c>
      <c r="D106">
        <v>0</v>
      </c>
      <c r="E106">
        <v>0</v>
      </c>
      <c r="F106">
        <v>78</v>
      </c>
      <c r="G106">
        <f t="shared" si="8"/>
        <v>0.68938975227759869</v>
      </c>
      <c r="H106">
        <f t="shared" si="7"/>
        <v>0.68938975538370117</v>
      </c>
      <c r="I106">
        <f t="shared" si="9"/>
        <v>-0.3719484852016901</v>
      </c>
    </row>
    <row r="107" spans="1:9" x14ac:dyDescent="0.2">
      <c r="A107" s="1" t="s">
        <v>113</v>
      </c>
      <c r="B107">
        <v>0</v>
      </c>
      <c r="C107">
        <v>0</v>
      </c>
      <c r="D107">
        <v>0</v>
      </c>
      <c r="E107">
        <v>0</v>
      </c>
      <c r="F107">
        <v>78</v>
      </c>
      <c r="G107">
        <f t="shared" si="8"/>
        <v>0.68938975227759869</v>
      </c>
      <c r="H107">
        <f t="shared" si="7"/>
        <v>0.68938975538370117</v>
      </c>
      <c r="I107">
        <f t="shared" si="9"/>
        <v>-0.3719484852016901</v>
      </c>
    </row>
    <row r="108" spans="1:9" x14ac:dyDescent="0.2">
      <c r="A108" s="1" t="s">
        <v>114</v>
      </c>
      <c r="B108">
        <v>0</v>
      </c>
      <c r="C108">
        <v>0</v>
      </c>
      <c r="D108">
        <v>0</v>
      </c>
      <c r="E108">
        <v>0</v>
      </c>
      <c r="F108">
        <v>78</v>
      </c>
      <c r="G108">
        <f t="shared" si="8"/>
        <v>0.68938975227759869</v>
      </c>
      <c r="H108">
        <f t="shared" si="7"/>
        <v>0.68938975538370117</v>
      </c>
      <c r="I108">
        <f t="shared" si="9"/>
        <v>-0.3719484852016901</v>
      </c>
    </row>
    <row r="109" spans="1:9" x14ac:dyDescent="0.2">
      <c r="A109" s="1" t="s">
        <v>115</v>
      </c>
      <c r="B109">
        <v>0</v>
      </c>
      <c r="C109">
        <v>0</v>
      </c>
      <c r="D109">
        <v>0</v>
      </c>
      <c r="E109">
        <v>0</v>
      </c>
      <c r="F109">
        <v>78</v>
      </c>
      <c r="G109">
        <f t="shared" si="8"/>
        <v>0.68938975227759869</v>
      </c>
      <c r="H109">
        <f t="shared" si="7"/>
        <v>0.68938975538370117</v>
      </c>
      <c r="I109">
        <f t="shared" si="9"/>
        <v>-0.3719484852016901</v>
      </c>
    </row>
    <row r="110" spans="1:9" x14ac:dyDescent="0.2">
      <c r="A110" s="1" t="s">
        <v>116</v>
      </c>
      <c r="B110">
        <v>0</v>
      </c>
      <c r="C110">
        <v>0</v>
      </c>
      <c r="D110">
        <v>0</v>
      </c>
      <c r="E110">
        <v>0</v>
      </c>
      <c r="F110">
        <v>78</v>
      </c>
      <c r="G110">
        <f t="shared" si="8"/>
        <v>0.68938975227759869</v>
      </c>
      <c r="H110">
        <f t="shared" si="7"/>
        <v>0.68938975538370117</v>
      </c>
      <c r="I110">
        <f t="shared" si="9"/>
        <v>-0.3719484852016901</v>
      </c>
    </row>
    <row r="111" spans="1:9" x14ac:dyDescent="0.2">
      <c r="A111" s="1" t="s">
        <v>117</v>
      </c>
      <c r="B111">
        <v>0</v>
      </c>
      <c r="C111">
        <v>0</v>
      </c>
      <c r="D111">
        <v>0</v>
      </c>
      <c r="E111">
        <v>0</v>
      </c>
      <c r="F111">
        <v>78</v>
      </c>
      <c r="G111">
        <f t="shared" si="8"/>
        <v>0.68938975227759869</v>
      </c>
      <c r="H111">
        <f t="shared" si="7"/>
        <v>0.68938975538370117</v>
      </c>
      <c r="I111">
        <f t="shared" si="9"/>
        <v>-0.3719484852016901</v>
      </c>
    </row>
    <row r="112" spans="1:9" x14ac:dyDescent="0.2">
      <c r="A112" s="1" t="s">
        <v>118</v>
      </c>
      <c r="B112">
        <v>0</v>
      </c>
      <c r="C112">
        <v>0</v>
      </c>
      <c r="D112">
        <v>0</v>
      </c>
      <c r="E112">
        <v>0</v>
      </c>
      <c r="F112">
        <v>78</v>
      </c>
      <c r="G112">
        <f t="shared" si="8"/>
        <v>0.68938975227759869</v>
      </c>
      <c r="H112">
        <f t="shared" si="7"/>
        <v>0.68938975538370117</v>
      </c>
      <c r="I112">
        <f t="shared" si="9"/>
        <v>-0.3719484852016901</v>
      </c>
    </row>
    <row r="113" spans="1:9" x14ac:dyDescent="0.2">
      <c r="A113" s="1" t="s">
        <v>119</v>
      </c>
      <c r="B113">
        <v>0</v>
      </c>
      <c r="C113">
        <v>0</v>
      </c>
      <c r="D113">
        <v>0</v>
      </c>
      <c r="E113">
        <v>0</v>
      </c>
      <c r="F113">
        <v>78</v>
      </c>
      <c r="G113">
        <f t="shared" si="8"/>
        <v>0.68938975227759869</v>
      </c>
      <c r="H113">
        <f t="shared" si="7"/>
        <v>0.68938975538370117</v>
      </c>
      <c r="I113">
        <f t="shared" si="9"/>
        <v>-0.3719484852016901</v>
      </c>
    </row>
    <row r="114" spans="1:9" x14ac:dyDescent="0.2">
      <c r="A114" s="1" t="s">
        <v>120</v>
      </c>
      <c r="B114">
        <v>0</v>
      </c>
      <c r="C114">
        <v>0</v>
      </c>
      <c r="D114">
        <v>0</v>
      </c>
      <c r="E114">
        <v>0</v>
      </c>
      <c r="F114">
        <v>78</v>
      </c>
      <c r="G114">
        <f t="shared" si="8"/>
        <v>0.68938975227759869</v>
      </c>
      <c r="H114">
        <f t="shared" si="7"/>
        <v>0.68938975538370117</v>
      </c>
      <c r="I114">
        <f t="shared" si="9"/>
        <v>-0.3719484852016901</v>
      </c>
    </row>
    <row r="115" spans="1:9" x14ac:dyDescent="0.2">
      <c r="A115" s="1" t="s">
        <v>121</v>
      </c>
      <c r="B115">
        <v>0</v>
      </c>
      <c r="C115">
        <v>0</v>
      </c>
      <c r="D115">
        <v>0</v>
      </c>
      <c r="E115">
        <v>0</v>
      </c>
      <c r="F115">
        <v>78</v>
      </c>
      <c r="G115">
        <f t="shared" si="8"/>
        <v>0.68938975227759869</v>
      </c>
      <c r="H115">
        <f t="shared" si="7"/>
        <v>0.68938975538370117</v>
      </c>
      <c r="I115">
        <f t="shared" si="9"/>
        <v>-0.3719484852016901</v>
      </c>
    </row>
    <row r="116" spans="1:9" x14ac:dyDescent="0.2">
      <c r="A116" s="1" t="s">
        <v>122</v>
      </c>
      <c r="B116">
        <v>0</v>
      </c>
      <c r="C116">
        <v>0</v>
      </c>
      <c r="D116">
        <v>0</v>
      </c>
      <c r="E116">
        <v>0</v>
      </c>
      <c r="F116">
        <v>78</v>
      </c>
      <c r="G116">
        <f t="shared" si="8"/>
        <v>0.68938975227759869</v>
      </c>
      <c r="H116">
        <f t="shared" si="7"/>
        <v>0.68938975538370117</v>
      </c>
      <c r="I116">
        <f t="shared" si="9"/>
        <v>-0.3719484852016901</v>
      </c>
    </row>
    <row r="117" spans="1:9" x14ac:dyDescent="0.2">
      <c r="A117" s="1" t="s">
        <v>123</v>
      </c>
      <c r="B117">
        <v>0</v>
      </c>
      <c r="C117">
        <v>0</v>
      </c>
      <c r="D117">
        <v>0</v>
      </c>
      <c r="E117">
        <v>0</v>
      </c>
      <c r="F117">
        <v>78</v>
      </c>
      <c r="G117">
        <f t="shared" si="8"/>
        <v>0.68938975227759869</v>
      </c>
      <c r="H117">
        <f t="shared" si="7"/>
        <v>0.68938975538370117</v>
      </c>
      <c r="I117">
        <f t="shared" si="9"/>
        <v>-0.3719484852016901</v>
      </c>
    </row>
    <row r="118" spans="1:9" x14ac:dyDescent="0.2">
      <c r="A118" s="1" t="s">
        <v>124</v>
      </c>
      <c r="B118">
        <v>0</v>
      </c>
      <c r="C118">
        <v>0</v>
      </c>
      <c r="D118">
        <v>0</v>
      </c>
      <c r="E118">
        <v>0</v>
      </c>
      <c r="F118">
        <v>78</v>
      </c>
      <c r="G118">
        <f t="shared" si="8"/>
        <v>0.68938975227759869</v>
      </c>
      <c r="H118">
        <f t="shared" si="7"/>
        <v>0.68938975538370117</v>
      </c>
      <c r="I118">
        <f t="shared" si="9"/>
        <v>-0.3719484852016901</v>
      </c>
    </row>
    <row r="119" spans="1:9" x14ac:dyDescent="0.2">
      <c r="A119" s="1" t="s">
        <v>125</v>
      </c>
      <c r="B119">
        <v>0</v>
      </c>
      <c r="C119">
        <v>0</v>
      </c>
      <c r="D119">
        <v>0</v>
      </c>
      <c r="E119">
        <v>0</v>
      </c>
      <c r="F119">
        <v>78</v>
      </c>
      <c r="G119">
        <f t="shared" si="8"/>
        <v>0.68938975227759869</v>
      </c>
      <c r="H119">
        <f t="shared" si="7"/>
        <v>0.68938975538370117</v>
      </c>
      <c r="I119">
        <f t="shared" si="9"/>
        <v>-0.3719484852016901</v>
      </c>
    </row>
    <row r="120" spans="1:9" x14ac:dyDescent="0.2">
      <c r="A120" s="1" t="s">
        <v>126</v>
      </c>
      <c r="B120">
        <v>0</v>
      </c>
      <c r="C120">
        <v>0</v>
      </c>
      <c r="D120">
        <v>0</v>
      </c>
      <c r="E120">
        <v>0</v>
      </c>
      <c r="F120">
        <v>78</v>
      </c>
      <c r="G120">
        <f t="shared" si="8"/>
        <v>0.68938975227759869</v>
      </c>
      <c r="H120">
        <f t="shared" si="7"/>
        <v>0.68938975538370117</v>
      </c>
      <c r="I120">
        <f t="shared" si="9"/>
        <v>-0.3719484852016901</v>
      </c>
    </row>
    <row r="121" spans="1:9" x14ac:dyDescent="0.2">
      <c r="A121" s="1" t="s">
        <v>127</v>
      </c>
      <c r="B121">
        <v>0</v>
      </c>
      <c r="C121">
        <v>0</v>
      </c>
      <c r="D121">
        <v>0</v>
      </c>
      <c r="E121">
        <v>0</v>
      </c>
      <c r="F121">
        <v>78</v>
      </c>
      <c r="G121">
        <f t="shared" si="8"/>
        <v>0.68938975227759869</v>
      </c>
      <c r="H121">
        <f t="shared" si="7"/>
        <v>0.68938975538370117</v>
      </c>
      <c r="I121">
        <f t="shared" si="9"/>
        <v>-0.3719484852016901</v>
      </c>
    </row>
    <row r="122" spans="1:9" x14ac:dyDescent="0.2">
      <c r="A122" s="1" t="s">
        <v>128</v>
      </c>
      <c r="B122">
        <v>0</v>
      </c>
      <c r="C122">
        <v>0</v>
      </c>
      <c r="D122">
        <v>0</v>
      </c>
      <c r="E122">
        <v>0</v>
      </c>
      <c r="F122">
        <v>78</v>
      </c>
      <c r="G122">
        <f t="shared" si="8"/>
        <v>0.68938975227759869</v>
      </c>
      <c r="H122">
        <f t="shared" si="7"/>
        <v>0.68938975538370117</v>
      </c>
      <c r="I122">
        <f t="shared" si="9"/>
        <v>-0.3719484852016901</v>
      </c>
    </row>
    <row r="123" spans="1:9" x14ac:dyDescent="0.2">
      <c r="A123" s="1" t="s">
        <v>129</v>
      </c>
      <c r="B123">
        <v>0</v>
      </c>
      <c r="C123">
        <v>0</v>
      </c>
      <c r="D123">
        <v>0</v>
      </c>
      <c r="E123">
        <v>0</v>
      </c>
      <c r="F123">
        <v>78</v>
      </c>
      <c r="G123">
        <f t="shared" si="8"/>
        <v>0.68938975227759869</v>
      </c>
      <c r="H123">
        <f t="shared" si="7"/>
        <v>0.68938975538370117</v>
      </c>
      <c r="I123">
        <f t="shared" si="9"/>
        <v>-0.3719484852016901</v>
      </c>
    </row>
    <row r="124" spans="1:9" x14ac:dyDescent="0.2">
      <c r="A124" s="1" t="s">
        <v>130</v>
      </c>
      <c r="B124">
        <v>0</v>
      </c>
      <c r="C124">
        <v>0</v>
      </c>
      <c r="D124">
        <v>0</v>
      </c>
      <c r="E124">
        <v>0</v>
      </c>
      <c r="F124">
        <v>78</v>
      </c>
      <c r="G124">
        <f t="shared" si="8"/>
        <v>0.68938975227759869</v>
      </c>
      <c r="H124">
        <f t="shared" si="7"/>
        <v>0.68938975538370117</v>
      </c>
      <c r="I124">
        <f t="shared" si="9"/>
        <v>-0.3719484852016901</v>
      </c>
    </row>
    <row r="125" spans="1:9" x14ac:dyDescent="0.2">
      <c r="A125" s="1" t="s">
        <v>131</v>
      </c>
      <c r="B125">
        <v>0</v>
      </c>
      <c r="C125">
        <v>0</v>
      </c>
      <c r="D125">
        <v>0</v>
      </c>
      <c r="E125">
        <v>0</v>
      </c>
      <c r="F125">
        <v>78</v>
      </c>
      <c r="G125">
        <f t="shared" si="8"/>
        <v>0.68938975227759869</v>
      </c>
      <c r="H125">
        <f t="shared" si="7"/>
        <v>0.68938975538370117</v>
      </c>
      <c r="I125">
        <f t="shared" si="9"/>
        <v>-0.3719484852016901</v>
      </c>
    </row>
    <row r="126" spans="1:9" x14ac:dyDescent="0.2">
      <c r="A126" s="1" t="s">
        <v>132</v>
      </c>
      <c r="B126">
        <v>0</v>
      </c>
      <c r="C126">
        <v>0</v>
      </c>
      <c r="D126">
        <v>0</v>
      </c>
      <c r="E126">
        <v>0</v>
      </c>
      <c r="F126">
        <v>78</v>
      </c>
      <c r="G126">
        <f t="shared" si="8"/>
        <v>0.68938975227759869</v>
      </c>
      <c r="H126">
        <f t="shared" si="7"/>
        <v>0.68938975538370117</v>
      </c>
      <c r="I126">
        <f t="shared" si="9"/>
        <v>-0.3719484852016901</v>
      </c>
    </row>
    <row r="127" spans="1:9" x14ac:dyDescent="0.2">
      <c r="A127" s="1" t="s">
        <v>133</v>
      </c>
      <c r="B127">
        <v>0</v>
      </c>
      <c r="C127">
        <v>0</v>
      </c>
      <c r="D127">
        <v>0</v>
      </c>
      <c r="E127">
        <v>0</v>
      </c>
      <c r="F127">
        <v>78</v>
      </c>
      <c r="G127">
        <f t="shared" si="8"/>
        <v>0.68938975227759869</v>
      </c>
      <c r="H127">
        <f t="shared" si="7"/>
        <v>0.68938975538370117</v>
      </c>
      <c r="I127">
        <f t="shared" si="9"/>
        <v>-0.3719484852016901</v>
      </c>
    </row>
    <row r="128" spans="1:9" x14ac:dyDescent="0.2">
      <c r="A128" s="1" t="s">
        <v>134</v>
      </c>
      <c r="B128">
        <v>0</v>
      </c>
      <c r="C128">
        <v>0</v>
      </c>
      <c r="D128">
        <v>0</v>
      </c>
      <c r="E128">
        <v>0</v>
      </c>
      <c r="F128">
        <v>78</v>
      </c>
      <c r="G128">
        <f t="shared" si="8"/>
        <v>0.68938975227759869</v>
      </c>
      <c r="H128">
        <f t="shared" si="7"/>
        <v>0.68938975538370117</v>
      </c>
      <c r="I128">
        <f t="shared" si="9"/>
        <v>-0.3719484852016901</v>
      </c>
    </row>
    <row r="129" spans="1:9" x14ac:dyDescent="0.2">
      <c r="A129" s="1" t="s">
        <v>135</v>
      </c>
      <c r="B129">
        <v>0</v>
      </c>
      <c r="C129">
        <v>0</v>
      </c>
      <c r="D129">
        <v>0</v>
      </c>
      <c r="E129">
        <v>0</v>
      </c>
      <c r="F129">
        <v>78</v>
      </c>
      <c r="G129">
        <f t="shared" si="8"/>
        <v>0.68938975227759869</v>
      </c>
      <c r="H129">
        <f t="shared" si="7"/>
        <v>0.68938975538370117</v>
      </c>
      <c r="I129">
        <f t="shared" si="9"/>
        <v>-0.3719484852016901</v>
      </c>
    </row>
    <row r="130" spans="1:9" x14ac:dyDescent="0.2">
      <c r="A130" s="1" t="s">
        <v>136</v>
      </c>
      <c r="B130">
        <v>0</v>
      </c>
      <c r="C130">
        <v>0</v>
      </c>
      <c r="D130">
        <v>0</v>
      </c>
      <c r="E130">
        <v>0</v>
      </c>
      <c r="F130">
        <v>78</v>
      </c>
      <c r="G130">
        <f t="shared" si="8"/>
        <v>0.68938975227759869</v>
      </c>
      <c r="H130">
        <f t="shared" si="7"/>
        <v>0.68938975538370117</v>
      </c>
      <c r="I130">
        <f t="shared" si="9"/>
        <v>-0.3719484852016901</v>
      </c>
    </row>
    <row r="131" spans="1:9" x14ac:dyDescent="0.2">
      <c r="A131" s="1" t="s">
        <v>137</v>
      </c>
      <c r="B131">
        <v>0</v>
      </c>
      <c r="C131">
        <v>0</v>
      </c>
      <c r="D131">
        <v>0</v>
      </c>
      <c r="E131">
        <v>0</v>
      </c>
      <c r="F131">
        <v>78</v>
      </c>
      <c r="G131">
        <f t="shared" si="8"/>
        <v>0.68938975227759869</v>
      </c>
      <c r="H131">
        <f t="shared" si="7"/>
        <v>0.68938975538370117</v>
      </c>
      <c r="I131">
        <f t="shared" si="9"/>
        <v>-0.3719484852016901</v>
      </c>
    </row>
    <row r="132" spans="1:9" x14ac:dyDescent="0.2">
      <c r="A132" s="1" t="s">
        <v>138</v>
      </c>
      <c r="B132">
        <v>0</v>
      </c>
      <c r="C132">
        <v>0</v>
      </c>
      <c r="D132">
        <v>0</v>
      </c>
      <c r="E132">
        <v>0</v>
      </c>
      <c r="F132">
        <v>78</v>
      </c>
      <c r="G132">
        <f t="shared" si="8"/>
        <v>0.68938975227759869</v>
      </c>
      <c r="H132">
        <f t="shared" si="7"/>
        <v>0.68938975538370117</v>
      </c>
      <c r="I132">
        <f t="shared" si="9"/>
        <v>-0.3719484852016901</v>
      </c>
    </row>
    <row r="133" spans="1:9" x14ac:dyDescent="0.2">
      <c r="A133" s="1" t="s">
        <v>139</v>
      </c>
      <c r="B133">
        <v>0</v>
      </c>
      <c r="C133">
        <v>0</v>
      </c>
      <c r="D133">
        <v>0</v>
      </c>
      <c r="E133">
        <v>0</v>
      </c>
      <c r="F133">
        <v>78</v>
      </c>
      <c r="G133">
        <f t="shared" si="8"/>
        <v>0.68938975227759869</v>
      </c>
      <c r="H133">
        <f t="shared" ref="H133:H196" si="10">IF(B133=0,$B$3+(1-$B$3)*G133,(1-$B$3)*G133)</f>
        <v>0.68938975538370117</v>
      </c>
      <c r="I133">
        <f t="shared" si="9"/>
        <v>-0.3719484852016901</v>
      </c>
    </row>
    <row r="134" spans="1:9" x14ac:dyDescent="0.2">
      <c r="A134" s="1" t="s">
        <v>140</v>
      </c>
      <c r="B134">
        <v>0</v>
      </c>
      <c r="C134">
        <v>0</v>
      </c>
      <c r="D134">
        <v>0</v>
      </c>
      <c r="E134">
        <v>0</v>
      </c>
      <c r="F134">
        <v>78</v>
      </c>
      <c r="G134">
        <f t="shared" ref="G134:G197" si="11">_xlfn.GAMMA($B$1+B134)/(_xlfn.GAMMA($B$1)*FACT(B134))*($B$2/($B$2+1))^$B$1*(1/($B$2+1))^B134</f>
        <v>0.68938975227759869</v>
      </c>
      <c r="H134">
        <f t="shared" si="10"/>
        <v>0.68938975538370117</v>
      </c>
      <c r="I134">
        <f t="shared" ref="I134:I197" si="12">LN(H134)</f>
        <v>-0.3719484852016901</v>
      </c>
    </row>
    <row r="135" spans="1:9" x14ac:dyDescent="0.2">
      <c r="A135" s="1" t="s">
        <v>141</v>
      </c>
      <c r="B135">
        <v>0</v>
      </c>
      <c r="C135">
        <v>0</v>
      </c>
      <c r="D135">
        <v>0</v>
      </c>
      <c r="E135">
        <v>0</v>
      </c>
      <c r="F135">
        <v>78</v>
      </c>
      <c r="G135">
        <f t="shared" si="11"/>
        <v>0.68938975227759869</v>
      </c>
      <c r="H135">
        <f t="shared" si="10"/>
        <v>0.68938975538370117</v>
      </c>
      <c r="I135">
        <f t="shared" si="12"/>
        <v>-0.3719484852016901</v>
      </c>
    </row>
    <row r="136" spans="1:9" x14ac:dyDescent="0.2">
      <c r="A136" s="1" t="s">
        <v>142</v>
      </c>
      <c r="B136">
        <v>0</v>
      </c>
      <c r="C136">
        <v>0</v>
      </c>
      <c r="D136">
        <v>0</v>
      </c>
      <c r="E136">
        <v>0</v>
      </c>
      <c r="F136">
        <v>78</v>
      </c>
      <c r="G136">
        <f t="shared" si="11"/>
        <v>0.68938975227759869</v>
      </c>
      <c r="H136">
        <f t="shared" si="10"/>
        <v>0.68938975538370117</v>
      </c>
      <c r="I136">
        <f t="shared" si="12"/>
        <v>-0.3719484852016901</v>
      </c>
    </row>
    <row r="137" spans="1:9" x14ac:dyDescent="0.2">
      <c r="A137" s="1" t="s">
        <v>143</v>
      </c>
      <c r="B137">
        <v>0</v>
      </c>
      <c r="C137">
        <v>0</v>
      </c>
      <c r="D137">
        <v>0</v>
      </c>
      <c r="E137">
        <v>0</v>
      </c>
      <c r="F137">
        <v>78</v>
      </c>
      <c r="G137">
        <f t="shared" si="11"/>
        <v>0.68938975227759869</v>
      </c>
      <c r="H137">
        <f t="shared" si="10"/>
        <v>0.68938975538370117</v>
      </c>
      <c r="I137">
        <f t="shared" si="12"/>
        <v>-0.3719484852016901</v>
      </c>
    </row>
    <row r="138" spans="1:9" x14ac:dyDescent="0.2">
      <c r="A138" s="1" t="s">
        <v>144</v>
      </c>
      <c r="B138">
        <v>0</v>
      </c>
      <c r="C138">
        <v>0</v>
      </c>
      <c r="D138">
        <v>0</v>
      </c>
      <c r="E138">
        <v>0</v>
      </c>
      <c r="F138">
        <v>78</v>
      </c>
      <c r="G138">
        <f t="shared" si="11"/>
        <v>0.68938975227759869</v>
      </c>
      <c r="H138">
        <f t="shared" si="10"/>
        <v>0.68938975538370117</v>
      </c>
      <c r="I138">
        <f t="shared" si="12"/>
        <v>-0.3719484852016901</v>
      </c>
    </row>
    <row r="139" spans="1:9" x14ac:dyDescent="0.2">
      <c r="A139" s="1" t="s">
        <v>145</v>
      </c>
      <c r="B139">
        <v>0</v>
      </c>
      <c r="C139">
        <v>0</v>
      </c>
      <c r="D139">
        <v>0</v>
      </c>
      <c r="E139">
        <v>0</v>
      </c>
      <c r="F139">
        <v>78</v>
      </c>
      <c r="G139">
        <f t="shared" si="11"/>
        <v>0.68938975227759869</v>
      </c>
      <c r="H139">
        <f t="shared" si="10"/>
        <v>0.68938975538370117</v>
      </c>
      <c r="I139">
        <f t="shared" si="12"/>
        <v>-0.3719484852016901</v>
      </c>
    </row>
    <row r="140" spans="1:9" x14ac:dyDescent="0.2">
      <c r="A140" s="1" t="s">
        <v>146</v>
      </c>
      <c r="B140">
        <v>0</v>
      </c>
      <c r="C140">
        <v>0</v>
      </c>
      <c r="D140">
        <v>0</v>
      </c>
      <c r="E140">
        <v>0</v>
      </c>
      <c r="F140">
        <v>78</v>
      </c>
      <c r="G140">
        <f t="shared" si="11"/>
        <v>0.68938975227759869</v>
      </c>
      <c r="H140">
        <f t="shared" si="10"/>
        <v>0.68938975538370117</v>
      </c>
      <c r="I140">
        <f t="shared" si="12"/>
        <v>-0.3719484852016901</v>
      </c>
    </row>
    <row r="141" spans="1:9" x14ac:dyDescent="0.2">
      <c r="A141" s="1" t="s">
        <v>147</v>
      </c>
      <c r="B141">
        <v>0</v>
      </c>
      <c r="C141">
        <v>0</v>
      </c>
      <c r="D141">
        <v>0</v>
      </c>
      <c r="E141">
        <v>0</v>
      </c>
      <c r="F141">
        <v>78</v>
      </c>
      <c r="G141">
        <f t="shared" si="11"/>
        <v>0.68938975227759869</v>
      </c>
      <c r="H141">
        <f t="shared" si="10"/>
        <v>0.68938975538370117</v>
      </c>
      <c r="I141">
        <f t="shared" si="12"/>
        <v>-0.3719484852016901</v>
      </c>
    </row>
    <row r="142" spans="1:9" x14ac:dyDescent="0.2">
      <c r="A142" s="1" t="s">
        <v>148</v>
      </c>
      <c r="B142">
        <v>0</v>
      </c>
      <c r="C142">
        <v>0</v>
      </c>
      <c r="D142">
        <v>0</v>
      </c>
      <c r="E142">
        <v>0</v>
      </c>
      <c r="F142">
        <v>78</v>
      </c>
      <c r="G142">
        <f t="shared" si="11"/>
        <v>0.68938975227759869</v>
      </c>
      <c r="H142">
        <f t="shared" si="10"/>
        <v>0.68938975538370117</v>
      </c>
      <c r="I142">
        <f t="shared" si="12"/>
        <v>-0.3719484852016901</v>
      </c>
    </row>
    <row r="143" spans="1:9" x14ac:dyDescent="0.2">
      <c r="A143" s="1" t="s">
        <v>149</v>
      </c>
      <c r="B143">
        <v>0</v>
      </c>
      <c r="C143">
        <v>0</v>
      </c>
      <c r="D143">
        <v>0</v>
      </c>
      <c r="E143">
        <v>0</v>
      </c>
      <c r="F143">
        <v>78</v>
      </c>
      <c r="G143">
        <f t="shared" si="11"/>
        <v>0.68938975227759869</v>
      </c>
      <c r="H143">
        <f t="shared" si="10"/>
        <v>0.68938975538370117</v>
      </c>
      <c r="I143">
        <f t="shared" si="12"/>
        <v>-0.3719484852016901</v>
      </c>
    </row>
    <row r="144" spans="1:9" x14ac:dyDescent="0.2">
      <c r="A144" s="1" t="s">
        <v>150</v>
      </c>
      <c r="B144">
        <v>0</v>
      </c>
      <c r="C144">
        <v>0</v>
      </c>
      <c r="D144">
        <v>0</v>
      </c>
      <c r="E144">
        <v>0</v>
      </c>
      <c r="F144">
        <v>78</v>
      </c>
      <c r="G144">
        <f t="shared" si="11"/>
        <v>0.68938975227759869</v>
      </c>
      <c r="H144">
        <f t="shared" si="10"/>
        <v>0.68938975538370117</v>
      </c>
      <c r="I144">
        <f t="shared" si="12"/>
        <v>-0.3719484852016901</v>
      </c>
    </row>
    <row r="145" spans="1:9" x14ac:dyDescent="0.2">
      <c r="A145" s="1" t="s">
        <v>151</v>
      </c>
      <c r="B145">
        <v>0</v>
      </c>
      <c r="C145">
        <v>0</v>
      </c>
      <c r="D145">
        <v>0</v>
      </c>
      <c r="E145">
        <v>0</v>
      </c>
      <c r="F145">
        <v>78</v>
      </c>
      <c r="G145">
        <f t="shared" si="11"/>
        <v>0.68938975227759869</v>
      </c>
      <c r="H145">
        <f t="shared" si="10"/>
        <v>0.68938975538370117</v>
      </c>
      <c r="I145">
        <f t="shared" si="12"/>
        <v>-0.3719484852016901</v>
      </c>
    </row>
    <row r="146" spans="1:9" x14ac:dyDescent="0.2">
      <c r="A146" s="1" t="s">
        <v>152</v>
      </c>
      <c r="B146">
        <v>0</v>
      </c>
      <c r="C146">
        <v>0</v>
      </c>
      <c r="D146">
        <v>0</v>
      </c>
      <c r="E146">
        <v>0</v>
      </c>
      <c r="F146">
        <v>78</v>
      </c>
      <c r="G146">
        <f t="shared" si="11"/>
        <v>0.68938975227759869</v>
      </c>
      <c r="H146">
        <f t="shared" si="10"/>
        <v>0.68938975538370117</v>
      </c>
      <c r="I146">
        <f t="shared" si="12"/>
        <v>-0.3719484852016901</v>
      </c>
    </row>
    <row r="147" spans="1:9" x14ac:dyDescent="0.2">
      <c r="A147" s="1" t="s">
        <v>153</v>
      </c>
      <c r="B147">
        <v>0</v>
      </c>
      <c r="C147">
        <v>0</v>
      </c>
      <c r="D147">
        <v>0</v>
      </c>
      <c r="E147">
        <v>0</v>
      </c>
      <c r="F147">
        <v>78</v>
      </c>
      <c r="G147">
        <f t="shared" si="11"/>
        <v>0.68938975227759869</v>
      </c>
      <c r="H147">
        <f t="shared" si="10"/>
        <v>0.68938975538370117</v>
      </c>
      <c r="I147">
        <f t="shared" si="12"/>
        <v>-0.3719484852016901</v>
      </c>
    </row>
    <row r="148" spans="1:9" x14ac:dyDescent="0.2">
      <c r="A148" s="1" t="s">
        <v>154</v>
      </c>
      <c r="B148">
        <v>0</v>
      </c>
      <c r="C148">
        <v>0</v>
      </c>
      <c r="D148">
        <v>0</v>
      </c>
      <c r="E148">
        <v>0</v>
      </c>
      <c r="F148">
        <v>78</v>
      </c>
      <c r="G148">
        <f t="shared" si="11"/>
        <v>0.68938975227759869</v>
      </c>
      <c r="H148">
        <f t="shared" si="10"/>
        <v>0.68938975538370117</v>
      </c>
      <c r="I148">
        <f t="shared" si="12"/>
        <v>-0.3719484852016901</v>
      </c>
    </row>
    <row r="149" spans="1:9" x14ac:dyDescent="0.2">
      <c r="A149" s="1" t="s">
        <v>155</v>
      </c>
      <c r="B149">
        <v>0</v>
      </c>
      <c r="C149">
        <v>0</v>
      </c>
      <c r="D149">
        <v>0</v>
      </c>
      <c r="E149">
        <v>0</v>
      </c>
      <c r="F149">
        <v>78</v>
      </c>
      <c r="G149">
        <f t="shared" si="11"/>
        <v>0.68938975227759869</v>
      </c>
      <c r="H149">
        <f t="shared" si="10"/>
        <v>0.68938975538370117</v>
      </c>
      <c r="I149">
        <f t="shared" si="12"/>
        <v>-0.3719484852016901</v>
      </c>
    </row>
    <row r="150" spans="1:9" x14ac:dyDescent="0.2">
      <c r="A150" s="1" t="s">
        <v>156</v>
      </c>
      <c r="B150">
        <v>0</v>
      </c>
      <c r="C150">
        <v>0</v>
      </c>
      <c r="D150">
        <v>0</v>
      </c>
      <c r="E150">
        <v>0</v>
      </c>
      <c r="F150">
        <v>78</v>
      </c>
      <c r="G150">
        <f t="shared" si="11"/>
        <v>0.68938975227759869</v>
      </c>
      <c r="H150">
        <f t="shared" si="10"/>
        <v>0.68938975538370117</v>
      </c>
      <c r="I150">
        <f t="shared" si="12"/>
        <v>-0.3719484852016901</v>
      </c>
    </row>
    <row r="151" spans="1:9" x14ac:dyDescent="0.2">
      <c r="A151" s="1" t="s">
        <v>157</v>
      </c>
      <c r="B151">
        <v>0</v>
      </c>
      <c r="C151">
        <v>0</v>
      </c>
      <c r="D151">
        <v>0</v>
      </c>
      <c r="E151">
        <v>0</v>
      </c>
      <c r="F151">
        <v>78</v>
      </c>
      <c r="G151">
        <f t="shared" si="11"/>
        <v>0.68938975227759869</v>
      </c>
      <c r="H151">
        <f t="shared" si="10"/>
        <v>0.68938975538370117</v>
      </c>
      <c r="I151">
        <f t="shared" si="12"/>
        <v>-0.3719484852016901</v>
      </c>
    </row>
    <row r="152" spans="1:9" x14ac:dyDescent="0.2">
      <c r="A152" s="1" t="s">
        <v>158</v>
      </c>
      <c r="B152">
        <v>0</v>
      </c>
      <c r="C152">
        <v>0</v>
      </c>
      <c r="D152">
        <v>0</v>
      </c>
      <c r="E152">
        <v>0</v>
      </c>
      <c r="F152">
        <v>78</v>
      </c>
      <c r="G152">
        <f t="shared" si="11"/>
        <v>0.68938975227759869</v>
      </c>
      <c r="H152">
        <f t="shared" si="10"/>
        <v>0.68938975538370117</v>
      </c>
      <c r="I152">
        <f t="shared" si="12"/>
        <v>-0.3719484852016901</v>
      </c>
    </row>
    <row r="153" spans="1:9" x14ac:dyDescent="0.2">
      <c r="A153" s="1" t="s">
        <v>159</v>
      </c>
      <c r="B153">
        <v>0</v>
      </c>
      <c r="C153">
        <v>0</v>
      </c>
      <c r="D153">
        <v>0</v>
      </c>
      <c r="E153">
        <v>0</v>
      </c>
      <c r="F153">
        <v>78</v>
      </c>
      <c r="G153">
        <f t="shared" si="11"/>
        <v>0.68938975227759869</v>
      </c>
      <c r="H153">
        <f t="shared" si="10"/>
        <v>0.68938975538370117</v>
      </c>
      <c r="I153">
        <f t="shared" si="12"/>
        <v>-0.3719484852016901</v>
      </c>
    </row>
    <row r="154" spans="1:9" x14ac:dyDescent="0.2">
      <c r="A154" s="1" t="s">
        <v>160</v>
      </c>
      <c r="B154">
        <v>0</v>
      </c>
      <c r="C154">
        <v>0</v>
      </c>
      <c r="D154">
        <v>0</v>
      </c>
      <c r="E154">
        <v>0</v>
      </c>
      <c r="F154">
        <v>78</v>
      </c>
      <c r="G154">
        <f t="shared" si="11"/>
        <v>0.68938975227759869</v>
      </c>
      <c r="H154">
        <f t="shared" si="10"/>
        <v>0.68938975538370117</v>
      </c>
      <c r="I154">
        <f t="shared" si="12"/>
        <v>-0.3719484852016901</v>
      </c>
    </row>
    <row r="155" spans="1:9" x14ac:dyDescent="0.2">
      <c r="A155" s="1" t="s">
        <v>161</v>
      </c>
      <c r="B155">
        <v>0</v>
      </c>
      <c r="C155">
        <v>0</v>
      </c>
      <c r="D155">
        <v>0</v>
      </c>
      <c r="E155">
        <v>0</v>
      </c>
      <c r="F155">
        <v>78</v>
      </c>
      <c r="G155">
        <f t="shared" si="11"/>
        <v>0.68938975227759869</v>
      </c>
      <c r="H155">
        <f t="shared" si="10"/>
        <v>0.68938975538370117</v>
      </c>
      <c r="I155">
        <f t="shared" si="12"/>
        <v>-0.3719484852016901</v>
      </c>
    </row>
    <row r="156" spans="1:9" x14ac:dyDescent="0.2">
      <c r="A156" s="1" t="s">
        <v>162</v>
      </c>
      <c r="B156">
        <v>0</v>
      </c>
      <c r="C156">
        <v>0</v>
      </c>
      <c r="D156">
        <v>0</v>
      </c>
      <c r="E156">
        <v>0</v>
      </c>
      <c r="F156">
        <v>78</v>
      </c>
      <c r="G156">
        <f t="shared" si="11"/>
        <v>0.68938975227759869</v>
      </c>
      <c r="H156">
        <f t="shared" si="10"/>
        <v>0.68938975538370117</v>
      </c>
      <c r="I156">
        <f t="shared" si="12"/>
        <v>-0.3719484852016901</v>
      </c>
    </row>
    <row r="157" spans="1:9" x14ac:dyDescent="0.2">
      <c r="A157" s="1" t="s">
        <v>163</v>
      </c>
      <c r="B157">
        <v>0</v>
      </c>
      <c r="C157">
        <v>0</v>
      </c>
      <c r="D157">
        <v>0</v>
      </c>
      <c r="E157">
        <v>0</v>
      </c>
      <c r="F157">
        <v>78</v>
      </c>
      <c r="G157">
        <f t="shared" si="11"/>
        <v>0.68938975227759869</v>
      </c>
      <c r="H157">
        <f t="shared" si="10"/>
        <v>0.68938975538370117</v>
      </c>
      <c r="I157">
        <f t="shared" si="12"/>
        <v>-0.3719484852016901</v>
      </c>
    </row>
    <row r="158" spans="1:9" x14ac:dyDescent="0.2">
      <c r="A158" s="1" t="s">
        <v>164</v>
      </c>
      <c r="B158">
        <v>0</v>
      </c>
      <c r="C158">
        <v>0</v>
      </c>
      <c r="D158">
        <v>0</v>
      </c>
      <c r="E158">
        <v>0</v>
      </c>
      <c r="F158">
        <v>78</v>
      </c>
      <c r="G158">
        <f t="shared" si="11"/>
        <v>0.68938975227759869</v>
      </c>
      <c r="H158">
        <f t="shared" si="10"/>
        <v>0.68938975538370117</v>
      </c>
      <c r="I158">
        <f t="shared" si="12"/>
        <v>-0.3719484852016901</v>
      </c>
    </row>
    <row r="159" spans="1:9" x14ac:dyDescent="0.2">
      <c r="A159" s="1" t="s">
        <v>165</v>
      </c>
      <c r="B159">
        <v>0</v>
      </c>
      <c r="C159">
        <v>0</v>
      </c>
      <c r="D159">
        <v>0</v>
      </c>
      <c r="E159">
        <v>0</v>
      </c>
      <c r="F159">
        <v>78</v>
      </c>
      <c r="G159">
        <f t="shared" si="11"/>
        <v>0.68938975227759869</v>
      </c>
      <c r="H159">
        <f t="shared" si="10"/>
        <v>0.68938975538370117</v>
      </c>
      <c r="I159">
        <f t="shared" si="12"/>
        <v>-0.3719484852016901</v>
      </c>
    </row>
    <row r="160" spans="1:9" x14ac:dyDescent="0.2">
      <c r="A160" s="1" t="s">
        <v>166</v>
      </c>
      <c r="B160">
        <v>0</v>
      </c>
      <c r="C160">
        <v>0</v>
      </c>
      <c r="D160">
        <v>0</v>
      </c>
      <c r="E160">
        <v>0</v>
      </c>
      <c r="F160">
        <v>78</v>
      </c>
      <c r="G160">
        <f t="shared" si="11"/>
        <v>0.68938975227759869</v>
      </c>
      <c r="H160">
        <f t="shared" si="10"/>
        <v>0.68938975538370117</v>
      </c>
      <c r="I160">
        <f t="shared" si="12"/>
        <v>-0.3719484852016901</v>
      </c>
    </row>
    <row r="161" spans="1:9" x14ac:dyDescent="0.2">
      <c r="A161" s="1" t="s">
        <v>167</v>
      </c>
      <c r="B161">
        <v>0</v>
      </c>
      <c r="C161">
        <v>0</v>
      </c>
      <c r="D161">
        <v>0</v>
      </c>
      <c r="E161">
        <v>0</v>
      </c>
      <c r="F161">
        <v>78</v>
      </c>
      <c r="G161">
        <f t="shared" si="11"/>
        <v>0.68938975227759869</v>
      </c>
      <c r="H161">
        <f t="shared" si="10"/>
        <v>0.68938975538370117</v>
      </c>
      <c r="I161">
        <f t="shared" si="12"/>
        <v>-0.3719484852016901</v>
      </c>
    </row>
    <row r="162" spans="1:9" x14ac:dyDescent="0.2">
      <c r="A162" s="1" t="s">
        <v>168</v>
      </c>
      <c r="B162">
        <v>0</v>
      </c>
      <c r="C162">
        <v>0</v>
      </c>
      <c r="D162">
        <v>0</v>
      </c>
      <c r="E162">
        <v>0</v>
      </c>
      <c r="F162">
        <v>78</v>
      </c>
      <c r="G162">
        <f t="shared" si="11"/>
        <v>0.68938975227759869</v>
      </c>
      <c r="H162">
        <f t="shared" si="10"/>
        <v>0.68938975538370117</v>
      </c>
      <c r="I162">
        <f t="shared" si="12"/>
        <v>-0.3719484852016901</v>
      </c>
    </row>
    <row r="163" spans="1:9" x14ac:dyDescent="0.2">
      <c r="A163" s="1" t="s">
        <v>169</v>
      </c>
      <c r="B163">
        <v>0</v>
      </c>
      <c r="C163">
        <v>0</v>
      </c>
      <c r="D163">
        <v>0</v>
      </c>
      <c r="E163">
        <v>0</v>
      </c>
      <c r="F163">
        <v>78</v>
      </c>
      <c r="G163">
        <f t="shared" si="11"/>
        <v>0.68938975227759869</v>
      </c>
      <c r="H163">
        <f t="shared" si="10"/>
        <v>0.68938975538370117</v>
      </c>
      <c r="I163">
        <f t="shared" si="12"/>
        <v>-0.3719484852016901</v>
      </c>
    </row>
    <row r="164" spans="1:9" x14ac:dyDescent="0.2">
      <c r="A164" s="1" t="s">
        <v>170</v>
      </c>
      <c r="B164">
        <v>0</v>
      </c>
      <c r="C164">
        <v>0</v>
      </c>
      <c r="D164">
        <v>0</v>
      </c>
      <c r="E164">
        <v>0</v>
      </c>
      <c r="F164">
        <v>78</v>
      </c>
      <c r="G164">
        <f t="shared" si="11"/>
        <v>0.68938975227759869</v>
      </c>
      <c r="H164">
        <f t="shared" si="10"/>
        <v>0.68938975538370117</v>
      </c>
      <c r="I164">
        <f t="shared" si="12"/>
        <v>-0.3719484852016901</v>
      </c>
    </row>
    <row r="165" spans="1:9" x14ac:dyDescent="0.2">
      <c r="A165" s="1" t="s">
        <v>171</v>
      </c>
      <c r="B165">
        <v>0</v>
      </c>
      <c r="C165">
        <v>0</v>
      </c>
      <c r="D165">
        <v>0</v>
      </c>
      <c r="E165">
        <v>0</v>
      </c>
      <c r="F165">
        <v>78</v>
      </c>
      <c r="G165">
        <f t="shared" si="11"/>
        <v>0.68938975227759869</v>
      </c>
      <c r="H165">
        <f t="shared" si="10"/>
        <v>0.68938975538370117</v>
      </c>
      <c r="I165">
        <f t="shared" si="12"/>
        <v>-0.3719484852016901</v>
      </c>
    </row>
    <row r="166" spans="1:9" x14ac:dyDescent="0.2">
      <c r="A166" s="1" t="s">
        <v>172</v>
      </c>
      <c r="B166">
        <v>0</v>
      </c>
      <c r="C166">
        <v>0</v>
      </c>
      <c r="D166">
        <v>0</v>
      </c>
      <c r="E166">
        <v>0</v>
      </c>
      <c r="F166">
        <v>78</v>
      </c>
      <c r="G166">
        <f t="shared" si="11"/>
        <v>0.68938975227759869</v>
      </c>
      <c r="H166">
        <f t="shared" si="10"/>
        <v>0.68938975538370117</v>
      </c>
      <c r="I166">
        <f t="shared" si="12"/>
        <v>-0.3719484852016901</v>
      </c>
    </row>
    <row r="167" spans="1:9" x14ac:dyDescent="0.2">
      <c r="A167" s="1" t="s">
        <v>173</v>
      </c>
      <c r="B167">
        <v>0</v>
      </c>
      <c r="C167">
        <v>0</v>
      </c>
      <c r="D167">
        <v>0</v>
      </c>
      <c r="E167">
        <v>0</v>
      </c>
      <c r="F167">
        <v>78</v>
      </c>
      <c r="G167">
        <f t="shared" si="11"/>
        <v>0.68938975227759869</v>
      </c>
      <c r="H167">
        <f t="shared" si="10"/>
        <v>0.68938975538370117</v>
      </c>
      <c r="I167">
        <f t="shared" si="12"/>
        <v>-0.3719484852016901</v>
      </c>
    </row>
    <row r="168" spans="1:9" x14ac:dyDescent="0.2">
      <c r="A168" s="1" t="s">
        <v>174</v>
      </c>
      <c r="B168">
        <v>0</v>
      </c>
      <c r="C168">
        <v>0</v>
      </c>
      <c r="D168">
        <v>0</v>
      </c>
      <c r="E168">
        <v>0</v>
      </c>
      <c r="F168">
        <v>78</v>
      </c>
      <c r="G168">
        <f t="shared" si="11"/>
        <v>0.68938975227759869</v>
      </c>
      <c r="H168">
        <f t="shared" si="10"/>
        <v>0.68938975538370117</v>
      </c>
      <c r="I168">
        <f t="shared" si="12"/>
        <v>-0.3719484852016901</v>
      </c>
    </row>
    <row r="169" spans="1:9" x14ac:dyDescent="0.2">
      <c r="A169" s="1" t="s">
        <v>175</v>
      </c>
      <c r="B169">
        <v>0</v>
      </c>
      <c r="C169">
        <v>0</v>
      </c>
      <c r="D169">
        <v>0</v>
      </c>
      <c r="E169">
        <v>0</v>
      </c>
      <c r="F169">
        <v>78</v>
      </c>
      <c r="G169">
        <f t="shared" si="11"/>
        <v>0.68938975227759869</v>
      </c>
      <c r="H169">
        <f t="shared" si="10"/>
        <v>0.68938975538370117</v>
      </c>
      <c r="I169">
        <f t="shared" si="12"/>
        <v>-0.3719484852016901</v>
      </c>
    </row>
    <row r="170" spans="1:9" x14ac:dyDescent="0.2">
      <c r="A170" s="1" t="s">
        <v>176</v>
      </c>
      <c r="B170">
        <v>0</v>
      </c>
      <c r="C170">
        <v>0</v>
      </c>
      <c r="D170">
        <v>0</v>
      </c>
      <c r="E170">
        <v>0</v>
      </c>
      <c r="F170">
        <v>78</v>
      </c>
      <c r="G170">
        <f t="shared" si="11"/>
        <v>0.68938975227759869</v>
      </c>
      <c r="H170">
        <f t="shared" si="10"/>
        <v>0.68938975538370117</v>
      </c>
      <c r="I170">
        <f t="shared" si="12"/>
        <v>-0.3719484852016901</v>
      </c>
    </row>
    <row r="171" spans="1:9" x14ac:dyDescent="0.2">
      <c r="A171" s="1" t="s">
        <v>177</v>
      </c>
      <c r="B171">
        <v>0</v>
      </c>
      <c r="C171">
        <v>0</v>
      </c>
      <c r="D171">
        <v>0</v>
      </c>
      <c r="E171">
        <v>0</v>
      </c>
      <c r="F171">
        <v>78</v>
      </c>
      <c r="G171">
        <f t="shared" si="11"/>
        <v>0.68938975227759869</v>
      </c>
      <c r="H171">
        <f t="shared" si="10"/>
        <v>0.68938975538370117</v>
      </c>
      <c r="I171">
        <f t="shared" si="12"/>
        <v>-0.3719484852016901</v>
      </c>
    </row>
    <row r="172" spans="1:9" x14ac:dyDescent="0.2">
      <c r="A172" s="1" t="s">
        <v>178</v>
      </c>
      <c r="B172">
        <v>0</v>
      </c>
      <c r="C172">
        <v>0</v>
      </c>
      <c r="D172">
        <v>0</v>
      </c>
      <c r="E172">
        <v>0</v>
      </c>
      <c r="F172">
        <v>78</v>
      </c>
      <c r="G172">
        <f t="shared" si="11"/>
        <v>0.68938975227759869</v>
      </c>
      <c r="H172">
        <f t="shared" si="10"/>
        <v>0.68938975538370117</v>
      </c>
      <c r="I172">
        <f t="shared" si="12"/>
        <v>-0.3719484852016901</v>
      </c>
    </row>
    <row r="173" spans="1:9" x14ac:dyDescent="0.2">
      <c r="A173" s="1" t="s">
        <v>179</v>
      </c>
      <c r="B173">
        <v>0</v>
      </c>
      <c r="C173">
        <v>0</v>
      </c>
      <c r="D173">
        <v>0</v>
      </c>
      <c r="E173">
        <v>0</v>
      </c>
      <c r="F173">
        <v>78</v>
      </c>
      <c r="G173">
        <f t="shared" si="11"/>
        <v>0.68938975227759869</v>
      </c>
      <c r="H173">
        <f t="shared" si="10"/>
        <v>0.68938975538370117</v>
      </c>
      <c r="I173">
        <f t="shared" si="12"/>
        <v>-0.3719484852016901</v>
      </c>
    </row>
    <row r="174" spans="1:9" x14ac:dyDescent="0.2">
      <c r="A174" s="1" t="s">
        <v>180</v>
      </c>
      <c r="B174">
        <v>0</v>
      </c>
      <c r="C174">
        <v>0</v>
      </c>
      <c r="D174">
        <v>0</v>
      </c>
      <c r="E174">
        <v>0</v>
      </c>
      <c r="F174">
        <v>78</v>
      </c>
      <c r="G174">
        <f t="shared" si="11"/>
        <v>0.68938975227759869</v>
      </c>
      <c r="H174">
        <f t="shared" si="10"/>
        <v>0.68938975538370117</v>
      </c>
      <c r="I174">
        <f t="shared" si="12"/>
        <v>-0.3719484852016901</v>
      </c>
    </row>
    <row r="175" spans="1:9" x14ac:dyDescent="0.2">
      <c r="A175" s="1" t="s">
        <v>181</v>
      </c>
      <c r="B175">
        <v>0</v>
      </c>
      <c r="C175">
        <v>0</v>
      </c>
      <c r="D175">
        <v>0</v>
      </c>
      <c r="E175">
        <v>0</v>
      </c>
      <c r="F175">
        <v>78</v>
      </c>
      <c r="G175">
        <f t="shared" si="11"/>
        <v>0.68938975227759869</v>
      </c>
      <c r="H175">
        <f t="shared" si="10"/>
        <v>0.68938975538370117</v>
      </c>
      <c r="I175">
        <f t="shared" si="12"/>
        <v>-0.3719484852016901</v>
      </c>
    </row>
    <row r="176" spans="1:9" x14ac:dyDescent="0.2">
      <c r="A176" s="1" t="s">
        <v>182</v>
      </c>
      <c r="B176">
        <v>0</v>
      </c>
      <c r="C176">
        <v>0</v>
      </c>
      <c r="D176">
        <v>0</v>
      </c>
      <c r="E176">
        <v>0</v>
      </c>
      <c r="F176">
        <v>78</v>
      </c>
      <c r="G176">
        <f t="shared" si="11"/>
        <v>0.68938975227759869</v>
      </c>
      <c r="H176">
        <f t="shared" si="10"/>
        <v>0.68938975538370117</v>
      </c>
      <c r="I176">
        <f t="shared" si="12"/>
        <v>-0.3719484852016901</v>
      </c>
    </row>
    <row r="177" spans="1:9" x14ac:dyDescent="0.2">
      <c r="A177" s="1" t="s">
        <v>183</v>
      </c>
      <c r="B177">
        <v>0</v>
      </c>
      <c r="C177">
        <v>0</v>
      </c>
      <c r="D177">
        <v>0</v>
      </c>
      <c r="E177">
        <v>0</v>
      </c>
      <c r="F177">
        <v>78</v>
      </c>
      <c r="G177">
        <f t="shared" si="11"/>
        <v>0.68938975227759869</v>
      </c>
      <c r="H177">
        <f t="shared" si="10"/>
        <v>0.68938975538370117</v>
      </c>
      <c r="I177">
        <f t="shared" si="12"/>
        <v>-0.3719484852016901</v>
      </c>
    </row>
    <row r="178" spans="1:9" x14ac:dyDescent="0.2">
      <c r="A178" s="1" t="s">
        <v>184</v>
      </c>
      <c r="B178">
        <v>0</v>
      </c>
      <c r="C178">
        <v>0</v>
      </c>
      <c r="D178">
        <v>0</v>
      </c>
      <c r="E178">
        <v>0</v>
      </c>
      <c r="F178">
        <v>78</v>
      </c>
      <c r="G178">
        <f t="shared" si="11"/>
        <v>0.68938975227759869</v>
      </c>
      <c r="H178">
        <f t="shared" si="10"/>
        <v>0.68938975538370117</v>
      </c>
      <c r="I178">
        <f t="shared" si="12"/>
        <v>-0.3719484852016901</v>
      </c>
    </row>
    <row r="179" spans="1:9" x14ac:dyDescent="0.2">
      <c r="A179" s="1" t="s">
        <v>185</v>
      </c>
      <c r="B179">
        <v>0</v>
      </c>
      <c r="C179">
        <v>0</v>
      </c>
      <c r="D179">
        <v>0</v>
      </c>
      <c r="E179">
        <v>0</v>
      </c>
      <c r="F179">
        <v>78</v>
      </c>
      <c r="G179">
        <f t="shared" si="11"/>
        <v>0.68938975227759869</v>
      </c>
      <c r="H179">
        <f t="shared" si="10"/>
        <v>0.68938975538370117</v>
      </c>
      <c r="I179">
        <f t="shared" si="12"/>
        <v>-0.3719484852016901</v>
      </c>
    </row>
    <row r="180" spans="1:9" x14ac:dyDescent="0.2">
      <c r="A180" s="1" t="s">
        <v>186</v>
      </c>
      <c r="B180">
        <v>0</v>
      </c>
      <c r="C180">
        <v>0</v>
      </c>
      <c r="D180">
        <v>0</v>
      </c>
      <c r="E180">
        <v>0</v>
      </c>
      <c r="F180">
        <v>78</v>
      </c>
      <c r="G180">
        <f t="shared" si="11"/>
        <v>0.68938975227759869</v>
      </c>
      <c r="H180">
        <f t="shared" si="10"/>
        <v>0.68938975538370117</v>
      </c>
      <c r="I180">
        <f t="shared" si="12"/>
        <v>-0.3719484852016901</v>
      </c>
    </row>
    <row r="181" spans="1:9" x14ac:dyDescent="0.2">
      <c r="A181" s="1" t="s">
        <v>187</v>
      </c>
      <c r="B181">
        <v>0</v>
      </c>
      <c r="C181">
        <v>0</v>
      </c>
      <c r="D181">
        <v>0</v>
      </c>
      <c r="E181">
        <v>0</v>
      </c>
      <c r="F181">
        <v>78</v>
      </c>
      <c r="G181">
        <f t="shared" si="11"/>
        <v>0.68938975227759869</v>
      </c>
      <c r="H181">
        <f t="shared" si="10"/>
        <v>0.68938975538370117</v>
      </c>
      <c r="I181">
        <f t="shared" si="12"/>
        <v>-0.3719484852016901</v>
      </c>
    </row>
    <row r="182" spans="1:9" x14ac:dyDescent="0.2">
      <c r="A182" s="1" t="s">
        <v>188</v>
      </c>
      <c r="B182">
        <v>0</v>
      </c>
      <c r="C182">
        <v>0</v>
      </c>
      <c r="D182">
        <v>0</v>
      </c>
      <c r="E182">
        <v>0</v>
      </c>
      <c r="F182">
        <v>78</v>
      </c>
      <c r="G182">
        <f t="shared" si="11"/>
        <v>0.68938975227759869</v>
      </c>
      <c r="H182">
        <f t="shared" si="10"/>
        <v>0.68938975538370117</v>
      </c>
      <c r="I182">
        <f t="shared" si="12"/>
        <v>-0.3719484852016901</v>
      </c>
    </row>
    <row r="183" spans="1:9" x14ac:dyDescent="0.2">
      <c r="A183" s="1" t="s">
        <v>189</v>
      </c>
      <c r="B183">
        <v>0</v>
      </c>
      <c r="C183">
        <v>0</v>
      </c>
      <c r="D183">
        <v>0</v>
      </c>
      <c r="E183">
        <v>0</v>
      </c>
      <c r="F183">
        <v>78</v>
      </c>
      <c r="G183">
        <f t="shared" si="11"/>
        <v>0.68938975227759869</v>
      </c>
      <c r="H183">
        <f t="shared" si="10"/>
        <v>0.68938975538370117</v>
      </c>
      <c r="I183">
        <f t="shared" si="12"/>
        <v>-0.3719484852016901</v>
      </c>
    </row>
    <row r="184" spans="1:9" x14ac:dyDescent="0.2">
      <c r="A184" s="1" t="s">
        <v>190</v>
      </c>
      <c r="B184">
        <v>0</v>
      </c>
      <c r="C184">
        <v>0</v>
      </c>
      <c r="D184">
        <v>0</v>
      </c>
      <c r="E184">
        <v>0</v>
      </c>
      <c r="F184">
        <v>78</v>
      </c>
      <c r="G184">
        <f t="shared" si="11"/>
        <v>0.68938975227759869</v>
      </c>
      <c r="H184">
        <f t="shared" si="10"/>
        <v>0.68938975538370117</v>
      </c>
      <c r="I184">
        <f t="shared" si="12"/>
        <v>-0.3719484852016901</v>
      </c>
    </row>
    <row r="185" spans="1:9" x14ac:dyDescent="0.2">
      <c r="A185" s="1" t="s">
        <v>191</v>
      </c>
      <c r="B185">
        <v>0</v>
      </c>
      <c r="C185">
        <v>0</v>
      </c>
      <c r="D185">
        <v>0</v>
      </c>
      <c r="E185">
        <v>0</v>
      </c>
      <c r="F185">
        <v>78</v>
      </c>
      <c r="G185">
        <f t="shared" si="11"/>
        <v>0.68938975227759869</v>
      </c>
      <c r="H185">
        <f t="shared" si="10"/>
        <v>0.68938975538370117</v>
      </c>
      <c r="I185">
        <f t="shared" si="12"/>
        <v>-0.3719484852016901</v>
      </c>
    </row>
    <row r="186" spans="1:9" x14ac:dyDescent="0.2">
      <c r="A186" s="1" t="s">
        <v>192</v>
      </c>
      <c r="B186">
        <v>0</v>
      </c>
      <c r="C186">
        <v>0</v>
      </c>
      <c r="D186">
        <v>0</v>
      </c>
      <c r="E186">
        <v>0</v>
      </c>
      <c r="F186">
        <v>78</v>
      </c>
      <c r="G186">
        <f t="shared" si="11"/>
        <v>0.68938975227759869</v>
      </c>
      <c r="H186">
        <f t="shared" si="10"/>
        <v>0.68938975538370117</v>
      </c>
      <c r="I186">
        <f t="shared" si="12"/>
        <v>-0.3719484852016901</v>
      </c>
    </row>
    <row r="187" spans="1:9" x14ac:dyDescent="0.2">
      <c r="A187" s="1" t="s">
        <v>193</v>
      </c>
      <c r="B187">
        <v>0</v>
      </c>
      <c r="C187">
        <v>0</v>
      </c>
      <c r="D187">
        <v>0</v>
      </c>
      <c r="E187">
        <v>0</v>
      </c>
      <c r="F187">
        <v>78</v>
      </c>
      <c r="G187">
        <f t="shared" si="11"/>
        <v>0.68938975227759869</v>
      </c>
      <c r="H187">
        <f t="shared" si="10"/>
        <v>0.68938975538370117</v>
      </c>
      <c r="I187">
        <f t="shared" si="12"/>
        <v>-0.3719484852016901</v>
      </c>
    </row>
    <row r="188" spans="1:9" x14ac:dyDescent="0.2">
      <c r="A188" s="1" t="s">
        <v>194</v>
      </c>
      <c r="B188">
        <v>0</v>
      </c>
      <c r="C188">
        <v>0</v>
      </c>
      <c r="D188">
        <v>0</v>
      </c>
      <c r="E188">
        <v>0</v>
      </c>
      <c r="F188">
        <v>78</v>
      </c>
      <c r="G188">
        <f t="shared" si="11"/>
        <v>0.68938975227759869</v>
      </c>
      <c r="H188">
        <f t="shared" si="10"/>
        <v>0.68938975538370117</v>
      </c>
      <c r="I188">
        <f t="shared" si="12"/>
        <v>-0.3719484852016901</v>
      </c>
    </row>
    <row r="189" spans="1:9" x14ac:dyDescent="0.2">
      <c r="A189" s="1" t="s">
        <v>195</v>
      </c>
      <c r="B189">
        <v>0</v>
      </c>
      <c r="C189">
        <v>0</v>
      </c>
      <c r="D189">
        <v>0</v>
      </c>
      <c r="E189">
        <v>0</v>
      </c>
      <c r="F189">
        <v>78</v>
      </c>
      <c r="G189">
        <f t="shared" si="11"/>
        <v>0.68938975227759869</v>
      </c>
      <c r="H189">
        <f t="shared" si="10"/>
        <v>0.68938975538370117</v>
      </c>
      <c r="I189">
        <f t="shared" si="12"/>
        <v>-0.3719484852016901</v>
      </c>
    </row>
    <row r="190" spans="1:9" x14ac:dyDescent="0.2">
      <c r="A190" s="1" t="s">
        <v>196</v>
      </c>
      <c r="B190">
        <v>0</v>
      </c>
      <c r="C190">
        <v>0</v>
      </c>
      <c r="D190">
        <v>0</v>
      </c>
      <c r="E190">
        <v>0</v>
      </c>
      <c r="F190">
        <v>78</v>
      </c>
      <c r="G190">
        <f t="shared" si="11"/>
        <v>0.68938975227759869</v>
      </c>
      <c r="H190">
        <f t="shared" si="10"/>
        <v>0.68938975538370117</v>
      </c>
      <c r="I190">
        <f t="shared" si="12"/>
        <v>-0.3719484852016901</v>
      </c>
    </row>
    <row r="191" spans="1:9" x14ac:dyDescent="0.2">
      <c r="A191" s="1" t="s">
        <v>197</v>
      </c>
      <c r="B191">
        <v>0</v>
      </c>
      <c r="C191">
        <v>0</v>
      </c>
      <c r="D191">
        <v>0</v>
      </c>
      <c r="E191">
        <v>0</v>
      </c>
      <c r="F191">
        <v>78</v>
      </c>
      <c r="G191">
        <f t="shared" si="11"/>
        <v>0.68938975227759869</v>
      </c>
      <c r="H191">
        <f t="shared" si="10"/>
        <v>0.68938975538370117</v>
      </c>
      <c r="I191">
        <f t="shared" si="12"/>
        <v>-0.3719484852016901</v>
      </c>
    </row>
    <row r="192" spans="1:9" x14ac:dyDescent="0.2">
      <c r="A192" s="1" t="s">
        <v>198</v>
      </c>
      <c r="B192">
        <v>0</v>
      </c>
      <c r="C192">
        <v>0</v>
      </c>
      <c r="D192">
        <v>0</v>
      </c>
      <c r="E192">
        <v>0</v>
      </c>
      <c r="F192">
        <v>78</v>
      </c>
      <c r="G192">
        <f t="shared" si="11"/>
        <v>0.68938975227759869</v>
      </c>
      <c r="H192">
        <f t="shared" si="10"/>
        <v>0.68938975538370117</v>
      </c>
      <c r="I192">
        <f t="shared" si="12"/>
        <v>-0.3719484852016901</v>
      </c>
    </row>
    <row r="193" spans="1:9" x14ac:dyDescent="0.2">
      <c r="A193" s="1" t="s">
        <v>199</v>
      </c>
      <c r="B193">
        <v>0</v>
      </c>
      <c r="C193">
        <v>0</v>
      </c>
      <c r="D193">
        <v>0</v>
      </c>
      <c r="E193">
        <v>0</v>
      </c>
      <c r="F193">
        <v>78</v>
      </c>
      <c r="G193">
        <f t="shared" si="11"/>
        <v>0.68938975227759869</v>
      </c>
      <c r="H193">
        <f t="shared" si="10"/>
        <v>0.68938975538370117</v>
      </c>
      <c r="I193">
        <f t="shared" si="12"/>
        <v>-0.3719484852016901</v>
      </c>
    </row>
    <row r="194" spans="1:9" x14ac:dyDescent="0.2">
      <c r="A194" s="1" t="s">
        <v>200</v>
      </c>
      <c r="B194">
        <v>0</v>
      </c>
      <c r="C194">
        <v>0</v>
      </c>
      <c r="D194">
        <v>0</v>
      </c>
      <c r="E194">
        <v>0</v>
      </c>
      <c r="F194">
        <v>78</v>
      </c>
      <c r="G194">
        <f t="shared" si="11"/>
        <v>0.68938975227759869</v>
      </c>
      <c r="H194">
        <f t="shared" si="10"/>
        <v>0.68938975538370117</v>
      </c>
      <c r="I194">
        <f t="shared" si="12"/>
        <v>-0.3719484852016901</v>
      </c>
    </row>
    <row r="195" spans="1:9" x14ac:dyDescent="0.2">
      <c r="A195" s="1" t="s">
        <v>201</v>
      </c>
      <c r="B195">
        <v>0</v>
      </c>
      <c r="C195">
        <v>0</v>
      </c>
      <c r="D195">
        <v>0</v>
      </c>
      <c r="E195">
        <v>0</v>
      </c>
      <c r="F195">
        <v>78</v>
      </c>
      <c r="G195">
        <f t="shared" si="11"/>
        <v>0.68938975227759869</v>
      </c>
      <c r="H195">
        <f t="shared" si="10"/>
        <v>0.68938975538370117</v>
      </c>
      <c r="I195">
        <f t="shared" si="12"/>
        <v>-0.3719484852016901</v>
      </c>
    </row>
    <row r="196" spans="1:9" x14ac:dyDescent="0.2">
      <c r="A196" s="1" t="s">
        <v>202</v>
      </c>
      <c r="B196">
        <v>0</v>
      </c>
      <c r="C196">
        <v>0</v>
      </c>
      <c r="D196">
        <v>0</v>
      </c>
      <c r="E196">
        <v>0</v>
      </c>
      <c r="F196">
        <v>78</v>
      </c>
      <c r="G196">
        <f t="shared" si="11"/>
        <v>0.68938975227759869</v>
      </c>
      <c r="H196">
        <f t="shared" si="10"/>
        <v>0.68938975538370117</v>
      </c>
      <c r="I196">
        <f t="shared" si="12"/>
        <v>-0.3719484852016901</v>
      </c>
    </row>
    <row r="197" spans="1:9" x14ac:dyDescent="0.2">
      <c r="A197" s="1" t="s">
        <v>203</v>
      </c>
      <c r="B197">
        <v>0</v>
      </c>
      <c r="C197">
        <v>0</v>
      </c>
      <c r="D197">
        <v>0</v>
      </c>
      <c r="E197">
        <v>0</v>
      </c>
      <c r="F197">
        <v>78</v>
      </c>
      <c r="G197">
        <f t="shared" si="11"/>
        <v>0.68938975227759869</v>
      </c>
      <c r="H197">
        <f t="shared" ref="H197:H210" si="13">IF(B197=0,$B$3+(1-$B$3)*G197,(1-$B$3)*G197)</f>
        <v>0.68938975538370117</v>
      </c>
      <c r="I197">
        <f t="shared" si="12"/>
        <v>-0.3719484852016901</v>
      </c>
    </row>
    <row r="198" spans="1:9" x14ac:dyDescent="0.2">
      <c r="A198" s="1" t="s">
        <v>204</v>
      </c>
      <c r="B198">
        <v>0</v>
      </c>
      <c r="C198">
        <v>0</v>
      </c>
      <c r="D198">
        <v>0</v>
      </c>
      <c r="E198">
        <v>0</v>
      </c>
      <c r="F198">
        <v>78</v>
      </c>
      <c r="G198">
        <f t="shared" ref="G198:G210" si="14">_xlfn.GAMMA($B$1+B198)/(_xlfn.GAMMA($B$1)*FACT(B198))*($B$2/($B$2+1))^$B$1*(1/($B$2+1))^B198</f>
        <v>0.68938975227759869</v>
      </c>
      <c r="H198">
        <f t="shared" si="13"/>
        <v>0.68938975538370117</v>
      </c>
      <c r="I198">
        <f t="shared" ref="I198:I210" si="15">LN(H198)</f>
        <v>-0.3719484852016901</v>
      </c>
    </row>
    <row r="199" spans="1:9" x14ac:dyDescent="0.2">
      <c r="A199" s="1" t="s">
        <v>205</v>
      </c>
      <c r="B199">
        <v>0</v>
      </c>
      <c r="C199">
        <v>0</v>
      </c>
      <c r="D199">
        <v>0</v>
      </c>
      <c r="E199">
        <v>0</v>
      </c>
      <c r="F199">
        <v>78</v>
      </c>
      <c r="G199">
        <f t="shared" si="14"/>
        <v>0.68938975227759869</v>
      </c>
      <c r="H199">
        <f t="shared" si="13"/>
        <v>0.68938975538370117</v>
      </c>
      <c r="I199">
        <f t="shared" si="15"/>
        <v>-0.3719484852016901</v>
      </c>
    </row>
    <row r="200" spans="1:9" x14ac:dyDescent="0.2">
      <c r="A200" s="1" t="s">
        <v>206</v>
      </c>
      <c r="B200">
        <v>0</v>
      </c>
      <c r="C200">
        <v>0</v>
      </c>
      <c r="D200">
        <v>0</v>
      </c>
      <c r="E200">
        <v>0</v>
      </c>
      <c r="F200">
        <v>78</v>
      </c>
      <c r="G200">
        <f t="shared" si="14"/>
        <v>0.68938975227759869</v>
      </c>
      <c r="H200">
        <f t="shared" si="13"/>
        <v>0.68938975538370117</v>
      </c>
      <c r="I200">
        <f t="shared" si="15"/>
        <v>-0.3719484852016901</v>
      </c>
    </row>
    <row r="201" spans="1:9" x14ac:dyDescent="0.2">
      <c r="A201" s="1" t="s">
        <v>207</v>
      </c>
      <c r="B201">
        <v>0</v>
      </c>
      <c r="C201">
        <v>0</v>
      </c>
      <c r="D201">
        <v>0</v>
      </c>
      <c r="E201">
        <v>0</v>
      </c>
      <c r="F201">
        <v>78</v>
      </c>
      <c r="G201">
        <f t="shared" si="14"/>
        <v>0.68938975227759869</v>
      </c>
      <c r="H201">
        <f t="shared" si="13"/>
        <v>0.68938975538370117</v>
      </c>
      <c r="I201">
        <f t="shared" si="15"/>
        <v>-0.3719484852016901</v>
      </c>
    </row>
    <row r="202" spans="1:9" x14ac:dyDescent="0.2">
      <c r="A202" s="1" t="s">
        <v>208</v>
      </c>
      <c r="B202">
        <v>0</v>
      </c>
      <c r="C202">
        <v>0</v>
      </c>
      <c r="D202">
        <v>0</v>
      </c>
      <c r="E202">
        <v>0</v>
      </c>
      <c r="F202">
        <v>78</v>
      </c>
      <c r="G202">
        <f t="shared" si="14"/>
        <v>0.68938975227759869</v>
      </c>
      <c r="H202">
        <f t="shared" si="13"/>
        <v>0.68938975538370117</v>
      </c>
      <c r="I202">
        <f t="shared" si="15"/>
        <v>-0.3719484852016901</v>
      </c>
    </row>
    <row r="203" spans="1:9" x14ac:dyDescent="0.2">
      <c r="A203" s="1" t="s">
        <v>209</v>
      </c>
      <c r="B203">
        <v>0</v>
      </c>
      <c r="C203">
        <v>0</v>
      </c>
      <c r="D203">
        <v>0</v>
      </c>
      <c r="E203">
        <v>0</v>
      </c>
      <c r="F203">
        <v>78</v>
      </c>
      <c r="G203">
        <f t="shared" si="14"/>
        <v>0.68938975227759869</v>
      </c>
      <c r="H203">
        <f t="shared" si="13"/>
        <v>0.68938975538370117</v>
      </c>
      <c r="I203">
        <f t="shared" si="15"/>
        <v>-0.3719484852016901</v>
      </c>
    </row>
    <row r="204" spans="1:9" x14ac:dyDescent="0.2">
      <c r="A204" s="1" t="s">
        <v>210</v>
      </c>
      <c r="B204">
        <v>0</v>
      </c>
      <c r="C204">
        <v>0</v>
      </c>
      <c r="D204">
        <v>0</v>
      </c>
      <c r="E204">
        <v>0</v>
      </c>
      <c r="F204">
        <v>78</v>
      </c>
      <c r="G204">
        <f t="shared" si="14"/>
        <v>0.68938975227759869</v>
      </c>
      <c r="H204">
        <f t="shared" si="13"/>
        <v>0.68938975538370117</v>
      </c>
      <c r="I204">
        <f t="shared" si="15"/>
        <v>-0.3719484852016901</v>
      </c>
    </row>
    <row r="205" spans="1:9" x14ac:dyDescent="0.2">
      <c r="A205" s="1" t="s">
        <v>211</v>
      </c>
      <c r="B205">
        <v>0</v>
      </c>
      <c r="C205">
        <v>0</v>
      </c>
      <c r="D205">
        <v>0</v>
      </c>
      <c r="E205">
        <v>0</v>
      </c>
      <c r="F205">
        <v>78</v>
      </c>
      <c r="G205">
        <f t="shared" si="14"/>
        <v>0.68938975227759869</v>
      </c>
      <c r="H205">
        <f t="shared" si="13"/>
        <v>0.68938975538370117</v>
      </c>
      <c r="I205">
        <f t="shared" si="15"/>
        <v>-0.3719484852016901</v>
      </c>
    </row>
    <row r="206" spans="1:9" x14ac:dyDescent="0.2">
      <c r="A206" s="1" t="s">
        <v>212</v>
      </c>
      <c r="B206">
        <v>0</v>
      </c>
      <c r="C206">
        <v>0</v>
      </c>
      <c r="D206">
        <v>0</v>
      </c>
      <c r="E206">
        <v>0</v>
      </c>
      <c r="F206">
        <v>78</v>
      </c>
      <c r="G206">
        <f t="shared" si="14"/>
        <v>0.68938975227759869</v>
      </c>
      <c r="H206">
        <f t="shared" si="13"/>
        <v>0.68938975538370117</v>
      </c>
      <c r="I206">
        <f t="shared" si="15"/>
        <v>-0.3719484852016901</v>
      </c>
    </row>
    <row r="207" spans="1:9" x14ac:dyDescent="0.2">
      <c r="A207" s="1" t="s">
        <v>213</v>
      </c>
      <c r="B207">
        <v>0</v>
      </c>
      <c r="C207">
        <v>0</v>
      </c>
      <c r="D207">
        <v>0</v>
      </c>
      <c r="E207">
        <v>0</v>
      </c>
      <c r="F207">
        <v>78</v>
      </c>
      <c r="G207">
        <f t="shared" si="14"/>
        <v>0.68938975227759869</v>
      </c>
      <c r="H207">
        <f t="shared" si="13"/>
        <v>0.68938975538370117</v>
      </c>
      <c r="I207">
        <f t="shared" si="15"/>
        <v>-0.3719484852016901</v>
      </c>
    </row>
    <row r="208" spans="1:9" x14ac:dyDescent="0.2">
      <c r="A208" s="1" t="s">
        <v>214</v>
      </c>
      <c r="B208">
        <v>0</v>
      </c>
      <c r="C208">
        <v>0</v>
      </c>
      <c r="D208">
        <v>0</v>
      </c>
      <c r="E208">
        <v>0</v>
      </c>
      <c r="F208">
        <v>78</v>
      </c>
      <c r="G208">
        <f t="shared" si="14"/>
        <v>0.68938975227759869</v>
      </c>
      <c r="H208">
        <f t="shared" si="13"/>
        <v>0.68938975538370117</v>
      </c>
      <c r="I208">
        <f t="shared" si="15"/>
        <v>-0.3719484852016901</v>
      </c>
    </row>
    <row r="209" spans="1:9" x14ac:dyDescent="0.2">
      <c r="A209" s="1" t="s">
        <v>215</v>
      </c>
      <c r="B209">
        <v>0</v>
      </c>
      <c r="C209">
        <v>0</v>
      </c>
      <c r="D209">
        <v>0</v>
      </c>
      <c r="E209">
        <v>0</v>
      </c>
      <c r="F209">
        <v>78</v>
      </c>
      <c r="G209">
        <f t="shared" si="14"/>
        <v>0.68938975227759869</v>
      </c>
      <c r="H209">
        <f t="shared" si="13"/>
        <v>0.68938975538370117</v>
      </c>
      <c r="I209">
        <f t="shared" si="15"/>
        <v>-0.3719484852016901</v>
      </c>
    </row>
    <row r="210" spans="1:9" x14ac:dyDescent="0.2">
      <c r="A210" s="1" t="s">
        <v>216</v>
      </c>
      <c r="B210">
        <v>0</v>
      </c>
      <c r="C210">
        <v>0</v>
      </c>
      <c r="D210">
        <v>0</v>
      </c>
      <c r="E210">
        <v>0</v>
      </c>
      <c r="F210">
        <v>78</v>
      </c>
      <c r="G210">
        <f t="shared" si="14"/>
        <v>0.68938975227759869</v>
      </c>
      <c r="H210">
        <f t="shared" si="13"/>
        <v>0.68938975538370117</v>
      </c>
      <c r="I210">
        <f t="shared" si="15"/>
        <v>-0.3719484852016901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0"/>
  <sheetViews>
    <sheetView workbookViewId="0">
      <selection activeCell="M8" sqref="M8"/>
    </sheetView>
  </sheetViews>
  <sheetFormatPr baseColWidth="10" defaultColWidth="8.83203125" defaultRowHeight="15" x14ac:dyDescent="0.2"/>
  <sheetData>
    <row r="1" spans="1:16" x14ac:dyDescent="0.2">
      <c r="A1" t="s">
        <v>99</v>
      </c>
      <c r="B1">
        <v>0.13920447299883559</v>
      </c>
    </row>
    <row r="2" spans="1:16" x14ac:dyDescent="0.2">
      <c r="A2" t="s">
        <v>100</v>
      </c>
      <c r="B2">
        <v>8.3718604286967396E-2</v>
      </c>
    </row>
    <row r="3" spans="1:16" x14ac:dyDescent="0.2">
      <c r="A3" t="s">
        <v>225</v>
      </c>
      <c r="B3">
        <v>1.8527490900182516E-2</v>
      </c>
      <c r="H3" t="s">
        <v>103</v>
      </c>
      <c r="I3">
        <f>SUM(I5:I210)</f>
        <v>-283.97384123220161</v>
      </c>
    </row>
    <row r="4" spans="1:16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101</v>
      </c>
      <c r="H4" t="s">
        <v>226</v>
      </c>
      <c r="I4" t="s">
        <v>102</v>
      </c>
      <c r="K4" s="4" t="s">
        <v>224</v>
      </c>
    </row>
    <row r="5" spans="1:16" x14ac:dyDescent="0.2">
      <c r="A5" t="s">
        <v>6</v>
      </c>
      <c r="B5">
        <v>39</v>
      </c>
      <c r="C5">
        <v>41</v>
      </c>
      <c r="D5">
        <v>33</v>
      </c>
      <c r="E5">
        <v>113</v>
      </c>
      <c r="F5">
        <v>1</v>
      </c>
      <c r="G5">
        <f>_xlfn.GAMMA($B$1+B5)/(_xlfn.GAMMA($B$1)*FACT(B5))*($B$2/($B$2+1))^$B$1*(1/($B$2+1))^B5</f>
        <v>1.9286497274994277E-4</v>
      </c>
      <c r="H5">
        <f>IF(B5=1,$B$3+(1-$B$3)*G5,(1-$B$3)*G5)</f>
        <v>1.8929166872235428E-4</v>
      </c>
      <c r="I5">
        <f>LN(H5)</f>
        <v>-8.5722215116929217</v>
      </c>
      <c r="K5" s="6" t="s">
        <v>217</v>
      </c>
      <c r="L5" s="2" t="s">
        <v>218</v>
      </c>
      <c r="M5" s="2" t="s">
        <v>101</v>
      </c>
      <c r="N5" s="2" t="s">
        <v>102</v>
      </c>
      <c r="O5" s="2" t="s">
        <v>219</v>
      </c>
      <c r="P5" s="2" t="s">
        <v>220</v>
      </c>
    </row>
    <row r="6" spans="1:16" x14ac:dyDescent="0.2">
      <c r="A6" t="s">
        <v>7</v>
      </c>
      <c r="B6">
        <v>38</v>
      </c>
      <c r="C6">
        <v>32</v>
      </c>
      <c r="D6">
        <v>18</v>
      </c>
      <c r="E6">
        <v>88</v>
      </c>
      <c r="F6">
        <v>2</v>
      </c>
      <c r="G6">
        <f t="shared" ref="G6:G69" si="0">_xlfn.GAMMA($B$1+B6)/(_xlfn.GAMMA($B$1)*FACT(B6))*($B$2/($B$2+1))^$B$1*(1/($B$2+1))^B6</f>
        <v>2.1372871083514601E-4</v>
      </c>
      <c r="H6">
        <f t="shared" ref="H6:H69" si="1">IF(B6=1,$B$3+(1-$B$3)*G6,(1-$B$3)*G6)</f>
        <v>2.0976885409004011E-4</v>
      </c>
      <c r="I6">
        <f t="shared" ref="I6:I69" si="2">LN(H6)</f>
        <v>-8.4695043282655451</v>
      </c>
      <c r="K6" s="2">
        <v>0</v>
      </c>
      <c r="L6" s="2">
        <f>COUNTIF('Gold Medal MLE'!$B$5:$B$210,K6)</f>
        <v>141</v>
      </c>
      <c r="M6" s="2">
        <f>(1-$B$3)*($B$2/($B$2+1))^$B$1</f>
        <v>0.68717856451081838</v>
      </c>
      <c r="N6" s="2">
        <f t="shared" ref="N6:N16" si="3">L6*LN(M6)</f>
        <v>-52.897715283753676</v>
      </c>
      <c r="O6" s="2">
        <f t="shared" ref="O6:O16" si="4">SUM($L$6:$L$16)*M6</f>
        <v>141.55878428922858</v>
      </c>
      <c r="P6" s="2">
        <f t="shared" ref="P6:P16" si="5">(L6-O6)^2/O6</f>
        <v>2.2057259353876215E-3</v>
      </c>
    </row>
    <row r="7" spans="1:16" x14ac:dyDescent="0.2">
      <c r="A7" t="s">
        <v>8</v>
      </c>
      <c r="B7">
        <v>27</v>
      </c>
      <c r="C7">
        <v>14</v>
      </c>
      <c r="D7">
        <v>17</v>
      </c>
      <c r="E7">
        <v>58</v>
      </c>
      <c r="F7">
        <v>5</v>
      </c>
      <c r="G7">
        <f t="shared" si="0"/>
        <v>6.9410110874470316E-4</v>
      </c>
      <c r="H7">
        <f t="shared" si="1"/>
        <v>6.8124115676862908E-4</v>
      </c>
      <c r="I7">
        <f t="shared" si="2"/>
        <v>-7.291594192961159</v>
      </c>
      <c r="K7" s="2">
        <v>1</v>
      </c>
      <c r="L7" s="2">
        <f>COUNTIF('Gold Medal MLE'!$B$5:$B$210,K7)</f>
        <v>22</v>
      </c>
      <c r="M7" s="2">
        <f>$B$3+(1-$B$3)*M6*($B$1+K7-1)/(K7*($B$2+1))</f>
        <v>0.10516070059146962</v>
      </c>
      <c r="N7" s="2">
        <f t="shared" si="3"/>
        <v>-49.549843573885212</v>
      </c>
      <c r="O7" s="2">
        <f t="shared" si="4"/>
        <v>21.663104321842741</v>
      </c>
      <c r="P7" s="2">
        <f t="shared" si="5"/>
        <v>5.2392628625528639E-3</v>
      </c>
    </row>
    <row r="8" spans="1:16" x14ac:dyDescent="0.2">
      <c r="A8" t="s">
        <v>9</v>
      </c>
      <c r="B8">
        <v>22</v>
      </c>
      <c r="C8">
        <v>21</v>
      </c>
      <c r="D8">
        <v>22</v>
      </c>
      <c r="E8">
        <v>65</v>
      </c>
      <c r="F8">
        <v>4</v>
      </c>
      <c r="G8">
        <f t="shared" si="0"/>
        <v>1.2369276469052358E-3</v>
      </c>
      <c r="H8">
        <f t="shared" si="1"/>
        <v>1.214010481183015E-3</v>
      </c>
      <c r="I8">
        <f t="shared" si="2"/>
        <v>-6.7138259527881825</v>
      </c>
      <c r="K8" s="2">
        <v>2</v>
      </c>
      <c r="L8" s="2">
        <f>COUNTIF('Gold Medal MLE'!$B$5:$B$210,K8)</f>
        <v>11</v>
      </c>
      <c r="M8" s="2">
        <f t="shared" ref="M8:M15" si="6">(1-$B$3)*M7*($B$1+K8-1)/(K8*($B$2+1))</f>
        <v>5.4248379208384018E-2</v>
      </c>
      <c r="N8" s="2">
        <f t="shared" si="3"/>
        <v>-32.056003796861297</v>
      </c>
      <c r="O8" s="2">
        <f t="shared" si="4"/>
        <v>11.175166116927107</v>
      </c>
      <c r="P8" s="2">
        <f t="shared" si="5"/>
        <v>2.7456565923297473E-3</v>
      </c>
    </row>
    <row r="9" spans="1:16" x14ac:dyDescent="0.2">
      <c r="A9" t="s">
        <v>10</v>
      </c>
      <c r="B9">
        <v>20</v>
      </c>
      <c r="C9">
        <v>28</v>
      </c>
      <c r="D9">
        <v>23</v>
      </c>
      <c r="E9">
        <v>71</v>
      </c>
      <c r="F9">
        <v>3</v>
      </c>
      <c r="G9">
        <f t="shared" si="0"/>
        <v>1.5764796874353684E-3</v>
      </c>
      <c r="H9">
        <f t="shared" si="1"/>
        <v>1.5472714743720872E-3</v>
      </c>
      <c r="I9">
        <f t="shared" si="2"/>
        <v>-6.4712622383833773</v>
      </c>
      <c r="K9" s="2">
        <v>3</v>
      </c>
      <c r="L9" s="2">
        <f>COUNTIF('Gold Medal MLE'!$B$5:$B$210,K9)</f>
        <v>11</v>
      </c>
      <c r="M9" s="2">
        <f t="shared" si="6"/>
        <v>3.503316875331567E-2</v>
      </c>
      <c r="N9" s="2">
        <f t="shared" si="3"/>
        <v>-36.866059863495373</v>
      </c>
      <c r="O9" s="2">
        <f t="shared" si="4"/>
        <v>7.216832763183028</v>
      </c>
      <c r="P9" s="2">
        <f t="shared" si="5"/>
        <v>1.9831905229591067</v>
      </c>
    </row>
    <row r="10" spans="1:16" x14ac:dyDescent="0.2">
      <c r="A10" t="s">
        <v>11</v>
      </c>
      <c r="B10">
        <v>17</v>
      </c>
      <c r="C10">
        <v>7</v>
      </c>
      <c r="D10">
        <v>22</v>
      </c>
      <c r="E10">
        <v>46</v>
      </c>
      <c r="F10">
        <v>6</v>
      </c>
      <c r="G10">
        <f t="shared" si="0"/>
        <v>2.3065415874696472E-3</v>
      </c>
      <c r="H10">
        <f t="shared" si="1"/>
        <v>2.2638071591969109E-3</v>
      </c>
      <c r="I10">
        <f t="shared" si="2"/>
        <v>-6.0907072993021369</v>
      </c>
      <c r="K10" s="2">
        <v>4</v>
      </c>
      <c r="L10" s="2">
        <f>COUNTIF('Gold Medal MLE'!$B$5:$B$210,K10)</f>
        <v>5</v>
      </c>
      <c r="M10" s="2">
        <f t="shared" si="6"/>
        <v>2.4900074405573774E-2</v>
      </c>
      <c r="N10" s="2">
        <f t="shared" si="3"/>
        <v>-18.46442243670143</v>
      </c>
      <c r="O10" s="2">
        <f t="shared" si="4"/>
        <v>5.1294153275481973</v>
      </c>
      <c r="P10" s="2">
        <f t="shared" si="5"/>
        <v>3.2651532260330155E-3</v>
      </c>
    </row>
    <row r="11" spans="1:16" x14ac:dyDescent="0.2">
      <c r="A11" t="s">
        <v>12</v>
      </c>
      <c r="B11">
        <v>10</v>
      </c>
      <c r="C11">
        <v>12</v>
      </c>
      <c r="D11">
        <v>14</v>
      </c>
      <c r="E11">
        <v>36</v>
      </c>
      <c r="F11">
        <v>9</v>
      </c>
      <c r="G11">
        <f t="shared" si="0"/>
        <v>6.3775660604434041E-3</v>
      </c>
      <c r="H11">
        <f t="shared" si="1"/>
        <v>6.2594057632932264E-3</v>
      </c>
      <c r="I11">
        <f t="shared" si="2"/>
        <v>-5.0736700243673845</v>
      </c>
      <c r="K11" s="2">
        <v>5</v>
      </c>
      <c r="L11" s="2">
        <f>COUNTIF('Gold Medal MLE'!$B$5:$B$210,K11)</f>
        <v>0</v>
      </c>
      <c r="M11" s="2">
        <f t="shared" si="6"/>
        <v>1.8668487433626788E-2</v>
      </c>
      <c r="N11" s="2">
        <f t="shared" si="3"/>
        <v>0</v>
      </c>
      <c r="O11" s="2">
        <f t="shared" si="4"/>
        <v>3.8457084113271183</v>
      </c>
      <c r="P11" s="2">
        <f t="shared" si="5"/>
        <v>3.8457084113271178</v>
      </c>
    </row>
    <row r="12" spans="1:16" x14ac:dyDescent="0.2">
      <c r="A12" t="s">
        <v>13</v>
      </c>
      <c r="B12">
        <v>10</v>
      </c>
      <c r="C12">
        <v>12</v>
      </c>
      <c r="D12">
        <v>11</v>
      </c>
      <c r="E12">
        <v>33</v>
      </c>
      <c r="F12">
        <v>10</v>
      </c>
      <c r="G12">
        <f t="shared" si="0"/>
        <v>6.3775660604434041E-3</v>
      </c>
      <c r="H12">
        <f t="shared" si="1"/>
        <v>6.2594057632932264E-3</v>
      </c>
      <c r="I12">
        <f t="shared" si="2"/>
        <v>-5.0736700243673845</v>
      </c>
      <c r="K12" s="2">
        <v>6</v>
      </c>
      <c r="L12" s="2">
        <f>COUNTIF('Gold Medal MLE'!$B$5:$B$210,K12)</f>
        <v>2</v>
      </c>
      <c r="M12" s="2">
        <f t="shared" si="6"/>
        <v>1.4481561375804943E-2</v>
      </c>
      <c r="N12" s="2">
        <f t="shared" si="3"/>
        <v>-8.4697581360340006</v>
      </c>
      <c r="O12" s="2">
        <f t="shared" si="4"/>
        <v>2.9832016434158182</v>
      </c>
      <c r="P12" s="2">
        <f t="shared" si="5"/>
        <v>0.32404295356605323</v>
      </c>
    </row>
    <row r="13" spans="1:16" x14ac:dyDescent="0.2">
      <c r="A13" t="s">
        <v>14</v>
      </c>
      <c r="B13">
        <v>10</v>
      </c>
      <c r="C13">
        <v>11</v>
      </c>
      <c r="D13">
        <v>16</v>
      </c>
      <c r="E13">
        <v>37</v>
      </c>
      <c r="F13">
        <v>8</v>
      </c>
      <c r="G13">
        <f t="shared" si="0"/>
        <v>6.3775660604434041E-3</v>
      </c>
      <c r="H13">
        <f t="shared" si="1"/>
        <v>6.2594057632932264E-3</v>
      </c>
      <c r="I13">
        <f t="shared" si="2"/>
        <v>-5.0736700243673845</v>
      </c>
      <c r="K13" s="2">
        <v>7</v>
      </c>
      <c r="L13" s="2">
        <f>COUNTIF('Gold Medal MLE'!$B$5:$B$210,K13)</f>
        <v>4</v>
      </c>
      <c r="M13" s="2">
        <f t="shared" si="6"/>
        <v>1.1502468644989694E-2</v>
      </c>
      <c r="N13" s="2">
        <f t="shared" si="3"/>
        <v>-17.860774407473631</v>
      </c>
      <c r="O13" s="2">
        <f t="shared" si="4"/>
        <v>2.3695085408678769</v>
      </c>
      <c r="P13" s="2">
        <f t="shared" si="5"/>
        <v>1.1219636276681551</v>
      </c>
    </row>
    <row r="14" spans="1:16" x14ac:dyDescent="0.2">
      <c r="A14" t="s">
        <v>15</v>
      </c>
      <c r="B14">
        <v>10</v>
      </c>
      <c r="C14">
        <v>10</v>
      </c>
      <c r="D14">
        <v>20</v>
      </c>
      <c r="E14">
        <v>40</v>
      </c>
      <c r="F14">
        <v>7</v>
      </c>
      <c r="G14">
        <f t="shared" si="0"/>
        <v>6.3775660604434041E-3</v>
      </c>
      <c r="H14">
        <f t="shared" si="1"/>
        <v>6.2594057632932264E-3</v>
      </c>
      <c r="I14">
        <f t="shared" si="2"/>
        <v>-5.0736700243673845</v>
      </c>
      <c r="K14" s="2">
        <v>8</v>
      </c>
      <c r="L14" s="2">
        <f>COUNTIF('Gold Medal MLE'!$B$5:$B$210,K14)</f>
        <v>0</v>
      </c>
      <c r="M14" s="2">
        <f t="shared" si="6"/>
        <v>9.296350774613292E-3</v>
      </c>
      <c r="N14" s="2">
        <f t="shared" si="3"/>
        <v>0</v>
      </c>
      <c r="O14" s="2">
        <f t="shared" si="4"/>
        <v>1.9150482595703382</v>
      </c>
      <c r="P14" s="2">
        <f t="shared" si="5"/>
        <v>1.9150482595703382</v>
      </c>
    </row>
    <row r="15" spans="1:16" x14ac:dyDescent="0.2">
      <c r="A15" t="s">
        <v>16</v>
      </c>
      <c r="B15">
        <v>7</v>
      </c>
      <c r="C15">
        <v>6</v>
      </c>
      <c r="D15">
        <v>11</v>
      </c>
      <c r="E15">
        <v>24</v>
      </c>
      <c r="F15">
        <v>11</v>
      </c>
      <c r="G15">
        <f t="shared" si="0"/>
        <v>1.1005173041173362E-2</v>
      </c>
      <c r="H15">
        <f t="shared" si="1"/>
        <v>1.0801274797798089E-2</v>
      </c>
      <c r="I15">
        <f t="shared" si="2"/>
        <v>-4.5280911149846057</v>
      </c>
      <c r="K15" s="2">
        <v>9</v>
      </c>
      <c r="L15" s="2">
        <f>COUNTIF('Gold Medal MLE'!$B$5:$B$210,K15)</f>
        <v>0</v>
      </c>
      <c r="M15" s="2">
        <f t="shared" si="6"/>
        <v>7.6140120969581107E-3</v>
      </c>
      <c r="N15" s="2">
        <f t="shared" si="3"/>
        <v>0</v>
      </c>
      <c r="O15" s="2">
        <f t="shared" si="4"/>
        <v>1.5684864919733708</v>
      </c>
      <c r="P15" s="2">
        <f t="shared" si="5"/>
        <v>1.5684864919733708</v>
      </c>
    </row>
    <row r="16" spans="1:16" x14ac:dyDescent="0.2">
      <c r="A16" t="s">
        <v>17</v>
      </c>
      <c r="B16">
        <v>7</v>
      </c>
      <c r="C16">
        <v>6</v>
      </c>
      <c r="D16">
        <v>8</v>
      </c>
      <c r="E16">
        <v>21</v>
      </c>
      <c r="F16">
        <v>12</v>
      </c>
      <c r="G16">
        <f t="shared" si="0"/>
        <v>1.1005173041173362E-2</v>
      </c>
      <c r="H16">
        <f t="shared" si="1"/>
        <v>1.0801274797798089E-2</v>
      </c>
      <c r="I16">
        <f t="shared" si="2"/>
        <v>-4.5280911149846057</v>
      </c>
      <c r="K16" s="7">
        <v>10</v>
      </c>
      <c r="L16" s="2">
        <v>10</v>
      </c>
      <c r="M16" s="2">
        <f>1-SUM(M6:M15)</f>
        <v>3.1916232204445727E-2</v>
      </c>
      <c r="N16" s="2">
        <f t="shared" si="3"/>
        <v>-34.446405520754865</v>
      </c>
      <c r="O16" s="2">
        <f t="shared" si="4"/>
        <v>6.5747438341158198</v>
      </c>
      <c r="P16" s="2">
        <f t="shared" si="5"/>
        <v>1.7844618890015478</v>
      </c>
    </row>
    <row r="17" spans="1:16" x14ac:dyDescent="0.2">
      <c r="A17" t="s">
        <v>18</v>
      </c>
      <c r="B17">
        <v>7</v>
      </c>
      <c r="C17">
        <v>6</v>
      </c>
      <c r="D17">
        <v>7</v>
      </c>
      <c r="E17">
        <v>20</v>
      </c>
      <c r="F17">
        <v>13</v>
      </c>
      <c r="G17">
        <f t="shared" si="0"/>
        <v>1.1005173041173362E-2</v>
      </c>
      <c r="H17">
        <f t="shared" si="1"/>
        <v>1.0801274797798089E-2</v>
      </c>
      <c r="I17">
        <f t="shared" si="2"/>
        <v>-4.5280911149846057</v>
      </c>
      <c r="K17" s="2"/>
      <c r="L17" s="2"/>
      <c r="M17" s="2"/>
      <c r="N17" s="2"/>
      <c r="O17" s="2"/>
      <c r="P17" s="2"/>
    </row>
    <row r="18" spans="1:16" x14ac:dyDescent="0.2">
      <c r="A18" t="s">
        <v>19</v>
      </c>
      <c r="B18">
        <v>7</v>
      </c>
      <c r="C18">
        <v>3</v>
      </c>
      <c r="D18">
        <v>5</v>
      </c>
      <c r="E18">
        <v>15</v>
      </c>
      <c r="F18">
        <v>18</v>
      </c>
      <c r="G18">
        <f t="shared" si="0"/>
        <v>1.1005173041173362E-2</v>
      </c>
      <c r="H18">
        <f t="shared" si="1"/>
        <v>1.0801274797798089E-2</v>
      </c>
      <c r="I18">
        <f t="shared" si="2"/>
        <v>-4.5280911149846057</v>
      </c>
      <c r="K18" s="2"/>
      <c r="L18" s="2"/>
      <c r="M18" s="2"/>
      <c r="N18" s="2"/>
      <c r="O18" s="2" t="s">
        <v>220</v>
      </c>
      <c r="P18" s="2">
        <f>SUM(P6:P16)</f>
        <v>12.556357954681992</v>
      </c>
    </row>
    <row r="19" spans="1:16" x14ac:dyDescent="0.2">
      <c r="A19" t="s">
        <v>20</v>
      </c>
      <c r="B19">
        <v>6</v>
      </c>
      <c r="C19">
        <v>7</v>
      </c>
      <c r="D19">
        <v>7</v>
      </c>
      <c r="E19">
        <v>20</v>
      </c>
      <c r="F19">
        <v>13</v>
      </c>
      <c r="G19">
        <f t="shared" si="0"/>
        <v>1.3598761165880867E-2</v>
      </c>
      <c r="H19">
        <f t="shared" si="1"/>
        <v>1.3346810242126255E-2</v>
      </c>
      <c r="I19">
        <f t="shared" si="2"/>
        <v>-4.31647785585902</v>
      </c>
      <c r="K19" s="2"/>
      <c r="L19" s="2"/>
      <c r="M19" s="2"/>
      <c r="N19" s="2"/>
      <c r="O19" s="2" t="s">
        <v>221</v>
      </c>
      <c r="P19" s="2">
        <v>7</v>
      </c>
    </row>
    <row r="20" spans="1:16" x14ac:dyDescent="0.2">
      <c r="A20" t="s">
        <v>21</v>
      </c>
      <c r="B20">
        <v>6</v>
      </c>
      <c r="C20">
        <v>4</v>
      </c>
      <c r="D20">
        <v>10</v>
      </c>
      <c r="E20">
        <v>20</v>
      </c>
      <c r="F20">
        <v>13</v>
      </c>
      <c r="G20">
        <f t="shared" si="0"/>
        <v>1.3598761165880867E-2</v>
      </c>
      <c r="H20">
        <f t="shared" si="1"/>
        <v>1.3346810242126255E-2</v>
      </c>
      <c r="I20">
        <f t="shared" si="2"/>
        <v>-4.31647785585902</v>
      </c>
      <c r="K20" s="2"/>
      <c r="L20" s="2"/>
      <c r="M20" s="2"/>
      <c r="N20" s="2"/>
      <c r="O20" s="2" t="s">
        <v>222</v>
      </c>
      <c r="P20" s="2">
        <f>_xlfn.CHISQ.DIST.RT(P18,P19)</f>
        <v>8.3684240814603073E-2</v>
      </c>
    </row>
    <row r="21" spans="1:16" x14ac:dyDescent="0.2">
      <c r="A21" t="s">
        <v>22</v>
      </c>
      <c r="B21">
        <v>4</v>
      </c>
      <c r="C21">
        <v>5</v>
      </c>
      <c r="D21">
        <v>5</v>
      </c>
      <c r="E21">
        <v>14</v>
      </c>
      <c r="F21">
        <v>19</v>
      </c>
      <c r="G21">
        <f t="shared" si="0"/>
        <v>2.2523759482841361E-2</v>
      </c>
      <c r="H21">
        <f t="shared" si="1"/>
        <v>2.2106450733985119E-2</v>
      </c>
      <c r="I21">
        <f t="shared" si="2"/>
        <v>-3.8118858246339498</v>
      </c>
    </row>
    <row r="22" spans="1:16" x14ac:dyDescent="0.2">
      <c r="A22" t="s">
        <v>23</v>
      </c>
      <c r="B22">
        <v>4</v>
      </c>
      <c r="C22">
        <v>4</v>
      </c>
      <c r="D22">
        <v>3</v>
      </c>
      <c r="E22">
        <v>11</v>
      </c>
      <c r="F22">
        <v>23</v>
      </c>
      <c r="G22">
        <f t="shared" si="0"/>
        <v>2.2523759482841361E-2</v>
      </c>
      <c r="H22">
        <f t="shared" si="1"/>
        <v>2.2106450733985119E-2</v>
      </c>
      <c r="I22">
        <f t="shared" si="2"/>
        <v>-3.8118858246339498</v>
      </c>
    </row>
    <row r="23" spans="1:16" x14ac:dyDescent="0.2">
      <c r="A23" t="s">
        <v>24</v>
      </c>
      <c r="B23">
        <v>4</v>
      </c>
      <c r="C23">
        <v>4</v>
      </c>
      <c r="D23">
        <v>2</v>
      </c>
      <c r="E23">
        <v>10</v>
      </c>
      <c r="F23">
        <v>25</v>
      </c>
      <c r="G23">
        <f t="shared" si="0"/>
        <v>2.2523759482841361E-2</v>
      </c>
      <c r="H23">
        <f t="shared" si="1"/>
        <v>2.2106450733985119E-2</v>
      </c>
      <c r="I23">
        <f t="shared" si="2"/>
        <v>-3.8118858246339498</v>
      </c>
    </row>
    <row r="24" spans="1:16" x14ac:dyDescent="0.2">
      <c r="A24" t="s">
        <v>25</v>
      </c>
      <c r="B24">
        <v>4</v>
      </c>
      <c r="C24">
        <v>2</v>
      </c>
      <c r="D24">
        <v>2</v>
      </c>
      <c r="E24">
        <v>8</v>
      </c>
      <c r="F24">
        <v>29</v>
      </c>
      <c r="G24">
        <f t="shared" si="0"/>
        <v>2.2523759482841361E-2</v>
      </c>
      <c r="H24">
        <f t="shared" si="1"/>
        <v>2.2106450733985119E-2</v>
      </c>
      <c r="I24">
        <f t="shared" si="2"/>
        <v>-3.8118858246339498</v>
      </c>
    </row>
    <row r="25" spans="1:16" x14ac:dyDescent="0.2">
      <c r="A25" t="s">
        <v>26</v>
      </c>
      <c r="B25">
        <v>4</v>
      </c>
      <c r="C25">
        <v>1</v>
      </c>
      <c r="D25">
        <v>4</v>
      </c>
      <c r="E25">
        <v>9</v>
      </c>
      <c r="F25">
        <v>26</v>
      </c>
      <c r="G25">
        <f t="shared" si="0"/>
        <v>2.2523759482841361E-2</v>
      </c>
      <c r="H25">
        <f t="shared" si="1"/>
        <v>2.2106450733985119E-2</v>
      </c>
      <c r="I25">
        <f t="shared" si="2"/>
        <v>-3.8118858246339498</v>
      </c>
    </row>
    <row r="26" spans="1:16" x14ac:dyDescent="0.2">
      <c r="A26" t="s">
        <v>27</v>
      </c>
      <c r="B26">
        <v>3</v>
      </c>
      <c r="C26">
        <v>8</v>
      </c>
      <c r="D26">
        <v>6</v>
      </c>
      <c r="E26">
        <v>17</v>
      </c>
      <c r="F26">
        <v>17</v>
      </c>
      <c r="G26">
        <f t="shared" si="0"/>
        <v>3.1102678911160208E-2</v>
      </c>
      <c r="H26">
        <f t="shared" si="1"/>
        <v>3.0526424310662392E-2</v>
      </c>
      <c r="I26">
        <f t="shared" si="2"/>
        <v>-3.489162599609974</v>
      </c>
    </row>
    <row r="27" spans="1:16" x14ac:dyDescent="0.2">
      <c r="A27" t="s">
        <v>28</v>
      </c>
      <c r="B27">
        <v>3</v>
      </c>
      <c r="C27">
        <v>6</v>
      </c>
      <c r="D27">
        <v>0</v>
      </c>
      <c r="E27">
        <v>9</v>
      </c>
      <c r="F27">
        <v>26</v>
      </c>
      <c r="G27">
        <f t="shared" si="0"/>
        <v>3.1102678911160208E-2</v>
      </c>
      <c r="H27">
        <f t="shared" si="1"/>
        <v>3.0526424310662392E-2</v>
      </c>
      <c r="I27">
        <f t="shared" si="2"/>
        <v>-3.489162599609974</v>
      </c>
    </row>
    <row r="28" spans="1:16" x14ac:dyDescent="0.2">
      <c r="A28" t="s">
        <v>29</v>
      </c>
      <c r="B28">
        <v>3</v>
      </c>
      <c r="C28">
        <v>4</v>
      </c>
      <c r="D28">
        <v>6</v>
      </c>
      <c r="E28">
        <v>13</v>
      </c>
      <c r="F28">
        <v>20</v>
      </c>
      <c r="G28">
        <f t="shared" si="0"/>
        <v>3.1102678911160208E-2</v>
      </c>
      <c r="H28">
        <f t="shared" si="1"/>
        <v>3.0526424310662392E-2</v>
      </c>
      <c r="I28">
        <f t="shared" si="2"/>
        <v>-3.489162599609974</v>
      </c>
    </row>
    <row r="29" spans="1:16" x14ac:dyDescent="0.2">
      <c r="A29" t="s">
        <v>30</v>
      </c>
      <c r="B29">
        <v>3</v>
      </c>
      <c r="C29">
        <v>4</v>
      </c>
      <c r="D29">
        <v>4</v>
      </c>
      <c r="E29">
        <v>11</v>
      </c>
      <c r="F29">
        <v>23</v>
      </c>
      <c r="G29">
        <f t="shared" si="0"/>
        <v>3.1102678911160208E-2</v>
      </c>
      <c r="H29">
        <f t="shared" si="1"/>
        <v>3.0526424310662392E-2</v>
      </c>
      <c r="I29">
        <f t="shared" si="2"/>
        <v>-3.489162599609974</v>
      </c>
    </row>
    <row r="30" spans="1:16" x14ac:dyDescent="0.2">
      <c r="A30" t="s">
        <v>31</v>
      </c>
      <c r="B30">
        <v>3</v>
      </c>
      <c r="C30">
        <v>3</v>
      </c>
      <c r="D30">
        <v>2</v>
      </c>
      <c r="E30">
        <v>8</v>
      </c>
      <c r="F30">
        <v>29</v>
      </c>
      <c r="G30">
        <f t="shared" si="0"/>
        <v>3.1102678911160208E-2</v>
      </c>
      <c r="H30">
        <f t="shared" si="1"/>
        <v>3.0526424310662392E-2</v>
      </c>
      <c r="I30">
        <f t="shared" si="2"/>
        <v>-3.489162599609974</v>
      </c>
    </row>
    <row r="31" spans="1:16" x14ac:dyDescent="0.2">
      <c r="A31" t="s">
        <v>32</v>
      </c>
      <c r="B31">
        <v>3</v>
      </c>
      <c r="C31">
        <v>2</v>
      </c>
      <c r="D31">
        <v>2</v>
      </c>
      <c r="E31">
        <v>7</v>
      </c>
      <c r="F31">
        <v>33</v>
      </c>
      <c r="G31">
        <f t="shared" si="0"/>
        <v>3.1102678911160208E-2</v>
      </c>
      <c r="H31">
        <f t="shared" si="1"/>
        <v>3.0526424310662392E-2</v>
      </c>
      <c r="I31">
        <f t="shared" si="2"/>
        <v>-3.489162599609974</v>
      </c>
    </row>
    <row r="32" spans="1:16" x14ac:dyDescent="0.2">
      <c r="A32" t="s">
        <v>33</v>
      </c>
      <c r="B32">
        <v>3</v>
      </c>
      <c r="C32">
        <v>1</v>
      </c>
      <c r="D32">
        <v>5</v>
      </c>
      <c r="E32">
        <v>9</v>
      </c>
      <c r="F32">
        <v>26</v>
      </c>
      <c r="G32">
        <f t="shared" si="0"/>
        <v>3.1102678911160208E-2</v>
      </c>
      <c r="H32">
        <f t="shared" si="1"/>
        <v>3.0526424310662392E-2</v>
      </c>
      <c r="I32">
        <f t="shared" si="2"/>
        <v>-3.489162599609974</v>
      </c>
    </row>
    <row r="33" spans="1:9" x14ac:dyDescent="0.2">
      <c r="A33" t="s">
        <v>34</v>
      </c>
      <c r="B33">
        <v>3</v>
      </c>
      <c r="C33">
        <v>1</v>
      </c>
      <c r="D33">
        <v>3</v>
      </c>
      <c r="E33">
        <v>7</v>
      </c>
      <c r="F33">
        <v>33</v>
      </c>
      <c r="G33">
        <f t="shared" si="0"/>
        <v>3.1102678911160208E-2</v>
      </c>
      <c r="H33">
        <f t="shared" si="1"/>
        <v>3.0526424310662392E-2</v>
      </c>
      <c r="I33">
        <f t="shared" si="2"/>
        <v>-3.489162599609974</v>
      </c>
    </row>
    <row r="34" spans="1:9" x14ac:dyDescent="0.2">
      <c r="A34" t="s">
        <v>35</v>
      </c>
      <c r="B34">
        <v>3</v>
      </c>
      <c r="C34">
        <v>1</v>
      </c>
      <c r="D34">
        <v>2</v>
      </c>
      <c r="E34">
        <v>6</v>
      </c>
      <c r="F34">
        <v>39</v>
      </c>
      <c r="G34">
        <f t="shared" si="0"/>
        <v>3.1102678911160208E-2</v>
      </c>
      <c r="H34">
        <f t="shared" si="1"/>
        <v>3.0526424310662392E-2</v>
      </c>
      <c r="I34">
        <f t="shared" si="2"/>
        <v>-3.489162599609974</v>
      </c>
    </row>
    <row r="35" spans="1:9" x14ac:dyDescent="0.2">
      <c r="A35" t="s">
        <v>36</v>
      </c>
      <c r="B35">
        <v>3</v>
      </c>
      <c r="C35">
        <v>1</v>
      </c>
      <c r="D35">
        <v>1</v>
      </c>
      <c r="E35">
        <v>5</v>
      </c>
      <c r="F35">
        <v>42</v>
      </c>
      <c r="G35">
        <f t="shared" si="0"/>
        <v>3.1102678911160208E-2</v>
      </c>
      <c r="H35">
        <f t="shared" si="1"/>
        <v>3.0526424310662392E-2</v>
      </c>
      <c r="I35">
        <f t="shared" si="2"/>
        <v>-3.489162599609974</v>
      </c>
    </row>
    <row r="36" spans="1:9" x14ac:dyDescent="0.2">
      <c r="A36" t="s">
        <v>37</v>
      </c>
      <c r="B36">
        <v>3</v>
      </c>
      <c r="C36">
        <v>0</v>
      </c>
      <c r="D36">
        <v>2</v>
      </c>
      <c r="E36">
        <v>5</v>
      </c>
      <c r="F36">
        <v>42</v>
      </c>
      <c r="G36">
        <f t="shared" si="0"/>
        <v>3.1102678911160208E-2</v>
      </c>
      <c r="H36">
        <f t="shared" si="1"/>
        <v>3.0526424310662392E-2</v>
      </c>
      <c r="I36">
        <f t="shared" si="2"/>
        <v>-3.489162599609974</v>
      </c>
    </row>
    <row r="37" spans="1:9" x14ac:dyDescent="0.2">
      <c r="A37" t="s">
        <v>38</v>
      </c>
      <c r="B37">
        <v>2</v>
      </c>
      <c r="C37">
        <v>5</v>
      </c>
      <c r="D37">
        <v>1</v>
      </c>
      <c r="E37">
        <v>8</v>
      </c>
      <c r="F37">
        <v>29</v>
      </c>
      <c r="G37">
        <f t="shared" si="0"/>
        <v>4.7269747522456558E-2</v>
      </c>
      <c r="H37">
        <f t="shared" si="1"/>
        <v>4.6393957705380323E-2</v>
      </c>
      <c r="I37">
        <f t="shared" si="2"/>
        <v>-3.0705860500963342</v>
      </c>
    </row>
    <row r="38" spans="1:9" x14ac:dyDescent="0.2">
      <c r="A38" t="s">
        <v>39</v>
      </c>
      <c r="B38">
        <v>2</v>
      </c>
      <c r="C38">
        <v>4</v>
      </c>
      <c r="D38">
        <v>6</v>
      </c>
      <c r="E38">
        <v>12</v>
      </c>
      <c r="F38">
        <v>22</v>
      </c>
      <c r="G38">
        <f t="shared" si="0"/>
        <v>4.7269747522456558E-2</v>
      </c>
      <c r="H38">
        <f t="shared" si="1"/>
        <v>4.6393957705380323E-2</v>
      </c>
      <c r="I38">
        <f t="shared" si="2"/>
        <v>-3.0705860500963342</v>
      </c>
    </row>
    <row r="39" spans="1:9" x14ac:dyDescent="0.2">
      <c r="A39" t="s">
        <v>40</v>
      </c>
      <c r="B39">
        <v>2</v>
      </c>
      <c r="C39">
        <v>2</v>
      </c>
      <c r="D39">
        <v>9</v>
      </c>
      <c r="E39">
        <v>13</v>
      </c>
      <c r="F39">
        <v>20</v>
      </c>
      <c r="G39">
        <f t="shared" si="0"/>
        <v>4.7269747522456558E-2</v>
      </c>
      <c r="H39">
        <f t="shared" si="1"/>
        <v>4.6393957705380323E-2</v>
      </c>
      <c r="I39">
        <f t="shared" si="2"/>
        <v>-3.0705860500963342</v>
      </c>
    </row>
    <row r="40" spans="1:9" x14ac:dyDescent="0.2">
      <c r="A40" t="s">
        <v>41</v>
      </c>
      <c r="B40">
        <v>2</v>
      </c>
      <c r="C40">
        <v>1</v>
      </c>
      <c r="D40">
        <v>1</v>
      </c>
      <c r="E40">
        <v>4</v>
      </c>
      <c r="F40">
        <v>47</v>
      </c>
      <c r="G40">
        <f t="shared" si="0"/>
        <v>4.7269747522456558E-2</v>
      </c>
      <c r="H40">
        <f t="shared" si="1"/>
        <v>4.6393957705380323E-2</v>
      </c>
      <c r="I40">
        <f t="shared" si="2"/>
        <v>-3.0705860500963342</v>
      </c>
    </row>
    <row r="41" spans="1:9" x14ac:dyDescent="0.2">
      <c r="A41" t="s">
        <v>42</v>
      </c>
      <c r="B41">
        <v>2</v>
      </c>
      <c r="C41">
        <v>1</v>
      </c>
      <c r="D41">
        <v>1</v>
      </c>
      <c r="E41">
        <v>4</v>
      </c>
      <c r="F41">
        <v>47</v>
      </c>
      <c r="G41">
        <f t="shared" si="0"/>
        <v>4.7269747522456558E-2</v>
      </c>
      <c r="H41">
        <f t="shared" si="1"/>
        <v>4.6393957705380323E-2</v>
      </c>
      <c r="I41">
        <f t="shared" si="2"/>
        <v>-3.0705860500963342</v>
      </c>
    </row>
    <row r="42" spans="1:9" x14ac:dyDescent="0.2">
      <c r="A42" t="s">
        <v>43</v>
      </c>
      <c r="B42">
        <v>2</v>
      </c>
      <c r="C42">
        <v>1</v>
      </c>
      <c r="D42">
        <v>0</v>
      </c>
      <c r="E42">
        <v>3</v>
      </c>
      <c r="F42">
        <v>60</v>
      </c>
      <c r="G42">
        <f t="shared" si="0"/>
        <v>4.7269747522456558E-2</v>
      </c>
      <c r="H42">
        <f t="shared" si="1"/>
        <v>4.6393957705380323E-2</v>
      </c>
      <c r="I42">
        <f t="shared" si="2"/>
        <v>-3.0705860500963342</v>
      </c>
    </row>
    <row r="43" spans="1:9" x14ac:dyDescent="0.2">
      <c r="A43" t="s">
        <v>44</v>
      </c>
      <c r="B43">
        <v>2</v>
      </c>
      <c r="C43">
        <v>0</v>
      </c>
      <c r="D43">
        <v>2</v>
      </c>
      <c r="E43">
        <v>4</v>
      </c>
      <c r="F43">
        <v>47</v>
      </c>
      <c r="G43">
        <f t="shared" si="0"/>
        <v>4.7269747522456558E-2</v>
      </c>
      <c r="H43">
        <f t="shared" si="1"/>
        <v>4.6393957705380323E-2</v>
      </c>
      <c r="I43">
        <f t="shared" si="2"/>
        <v>-3.0705860500963342</v>
      </c>
    </row>
    <row r="44" spans="1:9" x14ac:dyDescent="0.2">
      <c r="A44" t="s">
        <v>45</v>
      </c>
      <c r="B44">
        <v>2</v>
      </c>
      <c r="C44">
        <v>0</v>
      </c>
      <c r="D44">
        <v>2</v>
      </c>
      <c r="E44">
        <v>4</v>
      </c>
      <c r="F44">
        <v>47</v>
      </c>
      <c r="G44">
        <f t="shared" si="0"/>
        <v>4.7269747522456558E-2</v>
      </c>
      <c r="H44">
        <f t="shared" si="1"/>
        <v>4.6393957705380323E-2</v>
      </c>
      <c r="I44">
        <f t="shared" si="2"/>
        <v>-3.0705860500963342</v>
      </c>
    </row>
    <row r="45" spans="1:9" x14ac:dyDescent="0.2">
      <c r="A45" t="s">
        <v>46</v>
      </c>
      <c r="B45">
        <v>2</v>
      </c>
      <c r="C45">
        <v>0</v>
      </c>
      <c r="D45">
        <v>1</v>
      </c>
      <c r="E45">
        <v>3</v>
      </c>
      <c r="F45">
        <v>60</v>
      </c>
      <c r="G45">
        <f t="shared" si="0"/>
        <v>4.7269747522456558E-2</v>
      </c>
      <c r="H45">
        <f t="shared" si="1"/>
        <v>4.6393957705380323E-2</v>
      </c>
      <c r="I45">
        <f t="shared" si="2"/>
        <v>-3.0705860500963342</v>
      </c>
    </row>
    <row r="46" spans="1:9" x14ac:dyDescent="0.2">
      <c r="A46" t="s">
        <v>47</v>
      </c>
      <c r="B46">
        <v>2</v>
      </c>
      <c r="C46">
        <v>0</v>
      </c>
      <c r="D46">
        <v>0</v>
      </c>
      <c r="E46">
        <v>2</v>
      </c>
      <c r="F46">
        <v>66</v>
      </c>
      <c r="G46">
        <f t="shared" si="0"/>
        <v>4.7269747522456558E-2</v>
      </c>
      <c r="H46">
        <f t="shared" si="1"/>
        <v>4.6393957705380323E-2</v>
      </c>
      <c r="I46">
        <f t="shared" si="2"/>
        <v>-3.0705860500963342</v>
      </c>
    </row>
    <row r="47" spans="1:9" x14ac:dyDescent="0.2">
      <c r="A47" t="s">
        <v>48</v>
      </c>
      <c r="B47">
        <v>2</v>
      </c>
      <c r="C47">
        <v>0</v>
      </c>
      <c r="D47">
        <v>0</v>
      </c>
      <c r="E47">
        <v>2</v>
      </c>
      <c r="F47">
        <v>66</v>
      </c>
      <c r="G47">
        <f t="shared" si="0"/>
        <v>4.7269747522456558E-2</v>
      </c>
      <c r="H47">
        <f t="shared" si="1"/>
        <v>4.6393957705380323E-2</v>
      </c>
      <c r="I47">
        <f t="shared" si="2"/>
        <v>-3.0705860500963342</v>
      </c>
    </row>
    <row r="48" spans="1:9" x14ac:dyDescent="0.2">
      <c r="A48" t="s">
        <v>49</v>
      </c>
      <c r="B48">
        <v>1</v>
      </c>
      <c r="C48">
        <v>6</v>
      </c>
      <c r="D48">
        <v>12</v>
      </c>
      <c r="E48">
        <v>19</v>
      </c>
      <c r="F48">
        <v>16</v>
      </c>
      <c r="G48">
        <f t="shared" si="0"/>
        <v>8.9934873017455771E-2</v>
      </c>
      <c r="H48">
        <f t="shared" si="1"/>
        <v>0.10679609637619832</v>
      </c>
      <c r="I48">
        <f t="shared" si="2"/>
        <v>-2.2368339039086989</v>
      </c>
    </row>
    <row r="49" spans="1:9" x14ac:dyDescent="0.2">
      <c r="A49" t="s">
        <v>50</v>
      </c>
      <c r="B49">
        <v>1</v>
      </c>
      <c r="C49">
        <v>3</v>
      </c>
      <c r="D49">
        <v>3</v>
      </c>
      <c r="E49">
        <v>7</v>
      </c>
      <c r="F49">
        <v>33</v>
      </c>
      <c r="G49">
        <f t="shared" si="0"/>
        <v>8.9934873017455771E-2</v>
      </c>
      <c r="H49">
        <f t="shared" si="1"/>
        <v>0.10679609637619832</v>
      </c>
      <c r="I49">
        <f t="shared" si="2"/>
        <v>-2.2368339039086989</v>
      </c>
    </row>
    <row r="50" spans="1:9" x14ac:dyDescent="0.2">
      <c r="A50" t="s">
        <v>51</v>
      </c>
      <c r="B50">
        <v>1</v>
      </c>
      <c r="C50">
        <v>3</v>
      </c>
      <c r="D50">
        <v>0</v>
      </c>
      <c r="E50">
        <v>4</v>
      </c>
      <c r="F50">
        <v>47</v>
      </c>
      <c r="G50">
        <f t="shared" si="0"/>
        <v>8.9934873017455771E-2</v>
      </c>
      <c r="H50">
        <f t="shared" si="1"/>
        <v>0.10679609637619832</v>
      </c>
      <c r="I50">
        <f t="shared" si="2"/>
        <v>-2.2368339039086989</v>
      </c>
    </row>
    <row r="51" spans="1:9" x14ac:dyDescent="0.2">
      <c r="A51" t="s">
        <v>52</v>
      </c>
      <c r="B51">
        <v>1</v>
      </c>
      <c r="C51">
        <v>3</v>
      </c>
      <c r="D51">
        <v>0</v>
      </c>
      <c r="E51">
        <v>4</v>
      </c>
      <c r="F51">
        <v>47</v>
      </c>
      <c r="G51">
        <f t="shared" si="0"/>
        <v>8.9934873017455771E-2</v>
      </c>
      <c r="H51">
        <f t="shared" si="1"/>
        <v>0.10679609637619832</v>
      </c>
      <c r="I51">
        <f t="shared" si="2"/>
        <v>-2.2368339039086989</v>
      </c>
    </row>
    <row r="52" spans="1:9" x14ac:dyDescent="0.2">
      <c r="A52" t="s">
        <v>53</v>
      </c>
      <c r="B52">
        <v>1</v>
      </c>
      <c r="C52">
        <v>2</v>
      </c>
      <c r="D52">
        <v>4</v>
      </c>
      <c r="E52">
        <v>7</v>
      </c>
      <c r="F52">
        <v>33</v>
      </c>
      <c r="G52">
        <f t="shared" si="0"/>
        <v>8.9934873017455771E-2</v>
      </c>
      <c r="H52">
        <f t="shared" si="1"/>
        <v>0.10679609637619832</v>
      </c>
      <c r="I52">
        <f t="shared" si="2"/>
        <v>-2.2368339039086989</v>
      </c>
    </row>
    <row r="53" spans="1:9" x14ac:dyDescent="0.2">
      <c r="A53" t="s">
        <v>54</v>
      </c>
      <c r="B53">
        <v>1</v>
      </c>
      <c r="C53">
        <v>2</v>
      </c>
      <c r="D53">
        <v>3</v>
      </c>
      <c r="E53">
        <v>6</v>
      </c>
      <c r="F53">
        <v>39</v>
      </c>
      <c r="G53">
        <f t="shared" si="0"/>
        <v>8.9934873017455771E-2</v>
      </c>
      <c r="H53">
        <f t="shared" si="1"/>
        <v>0.10679609637619832</v>
      </c>
      <c r="I53">
        <f t="shared" si="2"/>
        <v>-2.2368339039086989</v>
      </c>
    </row>
    <row r="54" spans="1:9" x14ac:dyDescent="0.2">
      <c r="A54" t="s">
        <v>55</v>
      </c>
      <c r="B54">
        <v>1</v>
      </c>
      <c r="C54">
        <v>2</v>
      </c>
      <c r="D54">
        <v>1</v>
      </c>
      <c r="E54">
        <v>4</v>
      </c>
      <c r="F54">
        <v>47</v>
      </c>
      <c r="G54">
        <f t="shared" si="0"/>
        <v>8.9934873017455771E-2</v>
      </c>
      <c r="H54">
        <f t="shared" si="1"/>
        <v>0.10679609637619832</v>
      </c>
      <c r="I54">
        <f t="shared" si="2"/>
        <v>-2.2368339039086989</v>
      </c>
    </row>
    <row r="55" spans="1:9" x14ac:dyDescent="0.2">
      <c r="A55" t="s">
        <v>56</v>
      </c>
      <c r="B55">
        <v>1</v>
      </c>
      <c r="C55">
        <v>2</v>
      </c>
      <c r="D55">
        <v>1</v>
      </c>
      <c r="E55">
        <v>4</v>
      </c>
      <c r="F55">
        <v>47</v>
      </c>
      <c r="G55">
        <f t="shared" si="0"/>
        <v>8.9934873017455771E-2</v>
      </c>
      <c r="H55">
        <f t="shared" si="1"/>
        <v>0.10679609637619832</v>
      </c>
      <c r="I55">
        <f t="shared" si="2"/>
        <v>-2.2368339039086989</v>
      </c>
    </row>
    <row r="56" spans="1:9" x14ac:dyDescent="0.2">
      <c r="A56" t="s">
        <v>57</v>
      </c>
      <c r="B56">
        <v>1</v>
      </c>
      <c r="C56">
        <v>2</v>
      </c>
      <c r="D56">
        <v>0</v>
      </c>
      <c r="E56">
        <v>3</v>
      </c>
      <c r="F56">
        <v>60</v>
      </c>
      <c r="G56">
        <f t="shared" si="0"/>
        <v>8.9934873017455771E-2</v>
      </c>
      <c r="H56">
        <f t="shared" si="1"/>
        <v>0.10679609637619832</v>
      </c>
      <c r="I56">
        <f t="shared" si="2"/>
        <v>-2.2368339039086989</v>
      </c>
    </row>
    <row r="57" spans="1:9" x14ac:dyDescent="0.2">
      <c r="A57" t="s">
        <v>58</v>
      </c>
      <c r="B57">
        <v>1</v>
      </c>
      <c r="C57">
        <v>1</v>
      </c>
      <c r="D57">
        <v>5</v>
      </c>
      <c r="E57">
        <v>7</v>
      </c>
      <c r="F57">
        <v>33</v>
      </c>
      <c r="G57">
        <f t="shared" si="0"/>
        <v>8.9934873017455771E-2</v>
      </c>
      <c r="H57">
        <f t="shared" si="1"/>
        <v>0.10679609637619832</v>
      </c>
      <c r="I57">
        <f t="shared" si="2"/>
        <v>-2.2368339039086989</v>
      </c>
    </row>
    <row r="58" spans="1:9" x14ac:dyDescent="0.2">
      <c r="A58" t="s">
        <v>59</v>
      </c>
      <c r="B58">
        <v>1</v>
      </c>
      <c r="C58">
        <v>1</v>
      </c>
      <c r="D58">
        <v>4</v>
      </c>
      <c r="E58">
        <v>6</v>
      </c>
      <c r="F58">
        <v>39</v>
      </c>
      <c r="G58">
        <f t="shared" si="0"/>
        <v>8.9934873017455771E-2</v>
      </c>
      <c r="H58">
        <f t="shared" si="1"/>
        <v>0.10679609637619832</v>
      </c>
      <c r="I58">
        <f t="shared" si="2"/>
        <v>-2.2368339039086989</v>
      </c>
    </row>
    <row r="59" spans="1:9" x14ac:dyDescent="0.2">
      <c r="A59" t="s">
        <v>60</v>
      </c>
      <c r="B59">
        <v>1</v>
      </c>
      <c r="C59">
        <v>1</v>
      </c>
      <c r="D59">
        <v>3</v>
      </c>
      <c r="E59">
        <v>5</v>
      </c>
      <c r="F59">
        <v>42</v>
      </c>
      <c r="G59">
        <f t="shared" si="0"/>
        <v>8.9934873017455771E-2</v>
      </c>
      <c r="H59">
        <f t="shared" si="1"/>
        <v>0.10679609637619832</v>
      </c>
      <c r="I59">
        <f t="shared" si="2"/>
        <v>-2.2368339039086989</v>
      </c>
    </row>
    <row r="60" spans="1:9" x14ac:dyDescent="0.2">
      <c r="A60" t="s">
        <v>61</v>
      </c>
      <c r="B60">
        <v>1</v>
      </c>
      <c r="C60">
        <v>1</v>
      </c>
      <c r="D60">
        <v>2</v>
      </c>
      <c r="E60">
        <v>4</v>
      </c>
      <c r="F60">
        <v>47</v>
      </c>
      <c r="G60">
        <f t="shared" si="0"/>
        <v>8.9934873017455771E-2</v>
      </c>
      <c r="H60">
        <f t="shared" si="1"/>
        <v>0.10679609637619832</v>
      </c>
      <c r="I60">
        <f t="shared" si="2"/>
        <v>-2.2368339039086989</v>
      </c>
    </row>
    <row r="61" spans="1:9" x14ac:dyDescent="0.2">
      <c r="A61" t="s">
        <v>62</v>
      </c>
      <c r="B61">
        <v>1</v>
      </c>
      <c r="C61">
        <v>1</v>
      </c>
      <c r="D61">
        <v>2</v>
      </c>
      <c r="E61">
        <v>4</v>
      </c>
      <c r="F61">
        <v>47</v>
      </c>
      <c r="G61">
        <f t="shared" si="0"/>
        <v>8.9934873017455771E-2</v>
      </c>
      <c r="H61">
        <f t="shared" si="1"/>
        <v>0.10679609637619832</v>
      </c>
      <c r="I61">
        <f t="shared" si="2"/>
        <v>-2.2368339039086989</v>
      </c>
    </row>
    <row r="62" spans="1:9" x14ac:dyDescent="0.2">
      <c r="A62" t="s">
        <v>63</v>
      </c>
      <c r="B62">
        <v>1</v>
      </c>
      <c r="C62">
        <v>1</v>
      </c>
      <c r="D62">
        <v>0</v>
      </c>
      <c r="E62">
        <v>2</v>
      </c>
      <c r="F62">
        <v>66</v>
      </c>
      <c r="G62">
        <f t="shared" si="0"/>
        <v>8.9934873017455771E-2</v>
      </c>
      <c r="H62">
        <f t="shared" si="1"/>
        <v>0.10679609637619832</v>
      </c>
      <c r="I62">
        <f t="shared" si="2"/>
        <v>-2.2368339039086989</v>
      </c>
    </row>
    <row r="63" spans="1:9" x14ac:dyDescent="0.2">
      <c r="A63" t="s">
        <v>64</v>
      </c>
      <c r="B63">
        <v>1</v>
      </c>
      <c r="C63">
        <v>0</v>
      </c>
      <c r="D63">
        <v>1</v>
      </c>
      <c r="E63">
        <v>2</v>
      </c>
      <c r="F63">
        <v>66</v>
      </c>
      <c r="G63">
        <f t="shared" si="0"/>
        <v>8.9934873017455771E-2</v>
      </c>
      <c r="H63">
        <f t="shared" si="1"/>
        <v>0.10679609637619832</v>
      </c>
      <c r="I63">
        <f t="shared" si="2"/>
        <v>-2.2368339039086989</v>
      </c>
    </row>
    <row r="64" spans="1:9" x14ac:dyDescent="0.2">
      <c r="A64" t="s">
        <v>65</v>
      </c>
      <c r="B64">
        <v>1</v>
      </c>
      <c r="C64">
        <v>0</v>
      </c>
      <c r="D64">
        <v>1</v>
      </c>
      <c r="E64">
        <v>2</v>
      </c>
      <c r="F64">
        <v>66</v>
      </c>
      <c r="G64">
        <f t="shared" si="0"/>
        <v>8.9934873017455771E-2</v>
      </c>
      <c r="H64">
        <f t="shared" si="1"/>
        <v>0.10679609637619832</v>
      </c>
      <c r="I64">
        <f t="shared" si="2"/>
        <v>-2.2368339039086989</v>
      </c>
    </row>
    <row r="65" spans="1:9" x14ac:dyDescent="0.2">
      <c r="A65" t="s">
        <v>66</v>
      </c>
      <c r="B65">
        <v>1</v>
      </c>
      <c r="C65">
        <v>0</v>
      </c>
      <c r="D65">
        <v>1</v>
      </c>
      <c r="E65">
        <v>2</v>
      </c>
      <c r="F65">
        <v>66</v>
      </c>
      <c r="G65">
        <f t="shared" si="0"/>
        <v>8.9934873017455771E-2</v>
      </c>
      <c r="H65">
        <f t="shared" si="1"/>
        <v>0.10679609637619832</v>
      </c>
      <c r="I65">
        <f t="shared" si="2"/>
        <v>-2.2368339039086989</v>
      </c>
    </row>
    <row r="66" spans="1:9" x14ac:dyDescent="0.2">
      <c r="A66" t="s">
        <v>67</v>
      </c>
      <c r="B66">
        <v>1</v>
      </c>
      <c r="C66">
        <v>0</v>
      </c>
      <c r="D66">
        <v>1</v>
      </c>
      <c r="E66">
        <v>2</v>
      </c>
      <c r="F66">
        <v>66</v>
      </c>
      <c r="G66">
        <f t="shared" si="0"/>
        <v>8.9934873017455771E-2</v>
      </c>
      <c r="H66">
        <f t="shared" si="1"/>
        <v>0.10679609637619832</v>
      </c>
      <c r="I66">
        <f t="shared" si="2"/>
        <v>-2.2368339039086989</v>
      </c>
    </row>
    <row r="67" spans="1:9" x14ac:dyDescent="0.2">
      <c r="A67" t="s">
        <v>68</v>
      </c>
      <c r="B67">
        <v>1</v>
      </c>
      <c r="C67">
        <v>0</v>
      </c>
      <c r="D67">
        <v>0</v>
      </c>
      <c r="E67">
        <v>1</v>
      </c>
      <c r="F67">
        <v>77</v>
      </c>
      <c r="G67">
        <f t="shared" si="0"/>
        <v>8.9934873017455771E-2</v>
      </c>
      <c r="H67">
        <f t="shared" si="1"/>
        <v>0.10679609637619832</v>
      </c>
      <c r="I67">
        <f t="shared" si="2"/>
        <v>-2.2368339039086989</v>
      </c>
    </row>
    <row r="68" spans="1:9" x14ac:dyDescent="0.2">
      <c r="A68" t="s">
        <v>69</v>
      </c>
      <c r="B68">
        <v>1</v>
      </c>
      <c r="C68">
        <v>0</v>
      </c>
      <c r="D68">
        <v>0</v>
      </c>
      <c r="E68">
        <v>1</v>
      </c>
      <c r="F68">
        <v>77</v>
      </c>
      <c r="G68">
        <f t="shared" si="0"/>
        <v>8.9934873017455771E-2</v>
      </c>
      <c r="H68">
        <f t="shared" si="1"/>
        <v>0.10679609637619832</v>
      </c>
      <c r="I68">
        <f t="shared" si="2"/>
        <v>-2.2368339039086989</v>
      </c>
    </row>
    <row r="69" spans="1:9" x14ac:dyDescent="0.2">
      <c r="A69" t="s">
        <v>70</v>
      </c>
      <c r="B69">
        <v>1</v>
      </c>
      <c r="C69">
        <v>0</v>
      </c>
      <c r="D69">
        <v>0</v>
      </c>
      <c r="E69">
        <v>1</v>
      </c>
      <c r="F69">
        <v>77</v>
      </c>
      <c r="G69">
        <f t="shared" si="0"/>
        <v>8.9934873017455771E-2</v>
      </c>
      <c r="H69">
        <f t="shared" si="1"/>
        <v>0.10679609637619832</v>
      </c>
      <c r="I69">
        <f t="shared" si="2"/>
        <v>-2.2368339039086989</v>
      </c>
    </row>
    <row r="70" spans="1:9" x14ac:dyDescent="0.2">
      <c r="A70" t="s">
        <v>71</v>
      </c>
      <c r="B70">
        <v>0</v>
      </c>
      <c r="C70">
        <v>4</v>
      </c>
      <c r="D70">
        <v>1</v>
      </c>
      <c r="E70">
        <v>5</v>
      </c>
      <c r="F70">
        <v>42</v>
      </c>
      <c r="G70">
        <f t="shared" ref="G70:G133" si="7">_xlfn.GAMMA($B$1+B70)/(_xlfn.GAMMA($B$1)*FACT(B70))*($B$2/($B$2+1))^$B$1*(1/($B$2+1))^B70</f>
        <v>0.70015059835051485</v>
      </c>
      <c r="H70">
        <f t="shared" ref="H70:H133" si="8">IF(B70=1,$B$3+(1-$B$3)*G70,(1-$B$3)*G70)</f>
        <v>0.68717856451081838</v>
      </c>
      <c r="I70">
        <f t="shared" ref="I70:I133" si="9">LN(H70)</f>
        <v>-0.37516110130321756</v>
      </c>
    </row>
    <row r="71" spans="1:9" x14ac:dyDescent="0.2">
      <c r="A71" t="s">
        <v>72</v>
      </c>
      <c r="B71">
        <v>0</v>
      </c>
      <c r="C71">
        <v>3</v>
      </c>
      <c r="D71">
        <v>4</v>
      </c>
      <c r="E71">
        <v>7</v>
      </c>
      <c r="F71">
        <v>33</v>
      </c>
      <c r="G71">
        <f t="shared" si="7"/>
        <v>0.70015059835051485</v>
      </c>
      <c r="H71">
        <f t="shared" si="8"/>
        <v>0.68717856451081838</v>
      </c>
      <c r="I71">
        <f t="shared" si="9"/>
        <v>-0.37516110130321756</v>
      </c>
    </row>
    <row r="72" spans="1:9" x14ac:dyDescent="0.2">
      <c r="A72" t="s">
        <v>73</v>
      </c>
      <c r="B72">
        <v>0</v>
      </c>
      <c r="C72">
        <v>3</v>
      </c>
      <c r="D72">
        <v>2</v>
      </c>
      <c r="E72">
        <v>5</v>
      </c>
      <c r="F72">
        <v>42</v>
      </c>
      <c r="G72">
        <f t="shared" si="7"/>
        <v>0.70015059835051485</v>
      </c>
      <c r="H72">
        <f t="shared" si="8"/>
        <v>0.68717856451081838</v>
      </c>
      <c r="I72">
        <f t="shared" si="9"/>
        <v>-0.37516110130321756</v>
      </c>
    </row>
    <row r="73" spans="1:9" x14ac:dyDescent="0.2">
      <c r="A73" t="s">
        <v>74</v>
      </c>
      <c r="B73">
        <v>0</v>
      </c>
      <c r="C73">
        <v>2</v>
      </c>
      <c r="D73">
        <v>2</v>
      </c>
      <c r="E73">
        <v>4</v>
      </c>
      <c r="F73">
        <v>47</v>
      </c>
      <c r="G73">
        <f t="shared" si="7"/>
        <v>0.70015059835051485</v>
      </c>
      <c r="H73">
        <f t="shared" si="8"/>
        <v>0.68717856451081838</v>
      </c>
      <c r="I73">
        <f t="shared" si="9"/>
        <v>-0.37516110130321756</v>
      </c>
    </row>
    <row r="74" spans="1:9" x14ac:dyDescent="0.2">
      <c r="A74" t="s">
        <v>75</v>
      </c>
      <c r="B74">
        <v>0</v>
      </c>
      <c r="C74">
        <v>2</v>
      </c>
      <c r="D74">
        <v>1</v>
      </c>
      <c r="E74">
        <v>3</v>
      </c>
      <c r="F74">
        <v>60</v>
      </c>
      <c r="G74">
        <f t="shared" si="7"/>
        <v>0.70015059835051485</v>
      </c>
      <c r="H74">
        <f t="shared" si="8"/>
        <v>0.68717856451081838</v>
      </c>
      <c r="I74">
        <f t="shared" si="9"/>
        <v>-0.37516110130321756</v>
      </c>
    </row>
    <row r="75" spans="1:9" x14ac:dyDescent="0.2">
      <c r="A75" t="s">
        <v>76</v>
      </c>
      <c r="B75">
        <v>0</v>
      </c>
      <c r="C75">
        <v>1</v>
      </c>
      <c r="D75">
        <v>3</v>
      </c>
      <c r="E75">
        <v>4</v>
      </c>
      <c r="F75">
        <v>47</v>
      </c>
      <c r="G75">
        <f t="shared" si="7"/>
        <v>0.70015059835051485</v>
      </c>
      <c r="H75">
        <f t="shared" si="8"/>
        <v>0.68717856451081838</v>
      </c>
      <c r="I75">
        <f t="shared" si="9"/>
        <v>-0.37516110130321756</v>
      </c>
    </row>
    <row r="76" spans="1:9" x14ac:dyDescent="0.2">
      <c r="A76" t="s">
        <v>77</v>
      </c>
      <c r="B76">
        <v>0</v>
      </c>
      <c r="C76">
        <v>1</v>
      </c>
      <c r="D76">
        <v>2</v>
      </c>
      <c r="E76">
        <v>3</v>
      </c>
      <c r="F76">
        <v>60</v>
      </c>
      <c r="G76">
        <f t="shared" si="7"/>
        <v>0.70015059835051485</v>
      </c>
      <c r="H76">
        <f t="shared" si="8"/>
        <v>0.68717856451081838</v>
      </c>
      <c r="I76">
        <f t="shared" si="9"/>
        <v>-0.37516110130321756</v>
      </c>
    </row>
    <row r="77" spans="1:9" x14ac:dyDescent="0.2">
      <c r="A77" t="s">
        <v>78</v>
      </c>
      <c r="B77">
        <v>0</v>
      </c>
      <c r="C77">
        <v>1</v>
      </c>
      <c r="D77">
        <v>2</v>
      </c>
      <c r="E77">
        <v>3</v>
      </c>
      <c r="F77">
        <v>60</v>
      </c>
      <c r="G77">
        <f t="shared" si="7"/>
        <v>0.70015059835051485</v>
      </c>
      <c r="H77">
        <f t="shared" si="8"/>
        <v>0.68717856451081838</v>
      </c>
      <c r="I77">
        <f t="shared" si="9"/>
        <v>-0.37516110130321756</v>
      </c>
    </row>
    <row r="78" spans="1:9" x14ac:dyDescent="0.2">
      <c r="A78" t="s">
        <v>79</v>
      </c>
      <c r="B78">
        <v>0</v>
      </c>
      <c r="C78">
        <v>1</v>
      </c>
      <c r="D78">
        <v>1</v>
      </c>
      <c r="E78">
        <v>2</v>
      </c>
      <c r="F78">
        <v>66</v>
      </c>
      <c r="G78">
        <f t="shared" si="7"/>
        <v>0.70015059835051485</v>
      </c>
      <c r="H78">
        <f t="shared" si="8"/>
        <v>0.68717856451081838</v>
      </c>
      <c r="I78">
        <f t="shared" si="9"/>
        <v>-0.37516110130321756</v>
      </c>
    </row>
    <row r="79" spans="1:9" x14ac:dyDescent="0.2">
      <c r="A79" t="s">
        <v>80</v>
      </c>
      <c r="B79">
        <v>0</v>
      </c>
      <c r="C79">
        <v>1</v>
      </c>
      <c r="D79">
        <v>1</v>
      </c>
      <c r="E79">
        <v>2</v>
      </c>
      <c r="F79">
        <v>66</v>
      </c>
      <c r="G79">
        <f t="shared" si="7"/>
        <v>0.70015059835051485</v>
      </c>
      <c r="H79">
        <f t="shared" si="8"/>
        <v>0.68717856451081838</v>
      </c>
      <c r="I79">
        <f t="shared" si="9"/>
        <v>-0.37516110130321756</v>
      </c>
    </row>
    <row r="80" spans="1:9" x14ac:dyDescent="0.2">
      <c r="A80" t="s">
        <v>81</v>
      </c>
      <c r="B80">
        <v>0</v>
      </c>
      <c r="C80">
        <v>1</v>
      </c>
      <c r="D80">
        <v>1</v>
      </c>
      <c r="E80">
        <v>2</v>
      </c>
      <c r="F80">
        <v>66</v>
      </c>
      <c r="G80">
        <f t="shared" si="7"/>
        <v>0.70015059835051485</v>
      </c>
      <c r="H80">
        <f t="shared" si="8"/>
        <v>0.68717856451081838</v>
      </c>
      <c r="I80">
        <f t="shared" si="9"/>
        <v>-0.37516110130321756</v>
      </c>
    </row>
    <row r="81" spans="1:9" x14ac:dyDescent="0.2">
      <c r="A81" t="s">
        <v>82</v>
      </c>
      <c r="B81">
        <v>0</v>
      </c>
      <c r="C81">
        <v>1</v>
      </c>
      <c r="D81">
        <v>0</v>
      </c>
      <c r="E81">
        <v>1</v>
      </c>
      <c r="F81">
        <v>77</v>
      </c>
      <c r="G81">
        <f t="shared" si="7"/>
        <v>0.70015059835051485</v>
      </c>
      <c r="H81">
        <f t="shared" si="8"/>
        <v>0.68717856451081838</v>
      </c>
      <c r="I81">
        <f t="shared" si="9"/>
        <v>-0.37516110130321756</v>
      </c>
    </row>
    <row r="82" spans="1:9" x14ac:dyDescent="0.2">
      <c r="A82" t="s">
        <v>83</v>
      </c>
      <c r="B82">
        <v>0</v>
      </c>
      <c r="C82">
        <v>1</v>
      </c>
      <c r="D82">
        <v>0</v>
      </c>
      <c r="E82">
        <v>1</v>
      </c>
      <c r="F82">
        <v>77</v>
      </c>
      <c r="G82">
        <f t="shared" si="7"/>
        <v>0.70015059835051485</v>
      </c>
      <c r="H82">
        <f t="shared" si="8"/>
        <v>0.68717856451081838</v>
      </c>
      <c r="I82">
        <f t="shared" si="9"/>
        <v>-0.37516110130321756</v>
      </c>
    </row>
    <row r="83" spans="1:9" x14ac:dyDescent="0.2">
      <c r="A83" t="s">
        <v>84</v>
      </c>
      <c r="B83">
        <v>0</v>
      </c>
      <c r="C83">
        <v>1</v>
      </c>
      <c r="D83">
        <v>0</v>
      </c>
      <c r="E83">
        <v>1</v>
      </c>
      <c r="F83">
        <v>77</v>
      </c>
      <c r="G83">
        <f t="shared" si="7"/>
        <v>0.70015059835051485</v>
      </c>
      <c r="H83">
        <f t="shared" si="8"/>
        <v>0.68717856451081838</v>
      </c>
      <c r="I83">
        <f t="shared" si="9"/>
        <v>-0.37516110130321756</v>
      </c>
    </row>
    <row r="84" spans="1:9" x14ac:dyDescent="0.2">
      <c r="A84" t="s">
        <v>85</v>
      </c>
      <c r="B84">
        <v>0</v>
      </c>
      <c r="C84">
        <v>1</v>
      </c>
      <c r="D84">
        <v>0</v>
      </c>
      <c r="E84">
        <v>1</v>
      </c>
      <c r="F84">
        <v>77</v>
      </c>
      <c r="G84">
        <f t="shared" si="7"/>
        <v>0.70015059835051485</v>
      </c>
      <c r="H84">
        <f t="shared" si="8"/>
        <v>0.68717856451081838</v>
      </c>
      <c r="I84">
        <f t="shared" si="9"/>
        <v>-0.37516110130321756</v>
      </c>
    </row>
    <row r="85" spans="1:9" x14ac:dyDescent="0.2">
      <c r="A85" t="s">
        <v>86</v>
      </c>
      <c r="B85">
        <v>0</v>
      </c>
      <c r="C85">
        <v>1</v>
      </c>
      <c r="D85">
        <v>0</v>
      </c>
      <c r="E85">
        <v>1</v>
      </c>
      <c r="F85">
        <v>77</v>
      </c>
      <c r="G85">
        <f t="shared" si="7"/>
        <v>0.70015059835051485</v>
      </c>
      <c r="H85">
        <f t="shared" si="8"/>
        <v>0.68717856451081838</v>
      </c>
      <c r="I85">
        <f t="shared" si="9"/>
        <v>-0.37516110130321756</v>
      </c>
    </row>
    <row r="86" spans="1:9" x14ac:dyDescent="0.2">
      <c r="A86" t="s">
        <v>87</v>
      </c>
      <c r="B86">
        <v>0</v>
      </c>
      <c r="C86">
        <v>1</v>
      </c>
      <c r="D86">
        <v>0</v>
      </c>
      <c r="E86">
        <v>1</v>
      </c>
      <c r="F86">
        <v>77</v>
      </c>
      <c r="G86">
        <f t="shared" si="7"/>
        <v>0.70015059835051485</v>
      </c>
      <c r="H86">
        <f t="shared" si="8"/>
        <v>0.68717856451081838</v>
      </c>
      <c r="I86">
        <f t="shared" si="9"/>
        <v>-0.37516110130321756</v>
      </c>
    </row>
    <row r="87" spans="1:9" x14ac:dyDescent="0.2">
      <c r="A87" t="s">
        <v>88</v>
      </c>
      <c r="B87">
        <v>0</v>
      </c>
      <c r="C87">
        <v>0</v>
      </c>
      <c r="D87">
        <v>8</v>
      </c>
      <c r="E87">
        <v>8</v>
      </c>
      <c r="F87">
        <v>29</v>
      </c>
      <c r="G87">
        <f t="shared" si="7"/>
        <v>0.70015059835051485</v>
      </c>
      <c r="H87">
        <f t="shared" si="8"/>
        <v>0.68717856451081838</v>
      </c>
      <c r="I87">
        <f t="shared" si="9"/>
        <v>-0.37516110130321756</v>
      </c>
    </row>
    <row r="88" spans="1:9" x14ac:dyDescent="0.2">
      <c r="A88" t="s">
        <v>89</v>
      </c>
      <c r="B88">
        <v>0</v>
      </c>
      <c r="C88">
        <v>0</v>
      </c>
      <c r="D88">
        <v>4</v>
      </c>
      <c r="E88">
        <v>4</v>
      </c>
      <c r="F88">
        <v>47</v>
      </c>
      <c r="G88">
        <f t="shared" si="7"/>
        <v>0.70015059835051485</v>
      </c>
      <c r="H88">
        <f t="shared" si="8"/>
        <v>0.68717856451081838</v>
      </c>
      <c r="I88">
        <f t="shared" si="9"/>
        <v>-0.37516110130321756</v>
      </c>
    </row>
    <row r="89" spans="1:9" x14ac:dyDescent="0.2">
      <c r="A89" t="s">
        <v>90</v>
      </c>
      <c r="B89">
        <v>0</v>
      </c>
      <c r="C89">
        <v>0</v>
      </c>
      <c r="D89">
        <v>2</v>
      </c>
      <c r="E89">
        <v>2</v>
      </c>
      <c r="F89">
        <v>66</v>
      </c>
      <c r="G89">
        <f t="shared" si="7"/>
        <v>0.70015059835051485</v>
      </c>
      <c r="H89">
        <f t="shared" si="8"/>
        <v>0.68717856451081838</v>
      </c>
      <c r="I89">
        <f t="shared" si="9"/>
        <v>-0.37516110130321756</v>
      </c>
    </row>
    <row r="90" spans="1:9" x14ac:dyDescent="0.2">
      <c r="A90" t="s">
        <v>91</v>
      </c>
      <c r="B90">
        <v>0</v>
      </c>
      <c r="C90">
        <v>0</v>
      </c>
      <c r="D90">
        <v>1</v>
      </c>
      <c r="E90">
        <v>1</v>
      </c>
      <c r="F90">
        <v>77</v>
      </c>
      <c r="G90">
        <f t="shared" si="7"/>
        <v>0.70015059835051485</v>
      </c>
      <c r="H90">
        <f t="shared" si="8"/>
        <v>0.68717856451081838</v>
      </c>
      <c r="I90">
        <f t="shared" si="9"/>
        <v>-0.37516110130321756</v>
      </c>
    </row>
    <row r="91" spans="1:9" x14ac:dyDescent="0.2">
      <c r="A91" t="s">
        <v>92</v>
      </c>
      <c r="B91">
        <v>0</v>
      </c>
      <c r="C91">
        <v>0</v>
      </c>
      <c r="D91">
        <v>1</v>
      </c>
      <c r="E91">
        <v>1</v>
      </c>
      <c r="F91">
        <v>77</v>
      </c>
      <c r="G91">
        <f t="shared" si="7"/>
        <v>0.70015059835051485</v>
      </c>
      <c r="H91">
        <f t="shared" si="8"/>
        <v>0.68717856451081838</v>
      </c>
      <c r="I91">
        <f t="shared" si="9"/>
        <v>-0.37516110130321756</v>
      </c>
    </row>
    <row r="92" spans="1:9" x14ac:dyDescent="0.2">
      <c r="A92" t="s">
        <v>93</v>
      </c>
      <c r="B92">
        <v>0</v>
      </c>
      <c r="C92">
        <v>0</v>
      </c>
      <c r="D92">
        <v>1</v>
      </c>
      <c r="E92">
        <v>1</v>
      </c>
      <c r="F92">
        <v>77</v>
      </c>
      <c r="G92">
        <f t="shared" si="7"/>
        <v>0.70015059835051485</v>
      </c>
      <c r="H92">
        <f t="shared" si="8"/>
        <v>0.68717856451081838</v>
      </c>
      <c r="I92">
        <f t="shared" si="9"/>
        <v>-0.37516110130321756</v>
      </c>
    </row>
    <row r="93" spans="1:9" x14ac:dyDescent="0.2">
      <c r="A93" t="s">
        <v>94</v>
      </c>
      <c r="B93">
        <v>0</v>
      </c>
      <c r="C93">
        <v>0</v>
      </c>
      <c r="D93">
        <v>1</v>
      </c>
      <c r="E93">
        <v>1</v>
      </c>
      <c r="F93">
        <v>77</v>
      </c>
      <c r="G93">
        <f t="shared" si="7"/>
        <v>0.70015059835051485</v>
      </c>
      <c r="H93">
        <f t="shared" si="8"/>
        <v>0.68717856451081838</v>
      </c>
      <c r="I93">
        <f t="shared" si="9"/>
        <v>-0.37516110130321756</v>
      </c>
    </row>
    <row r="94" spans="1:9" x14ac:dyDescent="0.2">
      <c r="A94" t="s">
        <v>95</v>
      </c>
      <c r="B94">
        <v>0</v>
      </c>
      <c r="C94">
        <v>0</v>
      </c>
      <c r="D94">
        <v>1</v>
      </c>
      <c r="E94">
        <v>1</v>
      </c>
      <c r="F94">
        <v>77</v>
      </c>
      <c r="G94">
        <f t="shared" si="7"/>
        <v>0.70015059835051485</v>
      </c>
      <c r="H94">
        <f t="shared" si="8"/>
        <v>0.68717856451081838</v>
      </c>
      <c r="I94">
        <f t="shared" si="9"/>
        <v>-0.37516110130321756</v>
      </c>
    </row>
    <row r="95" spans="1:9" x14ac:dyDescent="0.2">
      <c r="A95" t="s">
        <v>96</v>
      </c>
      <c r="B95">
        <v>0</v>
      </c>
      <c r="C95">
        <v>0</v>
      </c>
      <c r="D95">
        <v>1</v>
      </c>
      <c r="E95">
        <v>1</v>
      </c>
      <c r="F95">
        <v>77</v>
      </c>
      <c r="G95">
        <f t="shared" si="7"/>
        <v>0.70015059835051485</v>
      </c>
      <c r="H95">
        <f t="shared" si="8"/>
        <v>0.68717856451081838</v>
      </c>
      <c r="I95">
        <f t="shared" si="9"/>
        <v>-0.37516110130321756</v>
      </c>
    </row>
    <row r="96" spans="1:9" x14ac:dyDescent="0.2">
      <c r="A96" t="s">
        <v>97</v>
      </c>
      <c r="B96">
        <v>0</v>
      </c>
      <c r="C96">
        <v>0</v>
      </c>
      <c r="D96">
        <v>1</v>
      </c>
      <c r="E96">
        <v>1</v>
      </c>
      <c r="F96">
        <v>77</v>
      </c>
      <c r="G96">
        <f t="shared" si="7"/>
        <v>0.70015059835051485</v>
      </c>
      <c r="H96">
        <f t="shared" si="8"/>
        <v>0.68717856451081838</v>
      </c>
      <c r="I96">
        <f t="shared" si="9"/>
        <v>-0.37516110130321756</v>
      </c>
    </row>
    <row r="97" spans="1:9" x14ac:dyDescent="0.2">
      <c r="A97" t="s">
        <v>98</v>
      </c>
      <c r="B97">
        <v>0</v>
      </c>
      <c r="C97">
        <v>0</v>
      </c>
      <c r="D97">
        <v>1</v>
      </c>
      <c r="E97">
        <v>1</v>
      </c>
      <c r="F97">
        <v>77</v>
      </c>
      <c r="G97">
        <f t="shared" si="7"/>
        <v>0.70015059835051485</v>
      </c>
      <c r="H97">
        <f t="shared" si="8"/>
        <v>0.68717856451081838</v>
      </c>
      <c r="I97">
        <f t="shared" si="9"/>
        <v>-0.37516110130321756</v>
      </c>
    </row>
    <row r="98" spans="1:9" x14ac:dyDescent="0.2">
      <c r="A98" t="s">
        <v>104</v>
      </c>
      <c r="B98">
        <v>0</v>
      </c>
      <c r="C98">
        <v>0</v>
      </c>
      <c r="D98">
        <v>0</v>
      </c>
      <c r="E98">
        <v>0</v>
      </c>
      <c r="F98">
        <v>78</v>
      </c>
      <c r="G98">
        <f t="shared" si="7"/>
        <v>0.70015059835051485</v>
      </c>
      <c r="H98">
        <f t="shared" si="8"/>
        <v>0.68717856451081838</v>
      </c>
      <c r="I98">
        <f t="shared" si="9"/>
        <v>-0.37516110130321756</v>
      </c>
    </row>
    <row r="99" spans="1:9" x14ac:dyDescent="0.2">
      <c r="A99" t="s">
        <v>105</v>
      </c>
      <c r="B99">
        <v>0</v>
      </c>
      <c r="C99">
        <v>0</v>
      </c>
      <c r="D99">
        <v>0</v>
      </c>
      <c r="E99">
        <v>0</v>
      </c>
      <c r="F99">
        <v>78</v>
      </c>
      <c r="G99">
        <f>_xlfn.GAMMA($B$1+B99)/(_xlfn.GAMMA($B$1)*FACT(B99))*($B$2/($B$2+1))^$B$1*(1/($B$2+1))^B99</f>
        <v>0.70015059835051485</v>
      </c>
      <c r="H99">
        <f t="shared" si="8"/>
        <v>0.68717856451081838</v>
      </c>
      <c r="I99">
        <f t="shared" si="9"/>
        <v>-0.37516110130321756</v>
      </c>
    </row>
    <row r="100" spans="1:9" x14ac:dyDescent="0.2">
      <c r="A100" t="s">
        <v>106</v>
      </c>
      <c r="B100">
        <v>0</v>
      </c>
      <c r="C100">
        <v>0</v>
      </c>
      <c r="D100">
        <v>0</v>
      </c>
      <c r="E100">
        <v>0</v>
      </c>
      <c r="F100">
        <v>78</v>
      </c>
      <c r="G100">
        <f t="shared" si="7"/>
        <v>0.70015059835051485</v>
      </c>
      <c r="H100">
        <f t="shared" si="8"/>
        <v>0.68717856451081838</v>
      </c>
      <c r="I100">
        <f t="shared" si="9"/>
        <v>-0.37516110130321756</v>
      </c>
    </row>
    <row r="101" spans="1:9" x14ac:dyDescent="0.2">
      <c r="A101" s="1" t="s">
        <v>107</v>
      </c>
      <c r="B101">
        <v>0</v>
      </c>
      <c r="C101">
        <v>0</v>
      </c>
      <c r="D101">
        <v>0</v>
      </c>
      <c r="E101">
        <v>0</v>
      </c>
      <c r="F101">
        <v>78</v>
      </c>
      <c r="G101">
        <f t="shared" si="7"/>
        <v>0.70015059835051485</v>
      </c>
      <c r="H101">
        <f t="shared" si="8"/>
        <v>0.68717856451081838</v>
      </c>
      <c r="I101">
        <f t="shared" si="9"/>
        <v>-0.37516110130321756</v>
      </c>
    </row>
    <row r="102" spans="1:9" x14ac:dyDescent="0.2">
      <c r="A102" s="1" t="s">
        <v>108</v>
      </c>
      <c r="B102">
        <v>0</v>
      </c>
      <c r="C102">
        <v>0</v>
      </c>
      <c r="D102">
        <v>0</v>
      </c>
      <c r="E102">
        <v>0</v>
      </c>
      <c r="F102">
        <v>78</v>
      </c>
      <c r="G102">
        <f t="shared" si="7"/>
        <v>0.70015059835051485</v>
      </c>
      <c r="H102">
        <f t="shared" si="8"/>
        <v>0.68717856451081838</v>
      </c>
      <c r="I102">
        <f t="shared" si="9"/>
        <v>-0.37516110130321756</v>
      </c>
    </row>
    <row r="103" spans="1:9" x14ac:dyDescent="0.2">
      <c r="A103" s="1" t="s">
        <v>109</v>
      </c>
      <c r="B103">
        <v>0</v>
      </c>
      <c r="C103">
        <v>0</v>
      </c>
      <c r="D103">
        <v>0</v>
      </c>
      <c r="E103">
        <v>0</v>
      </c>
      <c r="F103">
        <v>78</v>
      </c>
      <c r="G103">
        <f t="shared" si="7"/>
        <v>0.70015059835051485</v>
      </c>
      <c r="H103">
        <f t="shared" si="8"/>
        <v>0.68717856451081838</v>
      </c>
      <c r="I103">
        <f t="shared" si="9"/>
        <v>-0.37516110130321756</v>
      </c>
    </row>
    <row r="104" spans="1:9" x14ac:dyDescent="0.2">
      <c r="A104" s="1" t="s">
        <v>110</v>
      </c>
      <c r="B104">
        <v>0</v>
      </c>
      <c r="C104">
        <v>0</v>
      </c>
      <c r="D104">
        <v>0</v>
      </c>
      <c r="E104">
        <v>0</v>
      </c>
      <c r="F104">
        <v>78</v>
      </c>
      <c r="G104">
        <f t="shared" si="7"/>
        <v>0.70015059835051485</v>
      </c>
      <c r="H104">
        <f t="shared" si="8"/>
        <v>0.68717856451081838</v>
      </c>
      <c r="I104">
        <f t="shared" si="9"/>
        <v>-0.37516110130321756</v>
      </c>
    </row>
    <row r="105" spans="1:9" x14ac:dyDescent="0.2">
      <c r="A105" s="1" t="s">
        <v>111</v>
      </c>
      <c r="B105">
        <v>0</v>
      </c>
      <c r="C105">
        <v>0</v>
      </c>
      <c r="D105">
        <v>0</v>
      </c>
      <c r="E105">
        <v>0</v>
      </c>
      <c r="F105">
        <v>78</v>
      </c>
      <c r="G105">
        <f t="shared" si="7"/>
        <v>0.70015059835051485</v>
      </c>
      <c r="H105">
        <f t="shared" si="8"/>
        <v>0.68717856451081838</v>
      </c>
      <c r="I105">
        <f t="shared" si="9"/>
        <v>-0.37516110130321756</v>
      </c>
    </row>
    <row r="106" spans="1:9" x14ac:dyDescent="0.2">
      <c r="A106" s="1" t="s">
        <v>112</v>
      </c>
      <c r="B106">
        <v>0</v>
      </c>
      <c r="C106">
        <v>0</v>
      </c>
      <c r="D106">
        <v>0</v>
      </c>
      <c r="E106">
        <v>0</v>
      </c>
      <c r="F106">
        <v>78</v>
      </c>
      <c r="G106">
        <f t="shared" si="7"/>
        <v>0.70015059835051485</v>
      </c>
      <c r="H106">
        <f t="shared" si="8"/>
        <v>0.68717856451081838</v>
      </c>
      <c r="I106">
        <f t="shared" si="9"/>
        <v>-0.37516110130321756</v>
      </c>
    </row>
    <row r="107" spans="1:9" x14ac:dyDescent="0.2">
      <c r="A107" s="1" t="s">
        <v>113</v>
      </c>
      <c r="B107">
        <v>0</v>
      </c>
      <c r="C107">
        <v>0</v>
      </c>
      <c r="D107">
        <v>0</v>
      </c>
      <c r="E107">
        <v>0</v>
      </c>
      <c r="F107">
        <v>78</v>
      </c>
      <c r="G107">
        <f t="shared" si="7"/>
        <v>0.70015059835051485</v>
      </c>
      <c r="H107">
        <f t="shared" si="8"/>
        <v>0.68717856451081838</v>
      </c>
      <c r="I107">
        <f t="shared" si="9"/>
        <v>-0.37516110130321756</v>
      </c>
    </row>
    <row r="108" spans="1:9" x14ac:dyDescent="0.2">
      <c r="A108" s="1" t="s">
        <v>114</v>
      </c>
      <c r="B108">
        <v>0</v>
      </c>
      <c r="C108">
        <v>0</v>
      </c>
      <c r="D108">
        <v>0</v>
      </c>
      <c r="E108">
        <v>0</v>
      </c>
      <c r="F108">
        <v>78</v>
      </c>
      <c r="G108">
        <f t="shared" si="7"/>
        <v>0.70015059835051485</v>
      </c>
      <c r="H108">
        <f t="shared" si="8"/>
        <v>0.68717856451081838</v>
      </c>
      <c r="I108">
        <f t="shared" si="9"/>
        <v>-0.37516110130321756</v>
      </c>
    </row>
    <row r="109" spans="1:9" x14ac:dyDescent="0.2">
      <c r="A109" s="1" t="s">
        <v>115</v>
      </c>
      <c r="B109">
        <v>0</v>
      </c>
      <c r="C109">
        <v>0</v>
      </c>
      <c r="D109">
        <v>0</v>
      </c>
      <c r="E109">
        <v>0</v>
      </c>
      <c r="F109">
        <v>78</v>
      </c>
      <c r="G109">
        <f t="shared" si="7"/>
        <v>0.70015059835051485</v>
      </c>
      <c r="H109">
        <f t="shared" si="8"/>
        <v>0.68717856451081838</v>
      </c>
      <c r="I109">
        <f t="shared" si="9"/>
        <v>-0.37516110130321756</v>
      </c>
    </row>
    <row r="110" spans="1:9" x14ac:dyDescent="0.2">
      <c r="A110" s="1" t="s">
        <v>116</v>
      </c>
      <c r="B110">
        <v>0</v>
      </c>
      <c r="C110">
        <v>0</v>
      </c>
      <c r="D110">
        <v>0</v>
      </c>
      <c r="E110">
        <v>0</v>
      </c>
      <c r="F110">
        <v>78</v>
      </c>
      <c r="G110">
        <f t="shared" si="7"/>
        <v>0.70015059835051485</v>
      </c>
      <c r="H110">
        <f t="shared" si="8"/>
        <v>0.68717856451081838</v>
      </c>
      <c r="I110">
        <f t="shared" si="9"/>
        <v>-0.37516110130321756</v>
      </c>
    </row>
    <row r="111" spans="1:9" x14ac:dyDescent="0.2">
      <c r="A111" s="1" t="s">
        <v>117</v>
      </c>
      <c r="B111">
        <v>0</v>
      </c>
      <c r="C111">
        <v>0</v>
      </c>
      <c r="D111">
        <v>0</v>
      </c>
      <c r="E111">
        <v>0</v>
      </c>
      <c r="F111">
        <v>78</v>
      </c>
      <c r="G111">
        <f t="shared" si="7"/>
        <v>0.70015059835051485</v>
      </c>
      <c r="H111">
        <f t="shared" si="8"/>
        <v>0.68717856451081838</v>
      </c>
      <c r="I111">
        <f t="shared" si="9"/>
        <v>-0.37516110130321756</v>
      </c>
    </row>
    <row r="112" spans="1:9" x14ac:dyDescent="0.2">
      <c r="A112" s="1" t="s">
        <v>118</v>
      </c>
      <c r="B112">
        <v>0</v>
      </c>
      <c r="C112">
        <v>0</v>
      </c>
      <c r="D112">
        <v>0</v>
      </c>
      <c r="E112">
        <v>0</v>
      </c>
      <c r="F112">
        <v>78</v>
      </c>
      <c r="G112">
        <f t="shared" si="7"/>
        <v>0.70015059835051485</v>
      </c>
      <c r="H112">
        <f t="shared" si="8"/>
        <v>0.68717856451081838</v>
      </c>
      <c r="I112">
        <f t="shared" si="9"/>
        <v>-0.37516110130321756</v>
      </c>
    </row>
    <row r="113" spans="1:9" x14ac:dyDescent="0.2">
      <c r="A113" s="1" t="s">
        <v>119</v>
      </c>
      <c r="B113">
        <v>0</v>
      </c>
      <c r="C113">
        <v>0</v>
      </c>
      <c r="D113">
        <v>0</v>
      </c>
      <c r="E113">
        <v>0</v>
      </c>
      <c r="F113">
        <v>78</v>
      </c>
      <c r="G113">
        <f t="shared" si="7"/>
        <v>0.70015059835051485</v>
      </c>
      <c r="H113">
        <f t="shared" si="8"/>
        <v>0.68717856451081838</v>
      </c>
      <c r="I113">
        <f t="shared" si="9"/>
        <v>-0.37516110130321756</v>
      </c>
    </row>
    <row r="114" spans="1:9" x14ac:dyDescent="0.2">
      <c r="A114" s="1" t="s">
        <v>120</v>
      </c>
      <c r="B114">
        <v>0</v>
      </c>
      <c r="C114">
        <v>0</v>
      </c>
      <c r="D114">
        <v>0</v>
      </c>
      <c r="E114">
        <v>0</v>
      </c>
      <c r="F114">
        <v>78</v>
      </c>
      <c r="G114">
        <f t="shared" si="7"/>
        <v>0.70015059835051485</v>
      </c>
      <c r="H114">
        <f t="shared" si="8"/>
        <v>0.68717856451081838</v>
      </c>
      <c r="I114">
        <f t="shared" si="9"/>
        <v>-0.37516110130321756</v>
      </c>
    </row>
    <row r="115" spans="1:9" x14ac:dyDescent="0.2">
      <c r="A115" s="1" t="s">
        <v>121</v>
      </c>
      <c r="B115">
        <v>0</v>
      </c>
      <c r="C115">
        <v>0</v>
      </c>
      <c r="D115">
        <v>0</v>
      </c>
      <c r="E115">
        <v>0</v>
      </c>
      <c r="F115">
        <v>78</v>
      </c>
      <c r="G115">
        <f t="shared" si="7"/>
        <v>0.70015059835051485</v>
      </c>
      <c r="H115">
        <f t="shared" si="8"/>
        <v>0.68717856451081838</v>
      </c>
      <c r="I115">
        <f t="shared" si="9"/>
        <v>-0.37516110130321756</v>
      </c>
    </row>
    <row r="116" spans="1:9" x14ac:dyDescent="0.2">
      <c r="A116" s="1" t="s">
        <v>122</v>
      </c>
      <c r="B116">
        <v>0</v>
      </c>
      <c r="C116">
        <v>0</v>
      </c>
      <c r="D116">
        <v>0</v>
      </c>
      <c r="E116">
        <v>0</v>
      </c>
      <c r="F116">
        <v>78</v>
      </c>
      <c r="G116">
        <f t="shared" si="7"/>
        <v>0.70015059835051485</v>
      </c>
      <c r="H116">
        <f t="shared" si="8"/>
        <v>0.68717856451081838</v>
      </c>
      <c r="I116">
        <f t="shared" si="9"/>
        <v>-0.37516110130321756</v>
      </c>
    </row>
    <row r="117" spans="1:9" x14ac:dyDescent="0.2">
      <c r="A117" s="1" t="s">
        <v>123</v>
      </c>
      <c r="B117">
        <v>0</v>
      </c>
      <c r="C117">
        <v>0</v>
      </c>
      <c r="D117">
        <v>0</v>
      </c>
      <c r="E117">
        <v>0</v>
      </c>
      <c r="F117">
        <v>78</v>
      </c>
      <c r="G117">
        <f t="shared" si="7"/>
        <v>0.70015059835051485</v>
      </c>
      <c r="H117">
        <f t="shared" si="8"/>
        <v>0.68717856451081838</v>
      </c>
      <c r="I117">
        <f t="shared" si="9"/>
        <v>-0.37516110130321756</v>
      </c>
    </row>
    <row r="118" spans="1:9" x14ac:dyDescent="0.2">
      <c r="A118" s="1" t="s">
        <v>124</v>
      </c>
      <c r="B118">
        <v>0</v>
      </c>
      <c r="C118">
        <v>0</v>
      </c>
      <c r="D118">
        <v>0</v>
      </c>
      <c r="E118">
        <v>0</v>
      </c>
      <c r="F118">
        <v>78</v>
      </c>
      <c r="G118">
        <f t="shared" si="7"/>
        <v>0.70015059835051485</v>
      </c>
      <c r="H118">
        <f t="shared" si="8"/>
        <v>0.68717856451081838</v>
      </c>
      <c r="I118">
        <f t="shared" si="9"/>
        <v>-0.37516110130321756</v>
      </c>
    </row>
    <row r="119" spans="1:9" x14ac:dyDescent="0.2">
      <c r="A119" s="1" t="s">
        <v>125</v>
      </c>
      <c r="B119">
        <v>0</v>
      </c>
      <c r="C119">
        <v>0</v>
      </c>
      <c r="D119">
        <v>0</v>
      </c>
      <c r="E119">
        <v>0</v>
      </c>
      <c r="F119">
        <v>78</v>
      </c>
      <c r="G119">
        <f t="shared" si="7"/>
        <v>0.70015059835051485</v>
      </c>
      <c r="H119">
        <f t="shared" si="8"/>
        <v>0.68717856451081838</v>
      </c>
      <c r="I119">
        <f t="shared" si="9"/>
        <v>-0.37516110130321756</v>
      </c>
    </row>
    <row r="120" spans="1:9" x14ac:dyDescent="0.2">
      <c r="A120" s="1" t="s">
        <v>126</v>
      </c>
      <c r="B120">
        <v>0</v>
      </c>
      <c r="C120">
        <v>0</v>
      </c>
      <c r="D120">
        <v>0</v>
      </c>
      <c r="E120">
        <v>0</v>
      </c>
      <c r="F120">
        <v>78</v>
      </c>
      <c r="G120">
        <f t="shared" si="7"/>
        <v>0.70015059835051485</v>
      </c>
      <c r="H120">
        <f t="shared" si="8"/>
        <v>0.68717856451081838</v>
      </c>
      <c r="I120">
        <f t="shared" si="9"/>
        <v>-0.37516110130321756</v>
      </c>
    </row>
    <row r="121" spans="1:9" x14ac:dyDescent="0.2">
      <c r="A121" s="1" t="s">
        <v>127</v>
      </c>
      <c r="B121">
        <v>0</v>
      </c>
      <c r="C121">
        <v>0</v>
      </c>
      <c r="D121">
        <v>0</v>
      </c>
      <c r="E121">
        <v>0</v>
      </c>
      <c r="F121">
        <v>78</v>
      </c>
      <c r="G121">
        <f t="shared" si="7"/>
        <v>0.70015059835051485</v>
      </c>
      <c r="H121">
        <f t="shared" si="8"/>
        <v>0.68717856451081838</v>
      </c>
      <c r="I121">
        <f t="shared" si="9"/>
        <v>-0.37516110130321756</v>
      </c>
    </row>
    <row r="122" spans="1:9" x14ac:dyDescent="0.2">
      <c r="A122" s="1" t="s">
        <v>128</v>
      </c>
      <c r="B122">
        <v>0</v>
      </c>
      <c r="C122">
        <v>0</v>
      </c>
      <c r="D122">
        <v>0</v>
      </c>
      <c r="E122">
        <v>0</v>
      </c>
      <c r="F122">
        <v>78</v>
      </c>
      <c r="G122">
        <f t="shared" si="7"/>
        <v>0.70015059835051485</v>
      </c>
      <c r="H122">
        <f t="shared" si="8"/>
        <v>0.68717856451081838</v>
      </c>
      <c r="I122">
        <f t="shared" si="9"/>
        <v>-0.37516110130321756</v>
      </c>
    </row>
    <row r="123" spans="1:9" x14ac:dyDescent="0.2">
      <c r="A123" s="1" t="s">
        <v>129</v>
      </c>
      <c r="B123">
        <v>0</v>
      </c>
      <c r="C123">
        <v>0</v>
      </c>
      <c r="D123">
        <v>0</v>
      </c>
      <c r="E123">
        <v>0</v>
      </c>
      <c r="F123">
        <v>78</v>
      </c>
      <c r="G123">
        <f t="shared" si="7"/>
        <v>0.70015059835051485</v>
      </c>
      <c r="H123">
        <f t="shared" si="8"/>
        <v>0.68717856451081838</v>
      </c>
      <c r="I123">
        <f t="shared" si="9"/>
        <v>-0.37516110130321756</v>
      </c>
    </row>
    <row r="124" spans="1:9" x14ac:dyDescent="0.2">
      <c r="A124" s="1" t="s">
        <v>130</v>
      </c>
      <c r="B124">
        <v>0</v>
      </c>
      <c r="C124">
        <v>0</v>
      </c>
      <c r="D124">
        <v>0</v>
      </c>
      <c r="E124">
        <v>0</v>
      </c>
      <c r="F124">
        <v>78</v>
      </c>
      <c r="G124">
        <f t="shared" si="7"/>
        <v>0.70015059835051485</v>
      </c>
      <c r="H124">
        <f t="shared" si="8"/>
        <v>0.68717856451081838</v>
      </c>
      <c r="I124">
        <f t="shared" si="9"/>
        <v>-0.37516110130321756</v>
      </c>
    </row>
    <row r="125" spans="1:9" x14ac:dyDescent="0.2">
      <c r="A125" s="1" t="s">
        <v>131</v>
      </c>
      <c r="B125">
        <v>0</v>
      </c>
      <c r="C125">
        <v>0</v>
      </c>
      <c r="D125">
        <v>0</v>
      </c>
      <c r="E125">
        <v>0</v>
      </c>
      <c r="F125">
        <v>78</v>
      </c>
      <c r="G125">
        <f t="shared" si="7"/>
        <v>0.70015059835051485</v>
      </c>
      <c r="H125">
        <f t="shared" si="8"/>
        <v>0.68717856451081838</v>
      </c>
      <c r="I125">
        <f t="shared" si="9"/>
        <v>-0.37516110130321756</v>
      </c>
    </row>
    <row r="126" spans="1:9" x14ac:dyDescent="0.2">
      <c r="A126" s="1" t="s">
        <v>132</v>
      </c>
      <c r="B126">
        <v>0</v>
      </c>
      <c r="C126">
        <v>0</v>
      </c>
      <c r="D126">
        <v>0</v>
      </c>
      <c r="E126">
        <v>0</v>
      </c>
      <c r="F126">
        <v>78</v>
      </c>
      <c r="G126">
        <f t="shared" si="7"/>
        <v>0.70015059835051485</v>
      </c>
      <c r="H126">
        <f t="shared" si="8"/>
        <v>0.68717856451081838</v>
      </c>
      <c r="I126">
        <f t="shared" si="9"/>
        <v>-0.37516110130321756</v>
      </c>
    </row>
    <row r="127" spans="1:9" x14ac:dyDescent="0.2">
      <c r="A127" s="1" t="s">
        <v>133</v>
      </c>
      <c r="B127">
        <v>0</v>
      </c>
      <c r="C127">
        <v>0</v>
      </c>
      <c r="D127">
        <v>0</v>
      </c>
      <c r="E127">
        <v>0</v>
      </c>
      <c r="F127">
        <v>78</v>
      </c>
      <c r="G127">
        <f t="shared" si="7"/>
        <v>0.70015059835051485</v>
      </c>
      <c r="H127">
        <f t="shared" si="8"/>
        <v>0.68717856451081838</v>
      </c>
      <c r="I127">
        <f t="shared" si="9"/>
        <v>-0.37516110130321756</v>
      </c>
    </row>
    <row r="128" spans="1:9" x14ac:dyDescent="0.2">
      <c r="A128" s="1" t="s">
        <v>134</v>
      </c>
      <c r="B128">
        <v>0</v>
      </c>
      <c r="C128">
        <v>0</v>
      </c>
      <c r="D128">
        <v>0</v>
      </c>
      <c r="E128">
        <v>0</v>
      </c>
      <c r="F128">
        <v>78</v>
      </c>
      <c r="G128">
        <f t="shared" si="7"/>
        <v>0.70015059835051485</v>
      </c>
      <c r="H128">
        <f t="shared" si="8"/>
        <v>0.68717856451081838</v>
      </c>
      <c r="I128">
        <f t="shared" si="9"/>
        <v>-0.37516110130321756</v>
      </c>
    </row>
    <row r="129" spans="1:9" x14ac:dyDescent="0.2">
      <c r="A129" s="1" t="s">
        <v>135</v>
      </c>
      <c r="B129">
        <v>0</v>
      </c>
      <c r="C129">
        <v>0</v>
      </c>
      <c r="D129">
        <v>0</v>
      </c>
      <c r="E129">
        <v>0</v>
      </c>
      <c r="F129">
        <v>78</v>
      </c>
      <c r="G129">
        <f t="shared" si="7"/>
        <v>0.70015059835051485</v>
      </c>
      <c r="H129">
        <f t="shared" si="8"/>
        <v>0.68717856451081838</v>
      </c>
      <c r="I129">
        <f t="shared" si="9"/>
        <v>-0.37516110130321756</v>
      </c>
    </row>
    <row r="130" spans="1:9" x14ac:dyDescent="0.2">
      <c r="A130" s="1" t="s">
        <v>136</v>
      </c>
      <c r="B130">
        <v>0</v>
      </c>
      <c r="C130">
        <v>0</v>
      </c>
      <c r="D130">
        <v>0</v>
      </c>
      <c r="E130">
        <v>0</v>
      </c>
      <c r="F130">
        <v>78</v>
      </c>
      <c r="G130">
        <f t="shared" si="7"/>
        <v>0.70015059835051485</v>
      </c>
      <c r="H130">
        <f t="shared" si="8"/>
        <v>0.68717856451081838</v>
      </c>
      <c r="I130">
        <f t="shared" si="9"/>
        <v>-0.37516110130321756</v>
      </c>
    </row>
    <row r="131" spans="1:9" x14ac:dyDescent="0.2">
      <c r="A131" s="1" t="s">
        <v>137</v>
      </c>
      <c r="B131">
        <v>0</v>
      </c>
      <c r="C131">
        <v>0</v>
      </c>
      <c r="D131">
        <v>0</v>
      </c>
      <c r="E131">
        <v>0</v>
      </c>
      <c r="F131">
        <v>78</v>
      </c>
      <c r="G131">
        <f t="shared" si="7"/>
        <v>0.70015059835051485</v>
      </c>
      <c r="H131">
        <f t="shared" si="8"/>
        <v>0.68717856451081838</v>
      </c>
      <c r="I131">
        <f t="shared" si="9"/>
        <v>-0.37516110130321756</v>
      </c>
    </row>
    <row r="132" spans="1:9" x14ac:dyDescent="0.2">
      <c r="A132" s="1" t="s">
        <v>138</v>
      </c>
      <c r="B132">
        <v>0</v>
      </c>
      <c r="C132">
        <v>0</v>
      </c>
      <c r="D132">
        <v>0</v>
      </c>
      <c r="E132">
        <v>0</v>
      </c>
      <c r="F132">
        <v>78</v>
      </c>
      <c r="G132">
        <f t="shared" si="7"/>
        <v>0.70015059835051485</v>
      </c>
      <c r="H132">
        <f t="shared" si="8"/>
        <v>0.68717856451081838</v>
      </c>
      <c r="I132">
        <f t="shared" si="9"/>
        <v>-0.37516110130321756</v>
      </c>
    </row>
    <row r="133" spans="1:9" x14ac:dyDescent="0.2">
      <c r="A133" s="1" t="s">
        <v>139</v>
      </c>
      <c r="B133">
        <v>0</v>
      </c>
      <c r="C133">
        <v>0</v>
      </c>
      <c r="D133">
        <v>0</v>
      </c>
      <c r="E133">
        <v>0</v>
      </c>
      <c r="F133">
        <v>78</v>
      </c>
      <c r="G133">
        <f t="shared" si="7"/>
        <v>0.70015059835051485</v>
      </c>
      <c r="H133">
        <f t="shared" si="8"/>
        <v>0.68717856451081838</v>
      </c>
      <c r="I133">
        <f t="shared" si="9"/>
        <v>-0.37516110130321756</v>
      </c>
    </row>
    <row r="134" spans="1:9" x14ac:dyDescent="0.2">
      <c r="A134" s="1" t="s">
        <v>140</v>
      </c>
      <c r="B134">
        <v>0</v>
      </c>
      <c r="C134">
        <v>0</v>
      </c>
      <c r="D134">
        <v>0</v>
      </c>
      <c r="E134">
        <v>0</v>
      </c>
      <c r="F134">
        <v>78</v>
      </c>
      <c r="G134">
        <f t="shared" ref="G134:G197" si="10">_xlfn.GAMMA($B$1+B134)/(_xlfn.GAMMA($B$1)*FACT(B134))*($B$2/($B$2+1))^$B$1*(1/($B$2+1))^B134</f>
        <v>0.70015059835051485</v>
      </c>
      <c r="H134">
        <f t="shared" ref="H134:H197" si="11">IF(B134=1,$B$3+(1-$B$3)*G134,(1-$B$3)*G134)</f>
        <v>0.68717856451081838</v>
      </c>
      <c r="I134">
        <f t="shared" ref="I134:I197" si="12">LN(H134)</f>
        <v>-0.37516110130321756</v>
      </c>
    </row>
    <row r="135" spans="1:9" x14ac:dyDescent="0.2">
      <c r="A135" s="1" t="s">
        <v>141</v>
      </c>
      <c r="B135">
        <v>0</v>
      </c>
      <c r="C135">
        <v>0</v>
      </c>
      <c r="D135">
        <v>0</v>
      </c>
      <c r="E135">
        <v>0</v>
      </c>
      <c r="F135">
        <v>78</v>
      </c>
      <c r="G135">
        <f t="shared" si="10"/>
        <v>0.70015059835051485</v>
      </c>
      <c r="H135">
        <f t="shared" si="11"/>
        <v>0.68717856451081838</v>
      </c>
      <c r="I135">
        <f t="shared" si="12"/>
        <v>-0.37516110130321756</v>
      </c>
    </row>
    <row r="136" spans="1:9" x14ac:dyDescent="0.2">
      <c r="A136" s="1" t="s">
        <v>142</v>
      </c>
      <c r="B136">
        <v>0</v>
      </c>
      <c r="C136">
        <v>0</v>
      </c>
      <c r="D136">
        <v>0</v>
      </c>
      <c r="E136">
        <v>0</v>
      </c>
      <c r="F136">
        <v>78</v>
      </c>
      <c r="G136">
        <f t="shared" si="10"/>
        <v>0.70015059835051485</v>
      </c>
      <c r="H136">
        <f t="shared" si="11"/>
        <v>0.68717856451081838</v>
      </c>
      <c r="I136">
        <f t="shared" si="12"/>
        <v>-0.37516110130321756</v>
      </c>
    </row>
    <row r="137" spans="1:9" x14ac:dyDescent="0.2">
      <c r="A137" s="1" t="s">
        <v>143</v>
      </c>
      <c r="B137">
        <v>0</v>
      </c>
      <c r="C137">
        <v>0</v>
      </c>
      <c r="D137">
        <v>0</v>
      </c>
      <c r="E137">
        <v>0</v>
      </c>
      <c r="F137">
        <v>78</v>
      </c>
      <c r="G137">
        <f t="shared" si="10"/>
        <v>0.70015059835051485</v>
      </c>
      <c r="H137">
        <f t="shared" si="11"/>
        <v>0.68717856451081838</v>
      </c>
      <c r="I137">
        <f t="shared" si="12"/>
        <v>-0.37516110130321756</v>
      </c>
    </row>
    <row r="138" spans="1:9" x14ac:dyDescent="0.2">
      <c r="A138" s="1" t="s">
        <v>144</v>
      </c>
      <c r="B138">
        <v>0</v>
      </c>
      <c r="C138">
        <v>0</v>
      </c>
      <c r="D138">
        <v>0</v>
      </c>
      <c r="E138">
        <v>0</v>
      </c>
      <c r="F138">
        <v>78</v>
      </c>
      <c r="G138">
        <f t="shared" si="10"/>
        <v>0.70015059835051485</v>
      </c>
      <c r="H138">
        <f t="shared" si="11"/>
        <v>0.68717856451081838</v>
      </c>
      <c r="I138">
        <f t="shared" si="12"/>
        <v>-0.37516110130321756</v>
      </c>
    </row>
    <row r="139" spans="1:9" x14ac:dyDescent="0.2">
      <c r="A139" s="1" t="s">
        <v>145</v>
      </c>
      <c r="B139">
        <v>0</v>
      </c>
      <c r="C139">
        <v>0</v>
      </c>
      <c r="D139">
        <v>0</v>
      </c>
      <c r="E139">
        <v>0</v>
      </c>
      <c r="F139">
        <v>78</v>
      </c>
      <c r="G139">
        <f t="shared" si="10"/>
        <v>0.70015059835051485</v>
      </c>
      <c r="H139">
        <f t="shared" si="11"/>
        <v>0.68717856451081838</v>
      </c>
      <c r="I139">
        <f t="shared" si="12"/>
        <v>-0.37516110130321756</v>
      </c>
    </row>
    <row r="140" spans="1:9" x14ac:dyDescent="0.2">
      <c r="A140" s="1" t="s">
        <v>146</v>
      </c>
      <c r="B140">
        <v>0</v>
      </c>
      <c r="C140">
        <v>0</v>
      </c>
      <c r="D140">
        <v>0</v>
      </c>
      <c r="E140">
        <v>0</v>
      </c>
      <c r="F140">
        <v>78</v>
      </c>
      <c r="G140">
        <f t="shared" si="10"/>
        <v>0.70015059835051485</v>
      </c>
      <c r="H140">
        <f t="shared" si="11"/>
        <v>0.68717856451081838</v>
      </c>
      <c r="I140">
        <f t="shared" si="12"/>
        <v>-0.37516110130321756</v>
      </c>
    </row>
    <row r="141" spans="1:9" x14ac:dyDescent="0.2">
      <c r="A141" s="1" t="s">
        <v>147</v>
      </c>
      <c r="B141">
        <v>0</v>
      </c>
      <c r="C141">
        <v>0</v>
      </c>
      <c r="D141">
        <v>0</v>
      </c>
      <c r="E141">
        <v>0</v>
      </c>
      <c r="F141">
        <v>78</v>
      </c>
      <c r="G141">
        <f t="shared" si="10"/>
        <v>0.70015059835051485</v>
      </c>
      <c r="H141">
        <f t="shared" si="11"/>
        <v>0.68717856451081838</v>
      </c>
      <c r="I141">
        <f t="shared" si="12"/>
        <v>-0.37516110130321756</v>
      </c>
    </row>
    <row r="142" spans="1:9" x14ac:dyDescent="0.2">
      <c r="A142" s="1" t="s">
        <v>148</v>
      </c>
      <c r="B142">
        <v>0</v>
      </c>
      <c r="C142">
        <v>0</v>
      </c>
      <c r="D142">
        <v>0</v>
      </c>
      <c r="E142">
        <v>0</v>
      </c>
      <c r="F142">
        <v>78</v>
      </c>
      <c r="G142">
        <f t="shared" si="10"/>
        <v>0.70015059835051485</v>
      </c>
      <c r="H142">
        <f t="shared" si="11"/>
        <v>0.68717856451081838</v>
      </c>
      <c r="I142">
        <f t="shared" si="12"/>
        <v>-0.37516110130321756</v>
      </c>
    </row>
    <row r="143" spans="1:9" x14ac:dyDescent="0.2">
      <c r="A143" s="1" t="s">
        <v>149</v>
      </c>
      <c r="B143">
        <v>0</v>
      </c>
      <c r="C143">
        <v>0</v>
      </c>
      <c r="D143">
        <v>0</v>
      </c>
      <c r="E143">
        <v>0</v>
      </c>
      <c r="F143">
        <v>78</v>
      </c>
      <c r="G143">
        <f t="shared" si="10"/>
        <v>0.70015059835051485</v>
      </c>
      <c r="H143">
        <f t="shared" si="11"/>
        <v>0.68717856451081838</v>
      </c>
      <c r="I143">
        <f t="shared" si="12"/>
        <v>-0.37516110130321756</v>
      </c>
    </row>
    <row r="144" spans="1:9" x14ac:dyDescent="0.2">
      <c r="A144" s="1" t="s">
        <v>150</v>
      </c>
      <c r="B144">
        <v>0</v>
      </c>
      <c r="C144">
        <v>0</v>
      </c>
      <c r="D144">
        <v>0</v>
      </c>
      <c r="E144">
        <v>0</v>
      </c>
      <c r="F144">
        <v>78</v>
      </c>
      <c r="G144">
        <f t="shared" si="10"/>
        <v>0.70015059835051485</v>
      </c>
      <c r="H144">
        <f t="shared" si="11"/>
        <v>0.68717856451081838</v>
      </c>
      <c r="I144">
        <f t="shared" si="12"/>
        <v>-0.37516110130321756</v>
      </c>
    </row>
    <row r="145" spans="1:9" x14ac:dyDescent="0.2">
      <c r="A145" s="1" t="s">
        <v>151</v>
      </c>
      <c r="B145">
        <v>0</v>
      </c>
      <c r="C145">
        <v>0</v>
      </c>
      <c r="D145">
        <v>0</v>
      </c>
      <c r="E145">
        <v>0</v>
      </c>
      <c r="F145">
        <v>78</v>
      </c>
      <c r="G145">
        <f t="shared" si="10"/>
        <v>0.70015059835051485</v>
      </c>
      <c r="H145">
        <f t="shared" si="11"/>
        <v>0.68717856451081838</v>
      </c>
      <c r="I145">
        <f t="shared" si="12"/>
        <v>-0.37516110130321756</v>
      </c>
    </row>
    <row r="146" spans="1:9" x14ac:dyDescent="0.2">
      <c r="A146" s="1" t="s">
        <v>152</v>
      </c>
      <c r="B146">
        <v>0</v>
      </c>
      <c r="C146">
        <v>0</v>
      </c>
      <c r="D146">
        <v>0</v>
      </c>
      <c r="E146">
        <v>0</v>
      </c>
      <c r="F146">
        <v>78</v>
      </c>
      <c r="G146">
        <f t="shared" si="10"/>
        <v>0.70015059835051485</v>
      </c>
      <c r="H146">
        <f t="shared" si="11"/>
        <v>0.68717856451081838</v>
      </c>
      <c r="I146">
        <f t="shared" si="12"/>
        <v>-0.37516110130321756</v>
      </c>
    </row>
    <row r="147" spans="1:9" x14ac:dyDescent="0.2">
      <c r="A147" s="1" t="s">
        <v>153</v>
      </c>
      <c r="B147">
        <v>0</v>
      </c>
      <c r="C147">
        <v>0</v>
      </c>
      <c r="D147">
        <v>0</v>
      </c>
      <c r="E147">
        <v>0</v>
      </c>
      <c r="F147">
        <v>78</v>
      </c>
      <c r="G147">
        <f t="shared" si="10"/>
        <v>0.70015059835051485</v>
      </c>
      <c r="H147">
        <f t="shared" si="11"/>
        <v>0.68717856451081838</v>
      </c>
      <c r="I147">
        <f t="shared" si="12"/>
        <v>-0.37516110130321756</v>
      </c>
    </row>
    <row r="148" spans="1:9" x14ac:dyDescent="0.2">
      <c r="A148" s="1" t="s">
        <v>154</v>
      </c>
      <c r="B148">
        <v>0</v>
      </c>
      <c r="C148">
        <v>0</v>
      </c>
      <c r="D148">
        <v>0</v>
      </c>
      <c r="E148">
        <v>0</v>
      </c>
      <c r="F148">
        <v>78</v>
      </c>
      <c r="G148">
        <f t="shared" si="10"/>
        <v>0.70015059835051485</v>
      </c>
      <c r="H148">
        <f t="shared" si="11"/>
        <v>0.68717856451081838</v>
      </c>
      <c r="I148">
        <f t="shared" si="12"/>
        <v>-0.37516110130321756</v>
      </c>
    </row>
    <row r="149" spans="1:9" x14ac:dyDescent="0.2">
      <c r="A149" s="1" t="s">
        <v>155</v>
      </c>
      <c r="B149">
        <v>0</v>
      </c>
      <c r="C149">
        <v>0</v>
      </c>
      <c r="D149">
        <v>0</v>
      </c>
      <c r="E149">
        <v>0</v>
      </c>
      <c r="F149">
        <v>78</v>
      </c>
      <c r="G149">
        <f t="shared" si="10"/>
        <v>0.70015059835051485</v>
      </c>
      <c r="H149">
        <f t="shared" si="11"/>
        <v>0.68717856451081838</v>
      </c>
      <c r="I149">
        <f t="shared" si="12"/>
        <v>-0.37516110130321756</v>
      </c>
    </row>
    <row r="150" spans="1:9" x14ac:dyDescent="0.2">
      <c r="A150" s="1" t="s">
        <v>156</v>
      </c>
      <c r="B150">
        <v>0</v>
      </c>
      <c r="C150">
        <v>0</v>
      </c>
      <c r="D150">
        <v>0</v>
      </c>
      <c r="E150">
        <v>0</v>
      </c>
      <c r="F150">
        <v>78</v>
      </c>
      <c r="G150">
        <f t="shared" si="10"/>
        <v>0.70015059835051485</v>
      </c>
      <c r="H150">
        <f t="shared" si="11"/>
        <v>0.68717856451081838</v>
      </c>
      <c r="I150">
        <f t="shared" si="12"/>
        <v>-0.37516110130321756</v>
      </c>
    </row>
    <row r="151" spans="1:9" x14ac:dyDescent="0.2">
      <c r="A151" s="1" t="s">
        <v>157</v>
      </c>
      <c r="B151">
        <v>0</v>
      </c>
      <c r="C151">
        <v>0</v>
      </c>
      <c r="D151">
        <v>0</v>
      </c>
      <c r="E151">
        <v>0</v>
      </c>
      <c r="F151">
        <v>78</v>
      </c>
      <c r="G151">
        <f t="shared" si="10"/>
        <v>0.70015059835051485</v>
      </c>
      <c r="H151">
        <f t="shared" si="11"/>
        <v>0.68717856451081838</v>
      </c>
      <c r="I151">
        <f t="shared" si="12"/>
        <v>-0.37516110130321756</v>
      </c>
    </row>
    <row r="152" spans="1:9" x14ac:dyDescent="0.2">
      <c r="A152" s="1" t="s">
        <v>158</v>
      </c>
      <c r="B152">
        <v>0</v>
      </c>
      <c r="C152">
        <v>0</v>
      </c>
      <c r="D152">
        <v>0</v>
      </c>
      <c r="E152">
        <v>0</v>
      </c>
      <c r="F152">
        <v>78</v>
      </c>
      <c r="G152">
        <f t="shared" si="10"/>
        <v>0.70015059835051485</v>
      </c>
      <c r="H152">
        <f t="shared" si="11"/>
        <v>0.68717856451081838</v>
      </c>
      <c r="I152">
        <f t="shared" si="12"/>
        <v>-0.37516110130321756</v>
      </c>
    </row>
    <row r="153" spans="1:9" x14ac:dyDescent="0.2">
      <c r="A153" s="1" t="s">
        <v>159</v>
      </c>
      <c r="B153">
        <v>0</v>
      </c>
      <c r="C153">
        <v>0</v>
      </c>
      <c r="D153">
        <v>0</v>
      </c>
      <c r="E153">
        <v>0</v>
      </c>
      <c r="F153">
        <v>78</v>
      </c>
      <c r="G153">
        <f t="shared" si="10"/>
        <v>0.70015059835051485</v>
      </c>
      <c r="H153">
        <f t="shared" si="11"/>
        <v>0.68717856451081838</v>
      </c>
      <c r="I153">
        <f t="shared" si="12"/>
        <v>-0.37516110130321756</v>
      </c>
    </row>
    <row r="154" spans="1:9" x14ac:dyDescent="0.2">
      <c r="A154" s="1" t="s">
        <v>160</v>
      </c>
      <c r="B154">
        <v>0</v>
      </c>
      <c r="C154">
        <v>0</v>
      </c>
      <c r="D154">
        <v>0</v>
      </c>
      <c r="E154">
        <v>0</v>
      </c>
      <c r="F154">
        <v>78</v>
      </c>
      <c r="G154">
        <f t="shared" si="10"/>
        <v>0.70015059835051485</v>
      </c>
      <c r="H154">
        <f t="shared" si="11"/>
        <v>0.68717856451081838</v>
      </c>
      <c r="I154">
        <f t="shared" si="12"/>
        <v>-0.37516110130321756</v>
      </c>
    </row>
    <row r="155" spans="1:9" x14ac:dyDescent="0.2">
      <c r="A155" s="1" t="s">
        <v>161</v>
      </c>
      <c r="B155">
        <v>0</v>
      </c>
      <c r="C155">
        <v>0</v>
      </c>
      <c r="D155">
        <v>0</v>
      </c>
      <c r="E155">
        <v>0</v>
      </c>
      <c r="F155">
        <v>78</v>
      </c>
      <c r="G155">
        <f t="shared" si="10"/>
        <v>0.70015059835051485</v>
      </c>
      <c r="H155">
        <f t="shared" si="11"/>
        <v>0.68717856451081838</v>
      </c>
      <c r="I155">
        <f t="shared" si="12"/>
        <v>-0.37516110130321756</v>
      </c>
    </row>
    <row r="156" spans="1:9" x14ac:dyDescent="0.2">
      <c r="A156" s="1" t="s">
        <v>162</v>
      </c>
      <c r="B156">
        <v>0</v>
      </c>
      <c r="C156">
        <v>0</v>
      </c>
      <c r="D156">
        <v>0</v>
      </c>
      <c r="E156">
        <v>0</v>
      </c>
      <c r="F156">
        <v>78</v>
      </c>
      <c r="G156">
        <f t="shared" si="10"/>
        <v>0.70015059835051485</v>
      </c>
      <c r="H156">
        <f t="shared" si="11"/>
        <v>0.68717856451081838</v>
      </c>
      <c r="I156">
        <f t="shared" si="12"/>
        <v>-0.37516110130321756</v>
      </c>
    </row>
    <row r="157" spans="1:9" x14ac:dyDescent="0.2">
      <c r="A157" s="1" t="s">
        <v>163</v>
      </c>
      <c r="B157">
        <v>0</v>
      </c>
      <c r="C157">
        <v>0</v>
      </c>
      <c r="D157">
        <v>0</v>
      </c>
      <c r="E157">
        <v>0</v>
      </c>
      <c r="F157">
        <v>78</v>
      </c>
      <c r="G157">
        <f t="shared" si="10"/>
        <v>0.70015059835051485</v>
      </c>
      <c r="H157">
        <f t="shared" si="11"/>
        <v>0.68717856451081838</v>
      </c>
      <c r="I157">
        <f t="shared" si="12"/>
        <v>-0.37516110130321756</v>
      </c>
    </row>
    <row r="158" spans="1:9" x14ac:dyDescent="0.2">
      <c r="A158" s="1" t="s">
        <v>164</v>
      </c>
      <c r="B158">
        <v>0</v>
      </c>
      <c r="C158">
        <v>0</v>
      </c>
      <c r="D158">
        <v>0</v>
      </c>
      <c r="E158">
        <v>0</v>
      </c>
      <c r="F158">
        <v>78</v>
      </c>
      <c r="G158">
        <f t="shared" si="10"/>
        <v>0.70015059835051485</v>
      </c>
      <c r="H158">
        <f t="shared" si="11"/>
        <v>0.68717856451081838</v>
      </c>
      <c r="I158">
        <f t="shared" si="12"/>
        <v>-0.37516110130321756</v>
      </c>
    </row>
    <row r="159" spans="1:9" x14ac:dyDescent="0.2">
      <c r="A159" s="1" t="s">
        <v>165</v>
      </c>
      <c r="B159">
        <v>0</v>
      </c>
      <c r="C159">
        <v>0</v>
      </c>
      <c r="D159">
        <v>0</v>
      </c>
      <c r="E159">
        <v>0</v>
      </c>
      <c r="F159">
        <v>78</v>
      </c>
      <c r="G159">
        <f t="shared" si="10"/>
        <v>0.70015059835051485</v>
      </c>
      <c r="H159">
        <f t="shared" si="11"/>
        <v>0.68717856451081838</v>
      </c>
      <c r="I159">
        <f t="shared" si="12"/>
        <v>-0.37516110130321756</v>
      </c>
    </row>
    <row r="160" spans="1:9" x14ac:dyDescent="0.2">
      <c r="A160" s="1" t="s">
        <v>166</v>
      </c>
      <c r="B160">
        <v>0</v>
      </c>
      <c r="C160">
        <v>0</v>
      </c>
      <c r="D160">
        <v>0</v>
      </c>
      <c r="E160">
        <v>0</v>
      </c>
      <c r="F160">
        <v>78</v>
      </c>
      <c r="G160">
        <f t="shared" si="10"/>
        <v>0.70015059835051485</v>
      </c>
      <c r="H160">
        <f t="shared" si="11"/>
        <v>0.68717856451081838</v>
      </c>
      <c r="I160">
        <f t="shared" si="12"/>
        <v>-0.37516110130321756</v>
      </c>
    </row>
    <row r="161" spans="1:9" x14ac:dyDescent="0.2">
      <c r="A161" s="1" t="s">
        <v>167</v>
      </c>
      <c r="B161">
        <v>0</v>
      </c>
      <c r="C161">
        <v>0</v>
      </c>
      <c r="D161">
        <v>0</v>
      </c>
      <c r="E161">
        <v>0</v>
      </c>
      <c r="F161">
        <v>78</v>
      </c>
      <c r="G161">
        <f t="shared" si="10"/>
        <v>0.70015059835051485</v>
      </c>
      <c r="H161">
        <f t="shared" si="11"/>
        <v>0.68717856451081838</v>
      </c>
      <c r="I161">
        <f t="shared" si="12"/>
        <v>-0.37516110130321756</v>
      </c>
    </row>
    <row r="162" spans="1:9" x14ac:dyDescent="0.2">
      <c r="A162" s="1" t="s">
        <v>168</v>
      </c>
      <c r="B162">
        <v>0</v>
      </c>
      <c r="C162">
        <v>0</v>
      </c>
      <c r="D162">
        <v>0</v>
      </c>
      <c r="E162">
        <v>0</v>
      </c>
      <c r="F162">
        <v>78</v>
      </c>
      <c r="G162">
        <f t="shared" si="10"/>
        <v>0.70015059835051485</v>
      </c>
      <c r="H162">
        <f t="shared" si="11"/>
        <v>0.68717856451081838</v>
      </c>
      <c r="I162">
        <f t="shared" si="12"/>
        <v>-0.37516110130321756</v>
      </c>
    </row>
    <row r="163" spans="1:9" x14ac:dyDescent="0.2">
      <c r="A163" s="1" t="s">
        <v>169</v>
      </c>
      <c r="B163">
        <v>0</v>
      </c>
      <c r="C163">
        <v>0</v>
      </c>
      <c r="D163">
        <v>0</v>
      </c>
      <c r="E163">
        <v>0</v>
      </c>
      <c r="F163">
        <v>78</v>
      </c>
      <c r="G163">
        <f t="shared" si="10"/>
        <v>0.70015059835051485</v>
      </c>
      <c r="H163">
        <f t="shared" si="11"/>
        <v>0.68717856451081838</v>
      </c>
      <c r="I163">
        <f t="shared" si="12"/>
        <v>-0.37516110130321756</v>
      </c>
    </row>
    <row r="164" spans="1:9" x14ac:dyDescent="0.2">
      <c r="A164" s="1" t="s">
        <v>170</v>
      </c>
      <c r="B164">
        <v>0</v>
      </c>
      <c r="C164">
        <v>0</v>
      </c>
      <c r="D164">
        <v>0</v>
      </c>
      <c r="E164">
        <v>0</v>
      </c>
      <c r="F164">
        <v>78</v>
      </c>
      <c r="G164">
        <f t="shared" si="10"/>
        <v>0.70015059835051485</v>
      </c>
      <c r="H164">
        <f t="shared" si="11"/>
        <v>0.68717856451081838</v>
      </c>
      <c r="I164">
        <f t="shared" si="12"/>
        <v>-0.37516110130321756</v>
      </c>
    </row>
    <row r="165" spans="1:9" x14ac:dyDescent="0.2">
      <c r="A165" s="1" t="s">
        <v>171</v>
      </c>
      <c r="B165">
        <v>0</v>
      </c>
      <c r="C165">
        <v>0</v>
      </c>
      <c r="D165">
        <v>0</v>
      </c>
      <c r="E165">
        <v>0</v>
      </c>
      <c r="F165">
        <v>78</v>
      </c>
      <c r="G165">
        <f t="shared" si="10"/>
        <v>0.70015059835051485</v>
      </c>
      <c r="H165">
        <f t="shared" si="11"/>
        <v>0.68717856451081838</v>
      </c>
      <c r="I165">
        <f t="shared" si="12"/>
        <v>-0.37516110130321756</v>
      </c>
    </row>
    <row r="166" spans="1:9" x14ac:dyDescent="0.2">
      <c r="A166" s="1" t="s">
        <v>172</v>
      </c>
      <c r="B166">
        <v>0</v>
      </c>
      <c r="C166">
        <v>0</v>
      </c>
      <c r="D166">
        <v>0</v>
      </c>
      <c r="E166">
        <v>0</v>
      </c>
      <c r="F166">
        <v>78</v>
      </c>
      <c r="G166">
        <f t="shared" si="10"/>
        <v>0.70015059835051485</v>
      </c>
      <c r="H166">
        <f t="shared" si="11"/>
        <v>0.68717856451081838</v>
      </c>
      <c r="I166">
        <f t="shared" si="12"/>
        <v>-0.37516110130321756</v>
      </c>
    </row>
    <row r="167" spans="1:9" x14ac:dyDescent="0.2">
      <c r="A167" s="1" t="s">
        <v>173</v>
      </c>
      <c r="B167">
        <v>0</v>
      </c>
      <c r="C167">
        <v>0</v>
      </c>
      <c r="D167">
        <v>0</v>
      </c>
      <c r="E167">
        <v>0</v>
      </c>
      <c r="F167">
        <v>78</v>
      </c>
      <c r="G167">
        <f t="shared" si="10"/>
        <v>0.70015059835051485</v>
      </c>
      <c r="H167">
        <f t="shared" si="11"/>
        <v>0.68717856451081838</v>
      </c>
      <c r="I167">
        <f t="shared" si="12"/>
        <v>-0.37516110130321756</v>
      </c>
    </row>
    <row r="168" spans="1:9" x14ac:dyDescent="0.2">
      <c r="A168" s="1" t="s">
        <v>174</v>
      </c>
      <c r="B168">
        <v>0</v>
      </c>
      <c r="C168">
        <v>0</v>
      </c>
      <c r="D168">
        <v>0</v>
      </c>
      <c r="E168">
        <v>0</v>
      </c>
      <c r="F168">
        <v>78</v>
      </c>
      <c r="G168">
        <f t="shared" si="10"/>
        <v>0.70015059835051485</v>
      </c>
      <c r="H168">
        <f t="shared" si="11"/>
        <v>0.68717856451081838</v>
      </c>
      <c r="I168">
        <f t="shared" si="12"/>
        <v>-0.37516110130321756</v>
      </c>
    </row>
    <row r="169" spans="1:9" x14ac:dyDescent="0.2">
      <c r="A169" s="1" t="s">
        <v>175</v>
      </c>
      <c r="B169">
        <v>0</v>
      </c>
      <c r="C169">
        <v>0</v>
      </c>
      <c r="D169">
        <v>0</v>
      </c>
      <c r="E169">
        <v>0</v>
      </c>
      <c r="F169">
        <v>78</v>
      </c>
      <c r="G169">
        <f t="shared" si="10"/>
        <v>0.70015059835051485</v>
      </c>
      <c r="H169">
        <f t="shared" si="11"/>
        <v>0.68717856451081838</v>
      </c>
      <c r="I169">
        <f t="shared" si="12"/>
        <v>-0.37516110130321756</v>
      </c>
    </row>
    <row r="170" spans="1:9" x14ac:dyDescent="0.2">
      <c r="A170" s="1" t="s">
        <v>176</v>
      </c>
      <c r="B170">
        <v>0</v>
      </c>
      <c r="C170">
        <v>0</v>
      </c>
      <c r="D170">
        <v>0</v>
      </c>
      <c r="E170">
        <v>0</v>
      </c>
      <c r="F170">
        <v>78</v>
      </c>
      <c r="G170">
        <f t="shared" si="10"/>
        <v>0.70015059835051485</v>
      </c>
      <c r="H170">
        <f t="shared" si="11"/>
        <v>0.68717856451081838</v>
      </c>
      <c r="I170">
        <f t="shared" si="12"/>
        <v>-0.37516110130321756</v>
      </c>
    </row>
    <row r="171" spans="1:9" x14ac:dyDescent="0.2">
      <c r="A171" s="1" t="s">
        <v>177</v>
      </c>
      <c r="B171">
        <v>0</v>
      </c>
      <c r="C171">
        <v>0</v>
      </c>
      <c r="D171">
        <v>0</v>
      </c>
      <c r="E171">
        <v>0</v>
      </c>
      <c r="F171">
        <v>78</v>
      </c>
      <c r="G171">
        <f t="shared" si="10"/>
        <v>0.70015059835051485</v>
      </c>
      <c r="H171">
        <f t="shared" si="11"/>
        <v>0.68717856451081838</v>
      </c>
      <c r="I171">
        <f t="shared" si="12"/>
        <v>-0.37516110130321756</v>
      </c>
    </row>
    <row r="172" spans="1:9" x14ac:dyDescent="0.2">
      <c r="A172" s="1" t="s">
        <v>178</v>
      </c>
      <c r="B172">
        <v>0</v>
      </c>
      <c r="C172">
        <v>0</v>
      </c>
      <c r="D172">
        <v>0</v>
      </c>
      <c r="E172">
        <v>0</v>
      </c>
      <c r="F172">
        <v>78</v>
      </c>
      <c r="G172">
        <f t="shared" si="10"/>
        <v>0.70015059835051485</v>
      </c>
      <c r="H172">
        <f t="shared" si="11"/>
        <v>0.68717856451081838</v>
      </c>
      <c r="I172">
        <f t="shared" si="12"/>
        <v>-0.37516110130321756</v>
      </c>
    </row>
    <row r="173" spans="1:9" x14ac:dyDescent="0.2">
      <c r="A173" s="1" t="s">
        <v>179</v>
      </c>
      <c r="B173">
        <v>0</v>
      </c>
      <c r="C173">
        <v>0</v>
      </c>
      <c r="D173">
        <v>0</v>
      </c>
      <c r="E173">
        <v>0</v>
      </c>
      <c r="F173">
        <v>78</v>
      </c>
      <c r="G173">
        <f t="shared" si="10"/>
        <v>0.70015059835051485</v>
      </c>
      <c r="H173">
        <f t="shared" si="11"/>
        <v>0.68717856451081838</v>
      </c>
      <c r="I173">
        <f t="shared" si="12"/>
        <v>-0.37516110130321756</v>
      </c>
    </row>
    <row r="174" spans="1:9" x14ac:dyDescent="0.2">
      <c r="A174" s="1" t="s">
        <v>180</v>
      </c>
      <c r="B174">
        <v>0</v>
      </c>
      <c r="C174">
        <v>0</v>
      </c>
      <c r="D174">
        <v>0</v>
      </c>
      <c r="E174">
        <v>0</v>
      </c>
      <c r="F174">
        <v>78</v>
      </c>
      <c r="G174">
        <f t="shared" si="10"/>
        <v>0.70015059835051485</v>
      </c>
      <c r="H174">
        <f t="shared" si="11"/>
        <v>0.68717856451081838</v>
      </c>
      <c r="I174">
        <f t="shared" si="12"/>
        <v>-0.37516110130321756</v>
      </c>
    </row>
    <row r="175" spans="1:9" x14ac:dyDescent="0.2">
      <c r="A175" s="1" t="s">
        <v>181</v>
      </c>
      <c r="B175">
        <v>0</v>
      </c>
      <c r="C175">
        <v>0</v>
      </c>
      <c r="D175">
        <v>0</v>
      </c>
      <c r="E175">
        <v>0</v>
      </c>
      <c r="F175">
        <v>78</v>
      </c>
      <c r="G175">
        <f t="shared" si="10"/>
        <v>0.70015059835051485</v>
      </c>
      <c r="H175">
        <f t="shared" si="11"/>
        <v>0.68717856451081838</v>
      </c>
      <c r="I175">
        <f t="shared" si="12"/>
        <v>-0.37516110130321756</v>
      </c>
    </row>
    <row r="176" spans="1:9" x14ac:dyDescent="0.2">
      <c r="A176" s="1" t="s">
        <v>182</v>
      </c>
      <c r="B176">
        <v>0</v>
      </c>
      <c r="C176">
        <v>0</v>
      </c>
      <c r="D176">
        <v>0</v>
      </c>
      <c r="E176">
        <v>0</v>
      </c>
      <c r="F176">
        <v>78</v>
      </c>
      <c r="G176">
        <f t="shared" si="10"/>
        <v>0.70015059835051485</v>
      </c>
      <c r="H176">
        <f t="shared" si="11"/>
        <v>0.68717856451081838</v>
      </c>
      <c r="I176">
        <f t="shared" si="12"/>
        <v>-0.37516110130321756</v>
      </c>
    </row>
    <row r="177" spans="1:9" x14ac:dyDescent="0.2">
      <c r="A177" s="1" t="s">
        <v>183</v>
      </c>
      <c r="B177">
        <v>0</v>
      </c>
      <c r="C177">
        <v>0</v>
      </c>
      <c r="D177">
        <v>0</v>
      </c>
      <c r="E177">
        <v>0</v>
      </c>
      <c r="F177">
        <v>78</v>
      </c>
      <c r="G177">
        <f t="shared" si="10"/>
        <v>0.70015059835051485</v>
      </c>
      <c r="H177">
        <f t="shared" si="11"/>
        <v>0.68717856451081838</v>
      </c>
      <c r="I177">
        <f t="shared" si="12"/>
        <v>-0.37516110130321756</v>
      </c>
    </row>
    <row r="178" spans="1:9" x14ac:dyDescent="0.2">
      <c r="A178" s="1" t="s">
        <v>184</v>
      </c>
      <c r="B178">
        <v>0</v>
      </c>
      <c r="C178">
        <v>0</v>
      </c>
      <c r="D178">
        <v>0</v>
      </c>
      <c r="E178">
        <v>0</v>
      </c>
      <c r="F178">
        <v>78</v>
      </c>
      <c r="G178">
        <f t="shared" si="10"/>
        <v>0.70015059835051485</v>
      </c>
      <c r="H178">
        <f t="shared" si="11"/>
        <v>0.68717856451081838</v>
      </c>
      <c r="I178">
        <f t="shared" si="12"/>
        <v>-0.37516110130321756</v>
      </c>
    </row>
    <row r="179" spans="1:9" x14ac:dyDescent="0.2">
      <c r="A179" s="1" t="s">
        <v>185</v>
      </c>
      <c r="B179">
        <v>0</v>
      </c>
      <c r="C179">
        <v>0</v>
      </c>
      <c r="D179">
        <v>0</v>
      </c>
      <c r="E179">
        <v>0</v>
      </c>
      <c r="F179">
        <v>78</v>
      </c>
      <c r="G179">
        <f t="shared" si="10"/>
        <v>0.70015059835051485</v>
      </c>
      <c r="H179">
        <f t="shared" si="11"/>
        <v>0.68717856451081838</v>
      </c>
      <c r="I179">
        <f t="shared" si="12"/>
        <v>-0.37516110130321756</v>
      </c>
    </row>
    <row r="180" spans="1:9" x14ac:dyDescent="0.2">
      <c r="A180" s="1" t="s">
        <v>186</v>
      </c>
      <c r="B180">
        <v>0</v>
      </c>
      <c r="C180">
        <v>0</v>
      </c>
      <c r="D180">
        <v>0</v>
      </c>
      <c r="E180">
        <v>0</v>
      </c>
      <c r="F180">
        <v>78</v>
      </c>
      <c r="G180">
        <f t="shared" si="10"/>
        <v>0.70015059835051485</v>
      </c>
      <c r="H180">
        <f t="shared" si="11"/>
        <v>0.68717856451081838</v>
      </c>
      <c r="I180">
        <f t="shared" si="12"/>
        <v>-0.37516110130321756</v>
      </c>
    </row>
    <row r="181" spans="1:9" x14ac:dyDescent="0.2">
      <c r="A181" s="1" t="s">
        <v>187</v>
      </c>
      <c r="B181">
        <v>0</v>
      </c>
      <c r="C181">
        <v>0</v>
      </c>
      <c r="D181">
        <v>0</v>
      </c>
      <c r="E181">
        <v>0</v>
      </c>
      <c r="F181">
        <v>78</v>
      </c>
      <c r="G181">
        <f t="shared" si="10"/>
        <v>0.70015059835051485</v>
      </c>
      <c r="H181">
        <f t="shared" si="11"/>
        <v>0.68717856451081838</v>
      </c>
      <c r="I181">
        <f t="shared" si="12"/>
        <v>-0.37516110130321756</v>
      </c>
    </row>
    <row r="182" spans="1:9" x14ac:dyDescent="0.2">
      <c r="A182" s="1" t="s">
        <v>188</v>
      </c>
      <c r="B182">
        <v>0</v>
      </c>
      <c r="C182">
        <v>0</v>
      </c>
      <c r="D182">
        <v>0</v>
      </c>
      <c r="E182">
        <v>0</v>
      </c>
      <c r="F182">
        <v>78</v>
      </c>
      <c r="G182">
        <f t="shared" si="10"/>
        <v>0.70015059835051485</v>
      </c>
      <c r="H182">
        <f t="shared" si="11"/>
        <v>0.68717856451081838</v>
      </c>
      <c r="I182">
        <f t="shared" si="12"/>
        <v>-0.37516110130321756</v>
      </c>
    </row>
    <row r="183" spans="1:9" x14ac:dyDescent="0.2">
      <c r="A183" s="1" t="s">
        <v>189</v>
      </c>
      <c r="B183">
        <v>0</v>
      </c>
      <c r="C183">
        <v>0</v>
      </c>
      <c r="D183">
        <v>0</v>
      </c>
      <c r="E183">
        <v>0</v>
      </c>
      <c r="F183">
        <v>78</v>
      </c>
      <c r="G183">
        <f t="shared" si="10"/>
        <v>0.70015059835051485</v>
      </c>
      <c r="H183">
        <f t="shared" si="11"/>
        <v>0.68717856451081838</v>
      </c>
      <c r="I183">
        <f t="shared" si="12"/>
        <v>-0.37516110130321756</v>
      </c>
    </row>
    <row r="184" spans="1:9" x14ac:dyDescent="0.2">
      <c r="A184" s="1" t="s">
        <v>190</v>
      </c>
      <c r="B184">
        <v>0</v>
      </c>
      <c r="C184">
        <v>0</v>
      </c>
      <c r="D184">
        <v>0</v>
      </c>
      <c r="E184">
        <v>0</v>
      </c>
      <c r="F184">
        <v>78</v>
      </c>
      <c r="G184">
        <f t="shared" si="10"/>
        <v>0.70015059835051485</v>
      </c>
      <c r="H184">
        <f t="shared" si="11"/>
        <v>0.68717856451081838</v>
      </c>
      <c r="I184">
        <f t="shared" si="12"/>
        <v>-0.37516110130321756</v>
      </c>
    </row>
    <row r="185" spans="1:9" x14ac:dyDescent="0.2">
      <c r="A185" s="1" t="s">
        <v>191</v>
      </c>
      <c r="B185">
        <v>0</v>
      </c>
      <c r="C185">
        <v>0</v>
      </c>
      <c r="D185">
        <v>0</v>
      </c>
      <c r="E185">
        <v>0</v>
      </c>
      <c r="F185">
        <v>78</v>
      </c>
      <c r="G185">
        <f t="shared" si="10"/>
        <v>0.70015059835051485</v>
      </c>
      <c r="H185">
        <f t="shared" si="11"/>
        <v>0.68717856451081838</v>
      </c>
      <c r="I185">
        <f t="shared" si="12"/>
        <v>-0.37516110130321756</v>
      </c>
    </row>
    <row r="186" spans="1:9" x14ac:dyDescent="0.2">
      <c r="A186" s="1" t="s">
        <v>192</v>
      </c>
      <c r="B186">
        <v>0</v>
      </c>
      <c r="C186">
        <v>0</v>
      </c>
      <c r="D186">
        <v>0</v>
      </c>
      <c r="E186">
        <v>0</v>
      </c>
      <c r="F186">
        <v>78</v>
      </c>
      <c r="G186">
        <f t="shared" si="10"/>
        <v>0.70015059835051485</v>
      </c>
      <c r="H186">
        <f t="shared" si="11"/>
        <v>0.68717856451081838</v>
      </c>
      <c r="I186">
        <f t="shared" si="12"/>
        <v>-0.37516110130321756</v>
      </c>
    </row>
    <row r="187" spans="1:9" x14ac:dyDescent="0.2">
      <c r="A187" s="1" t="s">
        <v>193</v>
      </c>
      <c r="B187">
        <v>0</v>
      </c>
      <c r="C187">
        <v>0</v>
      </c>
      <c r="D187">
        <v>0</v>
      </c>
      <c r="E187">
        <v>0</v>
      </c>
      <c r="F187">
        <v>78</v>
      </c>
      <c r="G187">
        <f t="shared" si="10"/>
        <v>0.70015059835051485</v>
      </c>
      <c r="H187">
        <f t="shared" si="11"/>
        <v>0.68717856451081838</v>
      </c>
      <c r="I187">
        <f t="shared" si="12"/>
        <v>-0.37516110130321756</v>
      </c>
    </row>
    <row r="188" spans="1:9" x14ac:dyDescent="0.2">
      <c r="A188" s="1" t="s">
        <v>194</v>
      </c>
      <c r="B188">
        <v>0</v>
      </c>
      <c r="C188">
        <v>0</v>
      </c>
      <c r="D188">
        <v>0</v>
      </c>
      <c r="E188">
        <v>0</v>
      </c>
      <c r="F188">
        <v>78</v>
      </c>
      <c r="G188">
        <f t="shared" si="10"/>
        <v>0.70015059835051485</v>
      </c>
      <c r="H188">
        <f t="shared" si="11"/>
        <v>0.68717856451081838</v>
      </c>
      <c r="I188">
        <f t="shared" si="12"/>
        <v>-0.37516110130321756</v>
      </c>
    </row>
    <row r="189" spans="1:9" x14ac:dyDescent="0.2">
      <c r="A189" s="1" t="s">
        <v>195</v>
      </c>
      <c r="B189">
        <v>0</v>
      </c>
      <c r="C189">
        <v>0</v>
      </c>
      <c r="D189">
        <v>0</v>
      </c>
      <c r="E189">
        <v>0</v>
      </c>
      <c r="F189">
        <v>78</v>
      </c>
      <c r="G189">
        <f t="shared" si="10"/>
        <v>0.70015059835051485</v>
      </c>
      <c r="H189">
        <f t="shared" si="11"/>
        <v>0.68717856451081838</v>
      </c>
      <c r="I189">
        <f t="shared" si="12"/>
        <v>-0.37516110130321756</v>
      </c>
    </row>
    <row r="190" spans="1:9" x14ac:dyDescent="0.2">
      <c r="A190" s="1" t="s">
        <v>196</v>
      </c>
      <c r="B190">
        <v>0</v>
      </c>
      <c r="C190">
        <v>0</v>
      </c>
      <c r="D190">
        <v>0</v>
      </c>
      <c r="E190">
        <v>0</v>
      </c>
      <c r="F190">
        <v>78</v>
      </c>
      <c r="G190">
        <f t="shared" si="10"/>
        <v>0.70015059835051485</v>
      </c>
      <c r="H190">
        <f t="shared" si="11"/>
        <v>0.68717856451081838</v>
      </c>
      <c r="I190">
        <f t="shared" si="12"/>
        <v>-0.37516110130321756</v>
      </c>
    </row>
    <row r="191" spans="1:9" x14ac:dyDescent="0.2">
      <c r="A191" s="1" t="s">
        <v>197</v>
      </c>
      <c r="B191">
        <v>0</v>
      </c>
      <c r="C191">
        <v>0</v>
      </c>
      <c r="D191">
        <v>0</v>
      </c>
      <c r="E191">
        <v>0</v>
      </c>
      <c r="F191">
        <v>78</v>
      </c>
      <c r="G191">
        <f t="shared" si="10"/>
        <v>0.70015059835051485</v>
      </c>
      <c r="H191">
        <f t="shared" si="11"/>
        <v>0.68717856451081838</v>
      </c>
      <c r="I191">
        <f t="shared" si="12"/>
        <v>-0.37516110130321756</v>
      </c>
    </row>
    <row r="192" spans="1:9" x14ac:dyDescent="0.2">
      <c r="A192" s="1" t="s">
        <v>198</v>
      </c>
      <c r="B192">
        <v>0</v>
      </c>
      <c r="C192">
        <v>0</v>
      </c>
      <c r="D192">
        <v>0</v>
      </c>
      <c r="E192">
        <v>0</v>
      </c>
      <c r="F192">
        <v>78</v>
      </c>
      <c r="G192">
        <f t="shared" si="10"/>
        <v>0.70015059835051485</v>
      </c>
      <c r="H192">
        <f t="shared" si="11"/>
        <v>0.68717856451081838</v>
      </c>
      <c r="I192">
        <f t="shared" si="12"/>
        <v>-0.37516110130321756</v>
      </c>
    </row>
    <row r="193" spans="1:9" x14ac:dyDescent="0.2">
      <c r="A193" s="1" t="s">
        <v>199</v>
      </c>
      <c r="B193">
        <v>0</v>
      </c>
      <c r="C193">
        <v>0</v>
      </c>
      <c r="D193">
        <v>0</v>
      </c>
      <c r="E193">
        <v>0</v>
      </c>
      <c r="F193">
        <v>78</v>
      </c>
      <c r="G193">
        <f t="shared" si="10"/>
        <v>0.70015059835051485</v>
      </c>
      <c r="H193">
        <f t="shared" si="11"/>
        <v>0.68717856451081838</v>
      </c>
      <c r="I193">
        <f t="shared" si="12"/>
        <v>-0.37516110130321756</v>
      </c>
    </row>
    <row r="194" spans="1:9" x14ac:dyDescent="0.2">
      <c r="A194" s="1" t="s">
        <v>200</v>
      </c>
      <c r="B194">
        <v>0</v>
      </c>
      <c r="C194">
        <v>0</v>
      </c>
      <c r="D194">
        <v>0</v>
      </c>
      <c r="E194">
        <v>0</v>
      </c>
      <c r="F194">
        <v>78</v>
      </c>
      <c r="G194">
        <f t="shared" si="10"/>
        <v>0.70015059835051485</v>
      </c>
      <c r="H194">
        <f t="shared" si="11"/>
        <v>0.68717856451081838</v>
      </c>
      <c r="I194">
        <f t="shared" si="12"/>
        <v>-0.37516110130321756</v>
      </c>
    </row>
    <row r="195" spans="1:9" x14ac:dyDescent="0.2">
      <c r="A195" s="1" t="s">
        <v>201</v>
      </c>
      <c r="B195">
        <v>0</v>
      </c>
      <c r="C195">
        <v>0</v>
      </c>
      <c r="D195">
        <v>0</v>
      </c>
      <c r="E195">
        <v>0</v>
      </c>
      <c r="F195">
        <v>78</v>
      </c>
      <c r="G195">
        <f t="shared" si="10"/>
        <v>0.70015059835051485</v>
      </c>
      <c r="H195">
        <f t="shared" si="11"/>
        <v>0.68717856451081838</v>
      </c>
      <c r="I195">
        <f t="shared" si="12"/>
        <v>-0.37516110130321756</v>
      </c>
    </row>
    <row r="196" spans="1:9" x14ac:dyDescent="0.2">
      <c r="A196" s="1" t="s">
        <v>202</v>
      </c>
      <c r="B196">
        <v>0</v>
      </c>
      <c r="C196">
        <v>0</v>
      </c>
      <c r="D196">
        <v>0</v>
      </c>
      <c r="E196">
        <v>0</v>
      </c>
      <c r="F196">
        <v>78</v>
      </c>
      <c r="G196">
        <f t="shared" si="10"/>
        <v>0.70015059835051485</v>
      </c>
      <c r="H196">
        <f t="shared" si="11"/>
        <v>0.68717856451081838</v>
      </c>
      <c r="I196">
        <f t="shared" si="12"/>
        <v>-0.37516110130321756</v>
      </c>
    </row>
    <row r="197" spans="1:9" x14ac:dyDescent="0.2">
      <c r="A197" s="1" t="s">
        <v>203</v>
      </c>
      <c r="B197">
        <v>0</v>
      </c>
      <c r="C197">
        <v>0</v>
      </c>
      <c r="D197">
        <v>0</v>
      </c>
      <c r="E197">
        <v>0</v>
      </c>
      <c r="F197">
        <v>78</v>
      </c>
      <c r="G197">
        <f t="shared" si="10"/>
        <v>0.70015059835051485</v>
      </c>
      <c r="H197">
        <f t="shared" si="11"/>
        <v>0.68717856451081838</v>
      </c>
      <c r="I197">
        <f t="shared" si="12"/>
        <v>-0.37516110130321756</v>
      </c>
    </row>
    <row r="198" spans="1:9" x14ac:dyDescent="0.2">
      <c r="A198" s="1" t="s">
        <v>204</v>
      </c>
      <c r="B198">
        <v>0</v>
      </c>
      <c r="C198">
        <v>0</v>
      </c>
      <c r="D198">
        <v>0</v>
      </c>
      <c r="E198">
        <v>0</v>
      </c>
      <c r="F198">
        <v>78</v>
      </c>
      <c r="G198">
        <f t="shared" ref="G198:G210" si="13">_xlfn.GAMMA($B$1+B198)/(_xlfn.GAMMA($B$1)*FACT(B198))*($B$2/($B$2+1))^$B$1*(1/($B$2+1))^B198</f>
        <v>0.70015059835051485</v>
      </c>
      <c r="H198">
        <f t="shared" ref="H198:H210" si="14">IF(B198=1,$B$3+(1-$B$3)*G198,(1-$B$3)*G198)</f>
        <v>0.68717856451081838</v>
      </c>
      <c r="I198">
        <f t="shared" ref="I198:I210" si="15">LN(H198)</f>
        <v>-0.37516110130321756</v>
      </c>
    </row>
    <row r="199" spans="1:9" x14ac:dyDescent="0.2">
      <c r="A199" s="1" t="s">
        <v>205</v>
      </c>
      <c r="B199">
        <v>0</v>
      </c>
      <c r="C199">
        <v>0</v>
      </c>
      <c r="D199">
        <v>0</v>
      </c>
      <c r="E199">
        <v>0</v>
      </c>
      <c r="F199">
        <v>78</v>
      </c>
      <c r="G199">
        <f t="shared" si="13"/>
        <v>0.70015059835051485</v>
      </c>
      <c r="H199">
        <f t="shared" si="14"/>
        <v>0.68717856451081838</v>
      </c>
      <c r="I199">
        <f t="shared" si="15"/>
        <v>-0.37516110130321756</v>
      </c>
    </row>
    <row r="200" spans="1:9" x14ac:dyDescent="0.2">
      <c r="A200" s="1" t="s">
        <v>206</v>
      </c>
      <c r="B200">
        <v>0</v>
      </c>
      <c r="C200">
        <v>0</v>
      </c>
      <c r="D200">
        <v>0</v>
      </c>
      <c r="E200">
        <v>0</v>
      </c>
      <c r="F200">
        <v>78</v>
      </c>
      <c r="G200">
        <f t="shared" si="13"/>
        <v>0.70015059835051485</v>
      </c>
      <c r="H200">
        <f t="shared" si="14"/>
        <v>0.68717856451081838</v>
      </c>
      <c r="I200">
        <f t="shared" si="15"/>
        <v>-0.37516110130321756</v>
      </c>
    </row>
    <row r="201" spans="1:9" x14ac:dyDescent="0.2">
      <c r="A201" s="1" t="s">
        <v>207</v>
      </c>
      <c r="B201">
        <v>0</v>
      </c>
      <c r="C201">
        <v>0</v>
      </c>
      <c r="D201">
        <v>0</v>
      </c>
      <c r="E201">
        <v>0</v>
      </c>
      <c r="F201">
        <v>78</v>
      </c>
      <c r="G201">
        <f t="shared" si="13"/>
        <v>0.70015059835051485</v>
      </c>
      <c r="H201">
        <f t="shared" si="14"/>
        <v>0.68717856451081838</v>
      </c>
      <c r="I201">
        <f t="shared" si="15"/>
        <v>-0.37516110130321756</v>
      </c>
    </row>
    <row r="202" spans="1:9" x14ac:dyDescent="0.2">
      <c r="A202" s="1" t="s">
        <v>208</v>
      </c>
      <c r="B202">
        <v>0</v>
      </c>
      <c r="C202">
        <v>0</v>
      </c>
      <c r="D202">
        <v>0</v>
      </c>
      <c r="E202">
        <v>0</v>
      </c>
      <c r="F202">
        <v>78</v>
      </c>
      <c r="G202">
        <f t="shared" si="13"/>
        <v>0.70015059835051485</v>
      </c>
      <c r="H202">
        <f t="shared" si="14"/>
        <v>0.68717856451081838</v>
      </c>
      <c r="I202">
        <f t="shared" si="15"/>
        <v>-0.37516110130321756</v>
      </c>
    </row>
    <row r="203" spans="1:9" x14ac:dyDescent="0.2">
      <c r="A203" s="1" t="s">
        <v>209</v>
      </c>
      <c r="B203">
        <v>0</v>
      </c>
      <c r="C203">
        <v>0</v>
      </c>
      <c r="D203">
        <v>0</v>
      </c>
      <c r="E203">
        <v>0</v>
      </c>
      <c r="F203">
        <v>78</v>
      </c>
      <c r="G203">
        <f t="shared" si="13"/>
        <v>0.70015059835051485</v>
      </c>
      <c r="H203">
        <f t="shared" si="14"/>
        <v>0.68717856451081838</v>
      </c>
      <c r="I203">
        <f t="shared" si="15"/>
        <v>-0.37516110130321756</v>
      </c>
    </row>
    <row r="204" spans="1:9" x14ac:dyDescent="0.2">
      <c r="A204" s="1" t="s">
        <v>210</v>
      </c>
      <c r="B204">
        <v>0</v>
      </c>
      <c r="C204">
        <v>0</v>
      </c>
      <c r="D204">
        <v>0</v>
      </c>
      <c r="E204">
        <v>0</v>
      </c>
      <c r="F204">
        <v>78</v>
      </c>
      <c r="G204">
        <f t="shared" si="13"/>
        <v>0.70015059835051485</v>
      </c>
      <c r="H204">
        <f t="shared" si="14"/>
        <v>0.68717856451081838</v>
      </c>
      <c r="I204">
        <f t="shared" si="15"/>
        <v>-0.37516110130321756</v>
      </c>
    </row>
    <row r="205" spans="1:9" x14ac:dyDescent="0.2">
      <c r="A205" s="1" t="s">
        <v>211</v>
      </c>
      <c r="B205">
        <v>0</v>
      </c>
      <c r="C205">
        <v>0</v>
      </c>
      <c r="D205">
        <v>0</v>
      </c>
      <c r="E205">
        <v>0</v>
      </c>
      <c r="F205">
        <v>78</v>
      </c>
      <c r="G205">
        <f t="shared" si="13"/>
        <v>0.70015059835051485</v>
      </c>
      <c r="H205">
        <f t="shared" si="14"/>
        <v>0.68717856451081838</v>
      </c>
      <c r="I205">
        <f t="shared" si="15"/>
        <v>-0.37516110130321756</v>
      </c>
    </row>
    <row r="206" spans="1:9" x14ac:dyDescent="0.2">
      <c r="A206" s="1" t="s">
        <v>212</v>
      </c>
      <c r="B206">
        <v>0</v>
      </c>
      <c r="C206">
        <v>0</v>
      </c>
      <c r="D206">
        <v>0</v>
      </c>
      <c r="E206">
        <v>0</v>
      </c>
      <c r="F206">
        <v>78</v>
      </c>
      <c r="G206">
        <f t="shared" si="13"/>
        <v>0.70015059835051485</v>
      </c>
      <c r="H206">
        <f t="shared" si="14"/>
        <v>0.68717856451081838</v>
      </c>
      <c r="I206">
        <f t="shared" si="15"/>
        <v>-0.37516110130321756</v>
      </c>
    </row>
    <row r="207" spans="1:9" x14ac:dyDescent="0.2">
      <c r="A207" s="1" t="s">
        <v>213</v>
      </c>
      <c r="B207">
        <v>0</v>
      </c>
      <c r="C207">
        <v>0</v>
      </c>
      <c r="D207">
        <v>0</v>
      </c>
      <c r="E207">
        <v>0</v>
      </c>
      <c r="F207">
        <v>78</v>
      </c>
      <c r="G207">
        <f t="shared" si="13"/>
        <v>0.70015059835051485</v>
      </c>
      <c r="H207">
        <f t="shared" si="14"/>
        <v>0.68717856451081838</v>
      </c>
      <c r="I207">
        <f t="shared" si="15"/>
        <v>-0.37516110130321756</v>
      </c>
    </row>
    <row r="208" spans="1:9" x14ac:dyDescent="0.2">
      <c r="A208" s="1" t="s">
        <v>214</v>
      </c>
      <c r="B208">
        <v>0</v>
      </c>
      <c r="C208">
        <v>0</v>
      </c>
      <c r="D208">
        <v>0</v>
      </c>
      <c r="E208">
        <v>0</v>
      </c>
      <c r="F208">
        <v>78</v>
      </c>
      <c r="G208">
        <f t="shared" si="13"/>
        <v>0.70015059835051485</v>
      </c>
      <c r="H208">
        <f t="shared" si="14"/>
        <v>0.68717856451081838</v>
      </c>
      <c r="I208">
        <f t="shared" si="15"/>
        <v>-0.37516110130321756</v>
      </c>
    </row>
    <row r="209" spans="1:9" x14ac:dyDescent="0.2">
      <c r="A209" s="1" t="s">
        <v>215</v>
      </c>
      <c r="B209">
        <v>0</v>
      </c>
      <c r="C209">
        <v>0</v>
      </c>
      <c r="D209">
        <v>0</v>
      </c>
      <c r="E209">
        <v>0</v>
      </c>
      <c r="F209">
        <v>78</v>
      </c>
      <c r="G209">
        <f t="shared" si="13"/>
        <v>0.70015059835051485</v>
      </c>
      <c r="H209">
        <f t="shared" si="14"/>
        <v>0.68717856451081838</v>
      </c>
      <c r="I209">
        <f t="shared" si="15"/>
        <v>-0.37516110130321756</v>
      </c>
    </row>
    <row r="210" spans="1:9" x14ac:dyDescent="0.2">
      <c r="A210" s="1" t="s">
        <v>216</v>
      </c>
      <c r="B210">
        <v>0</v>
      </c>
      <c r="C210">
        <v>0</v>
      </c>
      <c r="D210">
        <v>0</v>
      </c>
      <c r="E210">
        <v>0</v>
      </c>
      <c r="F210">
        <v>78</v>
      </c>
      <c r="G210">
        <f t="shared" si="13"/>
        <v>0.70015059835051485</v>
      </c>
      <c r="H210">
        <f t="shared" si="14"/>
        <v>0.68717856451081838</v>
      </c>
      <c r="I210">
        <f t="shared" si="15"/>
        <v>-0.37516110130321756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Gold Medal MLE</vt:lpstr>
      <vt:lpstr>Silver Bronze Medal MLE</vt:lpstr>
      <vt:lpstr>Gold Medal Non-Unit Time</vt:lpstr>
      <vt:lpstr>Gold Medal NUT Spike@0</vt:lpstr>
      <vt:lpstr>Gold Medal Spike@0</vt:lpstr>
      <vt:lpstr>Gold Medal Spike@1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Finkelstein, Aaron J</dc:creator>
  <cp:lastModifiedBy>Microsoft Office User</cp:lastModifiedBy>
  <cp:lastPrinted>2022-02-23T04:40:40Z</cp:lastPrinted>
  <dcterms:created xsi:type="dcterms:W3CDTF">2022-02-22T23:24:25Z</dcterms:created>
  <dcterms:modified xsi:type="dcterms:W3CDTF">2022-02-27T16:55:55Z</dcterms:modified>
</cp:coreProperties>
</file>