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Users\gonzalo vega\Desktop\"/>
    </mc:Choice>
  </mc:AlternateContent>
  <xr:revisionPtr revIDLastSave="0" documentId="8_{EB2D6CF0-6EEF-4615-AD7F-B35F7F988AEF}" xr6:coauthVersionLast="38" xr6:coauthVersionMax="38" xr10:uidLastSave="{00000000-0000-0000-0000-000000000000}"/>
  <bookViews>
    <workbookView xWindow="0" yWindow="0" windowWidth="20490" windowHeight="6945" tabRatio="760" xr2:uid="{00000000-000D-0000-FFFF-FFFF00000000}"/>
  </bookViews>
  <sheets>
    <sheet name="Spot Rate" sheetId="25" r:id="rId1"/>
    <sheet name="San Anonio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4" i="17" l="1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E16" i="17"/>
  <c r="D16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R12" i="17"/>
  <c r="Q12" i="17"/>
  <c r="P12" i="17"/>
  <c r="O12" i="17"/>
  <c r="O11" i="17" s="1"/>
  <c r="N12" i="17"/>
  <c r="M12" i="17"/>
  <c r="L12" i="17"/>
  <c r="K12" i="17"/>
  <c r="J12" i="17"/>
  <c r="G12" i="17"/>
  <c r="F12" i="17"/>
  <c r="E12" i="17"/>
  <c r="D12" i="17"/>
  <c r="R11" i="17"/>
  <c r="Q11" i="17"/>
  <c r="P11" i="17"/>
  <c r="N11" i="17"/>
  <c r="M11" i="17"/>
  <c r="L11" i="17"/>
  <c r="K11" i="17"/>
  <c r="J11" i="17"/>
  <c r="G11" i="17"/>
  <c r="F11" i="17"/>
  <c r="E11" i="17"/>
  <c r="D11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</calcChain>
</file>

<file path=xl/sharedStrings.xml><?xml version="1.0" encoding="utf-8"?>
<sst xmlns="http://schemas.openxmlformats.org/spreadsheetml/2006/main" count="131" uniqueCount="70">
  <si>
    <t>SPOT RATE</t>
  </si>
  <si>
    <t>POL</t>
  </si>
  <si>
    <t>POD</t>
  </si>
  <si>
    <t>Carrier</t>
  </si>
  <si>
    <t>Ocean Freight</t>
  </si>
  <si>
    <t>PSS</t>
  </si>
  <si>
    <t>Validity</t>
  </si>
  <si>
    <t>20'</t>
  </si>
  <si>
    <t>40'</t>
  </si>
  <si>
    <t>From</t>
  </si>
  <si>
    <t>To</t>
  </si>
  <si>
    <t>Shenzhen / Shanghai / Ningbo / Qingdao / Xiamen / Hong Kong / Tianjin</t>
  </si>
  <si>
    <t>San Antonio</t>
  </si>
  <si>
    <t>APL</t>
  </si>
  <si>
    <t>not include</t>
  </si>
  <si>
    <t>COSCO</t>
  </si>
  <si>
    <t>Shenzhen / Shanghai / Ningbo / Qingdao / Xiamen / Hong Kong</t>
  </si>
  <si>
    <t>WHL</t>
  </si>
  <si>
    <t>Included in O/F</t>
  </si>
  <si>
    <t>Shenzhen / Shanghai / Ningbo / Qingdao</t>
  </si>
  <si>
    <t>CMA</t>
  </si>
  <si>
    <t>Remark</t>
  </si>
  <si>
    <t>1. Subject to both side local charge and ISPS</t>
  </si>
  <si>
    <t>2. 21 days free time</t>
  </si>
  <si>
    <t>PIL</t>
  </si>
  <si>
    <t>MSC</t>
  </si>
  <si>
    <t>ONE</t>
  </si>
  <si>
    <t>Yangming</t>
  </si>
  <si>
    <t>Evergreen</t>
  </si>
  <si>
    <t>Hamburg Sud</t>
  </si>
  <si>
    <t>Period of Validity</t>
  </si>
  <si>
    <t>Dec 3rd ~ Dec 14th</t>
  </si>
  <si>
    <t>Dec 1st ~ Dec 14th</t>
  </si>
  <si>
    <t>Sep 15th to Sep 30th</t>
  </si>
  <si>
    <t xml:space="preserve">    POL                          POD</t>
  </si>
  <si>
    <t>San Antonio, CL</t>
  </si>
  <si>
    <t>Buenaventura, CO</t>
  </si>
  <si>
    <t>Container Size</t>
  </si>
  <si>
    <t>Shanghai</t>
  </si>
  <si>
    <t>Ningbo</t>
  </si>
  <si>
    <t>Shenzhen</t>
  </si>
  <si>
    <t>Hong Kong</t>
  </si>
  <si>
    <t>-</t>
  </si>
  <si>
    <t>Xiamen</t>
  </si>
  <si>
    <t>Qingdao</t>
  </si>
  <si>
    <t>Keelung</t>
  </si>
  <si>
    <t>Kaohsiung</t>
  </si>
  <si>
    <t>Xingang, Tianjin</t>
  </si>
  <si>
    <t>Dalian</t>
  </si>
  <si>
    <t>Nanjing</t>
  </si>
  <si>
    <t>Lianyungang</t>
  </si>
  <si>
    <t>N/M</t>
  </si>
  <si>
    <t>Fuzhou</t>
  </si>
  <si>
    <t>Guangzhou(Huangpu)</t>
  </si>
  <si>
    <t>Foshan (Xingang / Lanshi)</t>
  </si>
  <si>
    <t>Zhongshan (Xiaolan)</t>
  </si>
  <si>
    <t>Zhuhai(Gaolan/CIVET)</t>
  </si>
  <si>
    <t>Shunde(Rongqi / Leliu)</t>
  </si>
  <si>
    <t>Jiangmen (Waihai / Gaosha)</t>
  </si>
  <si>
    <t>Shantou</t>
  </si>
  <si>
    <t>Remarks</t>
  </si>
  <si>
    <t xml:space="preserve">21 days free time
Subject to PSS USD 55 / 110
Subject to both side local charge and ISPS
</t>
  </si>
  <si>
    <t>21 days free time
Subject to both side locoal charge, ISPS.</t>
  </si>
  <si>
    <t xml:space="preserve">21 days free time
Subject to FAD
Subject to both side local charge and ISPS
</t>
  </si>
  <si>
    <t>21 days free time
Subject to both side local charge and ISPS
Subject to BAF: USD 100 / 200</t>
  </si>
  <si>
    <t>21 days free time 
Subject to FAD: USD 60 / 120
Subject to both side local charge and ISPS</t>
  </si>
  <si>
    <t>21 days free time
Subject to PSS: USD 60 / 120
Subject to both side local charge and ISPS.</t>
  </si>
  <si>
    <t>21 days free time
Subject to both side local charge, ISPS</t>
  </si>
  <si>
    <t>21day free time
Subject to PSS: USD 65 / 130
Subject to both side local charge, ISPS</t>
  </si>
  <si>
    <t>21day free time
No free drop off
Subject to PSS: USD 60 / 120
Subject to both side local charge, ISPS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</si>
</sst>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5" formatCode="[$-409]mmmm\ d\,\ yyyy;@"/>
    <numFmt numFmtId="167" formatCode="[$-409]d\-mmm;@"/>
    <numFmt numFmtId="168" formatCode="_-* #,##0.00_-;\-* #,##0.00_-;_-* &quot;-&quot;??_-;_-@_-"/>
  </numFmts>
  <fonts count="19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Arial"/>
      <charset val="134"/>
    </font>
    <font>
      <b/>
      <sz val="10"/>
      <color theme="0"/>
      <name val="Arial"/>
      <charset val="134"/>
    </font>
    <font>
      <sz val="10"/>
      <name val="Arial"/>
      <charset val="134"/>
    </font>
    <font>
      <sz val="10"/>
      <name val="Arial"/>
    </font>
    <font>
      <sz val="10"/>
      <color theme="0"/>
      <name val="Arial"/>
      <charset val="134"/>
    </font>
    <font>
      <b/>
      <sz val="10"/>
      <color theme="1"/>
      <name val="Arial"/>
      <charset val="134"/>
    </font>
    <font>
      <sz val="10"/>
      <color rgb="FFFF0000"/>
      <name val="Arial"/>
      <charset val="134"/>
    </font>
    <font>
      <sz val="12"/>
      <name val="Times New Roman"/>
      <charset val="134"/>
    </font>
    <font>
      <sz val="12"/>
      <name val="宋体"/>
      <charset val="134"/>
    </font>
    <font>
      <sz val="12"/>
      <name val="新細明體"/>
      <charset val="134"/>
    </font>
    <font>
      <sz val="11"/>
      <color indexed="8"/>
      <name val="宋体"/>
      <charset val="134"/>
    </font>
    <font>
      <sz val="11"/>
      <color rgb="FF000000"/>
      <name val="Calibri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/>
        <bgColor theme="4"/>
      </patternFill>
    </fill>
  </fills>
  <borders count="39">
    <border>
      <left/>
      <right/>
      <top/>
      <bottom/>
      <diagonal/>
    </border>
    <border>
      <left style="thick">
        <color theme="3"/>
      </left>
      <right style="thick">
        <color theme="3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theme="3"/>
      </right>
      <top style="thin">
        <color auto="1"/>
      </top>
      <bottom style="thin">
        <color auto="1"/>
      </bottom>
      <diagonal/>
    </border>
    <border>
      <left style="thick">
        <color theme="3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3"/>
      </bottom>
      <diagonal/>
    </border>
    <border>
      <left/>
      <right style="thick">
        <color theme="3"/>
      </right>
      <top style="thin">
        <color auto="1"/>
      </top>
      <bottom style="thin">
        <color theme="3"/>
      </bottom>
      <diagonal/>
    </border>
    <border diagonalDown="1">
      <left style="thick">
        <color theme="3"/>
      </left>
      <right style="thick">
        <color theme="3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theme="3"/>
      </left>
      <right/>
      <top style="medium">
        <color auto="1"/>
      </top>
      <bottom/>
      <diagonal/>
    </border>
    <border>
      <left/>
      <right style="thick">
        <color theme="3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theme="3"/>
      </left>
      <right/>
      <top style="thin">
        <color auto="1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theme="3"/>
      </left>
      <right/>
      <top/>
      <bottom style="thin">
        <color auto="1"/>
      </bottom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theme="3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3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theme="3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theme="3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ck">
        <color theme="3"/>
      </bottom>
      <diagonal/>
    </border>
    <border>
      <left/>
      <right style="thick">
        <color theme="3"/>
      </right>
      <top style="thin">
        <color auto="1"/>
      </top>
      <bottom/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33">
    <xf numFmtId="165" fontId="0" fillId="0" borderId="0">
      <alignment vertical="center"/>
    </xf>
    <xf numFmtId="165" fontId="13" fillId="0" borderId="0">
      <alignment vertical="center"/>
    </xf>
    <xf numFmtId="165" fontId="18" fillId="0" borderId="0">
      <alignment vertical="center"/>
    </xf>
    <xf numFmtId="43" fontId="7" fillId="0" borderId="0" applyFont="0" applyFill="0" applyBorder="0" applyAlignment="0" applyProtection="0"/>
    <xf numFmtId="165" fontId="1" fillId="0" borderId="0">
      <alignment vertical="center"/>
    </xf>
    <xf numFmtId="165" fontId="7" fillId="0" borderId="0"/>
    <xf numFmtId="165" fontId="7" fillId="0" borderId="0"/>
    <xf numFmtId="165" fontId="7" fillId="0" borderId="0"/>
    <xf numFmtId="165" fontId="12" fillId="0" borderId="0"/>
    <xf numFmtId="165" fontId="16" fillId="0" borderId="0" applyNumberFormat="0" applyBorder="0" applyAlignment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13" fillId="0" borderId="0"/>
    <xf numFmtId="165" fontId="14" fillId="0" borderId="0"/>
    <xf numFmtId="168" fontId="12" fillId="0" borderId="0" applyFont="0" applyFill="0" applyBorder="0" applyAlignment="0" applyProtection="0">
      <alignment vertical="center"/>
    </xf>
    <xf numFmtId="165" fontId="13" fillId="0" borderId="0">
      <alignment vertical="center"/>
    </xf>
    <xf numFmtId="165" fontId="13" fillId="0" borderId="0">
      <alignment vertical="center"/>
    </xf>
    <xf numFmtId="165" fontId="13" fillId="0" borderId="0">
      <alignment vertical="center"/>
    </xf>
    <xf numFmtId="165" fontId="13" fillId="0" borderId="0">
      <alignment vertical="center"/>
    </xf>
    <xf numFmtId="165" fontId="13" fillId="0" borderId="0">
      <alignment vertical="center"/>
    </xf>
    <xf numFmtId="165" fontId="13" fillId="0" borderId="0">
      <alignment vertical="center"/>
    </xf>
    <xf numFmtId="165" fontId="17" fillId="0" borderId="0">
      <alignment vertical="center"/>
    </xf>
    <xf numFmtId="165" fontId="12" fillId="0" borderId="0"/>
    <xf numFmtId="165" fontId="15" fillId="0" borderId="0">
      <alignment vertical="center"/>
    </xf>
    <xf numFmtId="165" fontId="18" fillId="0" borderId="0">
      <alignment vertical="center"/>
    </xf>
    <xf numFmtId="165" fontId="14" fillId="0" borderId="0"/>
    <xf numFmtId="165" fontId="12" fillId="0" borderId="0"/>
  </cellStyleXfs>
  <cellXfs count="127">
    <xf numFmtId="165" fontId="0" fillId="0" borderId="0" xfId="0">
      <alignment vertical="center"/>
    </xf>
    <xf numFmtId="0" fontId="0" fillId="0" borderId="0" xfId="0" applyNumberForma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165" fontId="4" fillId="0" borderId="0" xfId="0" applyFont="1" applyFill="1">
      <alignment vertical="center"/>
    </xf>
    <xf numFmtId="0" fontId="5" fillId="2" borderId="1" xfId="31" applyNumberFormat="1" applyFont="1" applyFill="1" applyBorder="1" applyAlignment="1">
      <alignment horizontal="center" vertical="center"/>
    </xf>
    <xf numFmtId="0" fontId="5" fillId="2" borderId="2" xfId="31" applyNumberFormat="1" applyFont="1" applyFill="1" applyBorder="1" applyAlignment="1">
      <alignment horizontal="center" vertical="center"/>
    </xf>
    <xf numFmtId="0" fontId="5" fillId="2" borderId="3" xfId="31" applyNumberFormat="1" applyFont="1" applyFill="1" applyBorder="1" applyAlignment="1">
      <alignment horizontal="center" vertical="center"/>
    </xf>
    <xf numFmtId="0" fontId="5" fillId="2" borderId="1" xfId="31" applyNumberFormat="1" applyFont="1" applyFill="1" applyBorder="1" applyAlignment="1">
      <alignment horizontal="center"/>
    </xf>
    <xf numFmtId="0" fontId="6" fillId="2" borderId="7" xfId="31" applyNumberFormat="1" applyFont="1" applyFill="1" applyBorder="1" applyAlignment="1">
      <alignment horizontal="center" vertical="center" wrapText="1"/>
    </xf>
    <xf numFmtId="0" fontId="6" fillId="2" borderId="1" xfId="31" applyNumberFormat="1" applyFont="1" applyFill="1" applyBorder="1" applyAlignment="1">
      <alignment horizontal="center"/>
    </xf>
    <xf numFmtId="0" fontId="5" fillId="2" borderId="4" xfId="31" applyNumberFormat="1" applyFont="1" applyFill="1" applyBorder="1" applyAlignment="1">
      <alignment horizontal="center" vertical="center"/>
    </xf>
    <xf numFmtId="0" fontId="7" fillId="0" borderId="1" xfId="8" applyNumberFormat="1" applyFont="1" applyFill="1" applyBorder="1" applyAlignment="1">
      <alignment horizontal="center"/>
    </xf>
    <xf numFmtId="0" fontId="8" fillId="0" borderId="8" xfId="0" applyNumberFormat="1" applyFont="1" applyFill="1" applyBorder="1" applyAlignment="1">
      <alignment horizontal="center"/>
    </xf>
    <xf numFmtId="0" fontId="8" fillId="0" borderId="9" xfId="0" applyNumberFormat="1" applyFont="1" applyFill="1" applyBorder="1" applyAlignment="1">
      <alignment horizontal="center"/>
    </xf>
    <xf numFmtId="0" fontId="8" fillId="0" borderId="10" xfId="0" applyNumberFormat="1" applyFont="1" applyFill="1" applyBorder="1" applyAlignment="1">
      <alignment horizontal="center"/>
    </xf>
    <xf numFmtId="0" fontId="8" fillId="0" borderId="11" xfId="0" applyNumberFormat="1" applyFont="1" applyFill="1" applyBorder="1" applyAlignment="1">
      <alignment horizontal="center"/>
    </xf>
    <xf numFmtId="0" fontId="7" fillId="0" borderId="12" xfId="0" applyNumberFormat="1" applyFont="1" applyFill="1" applyBorder="1" applyAlignment="1" applyProtection="1">
      <alignment horizontal="center"/>
      <protection hidden="1"/>
    </xf>
    <xf numFmtId="0" fontId="8" fillId="0" borderId="13" xfId="0" applyNumberFormat="1" applyFont="1" applyFill="1" applyBorder="1" applyAlignment="1">
      <alignment horizontal="center"/>
    </xf>
    <xf numFmtId="0" fontId="8" fillId="0" borderId="14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15" xfId="0" applyNumberFormat="1" applyFont="1" applyFill="1" applyBorder="1" applyAlignment="1">
      <alignment horizontal="center" vertical="center"/>
    </xf>
    <xf numFmtId="0" fontId="7" fillId="0" borderId="13" xfId="0" applyNumberFormat="1" applyFont="1" applyFill="1" applyBorder="1" applyAlignment="1" applyProtection="1">
      <alignment horizontal="center"/>
      <protection hidden="1"/>
    </xf>
    <xf numFmtId="0" fontId="7" fillId="0" borderId="1" xfId="31" applyNumberFormat="1" applyFont="1" applyFill="1" applyBorder="1" applyAlignment="1">
      <alignment horizontal="center"/>
    </xf>
    <xf numFmtId="0" fontId="7" fillId="0" borderId="4" xfId="31" applyNumberFormat="1" applyFont="1" applyFill="1" applyBorder="1" applyAlignment="1">
      <alignment horizontal="center"/>
    </xf>
    <xf numFmtId="0" fontId="7" fillId="0" borderId="16" xfId="0" applyNumberFormat="1" applyFont="1" applyFill="1" applyBorder="1" applyAlignment="1">
      <alignment horizontal="center" vertical="center"/>
    </xf>
    <xf numFmtId="0" fontId="7" fillId="0" borderId="17" xfId="0" applyNumberFormat="1" applyFont="1" applyFill="1" applyBorder="1" applyAlignment="1">
      <alignment horizontal="center" vertical="center"/>
    </xf>
    <xf numFmtId="0" fontId="7" fillId="0" borderId="18" xfId="0" applyNumberFormat="1" applyFont="1" applyFill="1" applyBorder="1" applyAlignment="1" applyProtection="1">
      <alignment horizontal="center"/>
      <protection hidden="1"/>
    </xf>
    <xf numFmtId="0" fontId="7" fillId="0" borderId="12" xfId="31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1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5" fillId="2" borderId="22" xfId="31" applyNumberFormat="1" applyFont="1" applyFill="1" applyBorder="1" applyAlignment="1">
      <alignment horizontal="center" vertical="center"/>
    </xf>
    <xf numFmtId="0" fontId="5" fillId="2" borderId="18" xfId="31" applyNumberFormat="1" applyFont="1" applyFill="1" applyBorder="1" applyAlignment="1">
      <alignment horizontal="center" vertical="center"/>
    </xf>
    <xf numFmtId="0" fontId="5" fillId="2" borderId="23" xfId="31" applyNumberFormat="1" applyFont="1" applyFill="1" applyBorder="1" applyAlignment="1">
      <alignment horizontal="center" vertical="center"/>
    </xf>
    <xf numFmtId="0" fontId="5" fillId="2" borderId="24" xfId="31" applyNumberFormat="1" applyFont="1" applyFill="1" applyBorder="1" applyAlignment="1">
      <alignment horizontal="center" vertical="center"/>
    </xf>
    <xf numFmtId="0" fontId="5" fillId="2" borderId="25" xfId="31" applyNumberFormat="1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 applyProtection="1">
      <alignment horizontal="center"/>
      <protection hidden="1"/>
    </xf>
    <xf numFmtId="0" fontId="7" fillId="0" borderId="13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7" fillId="0" borderId="14" xfId="0" applyNumberFormat="1" applyFont="1" applyFill="1" applyBorder="1" applyAlignment="1">
      <alignment horizontal="center" vertical="center" wrapText="1"/>
    </xf>
    <xf numFmtId="0" fontId="7" fillId="0" borderId="15" xfId="0" applyNumberFormat="1" applyFont="1" applyFill="1" applyBorder="1" applyAlignment="1" applyProtection="1">
      <alignment horizontal="center"/>
      <protection hidden="1"/>
    </xf>
    <xf numFmtId="0" fontId="7" fillId="0" borderId="14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/>
    </xf>
    <xf numFmtId="0" fontId="7" fillId="0" borderId="26" xfId="0" applyNumberFormat="1" applyFont="1" applyFill="1" applyBorder="1" applyAlignment="1">
      <alignment horizontal="center" vertical="center"/>
    </xf>
    <xf numFmtId="0" fontId="7" fillId="0" borderId="13" xfId="0" applyNumberFormat="1" applyFont="1" applyFill="1" applyBorder="1" applyAlignment="1">
      <alignment horizontal="center"/>
    </xf>
    <xf numFmtId="0" fontId="7" fillId="0" borderId="17" xfId="0" applyNumberFormat="1" applyFont="1" applyFill="1" applyBorder="1" applyAlignment="1" applyProtection="1">
      <alignment horizontal="center"/>
      <protection hidden="1"/>
    </xf>
    <xf numFmtId="0" fontId="7" fillId="0" borderId="18" xfId="0" applyNumberFormat="1" applyFont="1" applyFill="1" applyBorder="1" applyAlignment="1">
      <alignment horizontal="center" vertical="center"/>
    </xf>
    <xf numFmtId="0" fontId="7" fillId="0" borderId="27" xfId="0" applyNumberFormat="1" applyFont="1" applyFill="1" applyBorder="1" applyAlignment="1">
      <alignment horizontal="center"/>
    </xf>
    <xf numFmtId="0" fontId="7" fillId="0" borderId="28" xfId="0" applyNumberFormat="1" applyFont="1" applyFill="1" applyBorder="1" applyAlignment="1">
      <alignment horizontal="center"/>
    </xf>
    <xf numFmtId="0" fontId="7" fillId="0" borderId="29" xfId="0" applyNumberFormat="1" applyFont="1" applyFill="1" applyBorder="1" applyAlignment="1">
      <alignment horizontal="center" vertical="center"/>
    </xf>
    <xf numFmtId="0" fontId="7" fillId="0" borderId="23" xfId="0" applyNumberFormat="1" applyFont="1" applyFill="1" applyBorder="1" applyAlignment="1">
      <alignment horizontal="center" vertical="center"/>
    </xf>
    <xf numFmtId="0" fontId="1" fillId="0" borderId="22" xfId="0" applyNumberFormat="1" applyFont="1" applyFill="1" applyBorder="1" applyAlignment="1">
      <alignment horizontal="center" vertical="center"/>
    </xf>
    <xf numFmtId="0" fontId="5" fillId="0" borderId="4" xfId="31" applyNumberFormat="1" applyFont="1" applyFill="1" applyBorder="1" applyAlignment="1">
      <alignment horizontal="center" vertical="center"/>
    </xf>
    <xf numFmtId="0" fontId="5" fillId="0" borderId="3" xfId="31" applyNumberFormat="1" applyFont="1" applyFill="1" applyBorder="1" applyAlignment="1">
      <alignment horizontal="center" vertical="center"/>
    </xf>
    <xf numFmtId="0" fontId="9" fillId="0" borderId="8" xfId="28" applyNumberFormat="1" applyFont="1" applyFill="1" applyBorder="1" applyAlignment="1">
      <alignment horizontal="center" vertical="center"/>
    </xf>
    <xf numFmtId="0" fontId="9" fillId="0" borderId="9" xfId="28" applyNumberFormat="1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>
      <alignment horizontal="center" vertical="center"/>
    </xf>
    <xf numFmtId="0" fontId="9" fillId="0" borderId="14" xfId="0" applyNumberFormat="1" applyFont="1" applyFill="1" applyBorder="1" applyAlignment="1">
      <alignment horizontal="center" vertical="center"/>
    </xf>
    <xf numFmtId="0" fontId="9" fillId="0" borderId="18" xfId="0" applyNumberFormat="1" applyFont="1" applyFill="1" applyBorder="1" applyAlignment="1">
      <alignment horizontal="center" vertical="center"/>
    </xf>
    <xf numFmtId="0" fontId="9" fillId="0" borderId="23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6" fillId="4" borderId="37" xfId="0" applyNumberFormat="1" applyFont="1" applyFill="1" applyBorder="1" applyAlignment="1">
      <alignment horizontal="center" vertical="center"/>
    </xf>
    <xf numFmtId="0" fontId="1" fillId="0" borderId="37" xfId="0" applyNumberFormat="1" applyFont="1" applyFill="1" applyBorder="1" applyAlignment="1">
      <alignment horizontal="center" vertical="center"/>
    </xf>
    <xf numFmtId="167" fontId="1" fillId="0" borderId="37" xfId="0" applyNumberFormat="1" applyFont="1" applyFill="1" applyBorder="1" applyAlignment="1">
      <alignment horizontal="center" vertical="center"/>
    </xf>
    <xf numFmtId="167" fontId="1" fillId="0" borderId="38" xfId="0" applyNumberFormat="1" applyFont="1" applyFill="1" applyBorder="1" applyAlignment="1">
      <alignment horizontal="center" vertical="center"/>
    </xf>
    <xf numFmtId="0" fontId="1" fillId="0" borderId="36" xfId="0" applyNumberFormat="1" applyFont="1" applyFill="1" applyBorder="1" applyAlignment="1">
      <alignment vertical="center" wrapText="1"/>
    </xf>
    <xf numFmtId="0" fontId="1" fillId="0" borderId="37" xfId="0" applyNumberFormat="1" applyFont="1" applyFill="1" applyBorder="1" applyAlignment="1">
      <alignment vertical="center"/>
    </xf>
    <xf numFmtId="0" fontId="11" fillId="0" borderId="37" xfId="0" applyNumberFormat="1" applyFont="1" applyFill="1" applyBorder="1" applyAlignment="1">
      <alignment horizontal="center" vertical="center"/>
    </xf>
    <xf numFmtId="167" fontId="11" fillId="0" borderId="37" xfId="0" applyNumberFormat="1" applyFont="1" applyFill="1" applyBorder="1" applyAlignment="1">
      <alignment horizontal="center" vertical="center"/>
    </xf>
    <xf numFmtId="167" fontId="11" fillId="0" borderId="3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16" fontId="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vertical="center"/>
    </xf>
    <xf numFmtId="0" fontId="6" fillId="4" borderId="37" xfId="0" applyNumberFormat="1" applyFont="1" applyFill="1" applyBorder="1" applyAlignment="1">
      <alignment horizontal="center" vertical="center"/>
    </xf>
    <xf numFmtId="0" fontId="6" fillId="4" borderId="36" xfId="0" applyNumberFormat="1" applyFont="1" applyFill="1" applyBorder="1" applyAlignment="1">
      <alignment horizontal="left" vertical="center"/>
    </xf>
    <xf numFmtId="0" fontId="1" fillId="0" borderId="36" xfId="0" applyNumberFormat="1" applyFont="1" applyFill="1" applyBorder="1" applyAlignment="1">
      <alignment horizontal="left" vertical="center" wrapText="1"/>
    </xf>
    <xf numFmtId="0" fontId="1" fillId="0" borderId="37" xfId="0" applyNumberFormat="1" applyFont="1" applyFill="1" applyBorder="1" applyAlignment="1">
      <alignment horizontal="center" vertical="center"/>
    </xf>
    <xf numFmtId="0" fontId="5" fillId="2" borderId="2" xfId="31" applyNumberFormat="1" applyFont="1" applyFill="1" applyBorder="1" applyAlignment="1">
      <alignment horizontal="center" vertical="center"/>
    </xf>
    <xf numFmtId="0" fontId="5" fillId="2" borderId="3" xfId="31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4" xfId="31" applyNumberFormat="1" applyFont="1" applyFill="1" applyBorder="1" applyAlignment="1">
      <alignment horizontal="center" vertical="center"/>
    </xf>
    <xf numFmtId="0" fontId="5" fillId="2" borderId="21" xfId="31" applyNumberFormat="1" applyFont="1" applyFill="1" applyBorder="1" applyAlignment="1">
      <alignment horizontal="center" vertical="center"/>
    </xf>
    <xf numFmtId="0" fontId="6" fillId="0" borderId="18" xfId="31" applyNumberFormat="1" applyFont="1" applyFill="1" applyBorder="1" applyAlignment="1">
      <alignment horizontal="center" vertical="center" wrapText="1"/>
    </xf>
    <xf numFmtId="0" fontId="6" fillId="0" borderId="23" xfId="31" applyNumberFormat="1" applyFont="1" applyFill="1" applyBorder="1" applyAlignment="1">
      <alignment horizontal="center" vertical="center" wrapText="1"/>
    </xf>
    <xf numFmtId="0" fontId="5" fillId="3" borderId="5" xfId="31" applyNumberFormat="1" applyFont="1" applyFill="1" applyBorder="1" applyAlignment="1">
      <alignment horizontal="center" vertical="center"/>
    </xf>
    <xf numFmtId="0" fontId="5" fillId="3" borderId="6" xfId="31" applyNumberFormat="1" applyFont="1" applyFill="1" applyBorder="1" applyAlignment="1">
      <alignment horizontal="center" vertical="center"/>
    </xf>
    <xf numFmtId="0" fontId="5" fillId="0" borderId="5" xfId="31" applyNumberFormat="1" applyFont="1" applyFill="1" applyBorder="1" applyAlignment="1">
      <alignment horizontal="center" vertical="center"/>
    </xf>
    <xf numFmtId="0" fontId="5" fillId="0" borderId="6" xfId="31" applyNumberFormat="1" applyFont="1" applyFill="1" applyBorder="1" applyAlignment="1">
      <alignment horizontal="center" vertical="center"/>
    </xf>
    <xf numFmtId="0" fontId="6" fillId="2" borderId="2" xfId="31" applyNumberFormat="1" applyFont="1" applyFill="1" applyBorder="1" applyAlignment="1">
      <alignment horizontal="center" vertical="center" wrapText="1"/>
    </xf>
    <xf numFmtId="0" fontId="6" fillId="2" borderId="3" xfId="31" applyNumberFormat="1" applyFont="1" applyFill="1" applyBorder="1" applyAlignment="1">
      <alignment horizontal="center" vertical="center" wrapText="1"/>
    </xf>
    <xf numFmtId="0" fontId="6" fillId="2" borderId="4" xfId="31" applyNumberFormat="1" applyFont="1" applyFill="1" applyBorder="1" applyAlignment="1">
      <alignment horizontal="center" vertical="center" wrapText="1"/>
    </xf>
    <xf numFmtId="0" fontId="6" fillId="2" borderId="21" xfId="31" applyNumberFormat="1" applyFont="1" applyFill="1" applyBorder="1" applyAlignment="1">
      <alignment horizontal="center" vertical="center" wrapText="1"/>
    </xf>
    <xf numFmtId="0" fontId="6" fillId="0" borderId="4" xfId="31" applyNumberFormat="1" applyFont="1" applyFill="1" applyBorder="1" applyAlignment="1">
      <alignment horizontal="center" vertical="center" wrapText="1"/>
    </xf>
    <xf numFmtId="0" fontId="6" fillId="0" borderId="3" xfId="31" applyNumberFormat="1" applyFont="1" applyFill="1" applyBorder="1" applyAlignment="1">
      <alignment horizontal="center" vertical="center" wrapText="1"/>
    </xf>
    <xf numFmtId="0" fontId="7" fillId="0" borderId="12" xfId="31" applyNumberFormat="1" applyFont="1" applyFill="1" applyBorder="1" applyAlignment="1">
      <alignment horizontal="center" vertical="center"/>
    </xf>
    <xf numFmtId="0" fontId="7" fillId="0" borderId="13" xfId="31" applyNumberFormat="1" applyFont="1" applyFill="1" applyBorder="1" applyAlignment="1">
      <alignment horizontal="center" vertical="center"/>
    </xf>
    <xf numFmtId="0" fontId="7" fillId="0" borderId="19" xfId="31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left" vertical="center" wrapText="1"/>
    </xf>
    <xf numFmtId="0" fontId="7" fillId="0" borderId="10" xfId="0" applyNumberFormat="1" applyFont="1" applyFill="1" applyBorder="1" applyAlignment="1">
      <alignment horizontal="left" vertical="center" wrapText="1"/>
    </xf>
    <xf numFmtId="0" fontId="7" fillId="0" borderId="13" xfId="0" applyNumberFormat="1" applyFont="1" applyFill="1" applyBorder="1" applyAlignment="1">
      <alignment horizontal="left" vertical="center" wrapText="1"/>
    </xf>
    <xf numFmtId="0" fontId="7" fillId="0" borderId="0" xfId="0" applyNumberFormat="1" applyFont="1" applyFill="1" applyBorder="1" applyAlignment="1">
      <alignment horizontal="left" vertical="center" wrapText="1"/>
    </xf>
    <xf numFmtId="0" fontId="7" fillId="0" borderId="19" xfId="0" applyNumberFormat="1" applyFont="1" applyFill="1" applyBorder="1" applyAlignment="1">
      <alignment horizontal="left" vertical="center" wrapText="1"/>
    </xf>
    <xf numFmtId="0" fontId="7" fillId="0" borderId="20" xfId="0" applyNumberFormat="1" applyFont="1" applyFill="1" applyBorder="1" applyAlignment="1">
      <alignment horizontal="left" vertical="center" wrapText="1"/>
    </xf>
    <xf numFmtId="0" fontId="7" fillId="0" borderId="0" xfId="0" applyNumberFormat="1" applyFont="1" applyFill="1" applyAlignment="1">
      <alignment horizontal="left" vertical="center" wrapText="1"/>
    </xf>
    <xf numFmtId="0" fontId="1" fillId="0" borderId="30" xfId="0" applyNumberFormat="1" applyFont="1" applyFill="1" applyBorder="1" applyAlignment="1">
      <alignment horizontal="left" vertical="center" wrapText="1"/>
    </xf>
    <xf numFmtId="0" fontId="1" fillId="0" borderId="31" xfId="0" applyNumberFormat="1" applyFont="1" applyFill="1" applyBorder="1" applyAlignment="1">
      <alignment horizontal="left" vertical="center" wrapText="1"/>
    </xf>
    <xf numFmtId="0" fontId="1" fillId="0" borderId="13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1" fillId="0" borderId="19" xfId="0" applyNumberFormat="1" applyFont="1" applyFill="1" applyBorder="1" applyAlignment="1">
      <alignment horizontal="left" vertical="center" wrapText="1"/>
    </xf>
    <xf numFmtId="0" fontId="1" fillId="0" borderId="20" xfId="0" applyNumberFormat="1" applyFont="1" applyFill="1" applyBorder="1" applyAlignment="1">
      <alignment horizontal="left" vertical="center" wrapText="1"/>
    </xf>
    <xf numFmtId="0" fontId="7" fillId="0" borderId="32" xfId="0" applyNumberFormat="1" applyFont="1" applyFill="1" applyBorder="1" applyAlignment="1">
      <alignment horizontal="left" vertical="center" wrapText="1"/>
    </xf>
    <xf numFmtId="0" fontId="7" fillId="0" borderId="26" xfId="0" applyNumberFormat="1" applyFont="1" applyFill="1" applyBorder="1" applyAlignment="1">
      <alignment horizontal="left" vertical="center" wrapText="1"/>
    </xf>
    <xf numFmtId="0" fontId="7" fillId="0" borderId="33" xfId="0" applyNumberFormat="1" applyFont="1" applyFill="1" applyBorder="1" applyAlignment="1">
      <alignment horizontal="left" vertical="center" wrapText="1"/>
    </xf>
    <xf numFmtId="0" fontId="7" fillId="0" borderId="34" xfId="0" applyNumberFormat="1" applyFont="1" applyFill="1" applyBorder="1" applyAlignment="1">
      <alignment horizontal="left" vertical="center" wrapText="1"/>
    </xf>
    <xf numFmtId="0" fontId="7" fillId="0" borderId="14" xfId="0" applyNumberFormat="1" applyFont="1" applyFill="1" applyBorder="1" applyAlignment="1">
      <alignment horizontal="left" vertical="center" wrapText="1"/>
    </xf>
    <xf numFmtId="0" fontId="7" fillId="0" borderId="35" xfId="0" applyNumberFormat="1" applyFont="1" applyFill="1" applyBorder="1" applyAlignment="1">
      <alignment horizontal="left" vertical="center" wrapText="1"/>
    </xf>
    <xf numFmtId="0" fontId="9" fillId="0" borderId="12" xfId="0" applyNumberFormat="1" applyFont="1" applyFill="1" applyBorder="1" applyAlignment="1">
      <alignment horizontal="left" vertical="center" wrapText="1"/>
    </xf>
    <xf numFmtId="0" fontId="9" fillId="0" borderId="34" xfId="0" applyNumberFormat="1" applyFont="1" applyFill="1" applyBorder="1" applyAlignment="1">
      <alignment horizontal="left" vertical="center" wrapText="1"/>
    </xf>
    <xf numFmtId="0" fontId="9" fillId="0" borderId="13" xfId="0" applyNumberFormat="1" applyFont="1" applyFill="1" applyBorder="1" applyAlignment="1">
      <alignment horizontal="left" vertical="center" wrapText="1"/>
    </xf>
    <xf numFmtId="0" fontId="9" fillId="0" borderId="14" xfId="0" applyNumberFormat="1" applyFont="1" applyFill="1" applyBorder="1" applyAlignment="1">
      <alignment horizontal="left" vertical="center" wrapText="1"/>
    </xf>
    <xf numFmtId="0" fontId="9" fillId="0" borderId="19" xfId="0" applyNumberFormat="1" applyFont="1" applyFill="1" applyBorder="1" applyAlignment="1">
      <alignment horizontal="left" vertical="center" wrapText="1"/>
    </xf>
    <xf numFmtId="0" fontId="9" fillId="0" borderId="35" xfId="0" applyNumberFormat="1" applyFont="1" applyFill="1" applyBorder="1" applyAlignment="1">
      <alignment horizontal="left" vertical="center" wrapText="1"/>
    </xf>
  </cellXfs>
  <cellStyles count="33">
    <cellStyle name="0,0_x000d__x000a_NA_x000d__x000a_" xfId="11" xr:uid="{00000000-0005-0000-0000-00003B000000}"/>
    <cellStyle name="Comma 2" xfId="3" xr:uid="{00000000-0005-0000-0000-000011000000}"/>
    <cellStyle name="Normal" xfId="0" builtinId="0"/>
    <cellStyle name="Normal 2" xfId="9" xr:uid="{00000000-0005-0000-0000-000032000000}"/>
    <cellStyle name="Normal 2 2" xfId="4" xr:uid="{00000000-0005-0000-0000-00001D000000}"/>
    <cellStyle name="Normal 2 2 2" xfId="12" xr:uid="{00000000-0005-0000-0000-00003C000000}"/>
    <cellStyle name="Normal 23" xfId="5" xr:uid="{00000000-0005-0000-0000-000023000000}"/>
    <cellStyle name="Normal 28" xfId="13" xr:uid="{00000000-0005-0000-0000-00003D000000}"/>
    <cellStyle name="Normal 3" xfId="10" xr:uid="{00000000-0005-0000-0000-000035000000}"/>
    <cellStyle name="Normal 33" xfId="14" xr:uid="{00000000-0005-0000-0000-00003E000000}"/>
    <cellStyle name="Normal 38" xfId="15" xr:uid="{00000000-0005-0000-0000-00003F000000}"/>
    <cellStyle name="Normal 43" xfId="16" xr:uid="{00000000-0005-0000-0000-000040000000}"/>
    <cellStyle name="Normal 48" xfId="7" xr:uid="{00000000-0005-0000-0000-00002C000000}"/>
    <cellStyle name="Normal 63" xfId="17" xr:uid="{00000000-0005-0000-0000-000041000000}"/>
    <cellStyle name="Normal 68" xfId="6" xr:uid="{00000000-0005-0000-0000-000025000000}"/>
    <cellStyle name="一般_HKG" xfId="19" xr:uid="{00000000-0005-0000-0000-000043000000}"/>
    <cellStyle name="一般_Sheet1" xfId="8" xr:uid="{00000000-0005-0000-0000-00002D000000}"/>
    <cellStyle name="千位分隔 2" xfId="20" xr:uid="{00000000-0005-0000-0000-000044000000}"/>
    <cellStyle name="常规 11" xfId="18" xr:uid="{00000000-0005-0000-0000-000042000000}"/>
    <cellStyle name="常规 19" xfId="21" xr:uid="{00000000-0005-0000-0000-000045000000}"/>
    <cellStyle name="常规 2" xfId="22" xr:uid="{00000000-0005-0000-0000-000046000000}"/>
    <cellStyle name="常规 2 2" xfId="23" xr:uid="{00000000-0005-0000-0000-000047000000}"/>
    <cellStyle name="常规 2 2 2" xfId="24" xr:uid="{00000000-0005-0000-0000-000048000000}"/>
    <cellStyle name="常规 2 2 3 2 2" xfId="25" xr:uid="{00000000-0005-0000-0000-000049000000}"/>
    <cellStyle name="常规 2_Mexico Selling Guideline  WK25-30--HK" xfId="1" xr:uid="{00000000-0005-0000-0000-000003000000}"/>
    <cellStyle name="常规 20" xfId="26" xr:uid="{00000000-0005-0000-0000-00004A000000}"/>
    <cellStyle name="常规 3" xfId="27" xr:uid="{00000000-0005-0000-0000-00004B000000}"/>
    <cellStyle name="常规 4" xfId="28" xr:uid="{00000000-0005-0000-0000-00004C000000}"/>
    <cellStyle name="常规 5" xfId="29" xr:uid="{00000000-0005-0000-0000-00004D000000}"/>
    <cellStyle name="常规 6" xfId="2" xr:uid="{00000000-0005-0000-0000-00000F000000}"/>
    <cellStyle name="常规 7" xfId="30" xr:uid="{00000000-0005-0000-0000-00004E000000}"/>
    <cellStyle name="常规_N_Freight_Rate_Databank_master_10_9_07" xfId="31" xr:uid="{00000000-0005-0000-0000-00004F000000}"/>
    <cellStyle name="样式 1" xfId="32" xr:uid="{00000000-0005-0000-0000-000050000000}"/>
  </cellStyles>
  <dxfs count="31"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</dxfs>
  <tableStyles count="0" defaultTableStyle="TableStyleMedium9" defaultPivotStyle="PivotStyleLight16"/>
  <colors>
    <mruColors>
      <color rgb="FFCCFF33"/>
      <color rgb="FF93B9D9"/>
      <color rgb="FF99CCFF"/>
      <color rgb="FF6699FF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3"/>
  <sheetViews>
    <sheetView tabSelected="1" workbookViewId="0">
      <selection activeCell="A14" sqref="A14"/>
    </sheetView>
  </sheetViews>
  <sheetFormatPr baseColWidth="10" defaultColWidth="8.7109375" defaultRowHeight="14.1" customHeight="1"/>
  <cols>
    <col min="1" max="1" width="60.5703125" style="2" customWidth="1"/>
    <col min="2" max="2" width="15.42578125" style="2" customWidth="1"/>
    <col min="3" max="5" width="10.85546875" style="2" customWidth="1"/>
    <col min="6" max="6" width="16.140625" style="2" customWidth="1"/>
    <col min="7" max="8" width="10.85546875" style="2" customWidth="1"/>
    <col min="9" max="16384" width="8.7109375" style="2"/>
  </cols>
  <sheetData>
    <row r="2" spans="1:8" ht="14.1" customHeight="1">
      <c r="A2" s="64" t="s">
        <v>0</v>
      </c>
    </row>
    <row r="3" spans="1:8" ht="14.1" customHeight="1">
      <c r="A3" s="78" t="s">
        <v>1</v>
      </c>
      <c r="B3" s="77" t="s">
        <v>2</v>
      </c>
      <c r="C3" s="77" t="s">
        <v>3</v>
      </c>
      <c r="D3" s="77" t="s">
        <v>4</v>
      </c>
      <c r="E3" s="77"/>
      <c r="F3" s="77" t="s">
        <v>5</v>
      </c>
      <c r="G3" s="77" t="s">
        <v>6</v>
      </c>
      <c r="H3" s="77"/>
    </row>
    <row r="4" spans="1:8" ht="14.1" customHeight="1">
      <c r="A4" s="78"/>
      <c r="B4" s="77"/>
      <c r="C4" s="77"/>
      <c r="D4" s="65" t="s">
        <v>7</v>
      </c>
      <c r="E4" s="65" t="s">
        <v>8</v>
      </c>
      <c r="F4" s="77"/>
      <c r="G4" s="65" t="s">
        <v>9</v>
      </c>
      <c r="H4" s="65" t="s">
        <v>10</v>
      </c>
    </row>
    <row r="5" spans="1:8" ht="14.1" customHeight="1">
      <c r="A5" s="79" t="s">
        <v>11</v>
      </c>
      <c r="B5" s="80" t="s">
        <v>12</v>
      </c>
      <c r="C5" s="66" t="s">
        <v>13</v>
      </c>
      <c r="D5" s="66">
        <v>1050</v>
      </c>
      <c r="E5" s="66">
        <v>1000</v>
      </c>
      <c r="F5" s="66" t="s">
        <v>14</v>
      </c>
      <c r="G5" s="67">
        <v>43435</v>
      </c>
      <c r="H5" s="68">
        <v>43448</v>
      </c>
    </row>
    <row r="6" spans="1:8" ht="14.1" customHeight="1">
      <c r="A6" s="79"/>
      <c r="B6" s="80"/>
      <c r="C6" s="66" t="s">
        <v>15</v>
      </c>
      <c r="D6" s="66">
        <v>1100</v>
      </c>
      <c r="E6" s="66">
        <v>1050</v>
      </c>
      <c r="F6" s="66" t="s">
        <v>14</v>
      </c>
      <c r="G6" s="67">
        <v>43435</v>
      </c>
      <c r="H6" s="68">
        <v>43448</v>
      </c>
    </row>
    <row r="7" spans="1:8" ht="14.1" customHeight="1">
      <c r="A7" s="69" t="s">
        <v>16</v>
      </c>
      <c r="B7" s="80"/>
      <c r="C7" s="66" t="s">
        <v>17</v>
      </c>
      <c r="D7" s="66">
        <v>1000</v>
      </c>
      <c r="E7" s="66">
        <v>950</v>
      </c>
      <c r="F7" s="66" t="s">
        <v>18</v>
      </c>
      <c r="G7" s="67">
        <v>43435</v>
      </c>
      <c r="H7" s="68">
        <v>43448</v>
      </c>
    </row>
    <row r="8" spans="1:8" ht="14.1" customHeight="1">
      <c r="A8" s="70" t="s">
        <v>19</v>
      </c>
      <c r="B8" s="80"/>
      <c r="C8" s="71" t="s">
        <v>20</v>
      </c>
      <c r="D8" s="71">
        <v>950</v>
      </c>
      <c r="E8" s="71">
        <v>900</v>
      </c>
      <c r="F8" s="71" t="s">
        <v>14</v>
      </c>
      <c r="G8" s="72">
        <v>43437</v>
      </c>
      <c r="H8" s="73">
        <v>43448</v>
      </c>
    </row>
    <row r="9" spans="1:8" ht="14.1" customHeight="1">
      <c r="C9" s="74"/>
      <c r="D9" s="74"/>
      <c r="E9" s="74"/>
      <c r="F9" s="74"/>
      <c r="G9" s="75"/>
      <c r="H9" s="75"/>
    </row>
    <row r="10" spans="1:8" ht="14.1" customHeight="1">
      <c r="A10" s="2" t="s">
        <v>21</v>
      </c>
    </row>
    <row r="11" spans="1:8" ht="14.1" customHeight="1">
      <c r="A11" s="2" t="s">
        <v>22</v>
      </c>
    </row>
    <row r="12" spans="1:8" ht="14.1" customHeight="1">
      <c r="A12" s="2" t="s">
        <v>23</v>
      </c>
    </row>
    <row r="13" spans="1:8" ht="14.1" customHeight="1">
      <c r="A13" s="76"/>
    </row>
  </sheetData>
  <mergeCells count="8">
    <mergeCell ref="D3:E3"/>
    <mergeCell ref="G3:H3"/>
    <mergeCell ref="A3:A4"/>
    <mergeCell ref="A5:A6"/>
    <mergeCell ref="B3:B4"/>
    <mergeCell ref="B5:B8"/>
    <mergeCell ref="C3:C4"/>
    <mergeCell ref="F3:F4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"/>
  <sheetViews>
    <sheetView zoomScale="90" zoomScaleNormal="90" workbookViewId="0">
      <pane xSplit="1" ySplit="4" topLeftCell="B5" activePane="bottomRight" state="frozen"/>
      <selection pane="topRight"/>
      <selection pane="bottomLeft"/>
      <selection pane="bottomRight" activeCell="E18" sqref="E18"/>
    </sheetView>
  </sheetViews>
  <sheetFormatPr baseColWidth="10" defaultColWidth="9" defaultRowHeight="15"/>
  <cols>
    <col min="1" max="1" width="23.5703125" style="4" customWidth="1"/>
    <col min="2" max="3" width="10.140625" style="1" customWidth="1"/>
    <col min="4" max="17" width="10.28515625" style="1" customWidth="1"/>
    <col min="18" max="19" width="10.140625" style="5" hidden="1" customWidth="1"/>
  </cols>
  <sheetData>
    <row r="1" spans="1:19" s="1" customFormat="1">
      <c r="A1" s="6" t="s">
        <v>3</v>
      </c>
      <c r="B1" s="81" t="s">
        <v>20</v>
      </c>
      <c r="C1" s="82"/>
      <c r="D1" s="81" t="s">
        <v>24</v>
      </c>
      <c r="E1" s="82"/>
      <c r="F1" s="81" t="s">
        <v>25</v>
      </c>
      <c r="G1" s="81"/>
      <c r="H1" s="83" t="s">
        <v>13</v>
      </c>
      <c r="I1" s="84"/>
      <c r="J1" s="85" t="s">
        <v>15</v>
      </c>
      <c r="K1" s="82"/>
      <c r="L1" s="81" t="s">
        <v>26</v>
      </c>
      <c r="M1" s="81"/>
      <c r="N1" s="86" t="s">
        <v>27</v>
      </c>
      <c r="O1" s="82"/>
      <c r="P1" s="81" t="s">
        <v>28</v>
      </c>
      <c r="Q1" s="82"/>
      <c r="R1" s="87" t="s">
        <v>29</v>
      </c>
      <c r="S1" s="88"/>
    </row>
    <row r="2" spans="1:19" s="1" customFormat="1">
      <c r="A2" s="9" t="s">
        <v>30</v>
      </c>
      <c r="B2" s="89" t="s">
        <v>31</v>
      </c>
      <c r="C2" s="90"/>
      <c r="D2" s="89" t="s">
        <v>32</v>
      </c>
      <c r="E2" s="90"/>
      <c r="F2" s="89" t="s">
        <v>32</v>
      </c>
      <c r="G2" s="90"/>
      <c r="H2" s="89" t="s">
        <v>32</v>
      </c>
      <c r="I2" s="90"/>
      <c r="J2" s="89" t="s">
        <v>32</v>
      </c>
      <c r="K2" s="90"/>
      <c r="L2" s="89" t="s">
        <v>32</v>
      </c>
      <c r="M2" s="90"/>
      <c r="N2" s="89" t="s">
        <v>32</v>
      </c>
      <c r="O2" s="90"/>
      <c r="P2" s="89" t="s">
        <v>32</v>
      </c>
      <c r="Q2" s="90"/>
      <c r="R2" s="91" t="s">
        <v>33</v>
      </c>
      <c r="S2" s="92"/>
    </row>
    <row r="3" spans="1:19" s="2" customFormat="1" ht="24" customHeight="1">
      <c r="A3" s="10" t="s">
        <v>34</v>
      </c>
      <c r="B3" s="93" t="s">
        <v>35</v>
      </c>
      <c r="C3" s="94"/>
      <c r="D3" s="93" t="s">
        <v>35</v>
      </c>
      <c r="E3" s="94"/>
      <c r="F3" s="95" t="s">
        <v>35</v>
      </c>
      <c r="G3" s="94"/>
      <c r="H3" s="95" t="s">
        <v>35</v>
      </c>
      <c r="I3" s="94"/>
      <c r="J3" s="95" t="s">
        <v>35</v>
      </c>
      <c r="K3" s="94"/>
      <c r="L3" s="93" t="s">
        <v>35</v>
      </c>
      <c r="M3" s="93"/>
      <c r="N3" s="96" t="s">
        <v>35</v>
      </c>
      <c r="O3" s="94"/>
      <c r="P3" s="93" t="s">
        <v>35</v>
      </c>
      <c r="Q3" s="94"/>
      <c r="R3" s="97" t="s">
        <v>36</v>
      </c>
      <c r="S3" s="98"/>
    </row>
    <row r="4" spans="1:19" s="1" customFormat="1">
      <c r="A4" s="11" t="s">
        <v>37</v>
      </c>
      <c r="B4" s="7" t="s">
        <v>7</v>
      </c>
      <c r="C4" s="8" t="s">
        <v>8</v>
      </c>
      <c r="D4" s="7" t="s">
        <v>7</v>
      </c>
      <c r="E4" s="8" t="s">
        <v>8</v>
      </c>
      <c r="F4" s="7" t="s">
        <v>7</v>
      </c>
      <c r="G4" s="7" t="s">
        <v>8</v>
      </c>
      <c r="H4" s="12" t="s">
        <v>7</v>
      </c>
      <c r="I4" s="34" t="s">
        <v>8</v>
      </c>
      <c r="J4" s="35" t="s">
        <v>7</v>
      </c>
      <c r="K4" s="36" t="s">
        <v>8</v>
      </c>
      <c r="L4" s="7" t="s">
        <v>7</v>
      </c>
      <c r="M4" s="7" t="s">
        <v>8</v>
      </c>
      <c r="N4" s="37" t="s">
        <v>7</v>
      </c>
      <c r="O4" s="38" t="s">
        <v>8</v>
      </c>
      <c r="P4" s="7" t="s">
        <v>7</v>
      </c>
      <c r="Q4" s="8" t="s">
        <v>8</v>
      </c>
      <c r="R4" s="55" t="s">
        <v>7</v>
      </c>
      <c r="S4" s="56" t="s">
        <v>8</v>
      </c>
    </row>
    <row r="5" spans="1:19" s="3" customFormat="1" ht="14.1" customHeight="1">
      <c r="A5" s="13" t="s">
        <v>38</v>
      </c>
      <c r="B5" s="14">
        <v>950</v>
      </c>
      <c r="C5" s="15">
        <v>900</v>
      </c>
      <c r="D5" s="14">
        <v>1100</v>
      </c>
      <c r="E5" s="15">
        <v>1100</v>
      </c>
      <c r="F5" s="16">
        <v>1150</v>
      </c>
      <c r="G5" s="17">
        <v>1150</v>
      </c>
      <c r="H5" s="18">
        <v>1050</v>
      </c>
      <c r="I5" s="39">
        <v>1000</v>
      </c>
      <c r="J5" s="40">
        <v>1100</v>
      </c>
      <c r="K5" s="41">
        <v>1050</v>
      </c>
      <c r="L5" s="40">
        <v>1100</v>
      </c>
      <c r="M5" s="42">
        <v>1100</v>
      </c>
      <c r="N5" s="40">
        <v>1000</v>
      </c>
      <c r="O5" s="42">
        <v>1000</v>
      </c>
      <c r="P5" s="41">
        <v>1400</v>
      </c>
      <c r="Q5" s="42">
        <v>1300</v>
      </c>
      <c r="R5" s="57">
        <v>2300</v>
      </c>
      <c r="S5" s="58">
        <v>2300</v>
      </c>
    </row>
    <row r="6" spans="1:19" s="4" customFormat="1" ht="14.1" customHeight="1">
      <c r="A6" s="13" t="s">
        <v>39</v>
      </c>
      <c r="B6" s="19">
        <f>SUM(B5)</f>
        <v>950</v>
      </c>
      <c r="C6" s="20">
        <f>SUM(C5)</f>
        <v>900</v>
      </c>
      <c r="D6" s="21">
        <f t="shared" ref="D6:S6" si="0">SUM(D5)</f>
        <v>1100</v>
      </c>
      <c r="E6" s="20">
        <f t="shared" si="0"/>
        <v>1100</v>
      </c>
      <c r="F6" s="22">
        <f t="shared" si="0"/>
        <v>1150</v>
      </c>
      <c r="G6" s="23">
        <f t="shared" si="0"/>
        <v>1150</v>
      </c>
      <c r="H6" s="24">
        <f t="shared" si="0"/>
        <v>1050</v>
      </c>
      <c r="I6" s="43">
        <f t="shared" si="0"/>
        <v>1000</v>
      </c>
      <c r="J6" s="32">
        <f t="shared" si="0"/>
        <v>1100</v>
      </c>
      <c r="K6" s="44">
        <f t="shared" si="0"/>
        <v>1050</v>
      </c>
      <c r="L6" s="45">
        <f t="shared" si="0"/>
        <v>1100</v>
      </c>
      <c r="M6" s="45">
        <f t="shared" si="0"/>
        <v>1100</v>
      </c>
      <c r="N6" s="46">
        <f t="shared" si="0"/>
        <v>1000</v>
      </c>
      <c r="O6" s="44">
        <f t="shared" si="0"/>
        <v>1000</v>
      </c>
      <c r="P6" s="22">
        <f t="shared" si="0"/>
        <v>1400</v>
      </c>
      <c r="Q6" s="44">
        <f t="shared" si="0"/>
        <v>1300</v>
      </c>
      <c r="R6" s="59">
        <f t="shared" si="0"/>
        <v>2300</v>
      </c>
      <c r="S6" s="60">
        <f t="shared" si="0"/>
        <v>2300</v>
      </c>
    </row>
    <row r="7" spans="1:19" s="4" customFormat="1" ht="14.1" customHeight="1">
      <c r="A7" s="13" t="s">
        <v>40</v>
      </c>
      <c r="B7" s="19">
        <f>SUM(B5)</f>
        <v>950</v>
      </c>
      <c r="C7" s="20">
        <f>SUM(C5)</f>
        <v>900</v>
      </c>
      <c r="D7" s="21">
        <f t="shared" ref="D7:S7" si="1">SUM(D5)</f>
        <v>1100</v>
      </c>
      <c r="E7" s="20">
        <f t="shared" si="1"/>
        <v>1100</v>
      </c>
      <c r="F7" s="22">
        <f t="shared" si="1"/>
        <v>1150</v>
      </c>
      <c r="G7" s="23">
        <f t="shared" si="1"/>
        <v>1150</v>
      </c>
      <c r="H7" s="24">
        <f t="shared" si="1"/>
        <v>1050</v>
      </c>
      <c r="I7" s="43">
        <f t="shared" si="1"/>
        <v>1000</v>
      </c>
      <c r="J7" s="32">
        <f t="shared" si="1"/>
        <v>1100</v>
      </c>
      <c r="K7" s="44">
        <f t="shared" si="1"/>
        <v>1050</v>
      </c>
      <c r="L7" s="45">
        <f t="shared" si="1"/>
        <v>1100</v>
      </c>
      <c r="M7" s="45">
        <f t="shared" si="1"/>
        <v>1100</v>
      </c>
      <c r="N7" s="46">
        <f t="shared" si="1"/>
        <v>1000</v>
      </c>
      <c r="O7" s="44">
        <f t="shared" si="1"/>
        <v>1000</v>
      </c>
      <c r="P7" s="22">
        <f t="shared" si="1"/>
        <v>1400</v>
      </c>
      <c r="Q7" s="44">
        <f t="shared" si="1"/>
        <v>1300</v>
      </c>
      <c r="R7" s="59">
        <f t="shared" si="1"/>
        <v>2300</v>
      </c>
      <c r="S7" s="60">
        <f t="shared" si="1"/>
        <v>2300</v>
      </c>
    </row>
    <row r="8" spans="1:19" s="4" customFormat="1" ht="14.1" customHeight="1">
      <c r="A8" s="13" t="s">
        <v>41</v>
      </c>
      <c r="B8" s="19" t="s">
        <v>42</v>
      </c>
      <c r="C8" s="20" t="s">
        <v>42</v>
      </c>
      <c r="D8" s="21">
        <f t="shared" ref="D8:S8" si="2">SUM(D5)</f>
        <v>1100</v>
      </c>
      <c r="E8" s="20">
        <f t="shared" si="2"/>
        <v>1100</v>
      </c>
      <c r="F8" s="22">
        <f t="shared" si="2"/>
        <v>1150</v>
      </c>
      <c r="G8" s="23">
        <f t="shared" si="2"/>
        <v>1150</v>
      </c>
      <c r="H8" s="24">
        <f t="shared" si="2"/>
        <v>1050</v>
      </c>
      <c r="I8" s="43">
        <f t="shared" si="2"/>
        <v>1000</v>
      </c>
      <c r="J8" s="32">
        <f t="shared" si="2"/>
        <v>1100</v>
      </c>
      <c r="K8" s="44">
        <f t="shared" si="2"/>
        <v>1050</v>
      </c>
      <c r="L8" s="45">
        <f t="shared" si="2"/>
        <v>1100</v>
      </c>
      <c r="M8" s="45">
        <f t="shared" si="2"/>
        <v>1100</v>
      </c>
      <c r="N8" s="46">
        <f t="shared" si="2"/>
        <v>1000</v>
      </c>
      <c r="O8" s="44">
        <f t="shared" si="2"/>
        <v>1000</v>
      </c>
      <c r="P8" s="22">
        <f t="shared" si="2"/>
        <v>1400</v>
      </c>
      <c r="Q8" s="44">
        <f t="shared" si="2"/>
        <v>1300</v>
      </c>
      <c r="R8" s="59">
        <f t="shared" si="2"/>
        <v>2300</v>
      </c>
      <c r="S8" s="60">
        <f t="shared" si="2"/>
        <v>2300</v>
      </c>
    </row>
    <row r="9" spans="1:19" s="4" customFormat="1" ht="14.1" customHeight="1">
      <c r="A9" s="25" t="s">
        <v>43</v>
      </c>
      <c r="B9" s="19" t="s">
        <v>42</v>
      </c>
      <c r="C9" s="20" t="s">
        <v>42</v>
      </c>
      <c r="D9" s="21">
        <f>SUM(D5+100)</f>
        <v>1200</v>
      </c>
      <c r="E9" s="20">
        <f>SUM(E5+200)</f>
        <v>1300</v>
      </c>
      <c r="F9" s="22">
        <f t="shared" ref="F9:M9" si="3">SUM(F5)</f>
        <v>1150</v>
      </c>
      <c r="G9" s="23">
        <f t="shared" si="3"/>
        <v>1150</v>
      </c>
      <c r="H9" s="24">
        <f t="shared" si="3"/>
        <v>1050</v>
      </c>
      <c r="I9" s="43">
        <f t="shared" si="3"/>
        <v>1000</v>
      </c>
      <c r="J9" s="32">
        <f t="shared" si="3"/>
        <v>1100</v>
      </c>
      <c r="K9" s="44">
        <f t="shared" si="3"/>
        <v>1050</v>
      </c>
      <c r="L9" s="45">
        <f t="shared" si="3"/>
        <v>1100</v>
      </c>
      <c r="M9" s="45">
        <f t="shared" si="3"/>
        <v>1100</v>
      </c>
      <c r="N9" s="46">
        <f>SUM(N5+100)</f>
        <v>1100</v>
      </c>
      <c r="O9" s="44">
        <f>SUM(O5+200)</f>
        <v>1200</v>
      </c>
      <c r="P9" s="22">
        <f t="shared" ref="P9:S9" si="4">SUM(P5)</f>
        <v>1400</v>
      </c>
      <c r="Q9" s="44">
        <f t="shared" si="4"/>
        <v>1300</v>
      </c>
      <c r="R9" s="59">
        <f t="shared" si="4"/>
        <v>2300</v>
      </c>
      <c r="S9" s="60">
        <f t="shared" si="4"/>
        <v>2300</v>
      </c>
    </row>
    <row r="10" spans="1:19" s="4" customFormat="1" ht="14.1" customHeight="1">
      <c r="A10" s="13" t="s">
        <v>44</v>
      </c>
      <c r="B10" s="19" t="s">
        <v>42</v>
      </c>
      <c r="C10" s="20" t="s">
        <v>42</v>
      </c>
      <c r="D10" s="21">
        <f>SUM(D5+50)</f>
        <v>1150</v>
      </c>
      <c r="E10" s="20">
        <f>SUM(E5+100)</f>
        <v>1200</v>
      </c>
      <c r="F10" s="22">
        <f t="shared" ref="F10:O10" si="5">SUM(F5)</f>
        <v>1150</v>
      </c>
      <c r="G10" s="23">
        <f t="shared" si="5"/>
        <v>1150</v>
      </c>
      <c r="H10" s="24">
        <f t="shared" si="5"/>
        <v>1050</v>
      </c>
      <c r="I10" s="43">
        <f t="shared" si="5"/>
        <v>1000</v>
      </c>
      <c r="J10" s="32">
        <f t="shared" si="5"/>
        <v>1100</v>
      </c>
      <c r="K10" s="44">
        <f t="shared" si="5"/>
        <v>1050</v>
      </c>
      <c r="L10" s="45">
        <f t="shared" si="5"/>
        <v>1100</v>
      </c>
      <c r="M10" s="45">
        <f t="shared" si="5"/>
        <v>1100</v>
      </c>
      <c r="N10" s="46">
        <f t="shared" si="5"/>
        <v>1000</v>
      </c>
      <c r="O10" s="44">
        <f t="shared" si="5"/>
        <v>1000</v>
      </c>
      <c r="P10" s="22">
        <f>SUM(P5+100)</f>
        <v>1500</v>
      </c>
      <c r="Q10" s="44">
        <f>SUM(Q5+200)</f>
        <v>1500</v>
      </c>
      <c r="R10" s="59">
        <f>SUM(R5)</f>
        <v>2300</v>
      </c>
      <c r="S10" s="60">
        <v>2300</v>
      </c>
    </row>
    <row r="11" spans="1:19" s="4" customFormat="1" ht="14.1" customHeight="1">
      <c r="A11" s="25" t="s">
        <v>45</v>
      </c>
      <c r="B11" s="19" t="s">
        <v>42</v>
      </c>
      <c r="C11" s="20" t="s">
        <v>42</v>
      </c>
      <c r="D11" s="21">
        <f>SUM(D5+50)</f>
        <v>1150</v>
      </c>
      <c r="E11" s="20">
        <f>SUM(E5+100)</f>
        <v>1200</v>
      </c>
      <c r="F11" s="22">
        <f>SUM(F5)</f>
        <v>1150</v>
      </c>
      <c r="G11" s="23">
        <f>SUM(G5)</f>
        <v>1150</v>
      </c>
      <c r="H11" s="24" t="s">
        <v>42</v>
      </c>
      <c r="I11" s="43" t="s">
        <v>42</v>
      </c>
      <c r="J11" s="32">
        <f>SUM(J5+50)</f>
        <v>1150</v>
      </c>
      <c r="K11" s="44">
        <f>SUM(K5+100)</f>
        <v>1150</v>
      </c>
      <c r="L11" s="45">
        <f>SUM(L5)</f>
        <v>1100</v>
      </c>
      <c r="M11" s="45">
        <f>SUM(M5)</f>
        <v>1100</v>
      </c>
      <c r="N11" s="46">
        <f>SUM(N12+50)</f>
        <v>1050</v>
      </c>
      <c r="O11" s="44">
        <f>SUM(O12+100)</f>
        <v>1100</v>
      </c>
      <c r="P11" s="22">
        <f>SUM(P5+150)</f>
        <v>1550</v>
      </c>
      <c r="Q11" s="44">
        <f>SUM(Q5+300)</f>
        <v>1600</v>
      </c>
      <c r="R11" s="59">
        <f>SUM(R5)</f>
        <v>2300</v>
      </c>
      <c r="S11" s="60">
        <v>2300</v>
      </c>
    </row>
    <row r="12" spans="1:19" s="4" customFormat="1" ht="14.1" customHeight="1">
      <c r="A12" s="25" t="s">
        <v>46</v>
      </c>
      <c r="B12" s="19" t="s">
        <v>42</v>
      </c>
      <c r="C12" s="20" t="s">
        <v>42</v>
      </c>
      <c r="D12" s="21">
        <f>SUM(D5)</f>
        <v>1100</v>
      </c>
      <c r="E12" s="20">
        <f t="shared" ref="E12:O12" si="6">SUM(E5)</f>
        <v>1100</v>
      </c>
      <c r="F12" s="22">
        <f t="shared" si="6"/>
        <v>1150</v>
      </c>
      <c r="G12" s="23">
        <f t="shared" si="6"/>
        <v>1150</v>
      </c>
      <c r="H12" s="24" t="s">
        <v>42</v>
      </c>
      <c r="I12" s="43" t="s">
        <v>42</v>
      </c>
      <c r="J12" s="32">
        <f t="shared" si="6"/>
        <v>1100</v>
      </c>
      <c r="K12" s="44">
        <f t="shared" si="6"/>
        <v>1050</v>
      </c>
      <c r="L12" s="45">
        <f t="shared" si="6"/>
        <v>1100</v>
      </c>
      <c r="M12" s="45">
        <f t="shared" si="6"/>
        <v>1100</v>
      </c>
      <c r="N12" s="46">
        <f t="shared" si="6"/>
        <v>1000</v>
      </c>
      <c r="O12" s="44">
        <f t="shared" si="6"/>
        <v>1000</v>
      </c>
      <c r="P12" s="32">
        <f>SUM(P5+100)</f>
        <v>1500</v>
      </c>
      <c r="Q12" s="44">
        <f>SUM(Q5+200)</f>
        <v>1500</v>
      </c>
      <c r="R12" s="59">
        <f>SUM(R5)</f>
        <v>2300</v>
      </c>
      <c r="S12" s="60">
        <v>2300</v>
      </c>
    </row>
    <row r="13" spans="1:19" s="4" customFormat="1" ht="14.1" customHeight="1">
      <c r="A13" s="13" t="s">
        <v>47</v>
      </c>
      <c r="B13" s="19" t="s">
        <v>42</v>
      </c>
      <c r="C13" s="20" t="s">
        <v>42</v>
      </c>
      <c r="D13" s="19">
        <f>SUM(D5+50)</f>
        <v>1150</v>
      </c>
      <c r="E13" s="20">
        <f>SUM(E5+100)</f>
        <v>1200</v>
      </c>
      <c r="F13" s="22">
        <f t="shared" ref="F13:K13" si="7">SUM(F5)</f>
        <v>1150</v>
      </c>
      <c r="G13" s="23">
        <f t="shared" si="7"/>
        <v>1150</v>
      </c>
      <c r="H13" s="24">
        <f t="shared" si="7"/>
        <v>1050</v>
      </c>
      <c r="I13" s="43">
        <f t="shared" si="7"/>
        <v>1000</v>
      </c>
      <c r="J13" s="32">
        <f t="shared" si="7"/>
        <v>1100</v>
      </c>
      <c r="K13" s="23">
        <f t="shared" si="7"/>
        <v>1050</v>
      </c>
      <c r="L13" s="47">
        <f>SUM(L5+70)</f>
        <v>1170</v>
      </c>
      <c r="M13" s="45">
        <f>SUM(M5+100)</f>
        <v>1200</v>
      </c>
      <c r="N13" s="46">
        <f>SUM(N5)</f>
        <v>1000</v>
      </c>
      <c r="O13" s="44">
        <f>SUM(O5)</f>
        <v>1000</v>
      </c>
      <c r="P13" s="32">
        <f>SUM(P5+100)</f>
        <v>1500</v>
      </c>
      <c r="Q13" s="44">
        <f>SUM(Q5+200)</f>
        <v>1500</v>
      </c>
      <c r="R13" s="59">
        <f>SUM(R5+50)</f>
        <v>2350</v>
      </c>
      <c r="S13" s="60">
        <f>SUM(S5+100)</f>
        <v>2400</v>
      </c>
    </row>
    <row r="14" spans="1:19" s="4" customFormat="1" ht="14.1" customHeight="1">
      <c r="A14" s="25" t="s">
        <v>48</v>
      </c>
      <c r="B14" s="19" t="s">
        <v>42</v>
      </c>
      <c r="C14" s="20" t="s">
        <v>42</v>
      </c>
      <c r="D14" s="19">
        <f>SUM(D5+50)</f>
        <v>1150</v>
      </c>
      <c r="E14" s="20">
        <f>SUM(E5+100)</f>
        <v>1200</v>
      </c>
      <c r="F14" s="22">
        <f t="shared" ref="F14:K14" si="8">SUM(F5)</f>
        <v>1150</v>
      </c>
      <c r="G14" s="23">
        <f t="shared" si="8"/>
        <v>1150</v>
      </c>
      <c r="H14" s="24">
        <f t="shared" si="8"/>
        <v>1050</v>
      </c>
      <c r="I14" s="43">
        <f t="shared" si="8"/>
        <v>1000</v>
      </c>
      <c r="J14" s="32">
        <f t="shared" si="8"/>
        <v>1100</v>
      </c>
      <c r="K14" s="23">
        <f t="shared" si="8"/>
        <v>1050</v>
      </c>
      <c r="L14" s="47">
        <f>SUM(L5+70)</f>
        <v>1170</v>
      </c>
      <c r="M14" s="45">
        <f t="shared" ref="M14:R14" si="9">SUM(M5+100)</f>
        <v>1200</v>
      </c>
      <c r="N14" s="46">
        <f>SUM(N5)</f>
        <v>1000</v>
      </c>
      <c r="O14" s="44">
        <f>SUM(O5)</f>
        <v>1000</v>
      </c>
      <c r="P14" s="32">
        <f t="shared" si="9"/>
        <v>1500</v>
      </c>
      <c r="Q14" s="44">
        <f>SUM(Q5+200)</f>
        <v>1500</v>
      </c>
      <c r="R14" s="59">
        <f t="shared" si="9"/>
        <v>2400</v>
      </c>
      <c r="S14" s="60">
        <f>SUM(S5+200)</f>
        <v>2500</v>
      </c>
    </row>
    <row r="15" spans="1:19" s="4" customFormat="1" ht="14.1" customHeight="1">
      <c r="A15" s="25" t="s">
        <v>49</v>
      </c>
      <c r="B15" s="19" t="s">
        <v>42</v>
      </c>
      <c r="C15" s="20" t="s">
        <v>42</v>
      </c>
      <c r="D15" s="19">
        <f>SUM(D5+125)</f>
        <v>1225</v>
      </c>
      <c r="E15" s="20">
        <f>SUM(E5+250)</f>
        <v>1350</v>
      </c>
      <c r="F15" s="22">
        <f>SUM(F5+150)</f>
        <v>1300</v>
      </c>
      <c r="G15" s="23">
        <f>SUM(G5+250)</f>
        <v>1400</v>
      </c>
      <c r="H15" s="24">
        <f>SUM(H5+300)</f>
        <v>1350</v>
      </c>
      <c r="I15" s="43">
        <f>SUM(I5+300)</f>
        <v>1300</v>
      </c>
      <c r="J15" s="32">
        <f>SUM(J5+120)</f>
        <v>1220</v>
      </c>
      <c r="K15" s="23">
        <f>SUM(K5+150)</f>
        <v>1200</v>
      </c>
      <c r="L15" s="47">
        <f>SUM(L5+250)</f>
        <v>1350</v>
      </c>
      <c r="M15" s="45">
        <f>SUM(M5+400)</f>
        <v>1500</v>
      </c>
      <c r="N15" s="46">
        <f>SUM(N5+100)</f>
        <v>1100</v>
      </c>
      <c r="O15" s="44">
        <f>SUM(O5+200)</f>
        <v>1200</v>
      </c>
      <c r="P15" s="32">
        <f>SUM(P5+200)</f>
        <v>1600</v>
      </c>
      <c r="Q15" s="44">
        <f>SUM(Q5+400)</f>
        <v>1700</v>
      </c>
      <c r="R15" s="59">
        <f>SUM(R5+150)</f>
        <v>2450</v>
      </c>
      <c r="S15" s="60">
        <f>SUM(S5+300)</f>
        <v>2600</v>
      </c>
    </row>
    <row r="16" spans="1:19" s="4" customFormat="1" ht="14.1" customHeight="1">
      <c r="A16" s="25" t="s">
        <v>50</v>
      </c>
      <c r="B16" s="19" t="s">
        <v>42</v>
      </c>
      <c r="C16" s="20" t="s">
        <v>42</v>
      </c>
      <c r="D16" s="19">
        <f>SUM(D5+150)</f>
        <v>1250</v>
      </c>
      <c r="E16" s="20">
        <f>SUM(E5+300)</f>
        <v>1400</v>
      </c>
      <c r="F16" s="22" t="s">
        <v>51</v>
      </c>
      <c r="G16" s="23" t="s">
        <v>51</v>
      </c>
      <c r="H16" s="24">
        <f>SUM(H5+100)</f>
        <v>1150</v>
      </c>
      <c r="I16" s="43">
        <f>SUM(I5+100)</f>
        <v>1100</v>
      </c>
      <c r="J16" s="32">
        <f>SUM(J5+50)</f>
        <v>1150</v>
      </c>
      <c r="K16" s="23">
        <f>SUM(K5+100)</f>
        <v>1150</v>
      </c>
      <c r="L16" s="47">
        <f>SUM(L5+150)</f>
        <v>1250</v>
      </c>
      <c r="M16" s="45">
        <f>SUM(M5+250)</f>
        <v>1350</v>
      </c>
      <c r="N16" s="46">
        <f>SUM(N5+100)</f>
        <v>1100</v>
      </c>
      <c r="O16" s="44">
        <f>SUM(O5+200)</f>
        <v>1200</v>
      </c>
      <c r="P16" s="32">
        <f>SUM(P5+250)</f>
        <v>1650</v>
      </c>
      <c r="Q16" s="44">
        <f>SUM(Q5+500)</f>
        <v>1800</v>
      </c>
      <c r="R16" s="59">
        <f>SUM(R5+200)</f>
        <v>2500</v>
      </c>
      <c r="S16" s="60">
        <f>SUM(S5+400)</f>
        <v>2700</v>
      </c>
    </row>
    <row r="17" spans="1:19" s="4" customFormat="1" ht="14.1" customHeight="1">
      <c r="A17" s="25" t="s">
        <v>52</v>
      </c>
      <c r="B17" s="19" t="s">
        <v>42</v>
      </c>
      <c r="C17" s="20" t="s">
        <v>42</v>
      </c>
      <c r="D17" s="19">
        <f>SUM(D5+125)</f>
        <v>1225</v>
      </c>
      <c r="E17" s="20">
        <f>SUM(E5+250)</f>
        <v>1350</v>
      </c>
      <c r="F17" s="22">
        <f t="shared" ref="F17:K17" si="10">SUM(F5+100)</f>
        <v>1250</v>
      </c>
      <c r="G17" s="22">
        <f t="shared" si="10"/>
        <v>1250</v>
      </c>
      <c r="H17" s="24">
        <f>SUM(H5+150)</f>
        <v>1200</v>
      </c>
      <c r="I17" s="43">
        <f>SUM(I5+150)</f>
        <v>1150</v>
      </c>
      <c r="J17" s="32">
        <f>SUM(J5+50)</f>
        <v>1150</v>
      </c>
      <c r="K17" s="23">
        <f t="shared" si="10"/>
        <v>1150</v>
      </c>
      <c r="L17" s="47">
        <f>SUM(L5+200)</f>
        <v>1300</v>
      </c>
      <c r="M17" s="45">
        <f>SUM(M5+400)</f>
        <v>1500</v>
      </c>
      <c r="N17" s="46">
        <f>SUM(N5+150)</f>
        <v>1150</v>
      </c>
      <c r="O17" s="44">
        <f>SUM(O5+300)</f>
        <v>1300</v>
      </c>
      <c r="P17" s="32">
        <f>SUM(P5+100)</f>
        <v>1500</v>
      </c>
      <c r="Q17" s="44">
        <f>SUM(Q5+200)</f>
        <v>1500</v>
      </c>
      <c r="R17" s="59">
        <f>SUM(R5+100)</f>
        <v>2400</v>
      </c>
      <c r="S17" s="60">
        <f>SUM(S5+200)</f>
        <v>2500</v>
      </c>
    </row>
    <row r="18" spans="1:19" s="4" customFormat="1" ht="14.1" customHeight="1">
      <c r="A18" s="25" t="s">
        <v>53</v>
      </c>
      <c r="B18" s="19">
        <f>SUM(B5+100)</f>
        <v>1050</v>
      </c>
      <c r="C18" s="21">
        <f>SUM(C5+150)</f>
        <v>1050</v>
      </c>
      <c r="D18" s="19">
        <f>SUM(D5+75)</f>
        <v>1175</v>
      </c>
      <c r="E18" s="20">
        <f>SUM(E5+150)</f>
        <v>1250</v>
      </c>
      <c r="F18" s="22">
        <f>SUM(F5+50)</f>
        <v>1200</v>
      </c>
      <c r="G18" s="23">
        <f t="shared" ref="G18:I18" si="11">SUM(G5+100)</f>
        <v>1250</v>
      </c>
      <c r="H18" s="24">
        <f t="shared" si="11"/>
        <v>1150</v>
      </c>
      <c r="I18" s="43">
        <f t="shared" si="11"/>
        <v>1100</v>
      </c>
      <c r="J18" s="32">
        <f>SUM(J5+50)</f>
        <v>1150</v>
      </c>
      <c r="K18" s="23">
        <f>SUM(K5+100)</f>
        <v>1150</v>
      </c>
      <c r="L18" s="47">
        <f>SUM(L5+100)</f>
        <v>1200</v>
      </c>
      <c r="M18" s="45">
        <f>SUM(M5+200)</f>
        <v>1300</v>
      </c>
      <c r="N18" s="46">
        <f t="shared" ref="N18:P18" si="12">SUM(N5+50)</f>
        <v>1050</v>
      </c>
      <c r="O18" s="44">
        <f t="shared" ref="O18:Q18" si="13">SUM(O5+100)</f>
        <v>1100</v>
      </c>
      <c r="P18" s="32">
        <f t="shared" si="12"/>
        <v>1450</v>
      </c>
      <c r="Q18" s="44">
        <f t="shared" si="13"/>
        <v>1400</v>
      </c>
      <c r="R18" s="59">
        <f>SUM(R5+50)</f>
        <v>2350</v>
      </c>
      <c r="S18" s="60">
        <f>SUM(S5+100)</f>
        <v>2400</v>
      </c>
    </row>
    <row r="19" spans="1:19" s="4" customFormat="1" ht="14.1" customHeight="1">
      <c r="A19" s="25" t="s">
        <v>54</v>
      </c>
      <c r="B19" s="19">
        <f>SUM(B5+150)</f>
        <v>1100</v>
      </c>
      <c r="C19" s="20">
        <f>SUM(C5+250)</f>
        <v>1150</v>
      </c>
      <c r="D19" s="19">
        <f>SUM(D5+100)</f>
        <v>1200</v>
      </c>
      <c r="E19" s="20">
        <f t="shared" ref="E19:I19" si="14">SUM(E5+200)</f>
        <v>1300</v>
      </c>
      <c r="F19" s="22">
        <f>SUM(F5+100)</f>
        <v>1250</v>
      </c>
      <c r="G19" s="23">
        <f>SUM(G5+140)</f>
        <v>1290</v>
      </c>
      <c r="H19" s="24">
        <f t="shared" si="14"/>
        <v>1250</v>
      </c>
      <c r="I19" s="43">
        <f t="shared" si="14"/>
        <v>1200</v>
      </c>
      <c r="J19" s="32">
        <f>SUM(J5+50)</f>
        <v>1150</v>
      </c>
      <c r="K19" s="23">
        <f>SUM(K5+100)</f>
        <v>1150</v>
      </c>
      <c r="L19" s="47">
        <f>SUM(L5+150)</f>
        <v>1250</v>
      </c>
      <c r="M19" s="45">
        <f>SUM(M5+300)</f>
        <v>1400</v>
      </c>
      <c r="N19" s="46">
        <f>SUM(N5+200)</f>
        <v>1200</v>
      </c>
      <c r="O19" s="44">
        <f>SUM(O5+400)</f>
        <v>1400</v>
      </c>
      <c r="P19" s="32">
        <f>SUM(P5+50)</f>
        <v>1450</v>
      </c>
      <c r="Q19" s="44">
        <f>SUM(Q5+100)</f>
        <v>1400</v>
      </c>
      <c r="R19" s="59">
        <f>SUM(R5+100)</f>
        <v>2400</v>
      </c>
      <c r="S19" s="60">
        <f>SUM(S5+200)</f>
        <v>2500</v>
      </c>
    </row>
    <row r="20" spans="1:19" s="4" customFormat="1" ht="14.1" customHeight="1">
      <c r="A20" s="25" t="s">
        <v>55</v>
      </c>
      <c r="B20" s="19">
        <f>SUM(B5+150)</f>
        <v>1100</v>
      </c>
      <c r="C20" s="20">
        <f>SUM(C5+250)</f>
        <v>1150</v>
      </c>
      <c r="D20" s="19">
        <f>SUM(D5+100)</f>
        <v>1200</v>
      </c>
      <c r="E20" s="20">
        <f>SUM(E5+200)</f>
        <v>1300</v>
      </c>
      <c r="F20" s="22">
        <f>SUM(F5+100)</f>
        <v>1250</v>
      </c>
      <c r="G20" s="23">
        <f>SUM(G5+150)</f>
        <v>1300</v>
      </c>
      <c r="H20" s="24">
        <f>SUM(H5+250)</f>
        <v>1300</v>
      </c>
      <c r="I20" s="43">
        <f>SUM(I5+250)</f>
        <v>1250</v>
      </c>
      <c r="J20" s="32">
        <f>SUM(J5+50)</f>
        <v>1150</v>
      </c>
      <c r="K20" s="23">
        <f>SUM(K5+100)</f>
        <v>1150</v>
      </c>
      <c r="L20" s="47">
        <f>SUM(L5+150)</f>
        <v>1250</v>
      </c>
      <c r="M20" s="45">
        <f>SUM(M5+300)</f>
        <v>1400</v>
      </c>
      <c r="N20" s="46">
        <f t="shared" ref="N20:R20" si="15">SUM(N5+100)</f>
        <v>1100</v>
      </c>
      <c r="O20" s="44">
        <f>SUM(O5+200)</f>
        <v>1200</v>
      </c>
      <c r="P20" s="32">
        <f>SUM(P5+50)</f>
        <v>1450</v>
      </c>
      <c r="Q20" s="44">
        <f t="shared" si="15"/>
        <v>1400</v>
      </c>
      <c r="R20" s="59">
        <f t="shared" si="15"/>
        <v>2400</v>
      </c>
      <c r="S20" s="60">
        <f>SUM(S5+200)</f>
        <v>2500</v>
      </c>
    </row>
    <row r="21" spans="1:19" s="4" customFormat="1" ht="14.1" customHeight="1">
      <c r="A21" s="25" t="s">
        <v>56</v>
      </c>
      <c r="B21" s="19">
        <f>SUM(B5+150)</f>
        <v>1100</v>
      </c>
      <c r="C21" s="20">
        <f>SUM(C5+250)</f>
        <v>1150</v>
      </c>
      <c r="D21" s="19">
        <f>SUM(D5+100)</f>
        <v>1200</v>
      </c>
      <c r="E21" s="20">
        <f>SUM(E5+200)</f>
        <v>1300</v>
      </c>
      <c r="F21" s="22">
        <f>SUM(F5+100)</f>
        <v>1250</v>
      </c>
      <c r="G21" s="23">
        <f>SUM(G5+150)</f>
        <v>1300</v>
      </c>
      <c r="H21" s="24">
        <f>SUM(H5+250)</f>
        <v>1300</v>
      </c>
      <c r="I21" s="43">
        <f>SUM(I5+250)</f>
        <v>1250</v>
      </c>
      <c r="J21" s="32">
        <f>SUM(J5+50)</f>
        <v>1150</v>
      </c>
      <c r="K21" s="23">
        <f>SUM(K5+100)</f>
        <v>1150</v>
      </c>
      <c r="L21" s="47">
        <f>SUM(L5+150)</f>
        <v>1250</v>
      </c>
      <c r="M21" s="45">
        <f>SUM(M5+300)</f>
        <v>1400</v>
      </c>
      <c r="N21" s="46">
        <f t="shared" ref="N21:R21" si="16">SUM(N5+100)</f>
        <v>1100</v>
      </c>
      <c r="O21" s="44">
        <f>SUM(O5+200)</f>
        <v>1200</v>
      </c>
      <c r="P21" s="32">
        <f>SUM(P5+50)</f>
        <v>1450</v>
      </c>
      <c r="Q21" s="44">
        <f t="shared" si="16"/>
        <v>1400</v>
      </c>
      <c r="R21" s="59">
        <f t="shared" si="16"/>
        <v>2400</v>
      </c>
      <c r="S21" s="60">
        <f>SUM(S5+200)</f>
        <v>2500</v>
      </c>
    </row>
    <row r="22" spans="1:19" s="4" customFormat="1" ht="14.1" customHeight="1">
      <c r="A22" s="25" t="s">
        <v>57</v>
      </c>
      <c r="B22" s="19">
        <f>SUM(B5+150)</f>
        <v>1100</v>
      </c>
      <c r="C22" s="20">
        <f>SUM(C5+250)</f>
        <v>1150</v>
      </c>
      <c r="D22" s="19">
        <f>SUM(D5+100)</f>
        <v>1200</v>
      </c>
      <c r="E22" s="20">
        <f t="shared" ref="E22:I22" si="17">SUM(E5+200)</f>
        <v>1300</v>
      </c>
      <c r="F22" s="22">
        <f>SUM(F5+100)</f>
        <v>1250</v>
      </c>
      <c r="G22" s="23">
        <f>SUM(G5+150)</f>
        <v>1300</v>
      </c>
      <c r="H22" s="24">
        <f t="shared" si="17"/>
        <v>1250</v>
      </c>
      <c r="I22" s="43">
        <f t="shared" si="17"/>
        <v>1200</v>
      </c>
      <c r="J22" s="32">
        <f>SUM(J5+50)</f>
        <v>1150</v>
      </c>
      <c r="K22" s="23">
        <f>SUM(K5+100)</f>
        <v>1150</v>
      </c>
      <c r="L22" s="47">
        <f>SUM(L5+150)</f>
        <v>1250</v>
      </c>
      <c r="M22" s="45">
        <f>SUM(M5+300)</f>
        <v>1400</v>
      </c>
      <c r="N22" s="46">
        <f t="shared" ref="N22:R22" si="18">SUM(N5+100)</f>
        <v>1100</v>
      </c>
      <c r="O22" s="44">
        <f>SUM(O5+200)</f>
        <v>1200</v>
      </c>
      <c r="P22" s="32">
        <f>SUM(P5+50)</f>
        <v>1450</v>
      </c>
      <c r="Q22" s="44">
        <f t="shared" si="18"/>
        <v>1400</v>
      </c>
      <c r="R22" s="59">
        <f t="shared" si="18"/>
        <v>2400</v>
      </c>
      <c r="S22" s="60">
        <f>SUM(S5+200)</f>
        <v>2500</v>
      </c>
    </row>
    <row r="23" spans="1:19" s="4" customFormat="1" ht="14.1" customHeight="1">
      <c r="A23" s="26" t="s">
        <v>58</v>
      </c>
      <c r="B23" s="19">
        <f>SUM(B5+150)</f>
        <v>1100</v>
      </c>
      <c r="C23" s="20">
        <f>SUM(C5+250)</f>
        <v>1150</v>
      </c>
      <c r="D23" s="19">
        <f>SUM(D5+100)</f>
        <v>1200</v>
      </c>
      <c r="E23" s="20">
        <f>SUM(E5+200)</f>
        <v>1300</v>
      </c>
      <c r="F23" s="22">
        <f>SUM(F5+100)</f>
        <v>1250</v>
      </c>
      <c r="G23" s="23">
        <f>SUM(G5+150)</f>
        <v>1300</v>
      </c>
      <c r="H23" s="24">
        <f>SUM(H5+250)</f>
        <v>1300</v>
      </c>
      <c r="I23" s="43">
        <f>SUM(I5+250)</f>
        <v>1250</v>
      </c>
      <c r="J23" s="32">
        <f>SUM(J5+50)</f>
        <v>1150</v>
      </c>
      <c r="K23" s="23">
        <f>SUM(K5+100)</f>
        <v>1150</v>
      </c>
      <c r="L23" s="47">
        <f>SUM(L5+150)</f>
        <v>1250</v>
      </c>
      <c r="M23" s="45">
        <f>SUM(M5+300)</f>
        <v>1400</v>
      </c>
      <c r="N23" s="46">
        <f t="shared" ref="N23:R23" si="19">SUM(N5+100)</f>
        <v>1100</v>
      </c>
      <c r="O23" s="44">
        <f>SUM(O5+200)</f>
        <v>1200</v>
      </c>
      <c r="P23" s="32">
        <f>SUM(P5+50)</f>
        <v>1450</v>
      </c>
      <c r="Q23" s="44">
        <f t="shared" si="19"/>
        <v>1400</v>
      </c>
      <c r="R23" s="59">
        <f t="shared" si="19"/>
        <v>2400</v>
      </c>
      <c r="S23" s="60">
        <f>SUM(S5+200)</f>
        <v>2500</v>
      </c>
    </row>
    <row r="24" spans="1:19" s="4" customFormat="1" ht="14.1" customHeight="1">
      <c r="A24" s="26" t="s">
        <v>59</v>
      </c>
      <c r="B24" s="19">
        <f>SUM(B5+75)</f>
        <v>1025</v>
      </c>
      <c r="C24" s="20">
        <f>SUM(C5+150)</f>
        <v>1050</v>
      </c>
      <c r="D24" s="19">
        <f>SUM(D5+100)</f>
        <v>1200</v>
      </c>
      <c r="E24" s="20">
        <f t="shared" ref="E24:I24" si="20">SUM(E5+200)</f>
        <v>1300</v>
      </c>
      <c r="F24" s="27">
        <f>SUM(F5+100)</f>
        <v>1250</v>
      </c>
      <c r="G24" s="28">
        <f>SUM(G5+150)</f>
        <v>1300</v>
      </c>
      <c r="H24" s="29">
        <f t="shared" si="20"/>
        <v>1250</v>
      </c>
      <c r="I24" s="48">
        <f t="shared" si="20"/>
        <v>1200</v>
      </c>
      <c r="J24" s="49">
        <f>SUM(J5+80)</f>
        <v>1180</v>
      </c>
      <c r="K24" s="28">
        <f>SUM(K5+150)</f>
        <v>1200</v>
      </c>
      <c r="L24" s="50">
        <f>SUM(L5+200)</f>
        <v>1300</v>
      </c>
      <c r="M24" s="51">
        <f>SUM(M5+400)</f>
        <v>1500</v>
      </c>
      <c r="N24" s="52">
        <f t="shared" ref="N24:P24" si="21">SUM(N5+100)</f>
        <v>1100</v>
      </c>
      <c r="O24" s="53">
        <f t="shared" ref="O24:R24" si="22">SUM(O5+200)</f>
        <v>1200</v>
      </c>
      <c r="P24" s="49">
        <f t="shared" si="21"/>
        <v>1500</v>
      </c>
      <c r="Q24" s="53">
        <f t="shared" si="22"/>
        <v>1500</v>
      </c>
      <c r="R24" s="61">
        <f t="shared" si="22"/>
        <v>2500</v>
      </c>
      <c r="S24" s="62">
        <f>SUM(S5+400)</f>
        <v>2700</v>
      </c>
    </row>
    <row r="25" spans="1:19" s="4" customFormat="1" ht="12.75">
      <c r="A25" s="30"/>
      <c r="B25" s="24"/>
      <c r="C25" s="31"/>
      <c r="D25" s="24"/>
      <c r="E25" s="31"/>
      <c r="F25" s="32"/>
      <c r="G25" s="22"/>
      <c r="H25" s="33"/>
      <c r="I25" s="54"/>
      <c r="J25" s="32"/>
      <c r="K25" s="22"/>
      <c r="L25" s="47"/>
      <c r="M25" s="45"/>
      <c r="N25" s="46"/>
      <c r="O25" s="22"/>
      <c r="P25" s="32"/>
      <c r="Q25" s="44"/>
      <c r="R25" s="59"/>
      <c r="S25" s="60"/>
    </row>
    <row r="26" spans="1:19" s="4" customFormat="1" ht="26.1" customHeight="1">
      <c r="A26" s="99" t="s">
        <v>60</v>
      </c>
      <c r="B26" s="102" t="s">
        <v>61</v>
      </c>
      <c r="C26" s="103"/>
      <c r="D26" s="102" t="s">
        <v>62</v>
      </c>
      <c r="E26" s="103"/>
      <c r="F26" s="102" t="s">
        <v>63</v>
      </c>
      <c r="G26" s="103"/>
      <c r="H26" s="104" t="s">
        <v>64</v>
      </c>
      <c r="I26" s="105"/>
      <c r="J26" s="102" t="s">
        <v>65</v>
      </c>
      <c r="K26" s="103"/>
      <c r="L26" s="109" t="s">
        <v>66</v>
      </c>
      <c r="M26" s="110"/>
      <c r="N26" s="115" t="s">
        <v>67</v>
      </c>
      <c r="O26" s="103"/>
      <c r="P26" s="102" t="s">
        <v>68</v>
      </c>
      <c r="Q26" s="118"/>
      <c r="R26" s="121" t="s">
        <v>69</v>
      </c>
      <c r="S26" s="122"/>
    </row>
    <row r="27" spans="1:19" s="4" customFormat="1" ht="26.1" customHeight="1">
      <c r="A27" s="100"/>
      <c r="B27" s="104"/>
      <c r="C27" s="105"/>
      <c r="D27" s="104"/>
      <c r="E27" s="105"/>
      <c r="F27" s="104"/>
      <c r="G27" s="105"/>
      <c r="H27" s="104"/>
      <c r="I27" s="105"/>
      <c r="J27" s="104"/>
      <c r="K27" s="108"/>
      <c r="L27" s="111"/>
      <c r="M27" s="112"/>
      <c r="N27" s="116"/>
      <c r="O27" s="108"/>
      <c r="P27" s="104"/>
      <c r="Q27" s="119"/>
      <c r="R27" s="123"/>
      <c r="S27" s="124"/>
    </row>
    <row r="28" spans="1:19" s="4" customFormat="1" ht="26.1" customHeight="1">
      <c r="A28" s="100"/>
      <c r="B28" s="104"/>
      <c r="C28" s="105"/>
      <c r="D28" s="104"/>
      <c r="E28" s="105"/>
      <c r="F28" s="104"/>
      <c r="G28" s="105"/>
      <c r="H28" s="104"/>
      <c r="I28" s="105"/>
      <c r="J28" s="104"/>
      <c r="K28" s="108"/>
      <c r="L28" s="111"/>
      <c r="M28" s="112"/>
      <c r="N28" s="116"/>
      <c r="O28" s="108"/>
      <c r="P28" s="104"/>
      <c r="Q28" s="119"/>
      <c r="R28" s="123"/>
      <c r="S28" s="124"/>
    </row>
    <row r="29" spans="1:19" s="4" customFormat="1" ht="26.1" customHeight="1">
      <c r="A29" s="100"/>
      <c r="B29" s="104"/>
      <c r="C29" s="105"/>
      <c r="D29" s="104"/>
      <c r="E29" s="105"/>
      <c r="F29" s="104"/>
      <c r="G29" s="105"/>
      <c r="H29" s="104"/>
      <c r="I29" s="105"/>
      <c r="J29" s="104"/>
      <c r="K29" s="108"/>
      <c r="L29" s="111"/>
      <c r="M29" s="112"/>
      <c r="N29" s="116"/>
      <c r="O29" s="108"/>
      <c r="P29" s="104"/>
      <c r="Q29" s="119"/>
      <c r="R29" s="123"/>
      <c r="S29" s="124"/>
    </row>
    <row r="30" spans="1:19" s="4" customFormat="1" ht="26.1" customHeight="1">
      <c r="A30" s="101"/>
      <c r="B30" s="106"/>
      <c r="C30" s="107"/>
      <c r="D30" s="106"/>
      <c r="E30" s="107"/>
      <c r="F30" s="106"/>
      <c r="G30" s="107"/>
      <c r="H30" s="106"/>
      <c r="I30" s="107"/>
      <c r="J30" s="106"/>
      <c r="K30" s="107"/>
      <c r="L30" s="113"/>
      <c r="M30" s="114"/>
      <c r="N30" s="117"/>
      <c r="O30" s="107"/>
      <c r="P30" s="106"/>
      <c r="Q30" s="120"/>
      <c r="R30" s="125"/>
      <c r="S30" s="126"/>
    </row>
    <row r="31" spans="1:19" s="1" customFormat="1">
      <c r="A31" s="4"/>
      <c r="R31" s="63"/>
      <c r="S31" s="63"/>
    </row>
  </sheetData>
  <protectedRanges>
    <protectedRange sqref="D6:E25" name="Quote_1_1" securityDescriptor=""/>
    <protectedRange sqref="D5:E5" name="Quote_1_1_1" securityDescriptor=""/>
  </protectedRanges>
  <mergeCells count="37">
    <mergeCell ref="L3:M3"/>
    <mergeCell ref="N3:O3"/>
    <mergeCell ref="P3:Q3"/>
    <mergeCell ref="R3:S3"/>
    <mergeCell ref="A26:A30"/>
    <mergeCell ref="B26:C30"/>
    <mergeCell ref="D26:E30"/>
    <mergeCell ref="F26:G30"/>
    <mergeCell ref="H26:I30"/>
    <mergeCell ref="J26:K30"/>
    <mergeCell ref="L26:M30"/>
    <mergeCell ref="N26:O30"/>
    <mergeCell ref="P26:Q30"/>
    <mergeCell ref="R26:S30"/>
    <mergeCell ref="B3:C3"/>
    <mergeCell ref="D3:E3"/>
    <mergeCell ref="F3:G3"/>
    <mergeCell ref="H3:I3"/>
    <mergeCell ref="J3:K3"/>
    <mergeCell ref="L1:M1"/>
    <mergeCell ref="N1:O1"/>
    <mergeCell ref="P1:Q1"/>
    <mergeCell ref="R1:S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1:C1"/>
    <mergeCell ref="D1:E1"/>
    <mergeCell ref="F1:G1"/>
    <mergeCell ref="H1:I1"/>
    <mergeCell ref="J1:K1"/>
  </mergeCells>
  <conditionalFormatting sqref="H5:I5">
    <cfRule type="expression" dxfId="30" priority="11">
      <formula>OR(#REF!="ANC",#REF!="ATW",#REF!="Korea")</formula>
    </cfRule>
    <cfRule type="expression" dxfId="29" priority="12">
      <formula>#REF!=OR("ANC","ATW","Korea")</formula>
    </cfRule>
    <cfRule type="expression" dxfId="28" priority="13">
      <formula>OR(#REF!="ANC",#REF!="ATW",#REF!="Korea")</formula>
    </cfRule>
    <cfRule type="expression" dxfId="27" priority="14">
      <formula>#REF!=OR("ANC","ATW","Korea")</formula>
    </cfRule>
    <cfRule type="expression" dxfId="26" priority="15">
      <formula>OR(#REF!="ANC",#REF!="ATW",#REF!="Korea")</formula>
    </cfRule>
    <cfRule type="expression" dxfId="25" priority="16">
      <formula>#REF!=OR("ANC","ATW","Korea")</formula>
    </cfRule>
    <cfRule type="expression" dxfId="24" priority="17">
      <formula>OR(#REF!="ANC",#REF!="ATW",#REF!="Korea")</formula>
    </cfRule>
    <cfRule type="expression" dxfId="23" priority="18">
      <formula>#REF!=OR("ANC","ATW","Korea")</formula>
    </cfRule>
  </conditionalFormatting>
  <conditionalFormatting sqref="H6:I6">
    <cfRule type="expression" dxfId="22" priority="21">
      <formula>#REF!=OR("ANC","ATW","Korea")</formula>
    </cfRule>
    <cfRule type="expression" dxfId="21" priority="22">
      <formula>OR(#REF!="ANC",#REF!="ATW",#REF!="Korea")</formula>
    </cfRule>
    <cfRule type="expression" dxfId="20" priority="23">
      <formula>#REF!=OR("ANC","ATW","Korea")</formula>
    </cfRule>
  </conditionalFormatting>
  <conditionalFormatting sqref="B25:C25">
    <cfRule type="expression" dxfId="19" priority="2">
      <formula>#REF!=OR("ANC","ATW","Korea")</formula>
    </cfRule>
    <cfRule type="expression" dxfId="18" priority="1">
      <formula>OR(#REF!="ANC",#REF!="ATW",#REF!="Korea")</formula>
    </cfRule>
  </conditionalFormatting>
  <conditionalFormatting sqref="D25:E25">
    <cfRule type="expression" dxfId="17" priority="65">
      <formula>OR(#REF!="ANC",#REF!="ATW",#REF!="Korea")</formula>
    </cfRule>
    <cfRule type="expression" dxfId="16" priority="66">
      <formula>#REF!=OR("ANC","ATW","Korea")</formula>
    </cfRule>
  </conditionalFormatting>
  <conditionalFormatting sqref="H6:I6 H10:I10 H13:I16 H18:I18">
    <cfRule type="expression" dxfId="15" priority="28">
      <formula>OR(#REF!="ANC",#REF!="ATW",#REF!="Korea")</formula>
    </cfRule>
    <cfRule type="expression" dxfId="14" priority="29">
      <formula>#REF!=OR("ANC","ATW","Korea")</formula>
    </cfRule>
  </conditionalFormatting>
  <conditionalFormatting sqref="H6:I10 H13:I24">
    <cfRule type="expression" dxfId="13" priority="20">
      <formula>OR(#REF!="ANC",#REF!="ATW",#REF!="Korea")</formula>
    </cfRule>
    <cfRule type="expression" dxfId="12" priority="26">
      <formula>OR(#REF!="ANC",#REF!="ATW",#REF!="Korea")</formula>
    </cfRule>
    <cfRule type="expression" dxfId="11" priority="27">
      <formula>#REF!=OR("ANC","ATW","Korea")</formula>
    </cfRule>
  </conditionalFormatting>
  <conditionalFormatting sqref="H6:I6 H13:I13">
    <cfRule type="expression" dxfId="10" priority="24">
      <formula>OR(#REF!="ANC",#REF!="ATW",#REF!="Korea")</formula>
    </cfRule>
    <cfRule type="expression" dxfId="9" priority="25">
      <formula>#REF!=OR("ANC","ATW","Korea")</formula>
    </cfRule>
  </conditionalFormatting>
  <conditionalFormatting sqref="H7:I10 H13:I24">
    <cfRule type="expression" dxfId="8" priority="19">
      <formula>#REF!=OR("ANC","ATW","Korea")</formula>
    </cfRule>
  </conditionalFormatting>
  <conditionalFormatting sqref="H11:I12">
    <cfRule type="expression" dxfId="7" priority="3">
      <formula>OR(#REF!="ANC",#REF!="ATW",#REF!="Korea")</formula>
    </cfRule>
    <cfRule type="expression" dxfId="6" priority="4">
      <formula>#REF!=OR("ANC","ATW","Korea")</formula>
    </cfRule>
    <cfRule type="expression" dxfId="5" priority="5">
      <formula>OR(#REF!="ANC",#REF!="ATW",#REF!="Korea")</formula>
    </cfRule>
    <cfRule type="expression" dxfId="4" priority="6">
      <formula>#REF!=OR("ANC","ATW","Korea")</formula>
    </cfRule>
    <cfRule type="expression" dxfId="3" priority="7">
      <formula>OR(#REF!="ANC",#REF!="ATW",#REF!="Korea")</formula>
    </cfRule>
    <cfRule type="expression" dxfId="2" priority="8">
      <formula>#REF!=OR("ANC","ATW","Korea")</formula>
    </cfRule>
    <cfRule type="expression" dxfId="1" priority="9">
      <formula>OR(#REF!="ANC",#REF!="ATW",#REF!="Korea")</formula>
    </cfRule>
    <cfRule type="expression" dxfId="0" priority="10">
      <formula>#REF!=OR("ANC","ATW","Korea")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Spot Rate</vt:lpstr>
      <vt:lpstr>San Anonio</vt:lpstr>
    </vt:vector>
  </TitlesOfParts>
  <Company>Lenovo (Beijing)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wwlsz-pc0054</dc:creator>
  <cp:lastModifiedBy>Gonzalo Vega</cp:lastModifiedBy>
  <dcterms:created xsi:type="dcterms:W3CDTF">2015-07-01T06:05:00Z</dcterms:created>
  <dcterms:modified xsi:type="dcterms:W3CDTF">2018-11-30T11:44:54Z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