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will2/OneDrive - Nexus365/ARC/Scenarios/Data/"/>
    </mc:Choice>
  </mc:AlternateContent>
  <xr:revisionPtr revIDLastSave="0" documentId="13_ncr:1_{5C017DD1-FB41-D64F-A7C5-C429F7DB0EB4}" xr6:coauthVersionLast="36" xr6:coauthVersionMax="36" xr10:uidLastSave="{00000000-0000-0000-0000-000000000000}"/>
  <bookViews>
    <workbookView xWindow="0" yWindow="460" windowWidth="33600" windowHeight="19840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Employment New settlements" sheetId="11" r:id="rId5"/>
    <sheet name="New Settlement dwellings chart" sheetId="6" r:id="rId6"/>
    <sheet name="New Settlement employment chart" sheetId="12" r:id="rId7"/>
    <sheet name="Employment per dwelling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6" i="2" l="1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R11" i="2"/>
  <c r="O28" i="11" l="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29" i="2"/>
  <c r="B30" i="2"/>
  <c r="B31" i="2"/>
  <c r="B32" i="2"/>
  <c r="B28" i="2"/>
  <c r="C5" i="2"/>
  <c r="D5" i="2"/>
  <c r="E5" i="2"/>
  <c r="F5" i="2"/>
  <c r="G5" i="2"/>
  <c r="H5" i="2"/>
  <c r="I5" i="2"/>
  <c r="J5" i="2"/>
  <c r="K5" i="2"/>
  <c r="L5" i="2"/>
  <c r="M5" i="2"/>
  <c r="N5" i="2"/>
  <c r="C6" i="2"/>
  <c r="C6" i="10" s="1"/>
  <c r="D6" i="2"/>
  <c r="D6" i="10" s="1"/>
  <c r="E6" i="2"/>
  <c r="E6" i="10" s="1"/>
  <c r="F6" i="2"/>
  <c r="F6" i="10" s="1"/>
  <c r="G6" i="2"/>
  <c r="G6" i="10" s="1"/>
  <c r="H6" i="2"/>
  <c r="H6" i="10" s="1"/>
  <c r="I6" i="2"/>
  <c r="I6" i="10" s="1"/>
  <c r="J6" i="2"/>
  <c r="J6" i="10" s="1"/>
  <c r="K6" i="2"/>
  <c r="K6" i="10" s="1"/>
  <c r="L6" i="2"/>
  <c r="L6" i="10" s="1"/>
  <c r="M6" i="2"/>
  <c r="M6" i="10" s="1"/>
  <c r="N6" i="2"/>
  <c r="N6" i="10" s="1"/>
  <c r="C7" i="2"/>
  <c r="C7" i="10" s="1"/>
  <c r="D7" i="2"/>
  <c r="D7" i="10" s="1"/>
  <c r="E7" i="2"/>
  <c r="E7" i="10" s="1"/>
  <c r="F7" i="2"/>
  <c r="F7" i="10" s="1"/>
  <c r="G7" i="2"/>
  <c r="G7" i="10" s="1"/>
  <c r="H7" i="2"/>
  <c r="H7" i="10" s="1"/>
  <c r="I7" i="2"/>
  <c r="I7" i="10" s="1"/>
  <c r="J7" i="2"/>
  <c r="J7" i="10" s="1"/>
  <c r="K7" i="2"/>
  <c r="K7" i="10" s="1"/>
  <c r="L7" i="2"/>
  <c r="L7" i="10" s="1"/>
  <c r="M7" i="2"/>
  <c r="M7" i="10" s="1"/>
  <c r="N7" i="2"/>
  <c r="N7" i="10" s="1"/>
  <c r="C8" i="2"/>
  <c r="C8" i="10" s="1"/>
  <c r="D8" i="2"/>
  <c r="D8" i="10" s="1"/>
  <c r="E8" i="2"/>
  <c r="E8" i="10" s="1"/>
  <c r="F8" i="2"/>
  <c r="F8" i="10" s="1"/>
  <c r="G8" i="2"/>
  <c r="G8" i="10" s="1"/>
  <c r="H8" i="2"/>
  <c r="H8" i="10" s="1"/>
  <c r="I8" i="2"/>
  <c r="I8" i="10" s="1"/>
  <c r="J8" i="2"/>
  <c r="J8" i="10" s="1"/>
  <c r="K8" i="2"/>
  <c r="K8" i="10" s="1"/>
  <c r="L8" i="2"/>
  <c r="L8" i="10" s="1"/>
  <c r="M8" i="2"/>
  <c r="M8" i="10" s="1"/>
  <c r="N8" i="2"/>
  <c r="N8" i="10" s="1"/>
  <c r="C9" i="2"/>
  <c r="C9" i="10" s="1"/>
  <c r="D9" i="2"/>
  <c r="D9" i="10" s="1"/>
  <c r="E9" i="2"/>
  <c r="E9" i="10" s="1"/>
  <c r="F9" i="2"/>
  <c r="F9" i="10" s="1"/>
  <c r="G9" i="2"/>
  <c r="G9" i="10" s="1"/>
  <c r="H9" i="2"/>
  <c r="H9" i="10" s="1"/>
  <c r="I9" i="2"/>
  <c r="I9" i="10" s="1"/>
  <c r="J9" i="2"/>
  <c r="J9" i="10" s="1"/>
  <c r="K9" i="2"/>
  <c r="K9" i="10" s="1"/>
  <c r="L9" i="2"/>
  <c r="L9" i="10" s="1"/>
  <c r="M9" i="2"/>
  <c r="M9" i="10" s="1"/>
  <c r="N9" i="2"/>
  <c r="N9" i="10" s="1"/>
  <c r="C10" i="2"/>
  <c r="C10" i="10" s="1"/>
  <c r="D10" i="2"/>
  <c r="D10" i="10" s="1"/>
  <c r="E10" i="2"/>
  <c r="E10" i="10" s="1"/>
  <c r="F10" i="2"/>
  <c r="F10" i="10" s="1"/>
  <c r="G10" i="2"/>
  <c r="G10" i="10" s="1"/>
  <c r="H10" i="2"/>
  <c r="H10" i="10" s="1"/>
  <c r="I10" i="2"/>
  <c r="I10" i="10" s="1"/>
  <c r="J10" i="2"/>
  <c r="J10" i="10" s="1"/>
  <c r="K10" i="2"/>
  <c r="K10" i="10" s="1"/>
  <c r="L10" i="2"/>
  <c r="L10" i="10" s="1"/>
  <c r="M10" i="2"/>
  <c r="M10" i="10" s="1"/>
  <c r="N10" i="2"/>
  <c r="N10" i="10" s="1"/>
  <c r="C11" i="2"/>
  <c r="C11" i="10" s="1"/>
  <c r="D11" i="2"/>
  <c r="D11" i="10" s="1"/>
  <c r="E11" i="2"/>
  <c r="E11" i="10" s="1"/>
  <c r="F11" i="2"/>
  <c r="F11" i="10" s="1"/>
  <c r="G11" i="2"/>
  <c r="G11" i="10" s="1"/>
  <c r="H11" i="2"/>
  <c r="H11" i="10" s="1"/>
  <c r="I11" i="2"/>
  <c r="I11" i="10" s="1"/>
  <c r="J11" i="2"/>
  <c r="J11" i="10" s="1"/>
  <c r="K11" i="2"/>
  <c r="K11" i="10" s="1"/>
  <c r="L11" i="2"/>
  <c r="L11" i="10" s="1"/>
  <c r="M11" i="2"/>
  <c r="M11" i="10" s="1"/>
  <c r="N11" i="2"/>
  <c r="N11" i="10" s="1"/>
  <c r="C12" i="2"/>
  <c r="C12" i="10" s="1"/>
  <c r="D12" i="2"/>
  <c r="D12" i="10" s="1"/>
  <c r="E12" i="2"/>
  <c r="E12" i="10" s="1"/>
  <c r="F12" i="2"/>
  <c r="F12" i="10" s="1"/>
  <c r="G12" i="2"/>
  <c r="G12" i="10" s="1"/>
  <c r="H12" i="2"/>
  <c r="H12" i="10" s="1"/>
  <c r="I12" i="2"/>
  <c r="I12" i="10" s="1"/>
  <c r="J12" i="2"/>
  <c r="J12" i="10" s="1"/>
  <c r="K12" i="2"/>
  <c r="K12" i="10" s="1"/>
  <c r="L12" i="2"/>
  <c r="L12" i="10" s="1"/>
  <c r="M12" i="2"/>
  <c r="M12" i="10" s="1"/>
  <c r="N12" i="2"/>
  <c r="N12" i="10" s="1"/>
  <c r="C13" i="2"/>
  <c r="C13" i="10" s="1"/>
  <c r="D13" i="2"/>
  <c r="D13" i="10" s="1"/>
  <c r="E13" i="2"/>
  <c r="E13" i="10" s="1"/>
  <c r="F13" i="2"/>
  <c r="F13" i="10" s="1"/>
  <c r="G13" i="2"/>
  <c r="G13" i="10" s="1"/>
  <c r="H13" i="2"/>
  <c r="H13" i="10" s="1"/>
  <c r="I13" i="2"/>
  <c r="I13" i="10" s="1"/>
  <c r="J13" i="2"/>
  <c r="J13" i="10" s="1"/>
  <c r="K13" i="2"/>
  <c r="K13" i="10" s="1"/>
  <c r="L13" i="2"/>
  <c r="L13" i="10" s="1"/>
  <c r="M13" i="2"/>
  <c r="M13" i="10" s="1"/>
  <c r="N13" i="2"/>
  <c r="N13" i="10" s="1"/>
  <c r="C14" i="2"/>
  <c r="C14" i="10" s="1"/>
  <c r="D14" i="2"/>
  <c r="D14" i="10" s="1"/>
  <c r="E14" i="2"/>
  <c r="E14" i="10" s="1"/>
  <c r="F14" i="2"/>
  <c r="F14" i="10" s="1"/>
  <c r="G14" i="2"/>
  <c r="G14" i="10" s="1"/>
  <c r="H14" i="2"/>
  <c r="H14" i="10" s="1"/>
  <c r="I14" i="2"/>
  <c r="I14" i="10" s="1"/>
  <c r="J14" i="2"/>
  <c r="J14" i="10" s="1"/>
  <c r="K14" i="2"/>
  <c r="K14" i="10" s="1"/>
  <c r="L14" i="2"/>
  <c r="L14" i="10" s="1"/>
  <c r="M14" i="2"/>
  <c r="M14" i="10" s="1"/>
  <c r="N14" i="2"/>
  <c r="N14" i="10" s="1"/>
  <c r="C15" i="2"/>
  <c r="C15" i="10" s="1"/>
  <c r="D15" i="2"/>
  <c r="D15" i="10" s="1"/>
  <c r="E15" i="2"/>
  <c r="E15" i="10" s="1"/>
  <c r="F15" i="2"/>
  <c r="F15" i="10" s="1"/>
  <c r="G15" i="2"/>
  <c r="G15" i="10" s="1"/>
  <c r="H15" i="2"/>
  <c r="H15" i="10" s="1"/>
  <c r="I15" i="2"/>
  <c r="I15" i="10" s="1"/>
  <c r="J15" i="2"/>
  <c r="J15" i="10" s="1"/>
  <c r="K15" i="2"/>
  <c r="K15" i="10" s="1"/>
  <c r="L15" i="2"/>
  <c r="L15" i="10" s="1"/>
  <c r="M15" i="2"/>
  <c r="M15" i="10" s="1"/>
  <c r="N15" i="2"/>
  <c r="N15" i="10" s="1"/>
  <c r="C16" i="2"/>
  <c r="C16" i="10" s="1"/>
  <c r="D16" i="2"/>
  <c r="D16" i="10" s="1"/>
  <c r="E16" i="2"/>
  <c r="E16" i="10" s="1"/>
  <c r="F16" i="2"/>
  <c r="F16" i="10" s="1"/>
  <c r="G16" i="2"/>
  <c r="G16" i="10" s="1"/>
  <c r="H16" i="2"/>
  <c r="H16" i="10" s="1"/>
  <c r="I16" i="2"/>
  <c r="I16" i="10" s="1"/>
  <c r="J16" i="2"/>
  <c r="J16" i="10" s="1"/>
  <c r="K16" i="2"/>
  <c r="K16" i="10" s="1"/>
  <c r="L16" i="2"/>
  <c r="L16" i="10" s="1"/>
  <c r="M16" i="2"/>
  <c r="M16" i="10" s="1"/>
  <c r="N16" i="2"/>
  <c r="N16" i="10" s="1"/>
  <c r="C17" i="2"/>
  <c r="C17" i="10" s="1"/>
  <c r="D17" i="2"/>
  <c r="D17" i="10" s="1"/>
  <c r="E17" i="2"/>
  <c r="E17" i="10" s="1"/>
  <c r="F17" i="2"/>
  <c r="F17" i="10" s="1"/>
  <c r="G17" i="2"/>
  <c r="G17" i="10" s="1"/>
  <c r="H17" i="2"/>
  <c r="H17" i="10" s="1"/>
  <c r="I17" i="2"/>
  <c r="I17" i="10" s="1"/>
  <c r="J17" i="2"/>
  <c r="J17" i="10" s="1"/>
  <c r="K17" i="2"/>
  <c r="K17" i="10" s="1"/>
  <c r="L17" i="2"/>
  <c r="L17" i="10" s="1"/>
  <c r="M17" i="2"/>
  <c r="M17" i="10" s="1"/>
  <c r="N17" i="2"/>
  <c r="N17" i="10" s="1"/>
  <c r="C18" i="2"/>
  <c r="C18" i="10" s="1"/>
  <c r="D18" i="2"/>
  <c r="D18" i="10" s="1"/>
  <c r="E18" i="2"/>
  <c r="E18" i="10" s="1"/>
  <c r="F18" i="2"/>
  <c r="F18" i="10" s="1"/>
  <c r="G18" i="2"/>
  <c r="G18" i="10" s="1"/>
  <c r="H18" i="2"/>
  <c r="H18" i="10" s="1"/>
  <c r="I18" i="2"/>
  <c r="I18" i="10" s="1"/>
  <c r="J18" i="2"/>
  <c r="J18" i="10" s="1"/>
  <c r="K18" i="2"/>
  <c r="K18" i="10" s="1"/>
  <c r="L18" i="2"/>
  <c r="L18" i="10" s="1"/>
  <c r="M18" i="2"/>
  <c r="M18" i="10" s="1"/>
  <c r="N18" i="2"/>
  <c r="N18" i="10" s="1"/>
  <c r="C19" i="2"/>
  <c r="C19" i="10" s="1"/>
  <c r="D19" i="2"/>
  <c r="D19" i="10" s="1"/>
  <c r="E19" i="2"/>
  <c r="E19" i="10" s="1"/>
  <c r="F19" i="2"/>
  <c r="F19" i="10" s="1"/>
  <c r="G19" i="2"/>
  <c r="G19" i="10" s="1"/>
  <c r="H19" i="2"/>
  <c r="H19" i="10" s="1"/>
  <c r="I19" i="2"/>
  <c r="I19" i="10" s="1"/>
  <c r="J19" i="2"/>
  <c r="J19" i="10" s="1"/>
  <c r="K19" i="2"/>
  <c r="K19" i="10" s="1"/>
  <c r="L19" i="2"/>
  <c r="L19" i="10" s="1"/>
  <c r="M19" i="2"/>
  <c r="M19" i="10" s="1"/>
  <c r="N19" i="2"/>
  <c r="N19" i="10" s="1"/>
  <c r="C20" i="2"/>
  <c r="C20" i="10" s="1"/>
  <c r="D20" i="2"/>
  <c r="D20" i="10" s="1"/>
  <c r="E20" i="2"/>
  <c r="E20" i="10" s="1"/>
  <c r="F20" i="2"/>
  <c r="F20" i="10" s="1"/>
  <c r="G20" i="2"/>
  <c r="G20" i="10" s="1"/>
  <c r="H20" i="2"/>
  <c r="H20" i="10" s="1"/>
  <c r="I20" i="2"/>
  <c r="I20" i="10" s="1"/>
  <c r="J20" i="2"/>
  <c r="J20" i="10" s="1"/>
  <c r="K20" i="2"/>
  <c r="K20" i="10" s="1"/>
  <c r="L20" i="2"/>
  <c r="L20" i="10" s="1"/>
  <c r="M20" i="2"/>
  <c r="M20" i="10" s="1"/>
  <c r="N20" i="2"/>
  <c r="N20" i="10" s="1"/>
  <c r="C21" i="2"/>
  <c r="C21" i="10" s="1"/>
  <c r="D21" i="2"/>
  <c r="D21" i="10" s="1"/>
  <c r="E21" i="2"/>
  <c r="E21" i="10" s="1"/>
  <c r="F21" i="2"/>
  <c r="F21" i="10" s="1"/>
  <c r="G21" i="2"/>
  <c r="G21" i="10" s="1"/>
  <c r="H21" i="2"/>
  <c r="H21" i="10" s="1"/>
  <c r="I21" i="2"/>
  <c r="I21" i="10" s="1"/>
  <c r="J21" i="2"/>
  <c r="J21" i="10" s="1"/>
  <c r="K21" i="2"/>
  <c r="K21" i="10" s="1"/>
  <c r="L21" i="2"/>
  <c r="L21" i="10" s="1"/>
  <c r="M21" i="2"/>
  <c r="M21" i="10" s="1"/>
  <c r="N21" i="2"/>
  <c r="N21" i="10" s="1"/>
  <c r="C22" i="2"/>
  <c r="C22" i="10" s="1"/>
  <c r="D22" i="2"/>
  <c r="D22" i="10" s="1"/>
  <c r="E22" i="2"/>
  <c r="E22" i="10" s="1"/>
  <c r="F22" i="2"/>
  <c r="F22" i="10" s="1"/>
  <c r="G22" i="2"/>
  <c r="G22" i="10" s="1"/>
  <c r="H22" i="2"/>
  <c r="H22" i="10" s="1"/>
  <c r="I22" i="2"/>
  <c r="I22" i="10" s="1"/>
  <c r="J22" i="2"/>
  <c r="J22" i="10" s="1"/>
  <c r="K22" i="2"/>
  <c r="K22" i="10" s="1"/>
  <c r="L22" i="2"/>
  <c r="L22" i="10" s="1"/>
  <c r="M22" i="2"/>
  <c r="M22" i="10" s="1"/>
  <c r="N22" i="2"/>
  <c r="N22" i="10" s="1"/>
  <c r="C23" i="2"/>
  <c r="C23" i="10" s="1"/>
  <c r="D23" i="2"/>
  <c r="D23" i="10" s="1"/>
  <c r="E23" i="2"/>
  <c r="E23" i="10" s="1"/>
  <c r="F23" i="2"/>
  <c r="F23" i="10" s="1"/>
  <c r="G23" i="2"/>
  <c r="G23" i="10" s="1"/>
  <c r="H23" i="2"/>
  <c r="H23" i="10" s="1"/>
  <c r="I23" i="2"/>
  <c r="I23" i="10" s="1"/>
  <c r="J23" i="2"/>
  <c r="J23" i="10" s="1"/>
  <c r="K23" i="2"/>
  <c r="K23" i="10" s="1"/>
  <c r="L23" i="2"/>
  <c r="L23" i="10" s="1"/>
  <c r="M23" i="2"/>
  <c r="M23" i="10" s="1"/>
  <c r="N23" i="2"/>
  <c r="N23" i="10" s="1"/>
  <c r="C24" i="2"/>
  <c r="C24" i="10" s="1"/>
  <c r="D24" i="2"/>
  <c r="D24" i="10" s="1"/>
  <c r="E24" i="2"/>
  <c r="E24" i="10" s="1"/>
  <c r="F24" i="2"/>
  <c r="F24" i="10" s="1"/>
  <c r="G24" i="2"/>
  <c r="G24" i="10" s="1"/>
  <c r="H24" i="2"/>
  <c r="H24" i="10" s="1"/>
  <c r="I24" i="2"/>
  <c r="I24" i="10" s="1"/>
  <c r="J24" i="2"/>
  <c r="J24" i="10" s="1"/>
  <c r="K24" i="2"/>
  <c r="K24" i="10" s="1"/>
  <c r="L24" i="2"/>
  <c r="L24" i="10" s="1"/>
  <c r="M24" i="2"/>
  <c r="M24" i="10" s="1"/>
  <c r="N24" i="2"/>
  <c r="N24" i="10" s="1"/>
  <c r="C25" i="2"/>
  <c r="C25" i="10" s="1"/>
  <c r="D25" i="2"/>
  <c r="D25" i="10" s="1"/>
  <c r="E25" i="2"/>
  <c r="E25" i="10" s="1"/>
  <c r="F25" i="2"/>
  <c r="F25" i="10" s="1"/>
  <c r="G25" i="2"/>
  <c r="G25" i="10" s="1"/>
  <c r="H25" i="2"/>
  <c r="H25" i="10" s="1"/>
  <c r="I25" i="2"/>
  <c r="I25" i="10" s="1"/>
  <c r="J25" i="2"/>
  <c r="J25" i="10" s="1"/>
  <c r="K25" i="2"/>
  <c r="K25" i="10" s="1"/>
  <c r="L25" i="2"/>
  <c r="L25" i="10" s="1"/>
  <c r="M25" i="2"/>
  <c r="M25" i="10" s="1"/>
  <c r="N25" i="2"/>
  <c r="N25" i="10" s="1"/>
  <c r="C26" i="2"/>
  <c r="C26" i="10" s="1"/>
  <c r="D26" i="2"/>
  <c r="D26" i="10" s="1"/>
  <c r="E26" i="2"/>
  <c r="E26" i="10" s="1"/>
  <c r="F26" i="2"/>
  <c r="F26" i="10" s="1"/>
  <c r="G26" i="2"/>
  <c r="G26" i="10" s="1"/>
  <c r="H26" i="2"/>
  <c r="H26" i="10" s="1"/>
  <c r="I26" i="2"/>
  <c r="I26" i="10" s="1"/>
  <c r="J26" i="2"/>
  <c r="J26" i="10" s="1"/>
  <c r="K26" i="2"/>
  <c r="K26" i="10" s="1"/>
  <c r="L26" i="2"/>
  <c r="L26" i="10" s="1"/>
  <c r="M26" i="2"/>
  <c r="M26" i="10" s="1"/>
  <c r="N26" i="2"/>
  <c r="N26" i="10" s="1"/>
  <c r="B21" i="2"/>
  <c r="B21" i="10" s="1"/>
  <c r="B22" i="2"/>
  <c r="B22" i="10" s="1"/>
  <c r="B23" i="2"/>
  <c r="B23" i="10" s="1"/>
  <c r="B24" i="2"/>
  <c r="B24" i="10" s="1"/>
  <c r="B25" i="2"/>
  <c r="B25" i="10" s="1"/>
  <c r="B26" i="2"/>
  <c r="B26" i="10" s="1"/>
  <c r="B20" i="2"/>
  <c r="B20" i="10" s="1"/>
  <c r="B12" i="2"/>
  <c r="B12" i="10" s="1"/>
  <c r="B13" i="2"/>
  <c r="B13" i="10" s="1"/>
  <c r="B14" i="2"/>
  <c r="B14" i="10" s="1"/>
  <c r="B15" i="2"/>
  <c r="B15" i="10" s="1"/>
  <c r="B16" i="2"/>
  <c r="B16" i="10" s="1"/>
  <c r="B17" i="2"/>
  <c r="B17" i="10" s="1"/>
  <c r="B18" i="2"/>
  <c r="B18" i="10" s="1"/>
  <c r="B19" i="2"/>
  <c r="B19" i="10" s="1"/>
  <c r="B11" i="2"/>
  <c r="B11" i="10" s="1"/>
  <c r="B6" i="2"/>
  <c r="B7" i="2"/>
  <c r="B7" i="10" s="1"/>
  <c r="B8" i="2"/>
  <c r="B8" i="10" s="1"/>
  <c r="B9" i="2"/>
  <c r="B9" i="10" s="1"/>
  <c r="B10" i="2"/>
  <c r="B10" i="10" s="1"/>
  <c r="B5" i="2"/>
  <c r="B5" i="10" s="1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C5" i="9" s="1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C6" i="9" s="1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C7" i="9" s="1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C8" i="9" s="1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C9" i="9" s="1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C10" i="9" s="1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C12" i="9" s="1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C13" i="9" s="1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C14" i="9" s="1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C15" i="9" s="1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C16" i="9" s="1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C17" i="9" s="1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C18" i="9" s="1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C19" i="9" s="1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C22" i="9" s="1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C23" i="9" s="1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C24" i="9" s="1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C25" i="9" s="1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C26" i="9" s="1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C27" i="9" s="1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C28" i="9" s="1"/>
  <c r="U5" i="9"/>
  <c r="V5" i="9"/>
  <c r="U6" i="9"/>
  <c r="V6" i="9"/>
  <c r="U7" i="9"/>
  <c r="V7" i="9"/>
  <c r="U8" i="9"/>
  <c r="V8" i="9"/>
  <c r="U9" i="9"/>
  <c r="V9" i="9"/>
  <c r="U10" i="9"/>
  <c r="V10" i="9"/>
  <c r="U12" i="9"/>
  <c r="V12" i="9"/>
  <c r="U13" i="9"/>
  <c r="V13" i="9"/>
  <c r="U14" i="9"/>
  <c r="V14" i="9"/>
  <c r="U15" i="9"/>
  <c r="V15" i="9"/>
  <c r="U16" i="9"/>
  <c r="V16" i="9"/>
  <c r="U17" i="9"/>
  <c r="V17" i="9"/>
  <c r="U18" i="9"/>
  <c r="V18" i="9"/>
  <c r="U19" i="9"/>
  <c r="V19" i="9"/>
  <c r="U20" i="9"/>
  <c r="V20" i="9"/>
  <c r="U22" i="9"/>
  <c r="V22" i="9"/>
  <c r="U23" i="9"/>
  <c r="V23" i="9"/>
  <c r="U24" i="9"/>
  <c r="V24" i="9"/>
  <c r="U25" i="9"/>
  <c r="V25" i="9"/>
  <c r="U26" i="9"/>
  <c r="V26" i="9"/>
  <c r="U27" i="9"/>
  <c r="V27" i="9"/>
  <c r="U28" i="9"/>
  <c r="V28" i="9"/>
  <c r="T6" i="9"/>
  <c r="T7" i="9"/>
  <c r="T8" i="9"/>
  <c r="T9" i="9"/>
  <c r="T10" i="9"/>
  <c r="T12" i="9"/>
  <c r="T13" i="9"/>
  <c r="T14" i="9"/>
  <c r="T15" i="9"/>
  <c r="T16" i="9"/>
  <c r="T17" i="9"/>
  <c r="T18" i="9"/>
  <c r="T19" i="9"/>
  <c r="T20" i="9"/>
  <c r="T22" i="9"/>
  <c r="T23" i="9"/>
  <c r="T24" i="9"/>
  <c r="T25" i="9"/>
  <c r="T26" i="9"/>
  <c r="T27" i="9"/>
  <c r="T28" i="9"/>
  <c r="T5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36" i="9"/>
  <c r="C35" i="9"/>
  <c r="C20" i="9"/>
  <c r="AF34" i="9"/>
  <c r="C4" i="9"/>
  <c r="C2" i="9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34" i="8"/>
  <c r="C33" i="8"/>
  <c r="C4" i="8"/>
  <c r="C2" i="8"/>
  <c r="Q7" i="8" s="1"/>
  <c r="R7" i="8" s="1"/>
  <c r="Q26" i="8" l="1"/>
  <c r="O26" i="2" s="1"/>
  <c r="O26" i="10" s="1"/>
  <c r="H25" i="1" s="1"/>
  <c r="Q24" i="8"/>
  <c r="O24" i="2" s="1"/>
  <c r="O24" i="10" s="1"/>
  <c r="H23" i="1" s="1"/>
  <c r="Q22" i="8"/>
  <c r="O22" i="2" s="1"/>
  <c r="O22" i="10" s="1"/>
  <c r="Q20" i="8"/>
  <c r="O20" i="2" s="1"/>
  <c r="O20" i="10" s="1"/>
  <c r="H19" i="1" s="1"/>
  <c r="Q18" i="8"/>
  <c r="O18" i="2" s="1"/>
  <c r="O18" i="10" s="1"/>
  <c r="H17" i="1" s="1"/>
  <c r="Q16" i="8"/>
  <c r="O16" i="2" s="1"/>
  <c r="O16" i="10" s="1"/>
  <c r="H15" i="1" s="1"/>
  <c r="Q14" i="8"/>
  <c r="O14" i="2" s="1"/>
  <c r="O14" i="10" s="1"/>
  <c r="Q12" i="8"/>
  <c r="O12" i="2" s="1"/>
  <c r="O12" i="10" s="1"/>
  <c r="H11" i="1" s="1"/>
  <c r="Q10" i="8"/>
  <c r="R10" i="8" s="1"/>
  <c r="Q8" i="8"/>
  <c r="O8" i="2" s="1"/>
  <c r="O8" i="10" s="1"/>
  <c r="H7" i="1" s="1"/>
  <c r="Q6" i="8"/>
  <c r="R6" i="8" s="1"/>
  <c r="B34" i="2"/>
  <c r="B6" i="10"/>
  <c r="B28" i="10" s="1"/>
  <c r="H21" i="1"/>
  <c r="H13" i="1"/>
  <c r="M34" i="2"/>
  <c r="M5" i="10"/>
  <c r="M28" i="10" s="1"/>
  <c r="K34" i="2"/>
  <c r="K5" i="10"/>
  <c r="K28" i="10" s="1"/>
  <c r="I34" i="2"/>
  <c r="I5" i="10"/>
  <c r="I28" i="10" s="1"/>
  <c r="G34" i="2"/>
  <c r="G5" i="10"/>
  <c r="G28" i="10" s="1"/>
  <c r="E34" i="2"/>
  <c r="E5" i="10"/>
  <c r="C34" i="2"/>
  <c r="C5" i="10"/>
  <c r="C28" i="10" s="1"/>
  <c r="Q5" i="8"/>
  <c r="O5" i="2" s="1"/>
  <c r="O5" i="10" s="1"/>
  <c r="Q25" i="8"/>
  <c r="O25" i="2" s="1"/>
  <c r="O25" i="10" s="1"/>
  <c r="H24" i="1" s="1"/>
  <c r="Q23" i="8"/>
  <c r="R23" i="8" s="1"/>
  <c r="P23" i="2" s="1"/>
  <c r="Q21" i="8"/>
  <c r="R21" i="8" s="1"/>
  <c r="P21" i="2" s="1"/>
  <c r="Q19" i="8"/>
  <c r="R19" i="8" s="1"/>
  <c r="P19" i="2" s="1"/>
  <c r="Q17" i="8"/>
  <c r="R17" i="8" s="1"/>
  <c r="S17" i="8" s="1"/>
  <c r="Q17" i="2" s="1"/>
  <c r="Q15" i="8"/>
  <c r="R15" i="8" s="1"/>
  <c r="P15" i="2" s="1"/>
  <c r="Q13" i="8"/>
  <c r="O13" i="2" s="1"/>
  <c r="O13" i="10" s="1"/>
  <c r="H12" i="1" s="1"/>
  <c r="Q11" i="8"/>
  <c r="R11" i="8" s="1"/>
  <c r="P11" i="2" s="1"/>
  <c r="Q9" i="8"/>
  <c r="R9" i="8" s="1"/>
  <c r="P9" i="2" s="1"/>
  <c r="N34" i="2"/>
  <c r="N5" i="10"/>
  <c r="N28" i="10" s="1"/>
  <c r="L34" i="2"/>
  <c r="L5" i="10"/>
  <c r="L28" i="10" s="1"/>
  <c r="J34" i="2"/>
  <c r="J5" i="10"/>
  <c r="J28" i="10" s="1"/>
  <c r="H34" i="2"/>
  <c r="H5" i="10"/>
  <c r="H28" i="10" s="1"/>
  <c r="F34" i="2"/>
  <c r="F5" i="10"/>
  <c r="F28" i="10" s="1"/>
  <c r="D34" i="2"/>
  <c r="D5" i="10"/>
  <c r="D28" i="10" s="1"/>
  <c r="AH34" i="9"/>
  <c r="R18" i="8"/>
  <c r="P18" i="2" s="1"/>
  <c r="R8" i="8"/>
  <c r="S8" i="8" s="1"/>
  <c r="V34" i="9"/>
  <c r="O23" i="2"/>
  <c r="O23" i="10" s="1"/>
  <c r="H22" i="1" s="1"/>
  <c r="O19" i="2"/>
  <c r="O19" i="10" s="1"/>
  <c r="H18" i="1" s="1"/>
  <c r="O15" i="2"/>
  <c r="O15" i="10" s="1"/>
  <c r="H14" i="1" s="1"/>
  <c r="O7" i="2"/>
  <c r="O7" i="10" s="1"/>
  <c r="H6" i="1" s="1"/>
  <c r="S7" i="8"/>
  <c r="Q7" i="2" s="1"/>
  <c r="P7" i="2"/>
  <c r="AV34" i="9"/>
  <c r="AP34" i="9"/>
  <c r="Z34" i="9"/>
  <c r="X34" i="9"/>
  <c r="S23" i="8"/>
  <c r="Q23" i="2" s="1"/>
  <c r="S21" i="8"/>
  <c r="Q21" i="2" s="1"/>
  <c r="S15" i="8"/>
  <c r="Q15" i="2" s="1"/>
  <c r="R24" i="8"/>
  <c r="R20" i="8"/>
  <c r="R16" i="8"/>
  <c r="R12" i="8"/>
  <c r="O10" i="2"/>
  <c r="O10" i="10" s="1"/>
  <c r="H9" i="1" s="1"/>
  <c r="O6" i="2"/>
  <c r="O6" i="10" s="1"/>
  <c r="H5" i="1" s="1"/>
  <c r="R22" i="8"/>
  <c r="S19" i="8"/>
  <c r="Q19" i="2" s="1"/>
  <c r="P17" i="2"/>
  <c r="T34" i="9"/>
  <c r="T32" i="8" s="1"/>
  <c r="AN34" i="9"/>
  <c r="AT34" i="9"/>
  <c r="AR34" i="9"/>
  <c r="AL34" i="9"/>
  <c r="AJ34" i="9"/>
  <c r="AD34" i="9"/>
  <c r="AB34" i="9"/>
  <c r="U34" i="9"/>
  <c r="U33" i="9"/>
  <c r="U32" i="9"/>
  <c r="U31" i="9"/>
  <c r="U30" i="9"/>
  <c r="W34" i="9"/>
  <c r="W33" i="9"/>
  <c r="W32" i="9"/>
  <c r="W31" i="9"/>
  <c r="W30" i="9"/>
  <c r="Y34" i="9"/>
  <c r="Y33" i="9"/>
  <c r="Y32" i="9"/>
  <c r="Y31" i="9"/>
  <c r="Y30" i="9"/>
  <c r="AA34" i="9"/>
  <c r="AA33" i="9"/>
  <c r="AA32" i="9"/>
  <c r="AA31" i="9"/>
  <c r="AA30" i="9"/>
  <c r="AC34" i="9"/>
  <c r="AC33" i="9"/>
  <c r="AC32" i="9"/>
  <c r="AC31" i="9"/>
  <c r="AC30" i="9"/>
  <c r="AE34" i="9"/>
  <c r="AE33" i="9"/>
  <c r="AE32" i="9"/>
  <c r="AE31" i="9"/>
  <c r="AE30" i="9"/>
  <c r="AG34" i="9"/>
  <c r="AG33" i="9"/>
  <c r="AG32" i="9"/>
  <c r="AG31" i="9"/>
  <c r="AG30" i="9"/>
  <c r="AI34" i="9"/>
  <c r="AI33" i="9"/>
  <c r="AI32" i="9"/>
  <c r="AI31" i="9"/>
  <c r="AI30" i="9"/>
  <c r="AK34" i="9"/>
  <c r="AK33" i="9"/>
  <c r="AK32" i="9"/>
  <c r="AK31" i="9"/>
  <c r="AK30" i="9"/>
  <c r="AM34" i="9"/>
  <c r="AM33" i="9"/>
  <c r="AM32" i="9"/>
  <c r="AM31" i="9"/>
  <c r="AM30" i="9"/>
  <c r="AO34" i="9"/>
  <c r="AO33" i="9"/>
  <c r="AO32" i="9"/>
  <c r="AO31" i="9"/>
  <c r="AO30" i="9"/>
  <c r="AQ34" i="9"/>
  <c r="AQ33" i="9"/>
  <c r="AQ32" i="9"/>
  <c r="AQ31" i="9"/>
  <c r="AQ30" i="9"/>
  <c r="AS34" i="9"/>
  <c r="AS33" i="9"/>
  <c r="AS32" i="9"/>
  <c r="AS31" i="9"/>
  <c r="AS30" i="9"/>
  <c r="AU34" i="9"/>
  <c r="AU33" i="9"/>
  <c r="AU32" i="9"/>
  <c r="AU31" i="9"/>
  <c r="AU30" i="9"/>
  <c r="AW34" i="9"/>
  <c r="AW33" i="9"/>
  <c r="AW32" i="9"/>
  <c r="AW31" i="9"/>
  <c r="AW30" i="9"/>
  <c r="V30" i="9"/>
  <c r="Z30" i="9"/>
  <c r="AD30" i="9"/>
  <c r="AH30" i="9"/>
  <c r="AL30" i="9"/>
  <c r="AP30" i="9"/>
  <c r="AT30" i="9"/>
  <c r="AX30" i="9"/>
  <c r="C30" i="9" s="1"/>
  <c r="V31" i="9"/>
  <c r="Z31" i="9"/>
  <c r="AD31" i="9"/>
  <c r="AH31" i="9"/>
  <c r="AL31" i="9"/>
  <c r="AP31" i="9"/>
  <c r="AT31" i="9"/>
  <c r="AX31" i="9"/>
  <c r="C31" i="9" s="1"/>
  <c r="V32" i="9"/>
  <c r="Z32" i="9"/>
  <c r="AD32" i="9"/>
  <c r="AH32" i="9"/>
  <c r="AL32" i="9"/>
  <c r="AP32" i="9"/>
  <c r="AT32" i="9"/>
  <c r="AX32" i="9"/>
  <c r="C32" i="9" s="1"/>
  <c r="V33" i="9"/>
  <c r="Z33" i="9"/>
  <c r="AD33" i="9"/>
  <c r="AH33" i="9"/>
  <c r="AL33" i="9"/>
  <c r="AP33" i="9"/>
  <c r="AT33" i="9"/>
  <c r="AX33" i="9"/>
  <c r="C33" i="9" s="1"/>
  <c r="AX34" i="9"/>
  <c r="C34" i="9" s="1"/>
  <c r="T30" i="9"/>
  <c r="T28" i="8" s="1"/>
  <c r="X30" i="9"/>
  <c r="AB30" i="9"/>
  <c r="AF30" i="9"/>
  <c r="AJ30" i="9"/>
  <c r="AN30" i="9"/>
  <c r="AR30" i="9"/>
  <c r="AV30" i="9"/>
  <c r="T31" i="9"/>
  <c r="T29" i="8" s="1"/>
  <c r="X31" i="9"/>
  <c r="AB31" i="9"/>
  <c r="AF31" i="9"/>
  <c r="AJ31" i="9"/>
  <c r="AN31" i="9"/>
  <c r="AR31" i="9"/>
  <c r="AV31" i="9"/>
  <c r="T32" i="9"/>
  <c r="T30" i="8" s="1"/>
  <c r="X32" i="9"/>
  <c r="AB32" i="9"/>
  <c r="AF32" i="9"/>
  <c r="AJ32" i="9"/>
  <c r="AN32" i="9"/>
  <c r="AR32" i="9"/>
  <c r="AV32" i="9"/>
  <c r="T33" i="9"/>
  <c r="T31" i="8" s="1"/>
  <c r="X33" i="9"/>
  <c r="AB33" i="9"/>
  <c r="AF33" i="9"/>
  <c r="AJ33" i="9"/>
  <c r="AN33" i="9"/>
  <c r="AR33" i="9"/>
  <c r="AV33" i="9"/>
  <c r="P8" i="2" l="1"/>
  <c r="T7" i="8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R5" i="8"/>
  <c r="S5" i="8" s="1"/>
  <c r="O11" i="2"/>
  <c r="O11" i="10" s="1"/>
  <c r="H10" i="1" s="1"/>
  <c r="O9" i="2"/>
  <c r="O9" i="10" s="1"/>
  <c r="H8" i="1" s="1"/>
  <c r="P9" i="11" s="1"/>
  <c r="S11" i="8"/>
  <c r="Q11" i="2" s="1"/>
  <c r="S9" i="8"/>
  <c r="Q9" i="2" s="1"/>
  <c r="R14" i="8"/>
  <c r="S14" i="8" s="1"/>
  <c r="S18" i="8"/>
  <c r="Q18" i="2" s="1"/>
  <c r="R26" i="8"/>
  <c r="O21" i="2"/>
  <c r="O21" i="10" s="1"/>
  <c r="H20" i="1" s="1"/>
  <c r="R25" i="8"/>
  <c r="S25" i="8" s="1"/>
  <c r="Q25" i="2" s="1"/>
  <c r="P8" i="11"/>
  <c r="P21" i="11"/>
  <c r="Q21" i="11" s="1"/>
  <c r="P7" i="11"/>
  <c r="Q7" i="11" s="1"/>
  <c r="H4" i="1"/>
  <c r="E28" i="10"/>
  <c r="P18" i="11"/>
  <c r="R13" i="8"/>
  <c r="O17" i="2"/>
  <c r="O17" i="10" s="1"/>
  <c r="H16" i="1" s="1"/>
  <c r="P11" i="11"/>
  <c r="Q11" i="11" s="1"/>
  <c r="P15" i="11"/>
  <c r="Q15" i="11" s="1"/>
  <c r="P19" i="11"/>
  <c r="Q19" i="11" s="1"/>
  <c r="P23" i="11"/>
  <c r="Q23" i="11" s="1"/>
  <c r="R7" i="2"/>
  <c r="P5" i="2"/>
  <c r="Q8" i="2"/>
  <c r="Q8" i="11" s="1"/>
  <c r="T8" i="8"/>
  <c r="Q5" i="2"/>
  <c r="T5" i="8"/>
  <c r="T23" i="8"/>
  <c r="U23" i="8" s="1"/>
  <c r="V23" i="8" s="1"/>
  <c r="P6" i="2"/>
  <c r="P6" i="11" s="1"/>
  <c r="S6" i="8"/>
  <c r="P10" i="2"/>
  <c r="P10" i="11" s="1"/>
  <c r="S10" i="8"/>
  <c r="S12" i="8"/>
  <c r="P12" i="2"/>
  <c r="P12" i="11" s="1"/>
  <c r="S16" i="8"/>
  <c r="P16" i="2"/>
  <c r="P16" i="11" s="1"/>
  <c r="S20" i="8"/>
  <c r="P20" i="2"/>
  <c r="P20" i="11" s="1"/>
  <c r="S24" i="8"/>
  <c r="P24" i="2"/>
  <c r="P24" i="11" s="1"/>
  <c r="T11" i="8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T15" i="8"/>
  <c r="T19" i="8"/>
  <c r="S22" i="8"/>
  <c r="P22" i="2"/>
  <c r="P22" i="11" s="1"/>
  <c r="T9" i="8"/>
  <c r="T17" i="8"/>
  <c r="T21" i="8"/>
  <c r="T25" i="8"/>
  <c r="U25" i="8" s="1"/>
  <c r="V25" i="8" s="1"/>
  <c r="U32" i="8"/>
  <c r="R32" i="2"/>
  <c r="R31" i="2"/>
  <c r="U31" i="8"/>
  <c r="U30" i="8"/>
  <c r="R30" i="2"/>
  <c r="R29" i="2"/>
  <c r="U29" i="8"/>
  <c r="R28" i="2"/>
  <c r="U28" i="8"/>
  <c r="Q34" i="8"/>
  <c r="R34" i="8" l="1"/>
  <c r="P25" i="2"/>
  <c r="P25" i="11" s="1"/>
  <c r="Q25" i="11" s="1"/>
  <c r="P14" i="2"/>
  <c r="P14" i="11" s="1"/>
  <c r="T18" i="8"/>
  <c r="U18" i="8" s="1"/>
  <c r="P5" i="11"/>
  <c r="Q5" i="11" s="1"/>
  <c r="Q18" i="11"/>
  <c r="Q9" i="11"/>
  <c r="S26" i="8"/>
  <c r="P26" i="2"/>
  <c r="P26" i="11" s="1"/>
  <c r="R7" i="11"/>
  <c r="S7" i="11" s="1"/>
  <c r="T7" i="11" s="1"/>
  <c r="P17" i="11"/>
  <c r="Q17" i="11" s="1"/>
  <c r="R23" i="2"/>
  <c r="R23" i="11" s="1"/>
  <c r="O34" i="2"/>
  <c r="O28" i="10"/>
  <c r="S13" i="8"/>
  <c r="P13" i="2"/>
  <c r="P13" i="11" s="1"/>
  <c r="R25" i="2"/>
  <c r="R25" i="11" s="1"/>
  <c r="U5" i="8"/>
  <c r="V5" i="8" s="1"/>
  <c r="U8" i="8"/>
  <c r="R8" i="2"/>
  <c r="R8" i="11" s="1"/>
  <c r="P34" i="2"/>
  <c r="R18" i="2"/>
  <c r="R18" i="11" s="1"/>
  <c r="U21" i="8"/>
  <c r="R21" i="2"/>
  <c r="R21" i="11" s="1"/>
  <c r="Q22" i="2"/>
  <c r="Q22" i="11" s="1"/>
  <c r="T22" i="8"/>
  <c r="Q14" i="2"/>
  <c r="Q14" i="11" s="1"/>
  <c r="T14" i="8"/>
  <c r="U19" i="8"/>
  <c r="R19" i="2"/>
  <c r="R19" i="11" s="1"/>
  <c r="Q10" i="2"/>
  <c r="Q10" i="11" s="1"/>
  <c r="T10" i="8"/>
  <c r="Q6" i="2"/>
  <c r="Q6" i="11" s="1"/>
  <c r="T6" i="8"/>
  <c r="R11" i="11"/>
  <c r="R17" i="2"/>
  <c r="U17" i="8"/>
  <c r="U9" i="8"/>
  <c r="R9" i="2"/>
  <c r="U15" i="8"/>
  <c r="R15" i="2"/>
  <c r="R15" i="11" s="1"/>
  <c r="Q24" i="2"/>
  <c r="Q24" i="11" s="1"/>
  <c r="T24" i="8"/>
  <c r="Q20" i="2"/>
  <c r="Q20" i="11" s="1"/>
  <c r="T20" i="8"/>
  <c r="Q16" i="2"/>
  <c r="Q16" i="11" s="1"/>
  <c r="T16" i="8"/>
  <c r="Q12" i="2"/>
  <c r="Q12" i="11" s="1"/>
  <c r="T12" i="8"/>
  <c r="S30" i="2"/>
  <c r="V30" i="8"/>
  <c r="S32" i="2"/>
  <c r="V32" i="8"/>
  <c r="W25" i="8"/>
  <c r="W23" i="8"/>
  <c r="S28" i="2"/>
  <c r="V28" i="8"/>
  <c r="S29" i="2"/>
  <c r="V29" i="8"/>
  <c r="V31" i="8"/>
  <c r="S31" i="2"/>
  <c r="R9" i="11" l="1"/>
  <c r="Q26" i="2"/>
  <c r="Q26" i="11" s="1"/>
  <c r="T26" i="8"/>
  <c r="P28" i="11"/>
  <c r="S25" i="11"/>
  <c r="S23" i="11"/>
  <c r="Q13" i="2"/>
  <c r="Q13" i="11" s="1"/>
  <c r="T13" i="8"/>
  <c r="U7" i="11"/>
  <c r="S34" i="8"/>
  <c r="R17" i="11"/>
  <c r="R5" i="11"/>
  <c r="W5" i="8"/>
  <c r="V8" i="8"/>
  <c r="S8" i="11"/>
  <c r="S18" i="11"/>
  <c r="V18" i="8"/>
  <c r="V15" i="8"/>
  <c r="S15" i="11"/>
  <c r="V9" i="8"/>
  <c r="S9" i="11"/>
  <c r="R6" i="2"/>
  <c r="R6" i="11" s="1"/>
  <c r="U6" i="8"/>
  <c r="R10" i="2"/>
  <c r="R10" i="11" s="1"/>
  <c r="U10" i="8"/>
  <c r="U14" i="8"/>
  <c r="R14" i="2"/>
  <c r="R14" i="11" s="1"/>
  <c r="U22" i="8"/>
  <c r="R22" i="2"/>
  <c r="R22" i="11" s="1"/>
  <c r="U12" i="8"/>
  <c r="R12" i="2"/>
  <c r="R12" i="11" s="1"/>
  <c r="U16" i="8"/>
  <c r="R16" i="2"/>
  <c r="R16" i="11" s="1"/>
  <c r="R20" i="2"/>
  <c r="R20" i="11" s="1"/>
  <c r="U20" i="8"/>
  <c r="U24" i="8"/>
  <c r="R24" i="2"/>
  <c r="R24" i="11" s="1"/>
  <c r="V17" i="8"/>
  <c r="V19" i="8"/>
  <c r="S19" i="11"/>
  <c r="V21" i="8"/>
  <c r="S21" i="11"/>
  <c r="W29" i="8"/>
  <c r="T29" i="2"/>
  <c r="W28" i="8"/>
  <c r="T28" i="2"/>
  <c r="W31" i="8"/>
  <c r="T31" i="2"/>
  <c r="S11" i="11"/>
  <c r="X23" i="8"/>
  <c r="X25" i="8"/>
  <c r="W32" i="8"/>
  <c r="T32" i="2"/>
  <c r="W30" i="8"/>
  <c r="T30" i="2"/>
  <c r="T34" i="8"/>
  <c r="T23" i="11" l="1"/>
  <c r="T25" i="11"/>
  <c r="R26" i="2"/>
  <c r="R26" i="11" s="1"/>
  <c r="U26" i="8"/>
  <c r="U34" i="8" s="1"/>
  <c r="T11" i="11"/>
  <c r="S17" i="11"/>
  <c r="T17" i="11" s="1"/>
  <c r="Q28" i="11"/>
  <c r="V7" i="11"/>
  <c r="Q34" i="2"/>
  <c r="S5" i="11"/>
  <c r="U13" i="8"/>
  <c r="R13" i="2"/>
  <c r="R13" i="11" s="1"/>
  <c r="X5" i="8"/>
  <c r="W8" i="8"/>
  <c r="T8" i="11"/>
  <c r="W18" i="8"/>
  <c r="T18" i="11"/>
  <c r="W21" i="8"/>
  <c r="T21" i="11"/>
  <c r="W19" i="8"/>
  <c r="T19" i="11"/>
  <c r="W17" i="8"/>
  <c r="V20" i="8"/>
  <c r="S20" i="11"/>
  <c r="V10" i="8"/>
  <c r="S10" i="11"/>
  <c r="V6" i="8"/>
  <c r="V24" i="8"/>
  <c r="S24" i="11"/>
  <c r="V16" i="8"/>
  <c r="S16" i="11"/>
  <c r="V12" i="8"/>
  <c r="S12" i="11"/>
  <c r="V22" i="8"/>
  <c r="S22" i="11"/>
  <c r="V14" i="8"/>
  <c r="S14" i="11"/>
  <c r="R34" i="2"/>
  <c r="W9" i="8"/>
  <c r="T9" i="11"/>
  <c r="W15" i="8"/>
  <c r="T15" i="11"/>
  <c r="Y25" i="8"/>
  <c r="X31" i="8"/>
  <c r="U31" i="2"/>
  <c r="U23" i="11" s="1"/>
  <c r="X28" i="8"/>
  <c r="U28" i="2"/>
  <c r="X29" i="8"/>
  <c r="U29" i="2"/>
  <c r="X30" i="8"/>
  <c r="U30" i="2"/>
  <c r="X32" i="8"/>
  <c r="U32" i="2"/>
  <c r="Y23" i="8"/>
  <c r="V26" i="8" l="1"/>
  <c r="S26" i="11"/>
  <c r="U25" i="11"/>
  <c r="R28" i="11"/>
  <c r="V13" i="8"/>
  <c r="S13" i="11"/>
  <c r="T5" i="11"/>
  <c r="S6" i="11"/>
  <c r="W7" i="11"/>
  <c r="Y5" i="8"/>
  <c r="X8" i="8"/>
  <c r="U8" i="11"/>
  <c r="X18" i="8"/>
  <c r="U18" i="11"/>
  <c r="X15" i="8"/>
  <c r="U15" i="11"/>
  <c r="X9" i="8"/>
  <c r="U9" i="11"/>
  <c r="W10" i="8"/>
  <c r="T10" i="11"/>
  <c r="W20" i="8"/>
  <c r="T20" i="11"/>
  <c r="X19" i="8"/>
  <c r="U19" i="11"/>
  <c r="X21" i="8"/>
  <c r="U21" i="11"/>
  <c r="W14" i="8"/>
  <c r="T14" i="11"/>
  <c r="W22" i="8"/>
  <c r="T22" i="11"/>
  <c r="W12" i="8"/>
  <c r="T12" i="11"/>
  <c r="W16" i="8"/>
  <c r="T16" i="11"/>
  <c r="T24" i="11"/>
  <c r="W24" i="8"/>
  <c r="W6" i="8"/>
  <c r="U17" i="11"/>
  <c r="X17" i="8"/>
  <c r="Z23" i="8"/>
  <c r="Y32" i="8"/>
  <c r="V32" i="2"/>
  <c r="Y30" i="8"/>
  <c r="V30" i="2"/>
  <c r="Y29" i="8"/>
  <c r="V29" i="2"/>
  <c r="Y28" i="8"/>
  <c r="V28" i="2"/>
  <c r="Y31" i="8"/>
  <c r="V31" i="2"/>
  <c r="V23" i="11" s="1"/>
  <c r="Z25" i="8"/>
  <c r="U11" i="11"/>
  <c r="V34" i="8"/>
  <c r="V25" i="11" l="1"/>
  <c r="V11" i="11"/>
  <c r="W26" i="8"/>
  <c r="T34" i="2"/>
  <c r="T26" i="11"/>
  <c r="T6" i="11"/>
  <c r="U5" i="11"/>
  <c r="W13" i="8"/>
  <c r="W34" i="8" s="1"/>
  <c r="T13" i="11"/>
  <c r="X7" i="11"/>
  <c r="S28" i="11"/>
  <c r="S34" i="2"/>
  <c r="Z5" i="8"/>
  <c r="Y8" i="8"/>
  <c r="V8" i="11"/>
  <c r="Y18" i="8"/>
  <c r="V18" i="11"/>
  <c r="Y17" i="8"/>
  <c r="V17" i="11"/>
  <c r="X6" i="8"/>
  <c r="X24" i="8"/>
  <c r="U24" i="11"/>
  <c r="X16" i="8"/>
  <c r="U16" i="11"/>
  <c r="X12" i="8"/>
  <c r="U12" i="11"/>
  <c r="X22" i="8"/>
  <c r="U22" i="11"/>
  <c r="X14" i="8"/>
  <c r="U14" i="11"/>
  <c r="Y21" i="8"/>
  <c r="V21" i="11"/>
  <c r="Y19" i="8"/>
  <c r="V19" i="11"/>
  <c r="X20" i="8"/>
  <c r="U20" i="11"/>
  <c r="X10" i="8"/>
  <c r="U10" i="11"/>
  <c r="Y9" i="8"/>
  <c r="V9" i="11"/>
  <c r="Y15" i="8"/>
  <c r="V15" i="11"/>
  <c r="AA25" i="8"/>
  <c r="Z31" i="8"/>
  <c r="W31" i="2"/>
  <c r="W23" i="11" s="1"/>
  <c r="Z28" i="8"/>
  <c r="W28" i="2"/>
  <c r="Z29" i="8"/>
  <c r="W29" i="2"/>
  <c r="Z30" i="8"/>
  <c r="W30" i="2"/>
  <c r="Z32" i="8"/>
  <c r="W32" i="2"/>
  <c r="W25" i="11" s="1"/>
  <c r="AA23" i="8"/>
  <c r="U26" i="11" l="1"/>
  <c r="X26" i="8"/>
  <c r="U6" i="11"/>
  <c r="V6" i="11" s="1"/>
  <c r="T28" i="11"/>
  <c r="Y7" i="11"/>
  <c r="X13" i="8"/>
  <c r="X34" i="8" s="1"/>
  <c r="U13" i="11"/>
  <c r="V5" i="11"/>
  <c r="AA5" i="8"/>
  <c r="Z8" i="8"/>
  <c r="W8" i="11"/>
  <c r="Z18" i="8"/>
  <c r="W18" i="11"/>
  <c r="U34" i="2"/>
  <c r="V24" i="11"/>
  <c r="Y24" i="8"/>
  <c r="Y6" i="8"/>
  <c r="Z17" i="8"/>
  <c r="W17" i="11"/>
  <c r="Z15" i="8"/>
  <c r="W15" i="11"/>
  <c r="Z9" i="8"/>
  <c r="W9" i="11"/>
  <c r="Y10" i="8"/>
  <c r="V10" i="11"/>
  <c r="Y20" i="8"/>
  <c r="V20" i="11"/>
  <c r="Z19" i="8"/>
  <c r="W19" i="11"/>
  <c r="Z21" i="8"/>
  <c r="W21" i="11"/>
  <c r="Y14" i="8"/>
  <c r="V14" i="11"/>
  <c r="Y22" i="8"/>
  <c r="V22" i="11"/>
  <c r="Y12" i="8"/>
  <c r="V12" i="11"/>
  <c r="Y16" i="8"/>
  <c r="V16" i="11"/>
  <c r="AB23" i="8"/>
  <c r="AA32" i="8"/>
  <c r="X32" i="2"/>
  <c r="X25" i="11" s="1"/>
  <c r="AA30" i="8"/>
  <c r="X30" i="2"/>
  <c r="AA29" i="8"/>
  <c r="X29" i="2"/>
  <c r="AA28" i="8"/>
  <c r="X28" i="2"/>
  <c r="AA31" i="8"/>
  <c r="X31" i="2"/>
  <c r="X23" i="11" s="1"/>
  <c r="AB25" i="8"/>
  <c r="W11" i="11"/>
  <c r="X11" i="11" s="1"/>
  <c r="V26" i="11" l="1"/>
  <c r="Y26" i="8"/>
  <c r="Z7" i="11"/>
  <c r="U28" i="11"/>
  <c r="W5" i="11"/>
  <c r="Y13" i="8"/>
  <c r="V13" i="11"/>
  <c r="AB5" i="8"/>
  <c r="AA8" i="8"/>
  <c r="X8" i="11"/>
  <c r="AA18" i="8"/>
  <c r="X18" i="11"/>
  <c r="Z24" i="8"/>
  <c r="W24" i="11"/>
  <c r="Z16" i="8"/>
  <c r="W16" i="11"/>
  <c r="Z12" i="8"/>
  <c r="W12" i="11"/>
  <c r="Z22" i="8"/>
  <c r="W22" i="11"/>
  <c r="Z14" i="8"/>
  <c r="W14" i="11"/>
  <c r="AA21" i="8"/>
  <c r="X21" i="11"/>
  <c r="AA19" i="8"/>
  <c r="X19" i="11"/>
  <c r="W20" i="11"/>
  <c r="Z20" i="8"/>
  <c r="Z10" i="8"/>
  <c r="W10" i="11"/>
  <c r="AA9" i="8"/>
  <c r="X9" i="11"/>
  <c r="AA15" i="8"/>
  <c r="X15" i="11"/>
  <c r="X17" i="11"/>
  <c r="AA17" i="8"/>
  <c r="W6" i="11"/>
  <c r="Z6" i="8"/>
  <c r="AC25" i="8"/>
  <c r="AB31" i="8"/>
  <c r="Y31" i="2"/>
  <c r="Y23" i="11" s="1"/>
  <c r="AB28" i="8"/>
  <c r="Y28" i="2"/>
  <c r="AB29" i="8"/>
  <c r="Y29" i="2"/>
  <c r="AB30" i="8"/>
  <c r="Y30" i="2"/>
  <c r="AB32" i="8"/>
  <c r="Y32" i="2"/>
  <c r="Y25" i="11" s="1"/>
  <c r="AC23" i="8"/>
  <c r="AA7" i="11"/>
  <c r="Y34" i="8"/>
  <c r="V34" i="2" l="1"/>
  <c r="W26" i="11"/>
  <c r="Z26" i="8"/>
  <c r="Z13" i="8"/>
  <c r="W13" i="11"/>
  <c r="X5" i="11"/>
  <c r="V28" i="11"/>
  <c r="AC5" i="8"/>
  <c r="AB8" i="8"/>
  <c r="Y8" i="11"/>
  <c r="AB18" i="8"/>
  <c r="Y18" i="11"/>
  <c r="AA6" i="8"/>
  <c r="X6" i="11"/>
  <c r="AB17" i="8"/>
  <c r="Y17" i="11"/>
  <c r="AA20" i="8"/>
  <c r="X20" i="11"/>
  <c r="AB15" i="8"/>
  <c r="Y15" i="11"/>
  <c r="AB9" i="8"/>
  <c r="Y9" i="11"/>
  <c r="AA10" i="8"/>
  <c r="X10" i="11"/>
  <c r="AB19" i="8"/>
  <c r="Y19" i="11"/>
  <c r="AB21" i="8"/>
  <c r="Y21" i="11"/>
  <c r="AA14" i="8"/>
  <c r="X14" i="11"/>
  <c r="AA22" i="8"/>
  <c r="X22" i="11"/>
  <c r="AA12" i="8"/>
  <c r="X12" i="11"/>
  <c r="AA16" i="8"/>
  <c r="X16" i="11"/>
  <c r="X24" i="11"/>
  <c r="AA24" i="8"/>
  <c r="AD23" i="8"/>
  <c r="AC32" i="8"/>
  <c r="Z32" i="2"/>
  <c r="Z25" i="11" s="1"/>
  <c r="AC30" i="8"/>
  <c r="Z30" i="2"/>
  <c r="AC29" i="8"/>
  <c r="Z29" i="2"/>
  <c r="AC28" i="8"/>
  <c r="Z28" i="2"/>
  <c r="AC31" i="8"/>
  <c r="Z31" i="2"/>
  <c r="Z23" i="11" s="1"/>
  <c r="AD25" i="8"/>
  <c r="Y11" i="11"/>
  <c r="AB7" i="11"/>
  <c r="Z34" i="8"/>
  <c r="Z11" i="11" l="1"/>
  <c r="AA26" i="8"/>
  <c r="X26" i="11"/>
  <c r="W34" i="2"/>
  <c r="W28" i="11"/>
  <c r="Y5" i="11"/>
  <c r="AA13" i="8"/>
  <c r="X13" i="11"/>
  <c r="AD5" i="8"/>
  <c r="AC8" i="8"/>
  <c r="Z8" i="11"/>
  <c r="AC18" i="8"/>
  <c r="Z18" i="11"/>
  <c r="Y24" i="11"/>
  <c r="AB24" i="8"/>
  <c r="AB16" i="8"/>
  <c r="Y16" i="11"/>
  <c r="AB12" i="8"/>
  <c r="Y12" i="11"/>
  <c r="AB22" i="8"/>
  <c r="Y22" i="11"/>
  <c r="AB14" i="8"/>
  <c r="Y14" i="11"/>
  <c r="AC21" i="8"/>
  <c r="Z21" i="11"/>
  <c r="AC19" i="8"/>
  <c r="Z19" i="11"/>
  <c r="AB10" i="8"/>
  <c r="Y10" i="11"/>
  <c r="AC9" i="8"/>
  <c r="Z9" i="11"/>
  <c r="AC15" i="8"/>
  <c r="Z15" i="11"/>
  <c r="AB20" i="8"/>
  <c r="Y20" i="11"/>
  <c r="Z17" i="11"/>
  <c r="AC17" i="8"/>
  <c r="Y6" i="11"/>
  <c r="AB6" i="8"/>
  <c r="AE25" i="8"/>
  <c r="AD31" i="8"/>
  <c r="AA31" i="2"/>
  <c r="AA23" i="11" s="1"/>
  <c r="AD28" i="8"/>
  <c r="AA28" i="2"/>
  <c r="AD29" i="8"/>
  <c r="AA29" i="2"/>
  <c r="AD30" i="8"/>
  <c r="AA30" i="2"/>
  <c r="AD32" i="8"/>
  <c r="AA32" i="2"/>
  <c r="AA25" i="11" s="1"/>
  <c r="AE23" i="8"/>
  <c r="AC7" i="11"/>
  <c r="AB26" i="8" l="1"/>
  <c r="Y26" i="11"/>
  <c r="AA34" i="8"/>
  <c r="X34" i="2"/>
  <c r="X28" i="11"/>
  <c r="AB13" i="8"/>
  <c r="Y13" i="11"/>
  <c r="Z5" i="11"/>
  <c r="AE5" i="8"/>
  <c r="AD8" i="8"/>
  <c r="AA8" i="11"/>
  <c r="AD18" i="8"/>
  <c r="AA18" i="11"/>
  <c r="Y34" i="2"/>
  <c r="AC6" i="8"/>
  <c r="Z6" i="11"/>
  <c r="AD17" i="8"/>
  <c r="AA17" i="11"/>
  <c r="Z20" i="11"/>
  <c r="AC20" i="8"/>
  <c r="AD15" i="8"/>
  <c r="AA15" i="11"/>
  <c r="AD9" i="8"/>
  <c r="AA9" i="11"/>
  <c r="AC10" i="8"/>
  <c r="Z10" i="11"/>
  <c r="AD19" i="8"/>
  <c r="AA19" i="11"/>
  <c r="AD21" i="8"/>
  <c r="AA21" i="11"/>
  <c r="AC14" i="8"/>
  <c r="Z14" i="11"/>
  <c r="AC22" i="8"/>
  <c r="Z22" i="11"/>
  <c r="AC12" i="8"/>
  <c r="Z12" i="11"/>
  <c r="AC16" i="8"/>
  <c r="Z16" i="11"/>
  <c r="Z24" i="11"/>
  <c r="AC24" i="8"/>
  <c r="AF23" i="8"/>
  <c r="AE32" i="8"/>
  <c r="AB32" i="2"/>
  <c r="AB25" i="11" s="1"/>
  <c r="AE30" i="8"/>
  <c r="AB30" i="2"/>
  <c r="AE29" i="8"/>
  <c r="AB29" i="2"/>
  <c r="AE28" i="8"/>
  <c r="AB28" i="2"/>
  <c r="AE31" i="8"/>
  <c r="AB31" i="2"/>
  <c r="AB23" i="11" s="1"/>
  <c r="AF25" i="8"/>
  <c r="AA11" i="11"/>
  <c r="AD7" i="11"/>
  <c r="AB11" i="11" l="1"/>
  <c r="AC26" i="8"/>
  <c r="Z26" i="11"/>
  <c r="AB34" i="8"/>
  <c r="Y28" i="11"/>
  <c r="AA5" i="11"/>
  <c r="AC13" i="8"/>
  <c r="AC34" i="8" s="1"/>
  <c r="Z13" i="11"/>
  <c r="AF5" i="8"/>
  <c r="AE8" i="8"/>
  <c r="AB8" i="11"/>
  <c r="AE18" i="8"/>
  <c r="AB18" i="11"/>
  <c r="AD24" i="8"/>
  <c r="AA24" i="11"/>
  <c r="AD20" i="8"/>
  <c r="AA20" i="11"/>
  <c r="AD16" i="8"/>
  <c r="AA16" i="11"/>
  <c r="AD12" i="8"/>
  <c r="AA12" i="11"/>
  <c r="AD22" i="8"/>
  <c r="AA22" i="11"/>
  <c r="AD14" i="8"/>
  <c r="AA14" i="11"/>
  <c r="AE21" i="8"/>
  <c r="AB21" i="11"/>
  <c r="AE19" i="8"/>
  <c r="AB19" i="11"/>
  <c r="AD10" i="8"/>
  <c r="AA10" i="11"/>
  <c r="AE9" i="8"/>
  <c r="AB9" i="11"/>
  <c r="AE15" i="8"/>
  <c r="AB15" i="11"/>
  <c r="AB17" i="11"/>
  <c r="AE17" i="8"/>
  <c r="AA6" i="11"/>
  <c r="AD6" i="8"/>
  <c r="AG25" i="8"/>
  <c r="AF31" i="8"/>
  <c r="AC31" i="2"/>
  <c r="AC23" i="11" s="1"/>
  <c r="AF28" i="8"/>
  <c r="AC28" i="2"/>
  <c r="AF29" i="8"/>
  <c r="AC29" i="2"/>
  <c r="AF30" i="8"/>
  <c r="AC30" i="2"/>
  <c r="AF32" i="8"/>
  <c r="AC32" i="2"/>
  <c r="AC25" i="11" s="1"/>
  <c r="AG23" i="8"/>
  <c r="AE7" i="11"/>
  <c r="AD26" i="8" l="1"/>
  <c r="AA26" i="11"/>
  <c r="Z28" i="11"/>
  <c r="Z34" i="2"/>
  <c r="AD13" i="8"/>
  <c r="AA13" i="11"/>
  <c r="AB5" i="11"/>
  <c r="AG5" i="8"/>
  <c r="AF8" i="8"/>
  <c r="AC8" i="11"/>
  <c r="AF18" i="8"/>
  <c r="AC18" i="11"/>
  <c r="AA34" i="2"/>
  <c r="AE6" i="8"/>
  <c r="AB6" i="11"/>
  <c r="AF17" i="8"/>
  <c r="AC17" i="11"/>
  <c r="AB20" i="11"/>
  <c r="AE20" i="8"/>
  <c r="AE24" i="8"/>
  <c r="AB24" i="11"/>
  <c r="AF15" i="8"/>
  <c r="AC15" i="11"/>
  <c r="AF9" i="8"/>
  <c r="AC9" i="11"/>
  <c r="AE10" i="8"/>
  <c r="AB10" i="11"/>
  <c r="AF19" i="8"/>
  <c r="AC19" i="11"/>
  <c r="AF21" i="8"/>
  <c r="AC21" i="11"/>
  <c r="AE14" i="8"/>
  <c r="AB14" i="11"/>
  <c r="AE22" i="8"/>
  <c r="AB22" i="11"/>
  <c r="AE12" i="8"/>
  <c r="AB12" i="11"/>
  <c r="AE16" i="8"/>
  <c r="AB16" i="11"/>
  <c r="AH23" i="8"/>
  <c r="AG32" i="8"/>
  <c r="AD32" i="2"/>
  <c r="AD25" i="11" s="1"/>
  <c r="AG30" i="8"/>
  <c r="AD30" i="2"/>
  <c r="AG29" i="8"/>
  <c r="AD29" i="2"/>
  <c r="AG28" i="8"/>
  <c r="AD28" i="2"/>
  <c r="AG31" i="8"/>
  <c r="AD31" i="2"/>
  <c r="AD23" i="11" s="1"/>
  <c r="AH25" i="8"/>
  <c r="AC11" i="11"/>
  <c r="AF7" i="11"/>
  <c r="AD11" i="11" l="1"/>
  <c r="AB26" i="11"/>
  <c r="AE26" i="8"/>
  <c r="AA28" i="11"/>
  <c r="AC5" i="11"/>
  <c r="AE13" i="8"/>
  <c r="AE34" i="8" s="1"/>
  <c r="AB13" i="11"/>
  <c r="AD34" i="8"/>
  <c r="AH5" i="8"/>
  <c r="AG8" i="8"/>
  <c r="AD8" i="11"/>
  <c r="AG18" i="8"/>
  <c r="AD18" i="11"/>
  <c r="AF20" i="8"/>
  <c r="AC20" i="11"/>
  <c r="AF16" i="8"/>
  <c r="AC16" i="11"/>
  <c r="AF12" i="8"/>
  <c r="AC12" i="11"/>
  <c r="AF22" i="8"/>
  <c r="AC22" i="11"/>
  <c r="AF14" i="8"/>
  <c r="AC14" i="11"/>
  <c r="AG21" i="8"/>
  <c r="AD21" i="11"/>
  <c r="AG19" i="8"/>
  <c r="AD19" i="11"/>
  <c r="AF10" i="8"/>
  <c r="AC10" i="11"/>
  <c r="AG9" i="8"/>
  <c r="AD9" i="11"/>
  <c r="AG15" i="8"/>
  <c r="AD15" i="11"/>
  <c r="AC24" i="11"/>
  <c r="AF24" i="8"/>
  <c r="AD17" i="11"/>
  <c r="AG17" i="8"/>
  <c r="AC6" i="11"/>
  <c r="AF6" i="8"/>
  <c r="AI25" i="8"/>
  <c r="AH31" i="8"/>
  <c r="AE31" i="2"/>
  <c r="AE23" i="11" s="1"/>
  <c r="AH28" i="8"/>
  <c r="AE28" i="2"/>
  <c r="AH29" i="8"/>
  <c r="AE29" i="2"/>
  <c r="AH30" i="8"/>
  <c r="AE30" i="2"/>
  <c r="AH32" i="8"/>
  <c r="AE32" i="2"/>
  <c r="AE25" i="11" s="1"/>
  <c r="AI23" i="8"/>
  <c r="AG7" i="11"/>
  <c r="AB34" i="2" l="1"/>
  <c r="AF26" i="8"/>
  <c r="AC26" i="11"/>
  <c r="AB28" i="11"/>
  <c r="AF13" i="8"/>
  <c r="AC13" i="11"/>
  <c r="AD5" i="11"/>
  <c r="AI5" i="8"/>
  <c r="AH8" i="8"/>
  <c r="AE8" i="11"/>
  <c r="AH18" i="8"/>
  <c r="AE18" i="11"/>
  <c r="AG6" i="8"/>
  <c r="AD6" i="11"/>
  <c r="AH17" i="8"/>
  <c r="AE17" i="11"/>
  <c r="AG24" i="8"/>
  <c r="AD24" i="11"/>
  <c r="AD20" i="11"/>
  <c r="AG20" i="8"/>
  <c r="AH15" i="8"/>
  <c r="AE15" i="11"/>
  <c r="AH9" i="8"/>
  <c r="AE9" i="11"/>
  <c r="AG10" i="8"/>
  <c r="AD10" i="11"/>
  <c r="AH19" i="8"/>
  <c r="AE19" i="11"/>
  <c r="AH21" i="8"/>
  <c r="AE21" i="11"/>
  <c r="AG14" i="8"/>
  <c r="AD14" i="11"/>
  <c r="AG22" i="8"/>
  <c r="AD22" i="11"/>
  <c r="AG12" i="8"/>
  <c r="AD12" i="11"/>
  <c r="AG16" i="8"/>
  <c r="AD16" i="11"/>
  <c r="AJ23" i="8"/>
  <c r="AI32" i="8"/>
  <c r="AF32" i="2"/>
  <c r="AF25" i="11" s="1"/>
  <c r="AI30" i="8"/>
  <c r="AF30" i="2"/>
  <c r="AI29" i="8"/>
  <c r="AF29" i="2"/>
  <c r="AI28" i="8"/>
  <c r="AF28" i="2"/>
  <c r="AI31" i="8"/>
  <c r="AF31" i="2"/>
  <c r="AF23" i="11" s="1"/>
  <c r="AJ25" i="8"/>
  <c r="AE11" i="11"/>
  <c r="AH7" i="11"/>
  <c r="AF34" i="8"/>
  <c r="AF11" i="11" l="1"/>
  <c r="AC34" i="2"/>
  <c r="AG26" i="8"/>
  <c r="AD26" i="11"/>
  <c r="AC28" i="11"/>
  <c r="AE5" i="11"/>
  <c r="AG13" i="8"/>
  <c r="AD13" i="11"/>
  <c r="AJ5" i="8"/>
  <c r="AI8" i="8"/>
  <c r="AF8" i="11"/>
  <c r="AI18" i="8"/>
  <c r="AF18" i="11"/>
  <c r="AH20" i="8"/>
  <c r="AE20" i="11"/>
  <c r="AH16" i="8"/>
  <c r="AE16" i="11"/>
  <c r="AH12" i="8"/>
  <c r="AE12" i="11"/>
  <c r="AH22" i="8"/>
  <c r="AE22" i="11"/>
  <c r="AH14" i="8"/>
  <c r="AE14" i="11"/>
  <c r="AI21" i="8"/>
  <c r="AF21" i="11"/>
  <c r="AI19" i="8"/>
  <c r="AF19" i="11"/>
  <c r="AH10" i="8"/>
  <c r="AE10" i="11"/>
  <c r="AI9" i="8"/>
  <c r="AF9" i="11"/>
  <c r="AI15" i="8"/>
  <c r="AF15" i="11"/>
  <c r="AE24" i="11"/>
  <c r="AH24" i="8"/>
  <c r="AF17" i="11"/>
  <c r="AI17" i="8"/>
  <c r="AE6" i="11"/>
  <c r="AH6" i="8"/>
  <c r="AK25" i="8"/>
  <c r="AJ31" i="8"/>
  <c r="AG31" i="2"/>
  <c r="AG23" i="11" s="1"/>
  <c r="AJ28" i="8"/>
  <c r="AG28" i="2"/>
  <c r="AJ29" i="8"/>
  <c r="AG29" i="2"/>
  <c r="AJ30" i="8"/>
  <c r="AG30" i="2"/>
  <c r="AJ32" i="8"/>
  <c r="AG32" i="2"/>
  <c r="AG25" i="11" s="1"/>
  <c r="AK23" i="8"/>
  <c r="AI7" i="11"/>
  <c r="AG34" i="8"/>
  <c r="AD34" i="2" l="1"/>
  <c r="AH26" i="8"/>
  <c r="AE26" i="11"/>
  <c r="AD28" i="11"/>
  <c r="AH13" i="8"/>
  <c r="AE13" i="11"/>
  <c r="AF5" i="11"/>
  <c r="AK5" i="8"/>
  <c r="AJ8" i="8"/>
  <c r="AG8" i="11"/>
  <c r="AJ18" i="8"/>
  <c r="AG18" i="11"/>
  <c r="AI6" i="8"/>
  <c r="AF6" i="11"/>
  <c r="AJ17" i="8"/>
  <c r="AG17" i="11"/>
  <c r="AI24" i="8"/>
  <c r="AF24" i="11"/>
  <c r="AF20" i="11"/>
  <c r="AI20" i="8"/>
  <c r="AJ15" i="8"/>
  <c r="AG15" i="11"/>
  <c r="AJ9" i="8"/>
  <c r="AG9" i="11"/>
  <c r="AI10" i="8"/>
  <c r="AF10" i="11"/>
  <c r="AJ19" i="8"/>
  <c r="AG19" i="11"/>
  <c r="AJ21" i="8"/>
  <c r="AG21" i="11"/>
  <c r="AI14" i="8"/>
  <c r="AF14" i="11"/>
  <c r="AI22" i="8"/>
  <c r="AF22" i="11"/>
  <c r="AI12" i="8"/>
  <c r="AF12" i="11"/>
  <c r="AI16" i="8"/>
  <c r="AF16" i="11"/>
  <c r="AL23" i="8"/>
  <c r="AK32" i="8"/>
  <c r="AH32" i="2"/>
  <c r="AH25" i="11" s="1"/>
  <c r="AK30" i="8"/>
  <c r="AH30" i="2"/>
  <c r="AK29" i="8"/>
  <c r="AH29" i="2"/>
  <c r="AK28" i="8"/>
  <c r="AH28" i="2"/>
  <c r="AK31" i="8"/>
  <c r="AH31" i="2"/>
  <c r="AH23" i="11" s="1"/>
  <c r="AL25" i="8"/>
  <c r="AG11" i="11"/>
  <c r="AJ7" i="11"/>
  <c r="AH34" i="8"/>
  <c r="AH11" i="11" l="1"/>
  <c r="AE34" i="2"/>
  <c r="AI26" i="8"/>
  <c r="AF26" i="11"/>
  <c r="AE28" i="11"/>
  <c r="AG5" i="11"/>
  <c r="AI13" i="8"/>
  <c r="AI34" i="8" s="1"/>
  <c r="AF13" i="11"/>
  <c r="AL5" i="8"/>
  <c r="AK8" i="8"/>
  <c r="AH8" i="11"/>
  <c r="AK18" i="8"/>
  <c r="AH18" i="11"/>
  <c r="AJ20" i="8"/>
  <c r="AG20" i="11"/>
  <c r="AJ16" i="8"/>
  <c r="AG16" i="11"/>
  <c r="AJ12" i="8"/>
  <c r="AG12" i="11"/>
  <c r="AJ22" i="8"/>
  <c r="AG22" i="11"/>
  <c r="AJ14" i="8"/>
  <c r="AG14" i="11"/>
  <c r="AK21" i="8"/>
  <c r="AH21" i="11"/>
  <c r="AK19" i="8"/>
  <c r="AH19" i="11"/>
  <c r="AJ10" i="8"/>
  <c r="AG10" i="11"/>
  <c r="AK9" i="8"/>
  <c r="AH9" i="11"/>
  <c r="AK15" i="8"/>
  <c r="AH15" i="11"/>
  <c r="AG24" i="11"/>
  <c r="AJ24" i="8"/>
  <c r="AH17" i="11"/>
  <c r="AK17" i="8"/>
  <c r="AG6" i="11"/>
  <c r="AJ6" i="8"/>
  <c r="AM25" i="8"/>
  <c r="AL31" i="8"/>
  <c r="AI31" i="2"/>
  <c r="AI23" i="11" s="1"/>
  <c r="AL28" i="8"/>
  <c r="AI28" i="2"/>
  <c r="AL29" i="8"/>
  <c r="AI29" i="2"/>
  <c r="AL30" i="8"/>
  <c r="AI30" i="2"/>
  <c r="AL32" i="8"/>
  <c r="AI32" i="2"/>
  <c r="AI25" i="11" s="1"/>
  <c r="AM23" i="8"/>
  <c r="AK7" i="11"/>
  <c r="AF34" i="2" l="1"/>
  <c r="AJ26" i="8"/>
  <c r="AG26" i="11"/>
  <c r="AJ13" i="8"/>
  <c r="AH5" i="11"/>
  <c r="AG13" i="11"/>
  <c r="AF28" i="11"/>
  <c r="AM5" i="8"/>
  <c r="AL8" i="8"/>
  <c r="AI8" i="11"/>
  <c r="AL18" i="8"/>
  <c r="AI18" i="11"/>
  <c r="AG34" i="2"/>
  <c r="AK6" i="8"/>
  <c r="AH6" i="11"/>
  <c r="AL17" i="8"/>
  <c r="AI17" i="11"/>
  <c r="AK24" i="8"/>
  <c r="AH24" i="11"/>
  <c r="AH20" i="11"/>
  <c r="AK20" i="8"/>
  <c r="AL15" i="8"/>
  <c r="AI15" i="11"/>
  <c r="AL9" i="8"/>
  <c r="AI9" i="11"/>
  <c r="AK10" i="8"/>
  <c r="AH10" i="11"/>
  <c r="AL19" i="8"/>
  <c r="AI19" i="11"/>
  <c r="AL21" i="8"/>
  <c r="AI21" i="11"/>
  <c r="AK14" i="8"/>
  <c r="AH14" i="11"/>
  <c r="AK22" i="8"/>
  <c r="AH22" i="11"/>
  <c r="AK12" i="8"/>
  <c r="AH12" i="11"/>
  <c r="AK16" i="8"/>
  <c r="AH16" i="11"/>
  <c r="AN23" i="8"/>
  <c r="AM32" i="8"/>
  <c r="AJ32" i="2"/>
  <c r="AJ25" i="11" s="1"/>
  <c r="AM30" i="8"/>
  <c r="AJ30" i="2"/>
  <c r="AM29" i="8"/>
  <c r="AJ29" i="2"/>
  <c r="AM28" i="8"/>
  <c r="AJ28" i="2"/>
  <c r="AM31" i="8"/>
  <c r="AJ31" i="2"/>
  <c r="AJ23" i="11" s="1"/>
  <c r="AN25" i="8"/>
  <c r="AI11" i="11"/>
  <c r="AL7" i="11"/>
  <c r="AJ34" i="8"/>
  <c r="AJ11" i="11" l="1"/>
  <c r="AK26" i="8"/>
  <c r="AH26" i="11"/>
  <c r="AI5" i="11"/>
  <c r="AK13" i="8"/>
  <c r="AH34" i="2"/>
  <c r="AG28" i="11"/>
  <c r="AN5" i="8"/>
  <c r="AM8" i="8"/>
  <c r="AJ8" i="11"/>
  <c r="AM18" i="8"/>
  <c r="AJ18" i="11"/>
  <c r="AL20" i="8"/>
  <c r="AI20" i="11"/>
  <c r="AL16" i="8"/>
  <c r="AI16" i="11"/>
  <c r="AL12" i="8"/>
  <c r="AI12" i="11"/>
  <c r="AL22" i="8"/>
  <c r="AI22" i="11"/>
  <c r="AL14" i="8"/>
  <c r="AI14" i="11"/>
  <c r="AM21" i="8"/>
  <c r="AJ21" i="11"/>
  <c r="AM19" i="8"/>
  <c r="AJ19" i="11"/>
  <c r="AL10" i="8"/>
  <c r="AI10" i="11"/>
  <c r="AM9" i="8"/>
  <c r="AJ9" i="11"/>
  <c r="AM15" i="8"/>
  <c r="AJ15" i="11"/>
  <c r="AI24" i="11"/>
  <c r="AL24" i="8"/>
  <c r="AJ17" i="11"/>
  <c r="AM17" i="8"/>
  <c r="AI6" i="11"/>
  <c r="AL6" i="8"/>
  <c r="AO25" i="8"/>
  <c r="AN31" i="8"/>
  <c r="AK31" i="2"/>
  <c r="AK23" i="11" s="1"/>
  <c r="AN28" i="8"/>
  <c r="AK28" i="2"/>
  <c r="AN29" i="8"/>
  <c r="AK29" i="2"/>
  <c r="AN30" i="8"/>
  <c r="AK30" i="2"/>
  <c r="AN32" i="8"/>
  <c r="AK32" i="2"/>
  <c r="AK25" i="11" s="1"/>
  <c r="AO23" i="8"/>
  <c r="AM7" i="11"/>
  <c r="AL26" i="8" l="1"/>
  <c r="AI26" i="11"/>
  <c r="AK34" i="8"/>
  <c r="AH13" i="11"/>
  <c r="AL13" i="8"/>
  <c r="AI34" i="2"/>
  <c r="AJ5" i="11"/>
  <c r="AO5" i="8"/>
  <c r="AN8" i="8"/>
  <c r="AK8" i="11"/>
  <c r="AN18" i="8"/>
  <c r="AK18" i="11"/>
  <c r="AM6" i="8"/>
  <c r="AJ6" i="11"/>
  <c r="AN17" i="8"/>
  <c r="AK17" i="11"/>
  <c r="AM24" i="8"/>
  <c r="AJ24" i="11"/>
  <c r="AJ20" i="11"/>
  <c r="AM20" i="8"/>
  <c r="AN15" i="8"/>
  <c r="AK15" i="11"/>
  <c r="AN9" i="8"/>
  <c r="AK9" i="11"/>
  <c r="AM10" i="8"/>
  <c r="AJ10" i="11"/>
  <c r="AN19" i="8"/>
  <c r="AK19" i="11"/>
  <c r="AN21" i="8"/>
  <c r="AK21" i="11"/>
  <c r="AM14" i="8"/>
  <c r="AJ14" i="11"/>
  <c r="AM22" i="8"/>
  <c r="AJ22" i="11"/>
  <c r="AM12" i="8"/>
  <c r="AJ12" i="11"/>
  <c r="AM16" i="8"/>
  <c r="AJ16" i="11"/>
  <c r="AP23" i="8"/>
  <c r="AO32" i="8"/>
  <c r="AL32" i="2"/>
  <c r="AL25" i="11" s="1"/>
  <c r="AO30" i="8"/>
  <c r="AL30" i="2"/>
  <c r="AO29" i="8"/>
  <c r="AL29" i="2"/>
  <c r="AO28" i="8"/>
  <c r="AL28" i="2"/>
  <c r="AO31" i="8"/>
  <c r="AL31" i="2"/>
  <c r="AL23" i="11" s="1"/>
  <c r="AP25" i="8"/>
  <c r="AK11" i="11"/>
  <c r="AN7" i="11"/>
  <c r="AL11" i="11" l="1"/>
  <c r="AJ26" i="11"/>
  <c r="AM26" i="8"/>
  <c r="AK5" i="11"/>
  <c r="AM13" i="8"/>
  <c r="AM34" i="8" s="1"/>
  <c r="AJ34" i="2"/>
  <c r="AI13" i="11"/>
  <c r="AH28" i="11"/>
  <c r="AL34" i="8"/>
  <c r="AP5" i="8"/>
  <c r="AO8" i="8"/>
  <c r="AL8" i="11"/>
  <c r="AO18" i="8"/>
  <c r="AL18" i="11"/>
  <c r="AN16" i="8"/>
  <c r="AK16" i="11"/>
  <c r="AN12" i="8"/>
  <c r="AK12" i="11"/>
  <c r="AN22" i="8"/>
  <c r="AK22" i="11"/>
  <c r="AN14" i="8"/>
  <c r="AK14" i="11"/>
  <c r="AO21" i="8"/>
  <c r="AL21" i="11"/>
  <c r="AO19" i="8"/>
  <c r="AL19" i="11"/>
  <c r="AN10" i="8"/>
  <c r="AK10" i="11"/>
  <c r="AO9" i="8"/>
  <c r="AL9" i="11"/>
  <c r="AO15" i="8"/>
  <c r="AL15" i="11"/>
  <c r="AK24" i="11"/>
  <c r="AN24" i="8"/>
  <c r="AL17" i="11"/>
  <c r="AO17" i="8"/>
  <c r="AK6" i="11"/>
  <c r="AN6" i="8"/>
  <c r="AN20" i="8"/>
  <c r="AK20" i="11"/>
  <c r="AQ25" i="8"/>
  <c r="AP31" i="8"/>
  <c r="AM31" i="2"/>
  <c r="AM23" i="11" s="1"/>
  <c r="AP28" i="8"/>
  <c r="AM28" i="2"/>
  <c r="AP29" i="8"/>
  <c r="AM29" i="2"/>
  <c r="AP30" i="8"/>
  <c r="AM30" i="2"/>
  <c r="AP32" i="8"/>
  <c r="AM32" i="2"/>
  <c r="AM25" i="11" s="1"/>
  <c r="AQ23" i="8"/>
  <c r="AO7" i="11"/>
  <c r="AK26" i="11" l="1"/>
  <c r="AN26" i="8"/>
  <c r="AJ13" i="11"/>
  <c r="AI28" i="11"/>
  <c r="AN13" i="8"/>
  <c r="AL5" i="11"/>
  <c r="AQ5" i="8"/>
  <c r="AP8" i="8"/>
  <c r="AM8" i="11"/>
  <c r="AP18" i="8"/>
  <c r="AM18" i="11"/>
  <c r="AP15" i="8"/>
  <c r="AM15" i="11"/>
  <c r="AP9" i="8"/>
  <c r="AM9" i="11"/>
  <c r="AO10" i="8"/>
  <c r="AL10" i="11"/>
  <c r="AP19" i="8"/>
  <c r="AM19" i="11"/>
  <c r="AP21" i="8"/>
  <c r="AM21" i="11"/>
  <c r="AO14" i="8"/>
  <c r="AL14" i="11"/>
  <c r="AO22" i="8"/>
  <c r="AL22" i="11"/>
  <c r="AO12" i="8"/>
  <c r="AL12" i="11"/>
  <c r="AO16" i="8"/>
  <c r="AL16" i="11"/>
  <c r="AL20" i="11"/>
  <c r="AO20" i="8"/>
  <c r="AL6" i="11"/>
  <c r="AO6" i="8"/>
  <c r="AM17" i="11"/>
  <c r="AP17" i="8"/>
  <c r="AO24" i="8"/>
  <c r="AL24" i="11"/>
  <c r="AR23" i="8"/>
  <c r="AQ32" i="8"/>
  <c r="AN32" i="2"/>
  <c r="AN25" i="11" s="1"/>
  <c r="AQ30" i="8"/>
  <c r="AN30" i="2"/>
  <c r="AQ29" i="8"/>
  <c r="AN29" i="2"/>
  <c r="AQ28" i="8"/>
  <c r="AN28" i="2"/>
  <c r="AQ31" i="8"/>
  <c r="AN31" i="2"/>
  <c r="AN23" i="11" s="1"/>
  <c r="AR25" i="8"/>
  <c r="AM11" i="11"/>
  <c r="AP7" i="11"/>
  <c r="AN34" i="8"/>
  <c r="AN11" i="11" l="1"/>
  <c r="AK34" i="2"/>
  <c r="AO26" i="8"/>
  <c r="AL26" i="11"/>
  <c r="AM5" i="11"/>
  <c r="AO13" i="8"/>
  <c r="AK13" i="11"/>
  <c r="AJ28" i="11"/>
  <c r="AR5" i="8"/>
  <c r="AQ8" i="8"/>
  <c r="AN8" i="11"/>
  <c r="AQ18" i="8"/>
  <c r="AN18" i="11"/>
  <c r="AL34" i="2"/>
  <c r="AM24" i="11"/>
  <c r="AP24" i="8"/>
  <c r="AP16" i="8"/>
  <c r="AM16" i="11"/>
  <c r="AP12" i="8"/>
  <c r="AM12" i="11"/>
  <c r="AP22" i="8"/>
  <c r="AM22" i="11"/>
  <c r="AP14" i="8"/>
  <c r="AM14" i="11"/>
  <c r="AQ21" i="8"/>
  <c r="AN21" i="11"/>
  <c r="AQ19" i="8"/>
  <c r="AN19" i="11"/>
  <c r="AP10" i="8"/>
  <c r="AM10" i="11"/>
  <c r="AQ9" i="8"/>
  <c r="AN9" i="11"/>
  <c r="AQ15" i="8"/>
  <c r="AN15" i="11"/>
  <c r="AQ17" i="8"/>
  <c r="AN17" i="11"/>
  <c r="AP6" i="8"/>
  <c r="AM6" i="11"/>
  <c r="AP20" i="8"/>
  <c r="AM20" i="11"/>
  <c r="AS25" i="8"/>
  <c r="AR31" i="8"/>
  <c r="AO31" i="2"/>
  <c r="AO23" i="11" s="1"/>
  <c r="AR28" i="8"/>
  <c r="AO28" i="2"/>
  <c r="AR29" i="8"/>
  <c r="AO29" i="2"/>
  <c r="AR30" i="8"/>
  <c r="AO30" i="2"/>
  <c r="AR32" i="8"/>
  <c r="AO32" i="2"/>
  <c r="AO25" i="11" s="1"/>
  <c r="AS23" i="8"/>
  <c r="AQ7" i="11"/>
  <c r="AO34" i="8"/>
  <c r="AM26" i="11" l="1"/>
  <c r="AP26" i="8"/>
  <c r="AL13" i="11"/>
  <c r="AK28" i="11"/>
  <c r="AP13" i="8"/>
  <c r="AN5" i="11"/>
  <c r="AS5" i="8"/>
  <c r="AR8" i="8"/>
  <c r="AO8" i="11"/>
  <c r="AR18" i="8"/>
  <c r="AO18" i="11"/>
  <c r="AR15" i="8"/>
  <c r="AO15" i="11"/>
  <c r="AR9" i="8"/>
  <c r="AO9" i="11"/>
  <c r="AQ10" i="8"/>
  <c r="AN10" i="11"/>
  <c r="AR19" i="8"/>
  <c r="AO19" i="11"/>
  <c r="AR21" i="8"/>
  <c r="AO21" i="11"/>
  <c r="AQ14" i="8"/>
  <c r="AN14" i="11"/>
  <c r="AQ22" i="8"/>
  <c r="AN22" i="11"/>
  <c r="AQ12" i="8"/>
  <c r="AN12" i="11"/>
  <c r="AQ16" i="8"/>
  <c r="AN16" i="11"/>
  <c r="AN20" i="11"/>
  <c r="AQ20" i="8"/>
  <c r="AN6" i="11"/>
  <c r="AQ6" i="8"/>
  <c r="AO17" i="11"/>
  <c r="AR17" i="8"/>
  <c r="AQ24" i="8"/>
  <c r="AN24" i="11"/>
  <c r="AT23" i="8"/>
  <c r="AS32" i="8"/>
  <c r="AP32" i="2"/>
  <c r="AP25" i="11" s="1"/>
  <c r="AS30" i="8"/>
  <c r="AP30" i="2"/>
  <c r="AS29" i="8"/>
  <c r="AP29" i="2"/>
  <c r="AS28" i="8"/>
  <c r="AP28" i="2"/>
  <c r="AS31" i="8"/>
  <c r="AP31" i="2"/>
  <c r="AP23" i="11" s="1"/>
  <c r="AT25" i="8"/>
  <c r="AO11" i="11"/>
  <c r="AR7" i="11"/>
  <c r="AP34" i="8"/>
  <c r="AP11" i="11" l="1"/>
  <c r="AM34" i="2"/>
  <c r="AQ26" i="8"/>
  <c r="AN26" i="11"/>
  <c r="AO5" i="11"/>
  <c r="AQ13" i="8"/>
  <c r="AN34" i="2"/>
  <c r="AM13" i="11"/>
  <c r="AL28" i="11"/>
  <c r="AT5" i="8"/>
  <c r="AS8" i="8"/>
  <c r="AP8" i="11"/>
  <c r="AS18" i="8"/>
  <c r="AP18" i="11"/>
  <c r="AO24" i="11"/>
  <c r="AR24" i="8"/>
  <c r="AR16" i="8"/>
  <c r="AO16" i="11"/>
  <c r="AR12" i="8"/>
  <c r="AO12" i="11"/>
  <c r="AR22" i="8"/>
  <c r="AO22" i="11"/>
  <c r="AR14" i="8"/>
  <c r="AO14" i="11"/>
  <c r="AS21" i="8"/>
  <c r="AP21" i="11"/>
  <c r="AS19" i="8"/>
  <c r="AP19" i="11"/>
  <c r="AR10" i="8"/>
  <c r="AO10" i="11"/>
  <c r="AS9" i="8"/>
  <c r="AP9" i="11"/>
  <c r="AS15" i="8"/>
  <c r="AP15" i="11"/>
  <c r="AP17" i="11"/>
  <c r="AS17" i="8"/>
  <c r="AO6" i="11"/>
  <c r="AR6" i="8"/>
  <c r="AR20" i="8"/>
  <c r="AU25" i="8"/>
  <c r="AT31" i="8"/>
  <c r="AQ31" i="2"/>
  <c r="AQ23" i="11" s="1"/>
  <c r="AT28" i="8"/>
  <c r="AQ28" i="2"/>
  <c r="AT29" i="8"/>
  <c r="AQ29" i="2"/>
  <c r="AT30" i="8"/>
  <c r="AQ30" i="2"/>
  <c r="AT32" i="8"/>
  <c r="AQ32" i="2"/>
  <c r="AQ25" i="11" s="1"/>
  <c r="AU23" i="8"/>
  <c r="AS7" i="11"/>
  <c r="AQ34" i="8"/>
  <c r="AO26" i="11" l="1"/>
  <c r="AR26" i="8"/>
  <c r="AN13" i="11"/>
  <c r="AM28" i="11"/>
  <c r="AR13" i="8"/>
  <c r="AR34" i="8" s="1"/>
  <c r="AP5" i="11"/>
  <c r="AO20" i="11"/>
  <c r="AU5" i="8"/>
  <c r="AT8" i="8"/>
  <c r="AQ8" i="11"/>
  <c r="AT18" i="8"/>
  <c r="AQ18" i="11"/>
  <c r="AS6" i="8"/>
  <c r="AQ17" i="11"/>
  <c r="AT17" i="8"/>
  <c r="AT15" i="8"/>
  <c r="AQ15" i="11"/>
  <c r="AT9" i="8"/>
  <c r="AQ9" i="11"/>
  <c r="AS10" i="8"/>
  <c r="AP10" i="11"/>
  <c r="AT19" i="8"/>
  <c r="AQ19" i="11"/>
  <c r="AT21" i="8"/>
  <c r="AQ21" i="11"/>
  <c r="AS14" i="8"/>
  <c r="AP14" i="11"/>
  <c r="AS22" i="8"/>
  <c r="AP22" i="11"/>
  <c r="AS12" i="8"/>
  <c r="AP12" i="11"/>
  <c r="AS16" i="8"/>
  <c r="AP16" i="11"/>
  <c r="AS20" i="8"/>
  <c r="AS24" i="8"/>
  <c r="AP24" i="11"/>
  <c r="AV23" i="8"/>
  <c r="AU32" i="8"/>
  <c r="AR32" i="2"/>
  <c r="AR25" i="11" s="1"/>
  <c r="AU30" i="8"/>
  <c r="AR30" i="2"/>
  <c r="AU29" i="8"/>
  <c r="AR29" i="2"/>
  <c r="AU28" i="8"/>
  <c r="AR28" i="2"/>
  <c r="AU31" i="8"/>
  <c r="AR31" i="2"/>
  <c r="AR23" i="11" s="1"/>
  <c r="AV25" i="8"/>
  <c r="AQ11" i="11"/>
  <c r="AT7" i="11"/>
  <c r="AR11" i="11" l="1"/>
  <c r="AO34" i="2"/>
  <c r="AP26" i="11"/>
  <c r="AS26" i="8"/>
  <c r="AP20" i="11"/>
  <c r="AQ5" i="11"/>
  <c r="AS13" i="8"/>
  <c r="AO13" i="11"/>
  <c r="AN28" i="11"/>
  <c r="AP6" i="11"/>
  <c r="AV5" i="8"/>
  <c r="AU8" i="8"/>
  <c r="AR8" i="11"/>
  <c r="AU18" i="8"/>
  <c r="AR18" i="11"/>
  <c r="AQ24" i="11"/>
  <c r="AT24" i="8"/>
  <c r="AT20" i="8"/>
  <c r="AT16" i="8"/>
  <c r="AQ16" i="11"/>
  <c r="AT12" i="8"/>
  <c r="AQ12" i="11"/>
  <c r="AT22" i="8"/>
  <c r="AQ22" i="11"/>
  <c r="AT14" i="8"/>
  <c r="AQ14" i="11"/>
  <c r="AU21" i="8"/>
  <c r="AR21" i="11"/>
  <c r="AU19" i="8"/>
  <c r="AR19" i="11"/>
  <c r="AT10" i="8"/>
  <c r="AQ10" i="11"/>
  <c r="AU9" i="8"/>
  <c r="AR9" i="11"/>
  <c r="AU15" i="8"/>
  <c r="AR15" i="11"/>
  <c r="AR17" i="11"/>
  <c r="AU17" i="8"/>
  <c r="AT6" i="8"/>
  <c r="AW25" i="8"/>
  <c r="AV31" i="8"/>
  <c r="AS31" i="2"/>
  <c r="AS23" i="11" s="1"/>
  <c r="AV28" i="8"/>
  <c r="AS28" i="2"/>
  <c r="AV29" i="8"/>
  <c r="AS29" i="2"/>
  <c r="AV30" i="8"/>
  <c r="AS30" i="2"/>
  <c r="AV32" i="8"/>
  <c r="AS32" i="2"/>
  <c r="AS25" i="11" s="1"/>
  <c r="AW23" i="8"/>
  <c r="AU7" i="11"/>
  <c r="AP34" i="2" l="1"/>
  <c r="AT26" i="8"/>
  <c r="AQ26" i="11"/>
  <c r="AQ6" i="11"/>
  <c r="AP13" i="11"/>
  <c r="AO28" i="11"/>
  <c r="AT13" i="8"/>
  <c r="AQ34" i="2"/>
  <c r="AR5" i="11"/>
  <c r="AS34" i="8"/>
  <c r="AQ20" i="11"/>
  <c r="AW5" i="8"/>
  <c r="AV8" i="8"/>
  <c r="AS8" i="11"/>
  <c r="AV18" i="8"/>
  <c r="AS18" i="11"/>
  <c r="AU6" i="8"/>
  <c r="AS17" i="11"/>
  <c r="AV17" i="8"/>
  <c r="AV15" i="8"/>
  <c r="AS15" i="11"/>
  <c r="AV9" i="8"/>
  <c r="AS9" i="11"/>
  <c r="AU10" i="8"/>
  <c r="AR10" i="11"/>
  <c r="AV19" i="8"/>
  <c r="AS19" i="11"/>
  <c r="AV21" i="8"/>
  <c r="AS21" i="11"/>
  <c r="AU14" i="8"/>
  <c r="AR14" i="11"/>
  <c r="AU22" i="8"/>
  <c r="AR22" i="11"/>
  <c r="AU12" i="8"/>
  <c r="AR12" i="11"/>
  <c r="AU16" i="8"/>
  <c r="AR16" i="11"/>
  <c r="AU20" i="8"/>
  <c r="AR24" i="11"/>
  <c r="AU24" i="8"/>
  <c r="AX23" i="8"/>
  <c r="C23" i="8" s="1"/>
  <c r="AW32" i="8"/>
  <c r="AT32" i="2"/>
  <c r="AT25" i="11" s="1"/>
  <c r="AW30" i="8"/>
  <c r="AT30" i="2"/>
  <c r="AW29" i="8"/>
  <c r="AT29" i="2"/>
  <c r="AW28" i="8"/>
  <c r="AT28" i="2"/>
  <c r="AW31" i="8"/>
  <c r="AT31" i="2"/>
  <c r="AT23" i="11" s="1"/>
  <c r="AX25" i="8"/>
  <c r="C25" i="8" s="1"/>
  <c r="AS11" i="11"/>
  <c r="AT11" i="11" s="1"/>
  <c r="C11" i="8"/>
  <c r="AV7" i="11"/>
  <c r="C7" i="8"/>
  <c r="AR6" i="11" l="1"/>
  <c r="AU26" i="8"/>
  <c r="AR26" i="11"/>
  <c r="AT34" i="8"/>
  <c r="AR20" i="11"/>
  <c r="AQ13" i="11"/>
  <c r="AQ28" i="11" s="1"/>
  <c r="AS5" i="11"/>
  <c r="AU13" i="8"/>
  <c r="AU34" i="8" s="1"/>
  <c r="AP28" i="11"/>
  <c r="AX5" i="8"/>
  <c r="AW8" i="8"/>
  <c r="AT8" i="11"/>
  <c r="AW18" i="8"/>
  <c r="AT18" i="11"/>
  <c r="AV20" i="8"/>
  <c r="AV16" i="8"/>
  <c r="AS16" i="11"/>
  <c r="AV12" i="8"/>
  <c r="AS12" i="11"/>
  <c r="AV22" i="8"/>
  <c r="AS22" i="11"/>
  <c r="AV14" i="8"/>
  <c r="AS14" i="11"/>
  <c r="AW21" i="8"/>
  <c r="AT21" i="11"/>
  <c r="AW19" i="8"/>
  <c r="AT19" i="11"/>
  <c r="AV10" i="8"/>
  <c r="AS10" i="11"/>
  <c r="AW9" i="8"/>
  <c r="AT9" i="11"/>
  <c r="AW15" i="8"/>
  <c r="AT15" i="11"/>
  <c r="AR34" i="2"/>
  <c r="AV24" i="8"/>
  <c r="AS24" i="11"/>
  <c r="AT17" i="11"/>
  <c r="AW17" i="8"/>
  <c r="AS6" i="11"/>
  <c r="AV6" i="8"/>
  <c r="AX31" i="8"/>
  <c r="AU31" i="2"/>
  <c r="AU23" i="11" s="1"/>
  <c r="AX28" i="8"/>
  <c r="AU28" i="2"/>
  <c r="AX29" i="8"/>
  <c r="AU29" i="2"/>
  <c r="AX30" i="8"/>
  <c r="AU30" i="2"/>
  <c r="AX32" i="8"/>
  <c r="AU32" i="2"/>
  <c r="AU25" i="11" s="1"/>
  <c r="AS20" i="11" l="1"/>
  <c r="AS26" i="11"/>
  <c r="AV26" i="8"/>
  <c r="AR13" i="11"/>
  <c r="AR28" i="11" s="1"/>
  <c r="AV13" i="8"/>
  <c r="AV34" i="8" s="1"/>
  <c r="AT5" i="11"/>
  <c r="AX8" i="8"/>
  <c r="AU8" i="11"/>
  <c r="AX18" i="8"/>
  <c r="AU18" i="11"/>
  <c r="AT24" i="11"/>
  <c r="AW24" i="8"/>
  <c r="AX15" i="8"/>
  <c r="AU15" i="11"/>
  <c r="AX9" i="8"/>
  <c r="AU9" i="11"/>
  <c r="AW10" i="8"/>
  <c r="AT10" i="11"/>
  <c r="AX19" i="8"/>
  <c r="AU19" i="11"/>
  <c r="AX21" i="8"/>
  <c r="AU21" i="11"/>
  <c r="AW14" i="8"/>
  <c r="AT14" i="11"/>
  <c r="AW22" i="8"/>
  <c r="AT22" i="11"/>
  <c r="AW12" i="8"/>
  <c r="AT12" i="11"/>
  <c r="AW16" i="8"/>
  <c r="AT16" i="11"/>
  <c r="AW20" i="8"/>
  <c r="AT20" i="11"/>
  <c r="AT6" i="11"/>
  <c r="AW6" i="8"/>
  <c r="AU17" i="11"/>
  <c r="AX17" i="8"/>
  <c r="AU11" i="11"/>
  <c r="AV32" i="2"/>
  <c r="AV25" i="11" s="1"/>
  <c r="C32" i="8"/>
  <c r="AV30" i="2"/>
  <c r="C30" i="8"/>
  <c r="AV29" i="2"/>
  <c r="C29" i="8"/>
  <c r="AV28" i="2"/>
  <c r="C28" i="8"/>
  <c r="AV31" i="2"/>
  <c r="AV23" i="11" s="1"/>
  <c r="C31" i="8"/>
  <c r="AS34" i="2" l="1"/>
  <c r="AS13" i="11"/>
  <c r="AT26" i="11"/>
  <c r="AW26" i="8"/>
  <c r="AS28" i="11"/>
  <c r="AU5" i="11"/>
  <c r="AW13" i="8"/>
  <c r="AW34" i="8" s="1"/>
  <c r="AV11" i="11"/>
  <c r="C8" i="8"/>
  <c r="AV8" i="11"/>
  <c r="AV18" i="11"/>
  <c r="C18" i="8"/>
  <c r="AX20" i="8"/>
  <c r="AU20" i="11"/>
  <c r="AX16" i="8"/>
  <c r="AU16" i="11"/>
  <c r="AX12" i="8"/>
  <c r="AU12" i="11"/>
  <c r="AX22" i="8"/>
  <c r="AU22" i="11"/>
  <c r="AX14" i="8"/>
  <c r="AU14" i="11"/>
  <c r="C21" i="8"/>
  <c r="AV21" i="11"/>
  <c r="AV19" i="11"/>
  <c r="C19" i="8"/>
  <c r="AX10" i="8"/>
  <c r="AV9" i="11"/>
  <c r="C9" i="8"/>
  <c r="C15" i="8"/>
  <c r="AV15" i="11"/>
  <c r="AV17" i="11"/>
  <c r="C17" i="8"/>
  <c r="AU6" i="11"/>
  <c r="AX6" i="8"/>
  <c r="AU24" i="11"/>
  <c r="AX24" i="8"/>
  <c r="AT13" i="11" l="1"/>
  <c r="AU26" i="11"/>
  <c r="AX26" i="8"/>
  <c r="AT34" i="2"/>
  <c r="AT28" i="11"/>
  <c r="AX13" i="8"/>
  <c r="AX34" i="8" s="1"/>
  <c r="C34" i="8" s="1"/>
  <c r="AU13" i="11"/>
  <c r="AV5" i="11"/>
  <c r="AU10" i="11"/>
  <c r="C24" i="8"/>
  <c r="AV24" i="11"/>
  <c r="C6" i="8"/>
  <c r="AV6" i="11"/>
  <c r="C10" i="8"/>
  <c r="AV14" i="11"/>
  <c r="C14" i="8"/>
  <c r="C22" i="8"/>
  <c r="AV22" i="11"/>
  <c r="AV12" i="11"/>
  <c r="C12" i="8"/>
  <c r="AV16" i="11"/>
  <c r="C16" i="8"/>
  <c r="AV20" i="11"/>
  <c r="C20" i="8"/>
  <c r="C5" i="8"/>
  <c r="C26" i="8" l="1"/>
  <c r="AV26" i="11"/>
  <c r="AU28" i="11"/>
  <c r="AU34" i="2"/>
  <c r="AV10" i="11"/>
  <c r="C13" i="8"/>
  <c r="AV13" i="11"/>
  <c r="F28" i="1"/>
  <c r="I25" i="1" s="1"/>
  <c r="E28" i="1"/>
  <c r="D28" i="1"/>
  <c r="C28" i="1"/>
  <c r="E27" i="1"/>
  <c r="D27" i="1"/>
  <c r="C27" i="1"/>
  <c r="I18" i="1"/>
  <c r="I22" i="1" l="1"/>
  <c r="I6" i="1"/>
  <c r="I10" i="1"/>
  <c r="I14" i="1"/>
  <c r="I4" i="1"/>
  <c r="I8" i="1"/>
  <c r="I12" i="1"/>
  <c r="I16" i="1"/>
  <c r="I20" i="1"/>
  <c r="I24" i="1"/>
  <c r="AV34" i="2"/>
  <c r="AV28" i="11"/>
  <c r="I5" i="1"/>
  <c r="I7" i="1"/>
  <c r="I9" i="1"/>
  <c r="I11" i="1"/>
  <c r="I13" i="1"/>
  <c r="I15" i="1"/>
  <c r="I17" i="1"/>
  <c r="I19" i="1"/>
  <c r="I21" i="1"/>
  <c r="I23" i="1"/>
</calcChain>
</file>

<file path=xl/sharedStrings.xml><?xml version="1.0" encoding="utf-8"?>
<sst xmlns="http://schemas.openxmlformats.org/spreadsheetml/2006/main" count="182" uniqueCount="49">
  <si>
    <t>Target</t>
  </si>
  <si>
    <t>Local Planning Authority</t>
  </si>
  <si>
    <t>Average annual dwelling completions 2007-2017</t>
  </si>
  <si>
    <t>Completions in most recent year (2016-7)</t>
  </si>
  <si>
    <t>Completions in peak year</t>
  </si>
  <si>
    <t>Peak year</t>
  </si>
  <si>
    <t>Percentage of households based on 2016 numbers</t>
  </si>
  <si>
    <t>Cherwell</t>
  </si>
  <si>
    <t>Oxford City</t>
  </si>
  <si>
    <t>South Oxfordshire</t>
  </si>
  <si>
    <t>Swindon</t>
  </si>
  <si>
    <t>Vale of White Horse</t>
  </si>
  <si>
    <t>West Oxfordshire</t>
  </si>
  <si>
    <t>Aylesbury Vale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</si>
  <si>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</si>
  <si>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</si>
  <si>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</si>
  <si>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</si>
  <si>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</si>
  <si>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</si>
  <si>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</si>
  <si>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</si>
  <si>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Cambridge</t>
  </si>
  <si>
    <t>East Cambridgeshire</t>
  </si>
  <si>
    <t>East Hertfordshire</t>
  </si>
  <si>
    <t>Huntingdonshire</t>
  </si>
  <si>
    <t>North Hertfordshire</t>
  </si>
  <si>
    <t>South Cambridgeshire</t>
  </si>
  <si>
    <t>Stevenage</t>
  </si>
  <si>
    <t>Corridor average</t>
  </si>
  <si>
    <t xml:space="preserve">Corridor total </t>
  </si>
  <si>
    <t>Area Name</t>
  </si>
  <si>
    <t>Oxford</t>
  </si>
  <si>
    <t>Total</t>
  </si>
  <si>
    <t>10,279 per annum, based on dwelling completions 2007-2017</t>
  </si>
  <si>
    <t>% of new builds</t>
  </si>
  <si>
    <t>Newtown 01</t>
  </si>
  <si>
    <t>Newtown 02</t>
  </si>
  <si>
    <t>Newtown 03</t>
  </si>
  <si>
    <t>Newtown 04</t>
  </si>
  <si>
    <t>Newtown 05</t>
  </si>
  <si>
    <t>Employment per dwelling average 2007-2017</t>
  </si>
  <si>
    <t>Estimated number of employed people by local authorities in Arc</t>
  </si>
  <si>
    <t>40,066 per annum, based on employment per dwelling (30,000 dwellings)</t>
  </si>
  <si>
    <t>Estimated number of dwellings by local authorities in Arc</t>
  </si>
  <si>
    <t>No of extra dwellings to build</t>
  </si>
  <si>
    <t>10,279 per annum (based on dwelling completions 2007-2017) + 19,721 extra dwellings split between current towns and 5 new conurbations</t>
  </si>
  <si>
    <t>10,279 per annum (based on dwelling completions 2007-2017) + 19,721 extra household split between current towns and 5 new settlements</t>
  </si>
  <si>
    <t>2016 No of 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</si>
</sst>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3" fillId="0" borderId="0" xfId="3" applyFont="1"/>
    <xf numFmtId="0" fontId="4" fillId="0" borderId="0" xfId="3" applyFont="1"/>
    <xf numFmtId="0" fontId="3" fillId="0" borderId="1" xfId="3" applyFont="1" applyBorder="1"/>
    <xf numFmtId="0" fontId="3" fillId="0" borderId="1" xfId="3" applyNumberFormat="1" applyFont="1" applyBorder="1" applyAlignment="1">
      <alignment horizontal="center"/>
    </xf>
    <xf numFmtId="0" fontId="4" fillId="0" borderId="0" xfId="4" applyNumberFormat="1" applyFont="1" applyFill="1" applyBorder="1"/>
    <xf numFmtId="165" fontId="4" fillId="0" borderId="0" xfId="4" applyNumberFormat="1" applyFont="1" applyFill="1" applyBorder="1"/>
    <xf numFmtId="165" fontId="4" fillId="0" borderId="0" xfId="1" applyNumberFormat="1" applyFont="1" applyFill="1" applyBorder="1"/>
    <xf numFmtId="165" fontId="4" fillId="0" borderId="0" xfId="3" applyNumberFormat="1" applyFont="1"/>
    <xf numFmtId="165" fontId="4" fillId="0" borderId="0" xfId="5" applyNumberFormat="1" applyFont="1" applyBorder="1"/>
    <xf numFmtId="165" fontId="4" fillId="0" borderId="0" xfId="1" applyNumberFormat="1" applyFont="1" applyBorder="1"/>
    <xf numFmtId="165" fontId="4" fillId="0" borderId="0" xfId="1" applyNumberFormat="1" applyFont="1"/>
    <xf numFmtId="0" fontId="4" fillId="0" borderId="0" xfId="3" applyNumberFormat="1" applyFont="1" applyFill="1" applyBorder="1"/>
    <xf numFmtId="0" fontId="4" fillId="0" borderId="0" xfId="3" applyNumberFormat="1" applyFont="1" applyBorder="1"/>
    <xf numFmtId="165" fontId="4" fillId="0" borderId="0" xfId="4" applyNumberFormat="1" applyFont="1" applyBorder="1"/>
    <xf numFmtId="0" fontId="4" fillId="0" borderId="0" xfId="4" applyNumberFormat="1" applyFont="1" applyBorder="1"/>
    <xf numFmtId="3" fontId="4" fillId="0" borderId="0" xfId="3" applyNumberFormat="1" applyFont="1"/>
    <xf numFmtId="1" fontId="3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0" fontId="4" fillId="0" borderId="0" xfId="3" applyNumberFormat="1" applyFont="1"/>
    <xf numFmtId="3" fontId="3" fillId="0" borderId="0" xfId="3" applyNumberFormat="1" applyFont="1"/>
    <xf numFmtId="1" fontId="0" fillId="0" borderId="0" xfId="0" applyNumberFormat="1" applyFill="1"/>
    <xf numFmtId="165" fontId="6" fillId="0" borderId="0" xfId="1" applyNumberFormat="1" applyFont="1" applyAlignment="1">
      <alignment horizontal="right" vertical="center"/>
    </xf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(10,279 per annum) 70%</a:t>
            </a:r>
            <a:r>
              <a:rPr lang="en-GB" sz="2000" baseline="0"/>
              <a:t> to current settlements, 30% new</a:t>
            </a:r>
            <a:endParaRPr lang="en-GB" sz="2000"/>
          </a:p>
          <a:p>
            <a:pPr>
              <a:defRPr sz="2400"/>
            </a:pPr>
            <a:r>
              <a:rPr lang="en-GB" sz="2000"/>
              <a:t>+ 19,721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62909</c:v>
                </c:pt>
                <c:pt idx="14">
                  <c:v>63318</c:v>
                </c:pt>
                <c:pt idx="15">
                  <c:v>63727</c:v>
                </c:pt>
                <c:pt idx="16">
                  <c:v>68574.240000000005</c:v>
                </c:pt>
                <c:pt idx="17">
                  <c:v>73421.48000000001</c:v>
                </c:pt>
                <c:pt idx="18">
                  <c:v>78268.720000000016</c:v>
                </c:pt>
                <c:pt idx="19">
                  <c:v>83115.960000000021</c:v>
                </c:pt>
                <c:pt idx="20">
                  <c:v>87963.200000000012</c:v>
                </c:pt>
                <c:pt idx="21">
                  <c:v>92810.440000000031</c:v>
                </c:pt>
                <c:pt idx="22">
                  <c:v>97657.680000000022</c:v>
                </c:pt>
                <c:pt idx="23">
                  <c:v>102504.92000000003</c:v>
                </c:pt>
                <c:pt idx="24">
                  <c:v>107352.16000000003</c:v>
                </c:pt>
                <c:pt idx="25">
                  <c:v>112199.40000000002</c:v>
                </c:pt>
                <c:pt idx="26">
                  <c:v>117046.64000000001</c:v>
                </c:pt>
                <c:pt idx="27">
                  <c:v>121893.88000000002</c:v>
                </c:pt>
                <c:pt idx="28">
                  <c:v>126741.12000000002</c:v>
                </c:pt>
                <c:pt idx="29">
                  <c:v>131588.36000000002</c:v>
                </c:pt>
                <c:pt idx="30">
                  <c:v>136435.60000000003</c:v>
                </c:pt>
                <c:pt idx="31">
                  <c:v>141282.84000000003</c:v>
                </c:pt>
                <c:pt idx="32">
                  <c:v>146130.08000000002</c:v>
                </c:pt>
                <c:pt idx="33">
                  <c:v>150977.32000000004</c:v>
                </c:pt>
                <c:pt idx="34">
                  <c:v>155824.56000000006</c:v>
                </c:pt>
                <c:pt idx="35">
                  <c:v>160671.80000000005</c:v>
                </c:pt>
                <c:pt idx="36">
                  <c:v>165519.04000000004</c:v>
                </c:pt>
                <c:pt idx="37">
                  <c:v>170366.28000000006</c:v>
                </c:pt>
                <c:pt idx="38">
                  <c:v>175213.52000000008</c:v>
                </c:pt>
                <c:pt idx="39">
                  <c:v>180060.76000000007</c:v>
                </c:pt>
                <c:pt idx="40">
                  <c:v>184908.00000000006</c:v>
                </c:pt>
                <c:pt idx="41">
                  <c:v>189755.24000000008</c:v>
                </c:pt>
                <c:pt idx="42">
                  <c:v>194602.4800000001</c:v>
                </c:pt>
                <c:pt idx="43">
                  <c:v>199449.72000000009</c:v>
                </c:pt>
                <c:pt idx="44">
                  <c:v>204296.96000000008</c:v>
                </c:pt>
                <c:pt idx="45">
                  <c:v>209144.2000000001</c:v>
                </c:pt>
                <c:pt idx="46">
                  <c:v>213991.44000000012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58656</c:v>
                </c:pt>
                <c:pt idx="14">
                  <c:v>58912</c:v>
                </c:pt>
                <c:pt idx="15">
                  <c:v>59168</c:v>
                </c:pt>
                <c:pt idx="16">
                  <c:v>59347.199999999997</c:v>
                </c:pt>
                <c:pt idx="17">
                  <c:v>59526.399999999994</c:v>
                </c:pt>
                <c:pt idx="18">
                  <c:v>59705.599999999991</c:v>
                </c:pt>
                <c:pt idx="19">
                  <c:v>59884.799999999988</c:v>
                </c:pt>
                <c:pt idx="20">
                  <c:v>60063.999999999985</c:v>
                </c:pt>
                <c:pt idx="21">
                  <c:v>60243.199999999983</c:v>
                </c:pt>
                <c:pt idx="22">
                  <c:v>60422.39999999998</c:v>
                </c:pt>
                <c:pt idx="23">
                  <c:v>60601.599999999977</c:v>
                </c:pt>
                <c:pt idx="24">
                  <c:v>60780.799999999974</c:v>
                </c:pt>
                <c:pt idx="25">
                  <c:v>60959.999999999971</c:v>
                </c:pt>
                <c:pt idx="26">
                  <c:v>61139.199999999968</c:v>
                </c:pt>
                <c:pt idx="27">
                  <c:v>61318.399999999965</c:v>
                </c:pt>
                <c:pt idx="28">
                  <c:v>61497.599999999962</c:v>
                </c:pt>
                <c:pt idx="29">
                  <c:v>61676.799999999959</c:v>
                </c:pt>
                <c:pt idx="30">
                  <c:v>61855.999999999956</c:v>
                </c:pt>
                <c:pt idx="31">
                  <c:v>62035.199999999953</c:v>
                </c:pt>
                <c:pt idx="32">
                  <c:v>62214.399999999951</c:v>
                </c:pt>
                <c:pt idx="33">
                  <c:v>62393.599999999948</c:v>
                </c:pt>
                <c:pt idx="34">
                  <c:v>62572.799999999945</c:v>
                </c:pt>
                <c:pt idx="35">
                  <c:v>62751.999999999942</c:v>
                </c:pt>
                <c:pt idx="36">
                  <c:v>62931.199999999939</c:v>
                </c:pt>
                <c:pt idx="37">
                  <c:v>63110.399999999936</c:v>
                </c:pt>
                <c:pt idx="38">
                  <c:v>63289.599999999933</c:v>
                </c:pt>
                <c:pt idx="39">
                  <c:v>63468.79999999993</c:v>
                </c:pt>
                <c:pt idx="40">
                  <c:v>63647.999999999927</c:v>
                </c:pt>
                <c:pt idx="41">
                  <c:v>63827.199999999924</c:v>
                </c:pt>
                <c:pt idx="42">
                  <c:v>64006.399999999921</c:v>
                </c:pt>
                <c:pt idx="43">
                  <c:v>64185.599999999919</c:v>
                </c:pt>
                <c:pt idx="44">
                  <c:v>64364.799999999916</c:v>
                </c:pt>
                <c:pt idx="45">
                  <c:v>64543.999999999913</c:v>
                </c:pt>
                <c:pt idx="46">
                  <c:v>64723.19999999991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59692</c:v>
                </c:pt>
                <c:pt idx="14">
                  <c:v>60074</c:v>
                </c:pt>
                <c:pt idx="15">
                  <c:v>60456</c:v>
                </c:pt>
                <c:pt idx="16">
                  <c:v>60723.4</c:v>
                </c:pt>
                <c:pt idx="17">
                  <c:v>60990.8</c:v>
                </c:pt>
                <c:pt idx="18">
                  <c:v>61258.200000000004</c:v>
                </c:pt>
                <c:pt idx="19">
                  <c:v>61525.600000000006</c:v>
                </c:pt>
                <c:pt idx="20">
                  <c:v>61793.000000000007</c:v>
                </c:pt>
                <c:pt idx="21">
                  <c:v>62060.400000000009</c:v>
                </c:pt>
                <c:pt idx="22">
                  <c:v>62327.80000000001</c:v>
                </c:pt>
                <c:pt idx="23">
                  <c:v>62595.200000000012</c:v>
                </c:pt>
                <c:pt idx="24">
                  <c:v>62862.600000000013</c:v>
                </c:pt>
                <c:pt idx="25">
                  <c:v>63130.000000000015</c:v>
                </c:pt>
                <c:pt idx="26">
                  <c:v>63397.400000000016</c:v>
                </c:pt>
                <c:pt idx="27">
                  <c:v>63664.800000000017</c:v>
                </c:pt>
                <c:pt idx="28">
                  <c:v>63932.200000000019</c:v>
                </c:pt>
                <c:pt idx="29">
                  <c:v>64199.60000000002</c:v>
                </c:pt>
                <c:pt idx="30">
                  <c:v>64467.000000000022</c:v>
                </c:pt>
                <c:pt idx="31">
                  <c:v>64734.400000000023</c:v>
                </c:pt>
                <c:pt idx="32">
                  <c:v>65001.800000000025</c:v>
                </c:pt>
                <c:pt idx="33">
                  <c:v>65269.200000000026</c:v>
                </c:pt>
                <c:pt idx="34">
                  <c:v>65536.60000000002</c:v>
                </c:pt>
                <c:pt idx="35">
                  <c:v>65804.000000000015</c:v>
                </c:pt>
                <c:pt idx="36">
                  <c:v>66071.400000000009</c:v>
                </c:pt>
                <c:pt idx="37">
                  <c:v>66338.8</c:v>
                </c:pt>
                <c:pt idx="38">
                  <c:v>66606.2</c:v>
                </c:pt>
                <c:pt idx="39">
                  <c:v>66873.599999999991</c:v>
                </c:pt>
                <c:pt idx="40">
                  <c:v>67140.999999999985</c:v>
                </c:pt>
                <c:pt idx="41">
                  <c:v>67408.39999999998</c:v>
                </c:pt>
                <c:pt idx="42">
                  <c:v>67675.799999999974</c:v>
                </c:pt>
                <c:pt idx="43">
                  <c:v>67943.199999999968</c:v>
                </c:pt>
                <c:pt idx="44">
                  <c:v>68210.599999999962</c:v>
                </c:pt>
                <c:pt idx="45">
                  <c:v>68477.999999999956</c:v>
                </c:pt>
                <c:pt idx="46">
                  <c:v>68745.399999999951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80590</c:v>
                </c:pt>
                <c:pt idx="1">
                  <c:v>82360</c:v>
                </c:pt>
                <c:pt idx="2">
                  <c:v>83980</c:v>
                </c:pt>
                <c:pt idx="3">
                  <c:v>86300</c:v>
                </c:pt>
                <c:pt idx="4">
                  <c:v>88310</c:v>
                </c:pt>
                <c:pt idx="5">
                  <c:v>89340</c:v>
                </c:pt>
                <c:pt idx="6">
                  <c:v>90280</c:v>
                </c:pt>
                <c:pt idx="7">
                  <c:v>91130</c:v>
                </c:pt>
                <c:pt idx="8">
                  <c:v>92020</c:v>
                </c:pt>
                <c:pt idx="9">
                  <c:v>92620</c:v>
                </c:pt>
                <c:pt idx="10">
                  <c:v>93210</c:v>
                </c:pt>
                <c:pt idx="11">
                  <c:v>93900</c:v>
                </c:pt>
                <c:pt idx="12">
                  <c:v>95340</c:v>
                </c:pt>
                <c:pt idx="13">
                  <c:v>96184</c:v>
                </c:pt>
                <c:pt idx="14">
                  <c:v>97028</c:v>
                </c:pt>
                <c:pt idx="15">
                  <c:v>97872</c:v>
                </c:pt>
                <c:pt idx="16">
                  <c:v>98462.8</c:v>
                </c:pt>
                <c:pt idx="17">
                  <c:v>99053.6</c:v>
                </c:pt>
                <c:pt idx="18">
                  <c:v>99644.400000000009</c:v>
                </c:pt>
                <c:pt idx="19">
                  <c:v>100235.20000000001</c:v>
                </c:pt>
                <c:pt idx="20">
                  <c:v>100826.00000000001</c:v>
                </c:pt>
                <c:pt idx="21">
                  <c:v>101416.80000000002</c:v>
                </c:pt>
                <c:pt idx="22">
                  <c:v>102007.60000000002</c:v>
                </c:pt>
                <c:pt idx="23">
                  <c:v>102598.40000000002</c:v>
                </c:pt>
                <c:pt idx="24">
                  <c:v>103189.20000000003</c:v>
                </c:pt>
                <c:pt idx="25">
                  <c:v>103780.00000000003</c:v>
                </c:pt>
                <c:pt idx="26">
                  <c:v>104370.80000000003</c:v>
                </c:pt>
                <c:pt idx="27">
                  <c:v>104961.60000000003</c:v>
                </c:pt>
                <c:pt idx="28">
                  <c:v>105552.40000000004</c:v>
                </c:pt>
                <c:pt idx="29">
                  <c:v>106143.20000000004</c:v>
                </c:pt>
                <c:pt idx="30">
                  <c:v>106734.00000000004</c:v>
                </c:pt>
                <c:pt idx="31">
                  <c:v>107324.80000000005</c:v>
                </c:pt>
                <c:pt idx="32">
                  <c:v>107915.60000000005</c:v>
                </c:pt>
                <c:pt idx="33">
                  <c:v>108506.40000000005</c:v>
                </c:pt>
                <c:pt idx="34">
                  <c:v>109097.20000000006</c:v>
                </c:pt>
                <c:pt idx="35">
                  <c:v>109688.00000000006</c:v>
                </c:pt>
                <c:pt idx="36">
                  <c:v>110278.80000000006</c:v>
                </c:pt>
                <c:pt idx="37">
                  <c:v>110869.60000000006</c:v>
                </c:pt>
                <c:pt idx="38">
                  <c:v>111460.40000000007</c:v>
                </c:pt>
                <c:pt idx="39">
                  <c:v>112051.20000000007</c:v>
                </c:pt>
                <c:pt idx="40">
                  <c:v>112642.00000000007</c:v>
                </c:pt>
                <c:pt idx="41">
                  <c:v>113232.80000000008</c:v>
                </c:pt>
                <c:pt idx="42">
                  <c:v>113823.60000000008</c:v>
                </c:pt>
                <c:pt idx="43">
                  <c:v>114414.40000000008</c:v>
                </c:pt>
                <c:pt idx="44">
                  <c:v>115005.20000000008</c:v>
                </c:pt>
                <c:pt idx="45">
                  <c:v>115596.00000000009</c:v>
                </c:pt>
                <c:pt idx="46">
                  <c:v>116186.80000000009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54742</c:v>
                </c:pt>
                <c:pt idx="14">
                  <c:v>55264</c:v>
                </c:pt>
                <c:pt idx="15">
                  <c:v>55786</c:v>
                </c:pt>
                <c:pt idx="16">
                  <c:v>56151.4</c:v>
                </c:pt>
                <c:pt idx="17">
                  <c:v>56516.800000000003</c:v>
                </c:pt>
                <c:pt idx="18">
                  <c:v>56882.200000000004</c:v>
                </c:pt>
                <c:pt idx="19">
                  <c:v>57247.600000000006</c:v>
                </c:pt>
                <c:pt idx="20">
                  <c:v>57613.000000000007</c:v>
                </c:pt>
                <c:pt idx="21">
                  <c:v>57978.400000000009</c:v>
                </c:pt>
                <c:pt idx="22">
                  <c:v>58343.80000000001</c:v>
                </c:pt>
                <c:pt idx="23">
                  <c:v>58709.200000000012</c:v>
                </c:pt>
                <c:pt idx="24">
                  <c:v>59074.600000000013</c:v>
                </c:pt>
                <c:pt idx="25">
                  <c:v>59440.000000000015</c:v>
                </c:pt>
                <c:pt idx="26">
                  <c:v>59805.400000000016</c:v>
                </c:pt>
                <c:pt idx="27">
                  <c:v>60170.800000000017</c:v>
                </c:pt>
                <c:pt idx="28">
                  <c:v>60536.200000000019</c:v>
                </c:pt>
                <c:pt idx="29">
                  <c:v>60901.60000000002</c:v>
                </c:pt>
                <c:pt idx="30">
                  <c:v>61267.000000000022</c:v>
                </c:pt>
                <c:pt idx="31">
                  <c:v>61632.400000000023</c:v>
                </c:pt>
                <c:pt idx="32">
                  <c:v>61997.800000000025</c:v>
                </c:pt>
                <c:pt idx="33">
                  <c:v>62363.200000000026</c:v>
                </c:pt>
                <c:pt idx="34">
                  <c:v>62728.600000000028</c:v>
                </c:pt>
                <c:pt idx="35">
                  <c:v>63094.000000000029</c:v>
                </c:pt>
                <c:pt idx="36">
                  <c:v>63459.400000000031</c:v>
                </c:pt>
                <c:pt idx="37">
                  <c:v>63824.800000000032</c:v>
                </c:pt>
                <c:pt idx="38">
                  <c:v>64190.200000000033</c:v>
                </c:pt>
                <c:pt idx="39">
                  <c:v>64555.600000000035</c:v>
                </c:pt>
                <c:pt idx="40">
                  <c:v>64921.000000000036</c:v>
                </c:pt>
                <c:pt idx="41">
                  <c:v>65286.400000000038</c:v>
                </c:pt>
                <c:pt idx="42">
                  <c:v>65651.800000000032</c:v>
                </c:pt>
                <c:pt idx="43">
                  <c:v>66017.200000000026</c:v>
                </c:pt>
                <c:pt idx="44">
                  <c:v>66382.60000000002</c:v>
                </c:pt>
                <c:pt idx="45">
                  <c:v>66748.000000000015</c:v>
                </c:pt>
                <c:pt idx="46">
                  <c:v>67113.400000000009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47317</c:v>
                </c:pt>
                <c:pt idx="14">
                  <c:v>47584</c:v>
                </c:pt>
                <c:pt idx="15">
                  <c:v>47851</c:v>
                </c:pt>
                <c:pt idx="16">
                  <c:v>48037.9</c:v>
                </c:pt>
                <c:pt idx="17">
                  <c:v>48224.800000000003</c:v>
                </c:pt>
                <c:pt idx="18">
                  <c:v>48411.700000000004</c:v>
                </c:pt>
                <c:pt idx="19">
                  <c:v>48598.600000000006</c:v>
                </c:pt>
                <c:pt idx="20">
                  <c:v>48785.500000000007</c:v>
                </c:pt>
                <c:pt idx="21">
                  <c:v>48972.400000000009</c:v>
                </c:pt>
                <c:pt idx="22">
                  <c:v>49159.30000000001</c:v>
                </c:pt>
                <c:pt idx="23">
                  <c:v>49346.200000000012</c:v>
                </c:pt>
                <c:pt idx="24">
                  <c:v>49533.100000000013</c:v>
                </c:pt>
                <c:pt idx="25">
                  <c:v>49720.000000000015</c:v>
                </c:pt>
                <c:pt idx="26">
                  <c:v>49906.900000000016</c:v>
                </c:pt>
                <c:pt idx="27">
                  <c:v>50093.800000000017</c:v>
                </c:pt>
                <c:pt idx="28">
                  <c:v>50280.700000000019</c:v>
                </c:pt>
                <c:pt idx="29">
                  <c:v>50467.60000000002</c:v>
                </c:pt>
                <c:pt idx="30">
                  <c:v>50654.500000000022</c:v>
                </c:pt>
                <c:pt idx="31">
                  <c:v>50841.400000000023</c:v>
                </c:pt>
                <c:pt idx="32">
                  <c:v>51028.300000000025</c:v>
                </c:pt>
                <c:pt idx="33">
                  <c:v>51215.200000000026</c:v>
                </c:pt>
                <c:pt idx="34">
                  <c:v>51402.100000000028</c:v>
                </c:pt>
                <c:pt idx="35">
                  <c:v>51589.000000000029</c:v>
                </c:pt>
                <c:pt idx="36">
                  <c:v>51775.900000000031</c:v>
                </c:pt>
                <c:pt idx="37">
                  <c:v>51962.800000000032</c:v>
                </c:pt>
                <c:pt idx="38">
                  <c:v>52149.700000000033</c:v>
                </c:pt>
                <c:pt idx="39">
                  <c:v>52336.600000000035</c:v>
                </c:pt>
                <c:pt idx="40">
                  <c:v>52523.500000000036</c:v>
                </c:pt>
                <c:pt idx="41">
                  <c:v>52710.400000000038</c:v>
                </c:pt>
                <c:pt idx="42">
                  <c:v>52897.300000000039</c:v>
                </c:pt>
                <c:pt idx="43">
                  <c:v>53084.200000000041</c:v>
                </c:pt>
                <c:pt idx="44">
                  <c:v>53271.100000000042</c:v>
                </c:pt>
                <c:pt idx="45">
                  <c:v>53458.000000000044</c:v>
                </c:pt>
                <c:pt idx="46">
                  <c:v>53644.900000000045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78387</c:v>
                </c:pt>
                <c:pt idx="14">
                  <c:v>79254</c:v>
                </c:pt>
                <c:pt idx="15">
                  <c:v>80121</c:v>
                </c:pt>
                <c:pt idx="16">
                  <c:v>85288.84</c:v>
                </c:pt>
                <c:pt idx="17">
                  <c:v>90456.68</c:v>
                </c:pt>
                <c:pt idx="18">
                  <c:v>95624.51999999999</c:v>
                </c:pt>
                <c:pt idx="19">
                  <c:v>100792.35999999999</c:v>
                </c:pt>
                <c:pt idx="20">
                  <c:v>105960.19999999998</c:v>
                </c:pt>
                <c:pt idx="21">
                  <c:v>111128.03999999998</c:v>
                </c:pt>
                <c:pt idx="22">
                  <c:v>116295.87999999998</c:v>
                </c:pt>
                <c:pt idx="23">
                  <c:v>121463.71999999996</c:v>
                </c:pt>
                <c:pt idx="24">
                  <c:v>126631.55999999994</c:v>
                </c:pt>
                <c:pt idx="25">
                  <c:v>131799.39999999994</c:v>
                </c:pt>
                <c:pt idx="26">
                  <c:v>136967.23999999993</c:v>
                </c:pt>
                <c:pt idx="27">
                  <c:v>142135.0799999999</c:v>
                </c:pt>
                <c:pt idx="28">
                  <c:v>147302.9199999999</c:v>
                </c:pt>
                <c:pt idx="29">
                  <c:v>152470.75999999989</c:v>
                </c:pt>
                <c:pt idx="30">
                  <c:v>157638.59999999989</c:v>
                </c:pt>
                <c:pt idx="31">
                  <c:v>162806.43999999989</c:v>
                </c:pt>
                <c:pt idx="32">
                  <c:v>167974.27999999988</c:v>
                </c:pt>
                <c:pt idx="33">
                  <c:v>173142.11999999988</c:v>
                </c:pt>
                <c:pt idx="34">
                  <c:v>178309.95999999988</c:v>
                </c:pt>
                <c:pt idx="35">
                  <c:v>183477.79999999987</c:v>
                </c:pt>
                <c:pt idx="36">
                  <c:v>188645.63999999987</c:v>
                </c:pt>
                <c:pt idx="37">
                  <c:v>193813.47999999986</c:v>
                </c:pt>
                <c:pt idx="38">
                  <c:v>198981.31999999986</c:v>
                </c:pt>
                <c:pt idx="39">
                  <c:v>204149.15999999986</c:v>
                </c:pt>
                <c:pt idx="40">
                  <c:v>209316.99999999985</c:v>
                </c:pt>
                <c:pt idx="41">
                  <c:v>214484.83999999985</c:v>
                </c:pt>
                <c:pt idx="42">
                  <c:v>219652.67999999985</c:v>
                </c:pt>
                <c:pt idx="43">
                  <c:v>224820.51999999984</c:v>
                </c:pt>
                <c:pt idx="44">
                  <c:v>229988.35999999984</c:v>
                </c:pt>
                <c:pt idx="45">
                  <c:v>235156.19999999984</c:v>
                </c:pt>
                <c:pt idx="46">
                  <c:v>240324.03999999983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72308</c:v>
                </c:pt>
                <c:pt idx="14">
                  <c:v>72916</c:v>
                </c:pt>
                <c:pt idx="15">
                  <c:v>73524</c:v>
                </c:pt>
                <c:pt idx="16">
                  <c:v>73949.600000000006</c:v>
                </c:pt>
                <c:pt idx="17">
                  <c:v>74375.200000000012</c:v>
                </c:pt>
                <c:pt idx="18">
                  <c:v>74800.800000000017</c:v>
                </c:pt>
                <c:pt idx="19">
                  <c:v>75226.400000000023</c:v>
                </c:pt>
                <c:pt idx="20">
                  <c:v>75652.000000000029</c:v>
                </c:pt>
                <c:pt idx="21">
                  <c:v>76077.600000000035</c:v>
                </c:pt>
                <c:pt idx="22">
                  <c:v>76503.200000000041</c:v>
                </c:pt>
                <c:pt idx="23">
                  <c:v>76928.800000000047</c:v>
                </c:pt>
                <c:pt idx="24">
                  <c:v>77354.400000000052</c:v>
                </c:pt>
                <c:pt idx="25">
                  <c:v>77780.000000000058</c:v>
                </c:pt>
                <c:pt idx="26">
                  <c:v>78205.600000000064</c:v>
                </c:pt>
                <c:pt idx="27">
                  <c:v>78631.20000000007</c:v>
                </c:pt>
                <c:pt idx="28">
                  <c:v>79056.800000000076</c:v>
                </c:pt>
                <c:pt idx="29">
                  <c:v>79482.400000000081</c:v>
                </c:pt>
                <c:pt idx="30">
                  <c:v>79908.000000000087</c:v>
                </c:pt>
                <c:pt idx="31">
                  <c:v>80333.600000000093</c:v>
                </c:pt>
                <c:pt idx="32">
                  <c:v>80759.200000000099</c:v>
                </c:pt>
                <c:pt idx="33">
                  <c:v>81184.800000000105</c:v>
                </c:pt>
                <c:pt idx="34">
                  <c:v>81610.400000000111</c:v>
                </c:pt>
                <c:pt idx="35">
                  <c:v>82036.000000000116</c:v>
                </c:pt>
                <c:pt idx="36">
                  <c:v>82461.600000000122</c:v>
                </c:pt>
                <c:pt idx="37">
                  <c:v>82887.200000000128</c:v>
                </c:pt>
                <c:pt idx="38">
                  <c:v>83312.800000000134</c:v>
                </c:pt>
                <c:pt idx="39">
                  <c:v>83738.40000000014</c:v>
                </c:pt>
                <c:pt idx="40">
                  <c:v>84164.000000000146</c:v>
                </c:pt>
                <c:pt idx="41">
                  <c:v>84589.600000000151</c:v>
                </c:pt>
                <c:pt idx="42">
                  <c:v>85015.200000000157</c:v>
                </c:pt>
                <c:pt idx="43">
                  <c:v>85440.800000000163</c:v>
                </c:pt>
                <c:pt idx="44">
                  <c:v>85866.400000000169</c:v>
                </c:pt>
                <c:pt idx="45">
                  <c:v>86292.000000000175</c:v>
                </c:pt>
                <c:pt idx="46">
                  <c:v>86717.60000000018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116240</c:v>
                </c:pt>
                <c:pt idx="14">
                  <c:v>117110</c:v>
                </c:pt>
                <c:pt idx="15">
                  <c:v>117980</c:v>
                </c:pt>
                <c:pt idx="16">
                  <c:v>123149.94</c:v>
                </c:pt>
                <c:pt idx="17">
                  <c:v>128319.88</c:v>
                </c:pt>
                <c:pt idx="18">
                  <c:v>133489.82</c:v>
                </c:pt>
                <c:pt idx="19">
                  <c:v>138659.76</c:v>
                </c:pt>
                <c:pt idx="20">
                  <c:v>143829.70000000001</c:v>
                </c:pt>
                <c:pt idx="21">
                  <c:v>148999.64000000001</c:v>
                </c:pt>
                <c:pt idx="22">
                  <c:v>154169.58000000002</c:v>
                </c:pt>
                <c:pt idx="23">
                  <c:v>159339.52000000002</c:v>
                </c:pt>
                <c:pt idx="24">
                  <c:v>164509.46</c:v>
                </c:pt>
                <c:pt idx="25">
                  <c:v>169679.4</c:v>
                </c:pt>
                <c:pt idx="26">
                  <c:v>174849.34</c:v>
                </c:pt>
                <c:pt idx="27">
                  <c:v>180019.27999999997</c:v>
                </c:pt>
                <c:pt idx="28">
                  <c:v>185189.21999999997</c:v>
                </c:pt>
                <c:pt idx="29">
                  <c:v>190359.15999999997</c:v>
                </c:pt>
                <c:pt idx="30">
                  <c:v>195529.09999999998</c:v>
                </c:pt>
                <c:pt idx="31">
                  <c:v>200699.03999999998</c:v>
                </c:pt>
                <c:pt idx="32">
                  <c:v>205868.97999999998</c:v>
                </c:pt>
                <c:pt idx="33">
                  <c:v>211038.91999999998</c:v>
                </c:pt>
                <c:pt idx="34">
                  <c:v>216208.86</c:v>
                </c:pt>
                <c:pt idx="35">
                  <c:v>221378.8</c:v>
                </c:pt>
                <c:pt idx="36">
                  <c:v>226548.74</c:v>
                </c:pt>
                <c:pt idx="37">
                  <c:v>231718.68</c:v>
                </c:pt>
                <c:pt idx="38">
                  <c:v>236888.62</c:v>
                </c:pt>
                <c:pt idx="39">
                  <c:v>242058.56</c:v>
                </c:pt>
                <c:pt idx="40">
                  <c:v>247228.5</c:v>
                </c:pt>
                <c:pt idx="41">
                  <c:v>252398.44</c:v>
                </c:pt>
                <c:pt idx="42">
                  <c:v>257568.38</c:v>
                </c:pt>
                <c:pt idx="43">
                  <c:v>262738.32</c:v>
                </c:pt>
                <c:pt idx="44">
                  <c:v>267908.26</c:v>
                </c:pt>
                <c:pt idx="45">
                  <c:v>273078.2</c:v>
                </c:pt>
                <c:pt idx="46">
                  <c:v>278248.14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34295</c:v>
                </c:pt>
                <c:pt idx="14">
                  <c:v>34520</c:v>
                </c:pt>
                <c:pt idx="15">
                  <c:v>34745</c:v>
                </c:pt>
                <c:pt idx="16">
                  <c:v>34902.5</c:v>
                </c:pt>
                <c:pt idx="17">
                  <c:v>35060</c:v>
                </c:pt>
                <c:pt idx="18">
                  <c:v>35217.5</c:v>
                </c:pt>
                <c:pt idx="19">
                  <c:v>35375</c:v>
                </c:pt>
                <c:pt idx="20">
                  <c:v>35532.5</c:v>
                </c:pt>
                <c:pt idx="21">
                  <c:v>35690</c:v>
                </c:pt>
                <c:pt idx="22">
                  <c:v>35847.5</c:v>
                </c:pt>
                <c:pt idx="23">
                  <c:v>36005</c:v>
                </c:pt>
                <c:pt idx="24">
                  <c:v>36162.5</c:v>
                </c:pt>
                <c:pt idx="25">
                  <c:v>36320</c:v>
                </c:pt>
                <c:pt idx="26">
                  <c:v>36477.5</c:v>
                </c:pt>
                <c:pt idx="27">
                  <c:v>36635</c:v>
                </c:pt>
                <c:pt idx="28">
                  <c:v>36792.5</c:v>
                </c:pt>
                <c:pt idx="29">
                  <c:v>36950</c:v>
                </c:pt>
                <c:pt idx="30">
                  <c:v>37107.5</c:v>
                </c:pt>
                <c:pt idx="31">
                  <c:v>37265</c:v>
                </c:pt>
                <c:pt idx="32">
                  <c:v>37422.5</c:v>
                </c:pt>
                <c:pt idx="33">
                  <c:v>37580</c:v>
                </c:pt>
                <c:pt idx="34">
                  <c:v>37737.5</c:v>
                </c:pt>
                <c:pt idx="35">
                  <c:v>37895</c:v>
                </c:pt>
                <c:pt idx="36">
                  <c:v>38052.5</c:v>
                </c:pt>
                <c:pt idx="37">
                  <c:v>38210</c:v>
                </c:pt>
                <c:pt idx="38">
                  <c:v>38367.5</c:v>
                </c:pt>
                <c:pt idx="39">
                  <c:v>38525</c:v>
                </c:pt>
                <c:pt idx="40">
                  <c:v>38682.5</c:v>
                </c:pt>
                <c:pt idx="41">
                  <c:v>38840</c:v>
                </c:pt>
                <c:pt idx="42">
                  <c:v>38997.5</c:v>
                </c:pt>
                <c:pt idx="43">
                  <c:v>39155</c:v>
                </c:pt>
                <c:pt idx="44">
                  <c:v>39312.5</c:v>
                </c:pt>
                <c:pt idx="45">
                  <c:v>39470</c:v>
                </c:pt>
                <c:pt idx="46">
                  <c:v>39627.5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77994</c:v>
                </c:pt>
                <c:pt idx="14">
                  <c:v>78258</c:v>
                </c:pt>
                <c:pt idx="15">
                  <c:v>78522</c:v>
                </c:pt>
                <c:pt idx="16">
                  <c:v>78706.8</c:v>
                </c:pt>
                <c:pt idx="17">
                  <c:v>78891.600000000006</c:v>
                </c:pt>
                <c:pt idx="18">
                  <c:v>79076.400000000009</c:v>
                </c:pt>
                <c:pt idx="19">
                  <c:v>79261.200000000012</c:v>
                </c:pt>
                <c:pt idx="20">
                  <c:v>79446.000000000015</c:v>
                </c:pt>
                <c:pt idx="21">
                  <c:v>79630.800000000017</c:v>
                </c:pt>
                <c:pt idx="22">
                  <c:v>79815.60000000002</c:v>
                </c:pt>
                <c:pt idx="23">
                  <c:v>80000.400000000023</c:v>
                </c:pt>
                <c:pt idx="24">
                  <c:v>80185.200000000026</c:v>
                </c:pt>
                <c:pt idx="25">
                  <c:v>80370.000000000029</c:v>
                </c:pt>
                <c:pt idx="26">
                  <c:v>80554.800000000032</c:v>
                </c:pt>
                <c:pt idx="27">
                  <c:v>80739.600000000035</c:v>
                </c:pt>
                <c:pt idx="28">
                  <c:v>80924.400000000038</c:v>
                </c:pt>
                <c:pt idx="29">
                  <c:v>81109.200000000041</c:v>
                </c:pt>
                <c:pt idx="30">
                  <c:v>81294.000000000044</c:v>
                </c:pt>
                <c:pt idx="31">
                  <c:v>81478.800000000047</c:v>
                </c:pt>
                <c:pt idx="32">
                  <c:v>81663.600000000049</c:v>
                </c:pt>
                <c:pt idx="33">
                  <c:v>81848.400000000052</c:v>
                </c:pt>
                <c:pt idx="34">
                  <c:v>82033.200000000055</c:v>
                </c:pt>
                <c:pt idx="35">
                  <c:v>82218.000000000058</c:v>
                </c:pt>
                <c:pt idx="36">
                  <c:v>82402.800000000061</c:v>
                </c:pt>
                <c:pt idx="37">
                  <c:v>82587.600000000064</c:v>
                </c:pt>
                <c:pt idx="38">
                  <c:v>82772.400000000067</c:v>
                </c:pt>
                <c:pt idx="39">
                  <c:v>82957.20000000007</c:v>
                </c:pt>
                <c:pt idx="40">
                  <c:v>83142.000000000073</c:v>
                </c:pt>
                <c:pt idx="41">
                  <c:v>83326.800000000076</c:v>
                </c:pt>
                <c:pt idx="42">
                  <c:v>83511.600000000079</c:v>
                </c:pt>
                <c:pt idx="43">
                  <c:v>83696.400000000081</c:v>
                </c:pt>
                <c:pt idx="44">
                  <c:v>83881.200000000084</c:v>
                </c:pt>
                <c:pt idx="45">
                  <c:v>84066.000000000087</c:v>
                </c:pt>
                <c:pt idx="46">
                  <c:v>84250.80000000009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110078</c:v>
                </c:pt>
                <c:pt idx="14">
                  <c:v>111416</c:v>
                </c:pt>
                <c:pt idx="15">
                  <c:v>112754</c:v>
                </c:pt>
                <c:pt idx="16">
                  <c:v>113690.6</c:v>
                </c:pt>
                <c:pt idx="17">
                  <c:v>114627.20000000001</c:v>
                </c:pt>
                <c:pt idx="18">
                  <c:v>115563.80000000002</c:v>
                </c:pt>
                <c:pt idx="19">
                  <c:v>116500.40000000002</c:v>
                </c:pt>
                <c:pt idx="20">
                  <c:v>117437.00000000003</c:v>
                </c:pt>
                <c:pt idx="21">
                  <c:v>118373.60000000003</c:v>
                </c:pt>
                <c:pt idx="22">
                  <c:v>119310.20000000004</c:v>
                </c:pt>
                <c:pt idx="23">
                  <c:v>120246.80000000005</c:v>
                </c:pt>
                <c:pt idx="24">
                  <c:v>121183.40000000005</c:v>
                </c:pt>
                <c:pt idx="25">
                  <c:v>122120.00000000006</c:v>
                </c:pt>
                <c:pt idx="26">
                  <c:v>123056.60000000006</c:v>
                </c:pt>
                <c:pt idx="27">
                  <c:v>123993.20000000007</c:v>
                </c:pt>
                <c:pt idx="28">
                  <c:v>124929.80000000008</c:v>
                </c:pt>
                <c:pt idx="29">
                  <c:v>125866.40000000008</c:v>
                </c:pt>
                <c:pt idx="30">
                  <c:v>126803.00000000009</c:v>
                </c:pt>
                <c:pt idx="31">
                  <c:v>127739.60000000009</c:v>
                </c:pt>
                <c:pt idx="32">
                  <c:v>128676.2000000001</c:v>
                </c:pt>
                <c:pt idx="33">
                  <c:v>129612.8000000001</c:v>
                </c:pt>
                <c:pt idx="34">
                  <c:v>130549.40000000011</c:v>
                </c:pt>
                <c:pt idx="35">
                  <c:v>131486.00000000012</c:v>
                </c:pt>
                <c:pt idx="36">
                  <c:v>132422.60000000012</c:v>
                </c:pt>
                <c:pt idx="37">
                  <c:v>133359.20000000013</c:v>
                </c:pt>
                <c:pt idx="38">
                  <c:v>134295.80000000013</c:v>
                </c:pt>
                <c:pt idx="39">
                  <c:v>135232.40000000014</c:v>
                </c:pt>
                <c:pt idx="40">
                  <c:v>136169.00000000015</c:v>
                </c:pt>
                <c:pt idx="41">
                  <c:v>137105.60000000015</c:v>
                </c:pt>
                <c:pt idx="42">
                  <c:v>138042.20000000016</c:v>
                </c:pt>
                <c:pt idx="43">
                  <c:v>138978.80000000016</c:v>
                </c:pt>
                <c:pt idx="44">
                  <c:v>139915.40000000017</c:v>
                </c:pt>
                <c:pt idx="45">
                  <c:v>140852.00000000017</c:v>
                </c:pt>
                <c:pt idx="46">
                  <c:v>141788.60000000018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95404</c:v>
                </c:pt>
                <c:pt idx="14">
                  <c:v>95978</c:v>
                </c:pt>
                <c:pt idx="15">
                  <c:v>96552</c:v>
                </c:pt>
                <c:pt idx="16">
                  <c:v>96953.8</c:v>
                </c:pt>
                <c:pt idx="17">
                  <c:v>97355.6</c:v>
                </c:pt>
                <c:pt idx="18">
                  <c:v>97757.400000000009</c:v>
                </c:pt>
                <c:pt idx="19">
                  <c:v>98159.200000000012</c:v>
                </c:pt>
                <c:pt idx="20">
                  <c:v>98561.000000000015</c:v>
                </c:pt>
                <c:pt idx="21">
                  <c:v>98962.800000000017</c:v>
                </c:pt>
                <c:pt idx="22">
                  <c:v>99364.60000000002</c:v>
                </c:pt>
                <c:pt idx="23">
                  <c:v>99766.400000000023</c:v>
                </c:pt>
                <c:pt idx="24">
                  <c:v>100168.20000000003</c:v>
                </c:pt>
                <c:pt idx="25">
                  <c:v>100570.00000000003</c:v>
                </c:pt>
                <c:pt idx="26">
                  <c:v>100971.80000000003</c:v>
                </c:pt>
                <c:pt idx="27">
                  <c:v>101373.60000000003</c:v>
                </c:pt>
                <c:pt idx="28">
                  <c:v>101775.40000000004</c:v>
                </c:pt>
                <c:pt idx="29">
                  <c:v>102177.20000000004</c:v>
                </c:pt>
                <c:pt idx="30">
                  <c:v>102579.00000000004</c:v>
                </c:pt>
                <c:pt idx="31">
                  <c:v>102980.80000000005</c:v>
                </c:pt>
                <c:pt idx="32">
                  <c:v>103382.60000000005</c:v>
                </c:pt>
                <c:pt idx="33">
                  <c:v>103784.40000000005</c:v>
                </c:pt>
                <c:pt idx="34">
                  <c:v>104186.20000000006</c:v>
                </c:pt>
                <c:pt idx="35">
                  <c:v>104588.00000000006</c:v>
                </c:pt>
                <c:pt idx="36">
                  <c:v>104989.80000000006</c:v>
                </c:pt>
                <c:pt idx="37">
                  <c:v>105391.60000000006</c:v>
                </c:pt>
                <c:pt idx="38">
                  <c:v>105793.40000000007</c:v>
                </c:pt>
                <c:pt idx="39">
                  <c:v>106195.20000000007</c:v>
                </c:pt>
                <c:pt idx="40">
                  <c:v>106597.00000000007</c:v>
                </c:pt>
                <c:pt idx="41">
                  <c:v>106998.80000000008</c:v>
                </c:pt>
                <c:pt idx="42">
                  <c:v>107400.60000000008</c:v>
                </c:pt>
                <c:pt idx="43">
                  <c:v>107802.40000000008</c:v>
                </c:pt>
                <c:pt idx="44">
                  <c:v>108204.20000000008</c:v>
                </c:pt>
                <c:pt idx="45">
                  <c:v>108606.00000000009</c:v>
                </c:pt>
                <c:pt idx="46">
                  <c:v>109007.80000000009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37998</c:v>
                </c:pt>
                <c:pt idx="14">
                  <c:v>38266</c:v>
                </c:pt>
                <c:pt idx="15">
                  <c:v>38534</c:v>
                </c:pt>
                <c:pt idx="16">
                  <c:v>38721.599999999999</c:v>
                </c:pt>
                <c:pt idx="17">
                  <c:v>38909.199999999997</c:v>
                </c:pt>
                <c:pt idx="18">
                  <c:v>39096.799999999996</c:v>
                </c:pt>
                <c:pt idx="19">
                  <c:v>39284.399999999994</c:v>
                </c:pt>
                <c:pt idx="20">
                  <c:v>39471.999999999993</c:v>
                </c:pt>
                <c:pt idx="21">
                  <c:v>39659.599999999991</c:v>
                </c:pt>
                <c:pt idx="22">
                  <c:v>39847.19999999999</c:v>
                </c:pt>
                <c:pt idx="23">
                  <c:v>40034.799999999988</c:v>
                </c:pt>
                <c:pt idx="24">
                  <c:v>40222.399999999987</c:v>
                </c:pt>
                <c:pt idx="25">
                  <c:v>40409.999999999985</c:v>
                </c:pt>
                <c:pt idx="26">
                  <c:v>40597.599999999984</c:v>
                </c:pt>
                <c:pt idx="27">
                  <c:v>40785.199999999983</c:v>
                </c:pt>
                <c:pt idx="28">
                  <c:v>40972.799999999981</c:v>
                </c:pt>
                <c:pt idx="29">
                  <c:v>41160.39999999998</c:v>
                </c:pt>
                <c:pt idx="30">
                  <c:v>41347.999999999978</c:v>
                </c:pt>
                <c:pt idx="31">
                  <c:v>41535.599999999977</c:v>
                </c:pt>
                <c:pt idx="32">
                  <c:v>41723.199999999975</c:v>
                </c:pt>
                <c:pt idx="33">
                  <c:v>41910.799999999974</c:v>
                </c:pt>
                <c:pt idx="34">
                  <c:v>42098.399999999972</c:v>
                </c:pt>
                <c:pt idx="35">
                  <c:v>42285.999999999971</c:v>
                </c:pt>
                <c:pt idx="36">
                  <c:v>42473.599999999969</c:v>
                </c:pt>
                <c:pt idx="37">
                  <c:v>42661.199999999968</c:v>
                </c:pt>
                <c:pt idx="38">
                  <c:v>42848.799999999967</c:v>
                </c:pt>
                <c:pt idx="39">
                  <c:v>43036.399999999965</c:v>
                </c:pt>
                <c:pt idx="40">
                  <c:v>43223.999999999964</c:v>
                </c:pt>
                <c:pt idx="41">
                  <c:v>43411.599999999962</c:v>
                </c:pt>
                <c:pt idx="42">
                  <c:v>43599.199999999961</c:v>
                </c:pt>
                <c:pt idx="43">
                  <c:v>43786.799999999959</c:v>
                </c:pt>
                <c:pt idx="44">
                  <c:v>43974.399999999958</c:v>
                </c:pt>
                <c:pt idx="45">
                  <c:v>44161.999999999956</c:v>
                </c:pt>
                <c:pt idx="46">
                  <c:v>44349.599999999955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34467</c:v>
                </c:pt>
                <c:pt idx="14">
                  <c:v>34584</c:v>
                </c:pt>
                <c:pt idx="15">
                  <c:v>34701</c:v>
                </c:pt>
                <c:pt idx="16">
                  <c:v>34782.9</c:v>
                </c:pt>
                <c:pt idx="17">
                  <c:v>34864.800000000003</c:v>
                </c:pt>
                <c:pt idx="18">
                  <c:v>34946.700000000004</c:v>
                </c:pt>
                <c:pt idx="19">
                  <c:v>35028.600000000006</c:v>
                </c:pt>
                <c:pt idx="20">
                  <c:v>35110.500000000007</c:v>
                </c:pt>
                <c:pt idx="21">
                  <c:v>35192.400000000009</c:v>
                </c:pt>
                <c:pt idx="22">
                  <c:v>35274.30000000001</c:v>
                </c:pt>
                <c:pt idx="23">
                  <c:v>35356.200000000012</c:v>
                </c:pt>
                <c:pt idx="24">
                  <c:v>35438.100000000013</c:v>
                </c:pt>
                <c:pt idx="25">
                  <c:v>35520.000000000015</c:v>
                </c:pt>
                <c:pt idx="26">
                  <c:v>35601.900000000016</c:v>
                </c:pt>
                <c:pt idx="27">
                  <c:v>35683.800000000017</c:v>
                </c:pt>
                <c:pt idx="28">
                  <c:v>35765.700000000019</c:v>
                </c:pt>
                <c:pt idx="29">
                  <c:v>35847.60000000002</c:v>
                </c:pt>
                <c:pt idx="30">
                  <c:v>35929.500000000022</c:v>
                </c:pt>
                <c:pt idx="31">
                  <c:v>36011.400000000023</c:v>
                </c:pt>
                <c:pt idx="32">
                  <c:v>36093.300000000025</c:v>
                </c:pt>
                <c:pt idx="33">
                  <c:v>36175.200000000026</c:v>
                </c:pt>
                <c:pt idx="34">
                  <c:v>36257.100000000028</c:v>
                </c:pt>
                <c:pt idx="35">
                  <c:v>36339.000000000029</c:v>
                </c:pt>
                <c:pt idx="36">
                  <c:v>36420.900000000031</c:v>
                </c:pt>
                <c:pt idx="37">
                  <c:v>36502.800000000032</c:v>
                </c:pt>
                <c:pt idx="38">
                  <c:v>36584.700000000033</c:v>
                </c:pt>
                <c:pt idx="39">
                  <c:v>36666.600000000035</c:v>
                </c:pt>
                <c:pt idx="40">
                  <c:v>36748.500000000036</c:v>
                </c:pt>
                <c:pt idx="41">
                  <c:v>36830.400000000038</c:v>
                </c:pt>
                <c:pt idx="42">
                  <c:v>36912.300000000039</c:v>
                </c:pt>
                <c:pt idx="43">
                  <c:v>36994.200000000041</c:v>
                </c:pt>
                <c:pt idx="44">
                  <c:v>37076.100000000042</c:v>
                </c:pt>
                <c:pt idx="45">
                  <c:v>37158.000000000044</c:v>
                </c:pt>
                <c:pt idx="46">
                  <c:v>37239.900000000045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52528</c:v>
                </c:pt>
                <c:pt idx="14">
                  <c:v>53056</c:v>
                </c:pt>
                <c:pt idx="15">
                  <c:v>53584</c:v>
                </c:pt>
                <c:pt idx="16">
                  <c:v>53953.599999999999</c:v>
                </c:pt>
                <c:pt idx="17">
                  <c:v>54323.199999999997</c:v>
                </c:pt>
                <c:pt idx="18">
                  <c:v>54692.799999999996</c:v>
                </c:pt>
                <c:pt idx="19">
                  <c:v>55062.399999999994</c:v>
                </c:pt>
                <c:pt idx="20">
                  <c:v>55431.999999999993</c:v>
                </c:pt>
                <c:pt idx="21">
                  <c:v>55801.599999999991</c:v>
                </c:pt>
                <c:pt idx="22">
                  <c:v>56171.19999999999</c:v>
                </c:pt>
                <c:pt idx="23">
                  <c:v>56540.799999999988</c:v>
                </c:pt>
                <c:pt idx="24">
                  <c:v>56910.399999999987</c:v>
                </c:pt>
                <c:pt idx="25">
                  <c:v>57279.999999999985</c:v>
                </c:pt>
                <c:pt idx="26">
                  <c:v>57649.599999999984</c:v>
                </c:pt>
                <c:pt idx="27">
                  <c:v>58019.199999999983</c:v>
                </c:pt>
                <c:pt idx="28">
                  <c:v>58388.799999999981</c:v>
                </c:pt>
                <c:pt idx="29">
                  <c:v>58758.39999999998</c:v>
                </c:pt>
                <c:pt idx="30">
                  <c:v>59127.999999999978</c:v>
                </c:pt>
                <c:pt idx="31">
                  <c:v>59497.599999999977</c:v>
                </c:pt>
                <c:pt idx="32">
                  <c:v>59867.199999999975</c:v>
                </c:pt>
                <c:pt idx="33">
                  <c:v>60236.799999999974</c:v>
                </c:pt>
                <c:pt idx="34">
                  <c:v>60606.399999999972</c:v>
                </c:pt>
                <c:pt idx="35">
                  <c:v>60975.999999999971</c:v>
                </c:pt>
                <c:pt idx="36">
                  <c:v>61345.599999999969</c:v>
                </c:pt>
                <c:pt idx="37">
                  <c:v>61715.199999999968</c:v>
                </c:pt>
                <c:pt idx="38">
                  <c:v>62084.799999999967</c:v>
                </c:pt>
                <c:pt idx="39">
                  <c:v>62454.399999999965</c:v>
                </c:pt>
                <c:pt idx="40">
                  <c:v>62823.999999999964</c:v>
                </c:pt>
                <c:pt idx="41">
                  <c:v>63193.599999999962</c:v>
                </c:pt>
                <c:pt idx="42">
                  <c:v>63563.199999999961</c:v>
                </c:pt>
                <c:pt idx="43">
                  <c:v>63932.799999999959</c:v>
                </c:pt>
                <c:pt idx="44">
                  <c:v>64302.399999999958</c:v>
                </c:pt>
                <c:pt idx="45">
                  <c:v>64671.999999999956</c:v>
                </c:pt>
                <c:pt idx="46">
                  <c:v>65041.599999999955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37237</c:v>
                </c:pt>
                <c:pt idx="14">
                  <c:v>37534</c:v>
                </c:pt>
                <c:pt idx="15">
                  <c:v>37831</c:v>
                </c:pt>
                <c:pt idx="16">
                  <c:v>38038.9</c:v>
                </c:pt>
                <c:pt idx="17">
                  <c:v>38246.800000000003</c:v>
                </c:pt>
                <c:pt idx="18">
                  <c:v>38454.700000000004</c:v>
                </c:pt>
                <c:pt idx="19">
                  <c:v>38662.600000000006</c:v>
                </c:pt>
                <c:pt idx="20">
                  <c:v>38870.500000000007</c:v>
                </c:pt>
                <c:pt idx="21">
                  <c:v>39078.400000000009</c:v>
                </c:pt>
                <c:pt idx="22">
                  <c:v>39286.30000000001</c:v>
                </c:pt>
                <c:pt idx="23">
                  <c:v>39494.200000000012</c:v>
                </c:pt>
                <c:pt idx="24">
                  <c:v>39702.100000000013</c:v>
                </c:pt>
                <c:pt idx="25">
                  <c:v>39910.000000000015</c:v>
                </c:pt>
                <c:pt idx="26">
                  <c:v>40117.900000000016</c:v>
                </c:pt>
                <c:pt idx="27">
                  <c:v>40325.800000000017</c:v>
                </c:pt>
                <c:pt idx="28">
                  <c:v>40533.700000000019</c:v>
                </c:pt>
                <c:pt idx="29">
                  <c:v>40741.60000000002</c:v>
                </c:pt>
                <c:pt idx="30">
                  <c:v>40949.500000000022</c:v>
                </c:pt>
                <c:pt idx="31">
                  <c:v>41157.400000000023</c:v>
                </c:pt>
                <c:pt idx="32">
                  <c:v>41365.300000000025</c:v>
                </c:pt>
                <c:pt idx="33">
                  <c:v>41573.200000000026</c:v>
                </c:pt>
                <c:pt idx="34">
                  <c:v>41781.100000000028</c:v>
                </c:pt>
                <c:pt idx="35">
                  <c:v>41989.000000000029</c:v>
                </c:pt>
                <c:pt idx="36">
                  <c:v>42196.900000000031</c:v>
                </c:pt>
                <c:pt idx="37">
                  <c:v>42404.800000000032</c:v>
                </c:pt>
                <c:pt idx="38">
                  <c:v>42612.700000000033</c:v>
                </c:pt>
                <c:pt idx="39">
                  <c:v>42820.600000000035</c:v>
                </c:pt>
                <c:pt idx="40">
                  <c:v>43028.500000000036</c:v>
                </c:pt>
                <c:pt idx="41">
                  <c:v>43236.400000000038</c:v>
                </c:pt>
                <c:pt idx="42">
                  <c:v>43444.300000000039</c:v>
                </c:pt>
                <c:pt idx="43">
                  <c:v>43652.200000000041</c:v>
                </c:pt>
                <c:pt idx="44">
                  <c:v>43860.100000000042</c:v>
                </c:pt>
                <c:pt idx="45">
                  <c:v>44068.000000000044</c:v>
                </c:pt>
                <c:pt idx="46">
                  <c:v>44275.900000000045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54640</c:v>
                </c:pt>
                <c:pt idx="1">
                  <c:v>55040</c:v>
                </c:pt>
                <c:pt idx="2">
                  <c:v>55620</c:v>
                </c:pt>
                <c:pt idx="3">
                  <c:v>56430</c:v>
                </c:pt>
                <c:pt idx="4">
                  <c:v>57020</c:v>
                </c:pt>
                <c:pt idx="5">
                  <c:v>57610</c:v>
                </c:pt>
                <c:pt idx="6">
                  <c:v>58110</c:v>
                </c:pt>
                <c:pt idx="7">
                  <c:v>58350</c:v>
                </c:pt>
                <c:pt idx="8">
                  <c:v>58730</c:v>
                </c:pt>
                <c:pt idx="9">
                  <c:v>59430</c:v>
                </c:pt>
                <c:pt idx="10">
                  <c:v>59790</c:v>
                </c:pt>
                <c:pt idx="11">
                  <c:v>60340</c:v>
                </c:pt>
                <c:pt idx="12">
                  <c:v>61010</c:v>
                </c:pt>
                <c:pt idx="13">
                  <c:v>61325</c:v>
                </c:pt>
                <c:pt idx="14">
                  <c:v>61640</c:v>
                </c:pt>
                <c:pt idx="15">
                  <c:v>61955</c:v>
                </c:pt>
                <c:pt idx="16">
                  <c:v>62175.5</c:v>
                </c:pt>
                <c:pt idx="17">
                  <c:v>62396</c:v>
                </c:pt>
                <c:pt idx="18">
                  <c:v>62616.5</c:v>
                </c:pt>
                <c:pt idx="19">
                  <c:v>62837</c:v>
                </c:pt>
                <c:pt idx="20">
                  <c:v>63057.5</c:v>
                </c:pt>
                <c:pt idx="21">
                  <c:v>63278</c:v>
                </c:pt>
                <c:pt idx="22">
                  <c:v>63498.5</c:v>
                </c:pt>
                <c:pt idx="23">
                  <c:v>63719</c:v>
                </c:pt>
                <c:pt idx="24">
                  <c:v>63939.5</c:v>
                </c:pt>
                <c:pt idx="25">
                  <c:v>64160</c:v>
                </c:pt>
                <c:pt idx="26">
                  <c:v>64380.5</c:v>
                </c:pt>
                <c:pt idx="27">
                  <c:v>64601</c:v>
                </c:pt>
                <c:pt idx="28">
                  <c:v>64821.5</c:v>
                </c:pt>
                <c:pt idx="29">
                  <c:v>65042</c:v>
                </c:pt>
                <c:pt idx="30">
                  <c:v>65262.5</c:v>
                </c:pt>
                <c:pt idx="31">
                  <c:v>65483</c:v>
                </c:pt>
                <c:pt idx="32">
                  <c:v>65703.5</c:v>
                </c:pt>
                <c:pt idx="33">
                  <c:v>65924</c:v>
                </c:pt>
                <c:pt idx="34">
                  <c:v>66144.5</c:v>
                </c:pt>
                <c:pt idx="35">
                  <c:v>66365</c:v>
                </c:pt>
                <c:pt idx="36">
                  <c:v>66585.5</c:v>
                </c:pt>
                <c:pt idx="37">
                  <c:v>66806</c:v>
                </c:pt>
                <c:pt idx="38">
                  <c:v>67026.5</c:v>
                </c:pt>
                <c:pt idx="39">
                  <c:v>67247</c:v>
                </c:pt>
                <c:pt idx="40">
                  <c:v>67467.5</c:v>
                </c:pt>
                <c:pt idx="41">
                  <c:v>67688</c:v>
                </c:pt>
                <c:pt idx="42">
                  <c:v>67908.5</c:v>
                </c:pt>
                <c:pt idx="43">
                  <c:v>68129</c:v>
                </c:pt>
                <c:pt idx="44">
                  <c:v>68349.5</c:v>
                </c:pt>
                <c:pt idx="45">
                  <c:v>68570</c:v>
                </c:pt>
                <c:pt idx="46">
                  <c:v>68790.5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75024</c:v>
                </c:pt>
                <c:pt idx="14">
                  <c:v>75628</c:v>
                </c:pt>
                <c:pt idx="15">
                  <c:v>76232</c:v>
                </c:pt>
                <c:pt idx="16">
                  <c:v>81215.740000000005</c:v>
                </c:pt>
                <c:pt idx="17">
                  <c:v>86199.48000000001</c:v>
                </c:pt>
                <c:pt idx="18">
                  <c:v>91183.220000000016</c:v>
                </c:pt>
                <c:pt idx="19">
                  <c:v>96166.960000000021</c:v>
                </c:pt>
                <c:pt idx="20">
                  <c:v>101150.70000000001</c:v>
                </c:pt>
                <c:pt idx="21">
                  <c:v>106134.44000000003</c:v>
                </c:pt>
                <c:pt idx="22">
                  <c:v>111118.18000000002</c:v>
                </c:pt>
                <c:pt idx="23">
                  <c:v>116101.92000000003</c:v>
                </c:pt>
                <c:pt idx="24">
                  <c:v>121085.66000000003</c:v>
                </c:pt>
                <c:pt idx="25">
                  <c:v>126069.40000000002</c:v>
                </c:pt>
                <c:pt idx="26">
                  <c:v>131053.14000000001</c:v>
                </c:pt>
                <c:pt idx="27">
                  <c:v>136036.88</c:v>
                </c:pt>
                <c:pt idx="28">
                  <c:v>141020.62000000002</c:v>
                </c:pt>
                <c:pt idx="29">
                  <c:v>146004.36000000002</c:v>
                </c:pt>
                <c:pt idx="30">
                  <c:v>150988.10000000003</c:v>
                </c:pt>
                <c:pt idx="31">
                  <c:v>155971.84000000003</c:v>
                </c:pt>
                <c:pt idx="32">
                  <c:v>160955.58000000002</c:v>
                </c:pt>
                <c:pt idx="33">
                  <c:v>165939.32000000004</c:v>
                </c:pt>
                <c:pt idx="34">
                  <c:v>170923.06000000006</c:v>
                </c:pt>
                <c:pt idx="35">
                  <c:v>175906.80000000005</c:v>
                </c:pt>
                <c:pt idx="36">
                  <c:v>180890.54000000004</c:v>
                </c:pt>
                <c:pt idx="37">
                  <c:v>185874.28000000006</c:v>
                </c:pt>
                <c:pt idx="38">
                  <c:v>190858.02000000008</c:v>
                </c:pt>
                <c:pt idx="39">
                  <c:v>195841.76000000007</c:v>
                </c:pt>
                <c:pt idx="40">
                  <c:v>200825.50000000006</c:v>
                </c:pt>
                <c:pt idx="41">
                  <c:v>205809.24000000008</c:v>
                </c:pt>
                <c:pt idx="42">
                  <c:v>210792.9800000001</c:v>
                </c:pt>
                <c:pt idx="43">
                  <c:v>215776.72000000009</c:v>
                </c:pt>
                <c:pt idx="44">
                  <c:v>220760.46000000008</c:v>
                </c:pt>
                <c:pt idx="45">
                  <c:v>225744.2000000001</c:v>
                </c:pt>
                <c:pt idx="46">
                  <c:v>230727.94000000012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51620</c:v>
                </c:pt>
                <c:pt idx="1">
                  <c:v>52040</c:v>
                </c:pt>
                <c:pt idx="2">
                  <c:v>52590</c:v>
                </c:pt>
                <c:pt idx="3">
                  <c:v>53180</c:v>
                </c:pt>
                <c:pt idx="4">
                  <c:v>53860</c:v>
                </c:pt>
                <c:pt idx="5">
                  <c:v>54290</c:v>
                </c:pt>
                <c:pt idx="6">
                  <c:v>54580</c:v>
                </c:pt>
                <c:pt idx="7">
                  <c:v>54960</c:v>
                </c:pt>
                <c:pt idx="8">
                  <c:v>55360</c:v>
                </c:pt>
                <c:pt idx="9">
                  <c:v>55650</c:v>
                </c:pt>
                <c:pt idx="10">
                  <c:v>55910</c:v>
                </c:pt>
                <c:pt idx="11">
                  <c:v>56090</c:v>
                </c:pt>
                <c:pt idx="12">
                  <c:v>56430</c:v>
                </c:pt>
                <c:pt idx="13">
                  <c:v>56580</c:v>
                </c:pt>
                <c:pt idx="14">
                  <c:v>56730</c:v>
                </c:pt>
                <c:pt idx="15">
                  <c:v>56880</c:v>
                </c:pt>
                <c:pt idx="16">
                  <c:v>56985</c:v>
                </c:pt>
                <c:pt idx="17">
                  <c:v>57090</c:v>
                </c:pt>
                <c:pt idx="18">
                  <c:v>57195</c:v>
                </c:pt>
                <c:pt idx="19">
                  <c:v>57300</c:v>
                </c:pt>
                <c:pt idx="20">
                  <c:v>57405</c:v>
                </c:pt>
                <c:pt idx="21">
                  <c:v>57510</c:v>
                </c:pt>
                <c:pt idx="22">
                  <c:v>57615</c:v>
                </c:pt>
                <c:pt idx="23">
                  <c:v>57720</c:v>
                </c:pt>
                <c:pt idx="24">
                  <c:v>57825</c:v>
                </c:pt>
                <c:pt idx="25">
                  <c:v>57930</c:v>
                </c:pt>
                <c:pt idx="26">
                  <c:v>58035</c:v>
                </c:pt>
                <c:pt idx="27">
                  <c:v>58140</c:v>
                </c:pt>
                <c:pt idx="28">
                  <c:v>58245</c:v>
                </c:pt>
                <c:pt idx="29">
                  <c:v>58350</c:v>
                </c:pt>
                <c:pt idx="30">
                  <c:v>58455</c:v>
                </c:pt>
                <c:pt idx="31">
                  <c:v>58560</c:v>
                </c:pt>
                <c:pt idx="32">
                  <c:v>58665</c:v>
                </c:pt>
                <c:pt idx="33">
                  <c:v>58770</c:v>
                </c:pt>
                <c:pt idx="34">
                  <c:v>58875</c:v>
                </c:pt>
                <c:pt idx="35">
                  <c:v>58980</c:v>
                </c:pt>
                <c:pt idx="36">
                  <c:v>59085</c:v>
                </c:pt>
                <c:pt idx="37">
                  <c:v>59190</c:v>
                </c:pt>
                <c:pt idx="38">
                  <c:v>59295</c:v>
                </c:pt>
                <c:pt idx="39">
                  <c:v>59400</c:v>
                </c:pt>
                <c:pt idx="40">
                  <c:v>59505</c:v>
                </c:pt>
                <c:pt idx="41">
                  <c:v>59610</c:v>
                </c:pt>
                <c:pt idx="42">
                  <c:v>59715</c:v>
                </c:pt>
                <c:pt idx="43">
                  <c:v>59820</c:v>
                </c:pt>
                <c:pt idx="44">
                  <c:v>59925</c:v>
                </c:pt>
                <c:pt idx="45">
                  <c:v>60030</c:v>
                </c:pt>
                <c:pt idx="46">
                  <c:v>60135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65551</c:v>
                </c:pt>
                <c:pt idx="14">
                  <c:v>65922</c:v>
                </c:pt>
                <c:pt idx="15">
                  <c:v>66293</c:v>
                </c:pt>
                <c:pt idx="16">
                  <c:v>71113.64</c:v>
                </c:pt>
                <c:pt idx="17">
                  <c:v>75934.28</c:v>
                </c:pt>
                <c:pt idx="18">
                  <c:v>80754.92</c:v>
                </c:pt>
                <c:pt idx="19">
                  <c:v>85575.56</c:v>
                </c:pt>
                <c:pt idx="20">
                  <c:v>90396.199999999983</c:v>
                </c:pt>
                <c:pt idx="21">
                  <c:v>95216.84</c:v>
                </c:pt>
                <c:pt idx="22">
                  <c:v>100037.47999999998</c:v>
                </c:pt>
                <c:pt idx="23">
                  <c:v>104858.11999999998</c:v>
                </c:pt>
                <c:pt idx="24">
                  <c:v>109678.75999999998</c:v>
                </c:pt>
                <c:pt idx="25">
                  <c:v>114499.39999999997</c:v>
                </c:pt>
                <c:pt idx="26">
                  <c:v>119320.03999999995</c:v>
                </c:pt>
                <c:pt idx="27">
                  <c:v>124140.67999999995</c:v>
                </c:pt>
                <c:pt idx="28">
                  <c:v>128961.31999999995</c:v>
                </c:pt>
                <c:pt idx="29">
                  <c:v>133781.95999999993</c:v>
                </c:pt>
                <c:pt idx="30">
                  <c:v>138602.59999999992</c:v>
                </c:pt>
                <c:pt idx="31">
                  <c:v>143423.23999999993</c:v>
                </c:pt>
                <c:pt idx="32">
                  <c:v>148243.87999999995</c:v>
                </c:pt>
                <c:pt idx="33">
                  <c:v>153064.51999999993</c:v>
                </c:pt>
                <c:pt idx="34">
                  <c:v>157885.15999999992</c:v>
                </c:pt>
                <c:pt idx="35">
                  <c:v>162705.79999999993</c:v>
                </c:pt>
                <c:pt idx="36">
                  <c:v>167526.43999999994</c:v>
                </c:pt>
                <c:pt idx="37">
                  <c:v>172347.07999999993</c:v>
                </c:pt>
                <c:pt idx="38">
                  <c:v>177167.71999999991</c:v>
                </c:pt>
                <c:pt idx="39">
                  <c:v>181988.35999999993</c:v>
                </c:pt>
                <c:pt idx="40">
                  <c:v>186808.99999999994</c:v>
                </c:pt>
                <c:pt idx="41">
                  <c:v>191629.63999999993</c:v>
                </c:pt>
                <c:pt idx="42">
                  <c:v>196450.27999999991</c:v>
                </c:pt>
                <c:pt idx="43">
                  <c:v>201270.91999999993</c:v>
                </c:pt>
                <c:pt idx="44">
                  <c:v>206091.55999999994</c:v>
                </c:pt>
                <c:pt idx="45">
                  <c:v>210912.19999999992</c:v>
                </c:pt>
                <c:pt idx="46">
                  <c:v>215732.83999999991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33580</c:v>
                </c:pt>
                <c:pt idx="1">
                  <c:v>33750</c:v>
                </c:pt>
                <c:pt idx="2">
                  <c:v>33890</c:v>
                </c:pt>
                <c:pt idx="3">
                  <c:v>34250</c:v>
                </c:pt>
                <c:pt idx="4">
                  <c:v>34640</c:v>
                </c:pt>
                <c:pt idx="5">
                  <c:v>35020</c:v>
                </c:pt>
                <c:pt idx="6">
                  <c:v>35260</c:v>
                </c:pt>
                <c:pt idx="7">
                  <c:v>35570</c:v>
                </c:pt>
                <c:pt idx="8">
                  <c:v>35760</c:v>
                </c:pt>
                <c:pt idx="9">
                  <c:v>35840</c:v>
                </c:pt>
                <c:pt idx="10">
                  <c:v>36020</c:v>
                </c:pt>
                <c:pt idx="11">
                  <c:v>36160</c:v>
                </c:pt>
                <c:pt idx="12">
                  <c:v>36320</c:v>
                </c:pt>
                <c:pt idx="13">
                  <c:v>36523</c:v>
                </c:pt>
                <c:pt idx="14">
                  <c:v>36726</c:v>
                </c:pt>
                <c:pt idx="15">
                  <c:v>36929</c:v>
                </c:pt>
                <c:pt idx="16">
                  <c:v>37071.1</c:v>
                </c:pt>
                <c:pt idx="17">
                  <c:v>37213.199999999997</c:v>
                </c:pt>
                <c:pt idx="18">
                  <c:v>37355.299999999996</c:v>
                </c:pt>
                <c:pt idx="19">
                  <c:v>37497.399999999994</c:v>
                </c:pt>
                <c:pt idx="20">
                  <c:v>37639.499999999993</c:v>
                </c:pt>
                <c:pt idx="21">
                  <c:v>37781.599999999991</c:v>
                </c:pt>
                <c:pt idx="22">
                  <c:v>37923.69999999999</c:v>
                </c:pt>
                <c:pt idx="23">
                  <c:v>38065.799999999988</c:v>
                </c:pt>
                <c:pt idx="24">
                  <c:v>38207.899999999987</c:v>
                </c:pt>
                <c:pt idx="25">
                  <c:v>38349.999999999985</c:v>
                </c:pt>
                <c:pt idx="26">
                  <c:v>38492.099999999984</c:v>
                </c:pt>
                <c:pt idx="27">
                  <c:v>38634.199999999983</c:v>
                </c:pt>
                <c:pt idx="28">
                  <c:v>38776.299999999981</c:v>
                </c:pt>
                <c:pt idx="29">
                  <c:v>38918.39999999998</c:v>
                </c:pt>
                <c:pt idx="30">
                  <c:v>39060.499999999978</c:v>
                </c:pt>
                <c:pt idx="31">
                  <c:v>39202.599999999977</c:v>
                </c:pt>
                <c:pt idx="32">
                  <c:v>39344.699999999975</c:v>
                </c:pt>
                <c:pt idx="33">
                  <c:v>39486.799999999974</c:v>
                </c:pt>
                <c:pt idx="34">
                  <c:v>39628.899999999972</c:v>
                </c:pt>
                <c:pt idx="35">
                  <c:v>39770.999999999971</c:v>
                </c:pt>
                <c:pt idx="36">
                  <c:v>39913.099999999969</c:v>
                </c:pt>
                <c:pt idx="37">
                  <c:v>40055.199999999968</c:v>
                </c:pt>
                <c:pt idx="38">
                  <c:v>40197.299999999967</c:v>
                </c:pt>
                <c:pt idx="39">
                  <c:v>40339.399999999965</c:v>
                </c:pt>
                <c:pt idx="40">
                  <c:v>40481.499999999964</c:v>
                </c:pt>
                <c:pt idx="41">
                  <c:v>40623.599999999962</c:v>
                </c:pt>
                <c:pt idx="42">
                  <c:v>40765.699999999961</c:v>
                </c:pt>
                <c:pt idx="43">
                  <c:v>40907.799999999959</c:v>
                </c:pt>
                <c:pt idx="44">
                  <c:v>41049.899999999958</c:v>
                </c:pt>
                <c:pt idx="45">
                  <c:v>41191.999999999956</c:v>
                </c:pt>
                <c:pt idx="46">
                  <c:v>41334.099999999955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4776"/>
        <c:axId val="624105168"/>
      </c:areaChart>
      <c:catAx>
        <c:axId val="62410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05168"/>
        <c:crosses val="autoZero"/>
        <c:auto val="1"/>
        <c:lblAlgn val="ctr"/>
        <c:lblOffset val="100"/>
        <c:noMultiLvlLbl val="0"/>
      </c:catAx>
      <c:valAx>
        <c:axId val="62410516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047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22855546986444192"/>
          <c:w val="0.11982198079656506"/>
          <c:h val="0.7248777421361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</a:t>
            </a:r>
            <a:r>
              <a:rPr lang="en-GB" sz="2000"/>
              <a:t>70%</a:t>
            </a:r>
            <a:r>
              <a:rPr lang="en-GB" sz="2000" baseline="0"/>
              <a:t> to current settlements, 30% new</a:t>
            </a:r>
            <a:endParaRPr lang="en-GB" sz="2000"/>
          </a:p>
          <a:p>
            <a:pPr>
              <a:defRPr sz="2400"/>
            </a:pPr>
            <a:r>
              <a:rPr lang="en-GB" sz="2000"/>
              <a:t>+ 40,066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84725.681016866889</c:v>
                </c:pt>
                <c:pt idx="15">
                  <c:v>85251.362033733778</c:v>
                </c:pt>
                <c:pt idx="16">
                  <c:v>91481.440400965657</c:v>
                </c:pt>
                <c:pt idx="17">
                  <c:v>97711.518768197537</c:v>
                </c:pt>
                <c:pt idx="18">
                  <c:v>103941.59713542942</c:v>
                </c:pt>
                <c:pt idx="19">
                  <c:v>110171.6755026613</c:v>
                </c:pt>
                <c:pt idx="20">
                  <c:v>116401.75386989316</c:v>
                </c:pt>
                <c:pt idx="21">
                  <c:v>122631.83223712507</c:v>
                </c:pt>
                <c:pt idx="22">
                  <c:v>128861.91060435693</c:v>
                </c:pt>
                <c:pt idx="23">
                  <c:v>135091.98897158881</c:v>
                </c:pt>
                <c:pt idx="24">
                  <c:v>141322.06733882069</c:v>
                </c:pt>
                <c:pt idx="25">
                  <c:v>147552.14570605254</c:v>
                </c:pt>
                <c:pt idx="26">
                  <c:v>153782.22407328442</c:v>
                </c:pt>
                <c:pt idx="27">
                  <c:v>160012.3024405163</c:v>
                </c:pt>
                <c:pt idx="28">
                  <c:v>166242.38080774818</c:v>
                </c:pt>
                <c:pt idx="29">
                  <c:v>172472.45917498006</c:v>
                </c:pt>
                <c:pt idx="30">
                  <c:v>178702.53754221197</c:v>
                </c:pt>
                <c:pt idx="31">
                  <c:v>184932.61590944382</c:v>
                </c:pt>
                <c:pt idx="32">
                  <c:v>191162.6942766757</c:v>
                </c:pt>
                <c:pt idx="33">
                  <c:v>197392.77264390761</c:v>
                </c:pt>
                <c:pt idx="34">
                  <c:v>203622.85101113952</c:v>
                </c:pt>
                <c:pt idx="35">
                  <c:v>209852.92937837139</c:v>
                </c:pt>
                <c:pt idx="36">
                  <c:v>216083.00774560327</c:v>
                </c:pt>
                <c:pt idx="37">
                  <c:v>222313.08611283518</c:v>
                </c:pt>
                <c:pt idx="38">
                  <c:v>228543.16448006709</c:v>
                </c:pt>
                <c:pt idx="39">
                  <c:v>234773.24284729897</c:v>
                </c:pt>
                <c:pt idx="40">
                  <c:v>241003.32121453085</c:v>
                </c:pt>
                <c:pt idx="41">
                  <c:v>247233.39958176276</c:v>
                </c:pt>
                <c:pt idx="42">
                  <c:v>253463.47794899467</c:v>
                </c:pt>
                <c:pt idx="43">
                  <c:v>259693.55631622655</c:v>
                </c:pt>
                <c:pt idx="44">
                  <c:v>265923.63468345843</c:v>
                </c:pt>
                <c:pt idx="45">
                  <c:v>272153.7130506903</c:v>
                </c:pt>
                <c:pt idx="46">
                  <c:v>278383.79141792218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97085.371145092009</c:v>
                </c:pt>
                <c:pt idx="15">
                  <c:v>97470.742290184018</c:v>
                </c:pt>
                <c:pt idx="16">
                  <c:v>97740.502091748422</c:v>
                </c:pt>
                <c:pt idx="17">
                  <c:v>98010.261893312825</c:v>
                </c:pt>
                <c:pt idx="18">
                  <c:v>98280.021694877229</c:v>
                </c:pt>
                <c:pt idx="19">
                  <c:v>98549.781496441632</c:v>
                </c:pt>
                <c:pt idx="20">
                  <c:v>98819.541298006036</c:v>
                </c:pt>
                <c:pt idx="21">
                  <c:v>99089.301099570439</c:v>
                </c:pt>
                <c:pt idx="22">
                  <c:v>99359.060901134842</c:v>
                </c:pt>
                <c:pt idx="23">
                  <c:v>99628.820702699246</c:v>
                </c:pt>
                <c:pt idx="24">
                  <c:v>99898.580504263649</c:v>
                </c:pt>
                <c:pt idx="25">
                  <c:v>100168.34030582805</c:v>
                </c:pt>
                <c:pt idx="26">
                  <c:v>100438.10010739246</c:v>
                </c:pt>
                <c:pt idx="27">
                  <c:v>100707.85990895686</c:v>
                </c:pt>
                <c:pt idx="28">
                  <c:v>100977.61971052126</c:v>
                </c:pt>
                <c:pt idx="29">
                  <c:v>101247.37951208567</c:v>
                </c:pt>
                <c:pt idx="30">
                  <c:v>101517.13931365007</c:v>
                </c:pt>
                <c:pt idx="31">
                  <c:v>101786.89911521447</c:v>
                </c:pt>
                <c:pt idx="32">
                  <c:v>102056.65891677888</c:v>
                </c:pt>
                <c:pt idx="33">
                  <c:v>102326.41871834328</c:v>
                </c:pt>
                <c:pt idx="34">
                  <c:v>102596.17851990768</c:v>
                </c:pt>
                <c:pt idx="35">
                  <c:v>102865.93832147209</c:v>
                </c:pt>
                <c:pt idx="36">
                  <c:v>103135.69812303649</c:v>
                </c:pt>
                <c:pt idx="37">
                  <c:v>103405.45792460089</c:v>
                </c:pt>
                <c:pt idx="38">
                  <c:v>103675.2177261653</c:v>
                </c:pt>
                <c:pt idx="39">
                  <c:v>103944.9775277297</c:v>
                </c:pt>
                <c:pt idx="40">
                  <c:v>104214.7373292941</c:v>
                </c:pt>
                <c:pt idx="41">
                  <c:v>104484.49713085851</c:v>
                </c:pt>
                <c:pt idx="42">
                  <c:v>104754.25693242291</c:v>
                </c:pt>
                <c:pt idx="43">
                  <c:v>105024.01673398732</c:v>
                </c:pt>
                <c:pt idx="44">
                  <c:v>105293.77653555172</c:v>
                </c:pt>
                <c:pt idx="45">
                  <c:v>105563.53633711612</c:v>
                </c:pt>
                <c:pt idx="46">
                  <c:v>105833.29613868053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69278.484442098867</c:v>
                </c:pt>
                <c:pt idx="15">
                  <c:v>69756.968884197733</c:v>
                </c:pt>
                <c:pt idx="16">
                  <c:v>70091.907993666944</c:v>
                </c:pt>
                <c:pt idx="17">
                  <c:v>70426.847103136155</c:v>
                </c:pt>
                <c:pt idx="18">
                  <c:v>70761.786212605366</c:v>
                </c:pt>
                <c:pt idx="19">
                  <c:v>71096.725322074577</c:v>
                </c:pt>
                <c:pt idx="20">
                  <c:v>71431.664431543788</c:v>
                </c:pt>
                <c:pt idx="21">
                  <c:v>71766.603541012999</c:v>
                </c:pt>
                <c:pt idx="22">
                  <c:v>72101.54265048221</c:v>
                </c:pt>
                <c:pt idx="23">
                  <c:v>72436.481759951421</c:v>
                </c:pt>
                <c:pt idx="24">
                  <c:v>72771.420869420632</c:v>
                </c:pt>
                <c:pt idx="25">
                  <c:v>73106.359978889843</c:v>
                </c:pt>
                <c:pt idx="26">
                  <c:v>73441.299088359054</c:v>
                </c:pt>
                <c:pt idx="27">
                  <c:v>73776.238197828265</c:v>
                </c:pt>
                <c:pt idx="28">
                  <c:v>74111.177307297476</c:v>
                </c:pt>
                <c:pt idx="29">
                  <c:v>74446.116416766687</c:v>
                </c:pt>
                <c:pt idx="30">
                  <c:v>74781.055526235898</c:v>
                </c:pt>
                <c:pt idx="31">
                  <c:v>75115.994635705109</c:v>
                </c:pt>
                <c:pt idx="32">
                  <c:v>75450.933745174319</c:v>
                </c:pt>
                <c:pt idx="33">
                  <c:v>75785.87285464353</c:v>
                </c:pt>
                <c:pt idx="34">
                  <c:v>76120.811964112727</c:v>
                </c:pt>
                <c:pt idx="35">
                  <c:v>76455.751073581923</c:v>
                </c:pt>
                <c:pt idx="36">
                  <c:v>76790.69018305112</c:v>
                </c:pt>
                <c:pt idx="37">
                  <c:v>77125.629292520316</c:v>
                </c:pt>
                <c:pt idx="38">
                  <c:v>77460.568401989512</c:v>
                </c:pt>
                <c:pt idx="39">
                  <c:v>77795.507511458709</c:v>
                </c:pt>
                <c:pt idx="40">
                  <c:v>78130.446620927905</c:v>
                </c:pt>
                <c:pt idx="41">
                  <c:v>78465.385730397102</c:v>
                </c:pt>
                <c:pt idx="42">
                  <c:v>78800.324839866298</c:v>
                </c:pt>
                <c:pt idx="43">
                  <c:v>79135.263949335495</c:v>
                </c:pt>
                <c:pt idx="44">
                  <c:v>79470.203058804691</c:v>
                </c:pt>
                <c:pt idx="45">
                  <c:v>79805.142168273887</c:v>
                </c:pt>
                <c:pt idx="46">
                  <c:v>80140.081277743084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102200</c:v>
                </c:pt>
                <c:pt idx="1">
                  <c:v>103900</c:v>
                </c:pt>
                <c:pt idx="2">
                  <c:v>105200</c:v>
                </c:pt>
                <c:pt idx="3">
                  <c:v>111800</c:v>
                </c:pt>
                <c:pt idx="4">
                  <c:v>111700</c:v>
                </c:pt>
                <c:pt idx="5">
                  <c:v>114800</c:v>
                </c:pt>
                <c:pt idx="6">
                  <c:v>113100</c:v>
                </c:pt>
                <c:pt idx="7">
                  <c:v>110500</c:v>
                </c:pt>
                <c:pt idx="8">
                  <c:v>112500</c:v>
                </c:pt>
                <c:pt idx="9">
                  <c:v>114600</c:v>
                </c:pt>
                <c:pt idx="10">
                  <c:v>117700</c:v>
                </c:pt>
                <c:pt idx="11">
                  <c:v>116000</c:v>
                </c:pt>
                <c:pt idx="12">
                  <c:v>120400</c:v>
                </c:pt>
                <c:pt idx="13">
                  <c:v>120400</c:v>
                </c:pt>
                <c:pt idx="14">
                  <c:v>121457.54978271261</c:v>
                </c:pt>
                <c:pt idx="15">
                  <c:v>122515.09956542522</c:v>
                </c:pt>
                <c:pt idx="16">
                  <c:v>123255.38441332405</c:v>
                </c:pt>
                <c:pt idx="17">
                  <c:v>123995.66926122288</c:v>
                </c:pt>
                <c:pt idx="18">
                  <c:v>124735.95410912171</c:v>
                </c:pt>
                <c:pt idx="19">
                  <c:v>125476.23895702054</c:v>
                </c:pt>
                <c:pt idx="20">
                  <c:v>126216.52380491937</c:v>
                </c:pt>
                <c:pt idx="21">
                  <c:v>126956.8086528182</c:v>
                </c:pt>
                <c:pt idx="22">
                  <c:v>127697.09350071703</c:v>
                </c:pt>
                <c:pt idx="23">
                  <c:v>128437.37834861586</c:v>
                </c:pt>
                <c:pt idx="24">
                  <c:v>129177.6631965147</c:v>
                </c:pt>
                <c:pt idx="25">
                  <c:v>129917.94804441353</c:v>
                </c:pt>
                <c:pt idx="26">
                  <c:v>130658.23289231236</c:v>
                </c:pt>
                <c:pt idx="27">
                  <c:v>131398.51774021119</c:v>
                </c:pt>
                <c:pt idx="28">
                  <c:v>132138.80258811</c:v>
                </c:pt>
                <c:pt idx="29">
                  <c:v>132879.08743600882</c:v>
                </c:pt>
                <c:pt idx="30">
                  <c:v>133619.37228390764</c:v>
                </c:pt>
                <c:pt idx="31">
                  <c:v>134359.65713180645</c:v>
                </c:pt>
                <c:pt idx="32">
                  <c:v>135099.94197970527</c:v>
                </c:pt>
                <c:pt idx="33">
                  <c:v>135840.22682760408</c:v>
                </c:pt>
                <c:pt idx="34">
                  <c:v>136580.5116755029</c:v>
                </c:pt>
                <c:pt idx="35">
                  <c:v>137320.79652340172</c:v>
                </c:pt>
                <c:pt idx="36">
                  <c:v>138061.08137130053</c:v>
                </c:pt>
                <c:pt idx="37">
                  <c:v>138801.36621919935</c:v>
                </c:pt>
                <c:pt idx="38">
                  <c:v>139541.65106709817</c:v>
                </c:pt>
                <c:pt idx="39">
                  <c:v>140281.93591499698</c:v>
                </c:pt>
                <c:pt idx="40">
                  <c:v>141022.2207628958</c:v>
                </c:pt>
                <c:pt idx="41">
                  <c:v>141762.50561079461</c:v>
                </c:pt>
                <c:pt idx="42">
                  <c:v>142502.79045869343</c:v>
                </c:pt>
                <c:pt idx="43">
                  <c:v>143243.07530659225</c:v>
                </c:pt>
                <c:pt idx="44">
                  <c:v>143983.36015449106</c:v>
                </c:pt>
                <c:pt idx="45">
                  <c:v>144723.64500238988</c:v>
                </c:pt>
                <c:pt idx="46">
                  <c:v>145463.9298502887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68955.948842417332</c:v>
                </c:pt>
                <c:pt idx="15">
                  <c:v>69611.897684834665</c:v>
                </c:pt>
                <c:pt idx="16">
                  <c:v>70071.0618745268</c:v>
                </c:pt>
                <c:pt idx="17">
                  <c:v>70530.226064218936</c:v>
                </c:pt>
                <c:pt idx="18">
                  <c:v>70989.390253911071</c:v>
                </c:pt>
                <c:pt idx="19">
                  <c:v>71448.554443603207</c:v>
                </c:pt>
                <c:pt idx="20">
                  <c:v>71907.718633295342</c:v>
                </c:pt>
                <c:pt idx="21">
                  <c:v>72366.882822987478</c:v>
                </c:pt>
                <c:pt idx="22">
                  <c:v>72826.047012679614</c:v>
                </c:pt>
                <c:pt idx="23">
                  <c:v>73285.211202371749</c:v>
                </c:pt>
                <c:pt idx="24">
                  <c:v>73744.375392063885</c:v>
                </c:pt>
                <c:pt idx="25">
                  <c:v>74203.53958175602</c:v>
                </c:pt>
                <c:pt idx="26">
                  <c:v>74662.703771448156</c:v>
                </c:pt>
                <c:pt idx="27">
                  <c:v>75121.867961140291</c:v>
                </c:pt>
                <c:pt idx="28">
                  <c:v>75581.032150832427</c:v>
                </c:pt>
                <c:pt idx="29">
                  <c:v>76040.196340524562</c:v>
                </c:pt>
                <c:pt idx="30">
                  <c:v>76499.360530216698</c:v>
                </c:pt>
                <c:pt idx="31">
                  <c:v>76958.524719908834</c:v>
                </c:pt>
                <c:pt idx="32">
                  <c:v>77417.688909600969</c:v>
                </c:pt>
                <c:pt idx="33">
                  <c:v>77876.853099293105</c:v>
                </c:pt>
                <c:pt idx="34">
                  <c:v>78336.01728898524</c:v>
                </c:pt>
                <c:pt idx="35">
                  <c:v>78795.181478677376</c:v>
                </c:pt>
                <c:pt idx="36">
                  <c:v>79254.345668369511</c:v>
                </c:pt>
                <c:pt idx="37">
                  <c:v>79713.509858061647</c:v>
                </c:pt>
                <c:pt idx="38">
                  <c:v>80172.674047753782</c:v>
                </c:pt>
                <c:pt idx="39">
                  <c:v>80631.838237445918</c:v>
                </c:pt>
                <c:pt idx="40">
                  <c:v>81091.002427138053</c:v>
                </c:pt>
                <c:pt idx="41">
                  <c:v>81550.166616830189</c:v>
                </c:pt>
                <c:pt idx="42">
                  <c:v>82009.330806522325</c:v>
                </c:pt>
                <c:pt idx="43">
                  <c:v>82468.49499621446</c:v>
                </c:pt>
                <c:pt idx="44">
                  <c:v>82927.659185906596</c:v>
                </c:pt>
                <c:pt idx="45">
                  <c:v>83386.823375598731</c:v>
                </c:pt>
                <c:pt idx="46">
                  <c:v>83845.987565290867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59739.314808536823</c:v>
                </c:pt>
                <c:pt idx="15">
                  <c:v>60078.629617073646</c:v>
                </c:pt>
                <c:pt idx="16">
                  <c:v>60316.149983049429</c:v>
                </c:pt>
                <c:pt idx="17">
                  <c:v>60553.670349025211</c:v>
                </c:pt>
                <c:pt idx="18">
                  <c:v>60791.190715000994</c:v>
                </c:pt>
                <c:pt idx="19">
                  <c:v>61028.711080976776</c:v>
                </c:pt>
                <c:pt idx="20">
                  <c:v>61266.231446952559</c:v>
                </c:pt>
                <c:pt idx="21">
                  <c:v>61503.751812928342</c:v>
                </c:pt>
                <c:pt idx="22">
                  <c:v>61741.272178904124</c:v>
                </c:pt>
                <c:pt idx="23">
                  <c:v>61978.792544879907</c:v>
                </c:pt>
                <c:pt idx="24">
                  <c:v>62216.31291085569</c:v>
                </c:pt>
                <c:pt idx="25">
                  <c:v>62453.833276831472</c:v>
                </c:pt>
                <c:pt idx="26">
                  <c:v>62691.353642807255</c:v>
                </c:pt>
                <c:pt idx="27">
                  <c:v>62928.874008783037</c:v>
                </c:pt>
                <c:pt idx="28">
                  <c:v>63166.39437475882</c:v>
                </c:pt>
                <c:pt idx="29">
                  <c:v>63403.914740734603</c:v>
                </c:pt>
                <c:pt idx="30">
                  <c:v>63641.435106710385</c:v>
                </c:pt>
                <c:pt idx="31">
                  <c:v>63878.955472686168</c:v>
                </c:pt>
                <c:pt idx="32">
                  <c:v>64116.475838661951</c:v>
                </c:pt>
                <c:pt idx="33">
                  <c:v>64353.996204637733</c:v>
                </c:pt>
                <c:pt idx="34">
                  <c:v>64591.516570613516</c:v>
                </c:pt>
                <c:pt idx="35">
                  <c:v>64829.036936589298</c:v>
                </c:pt>
                <c:pt idx="36">
                  <c:v>65066.557302565081</c:v>
                </c:pt>
                <c:pt idx="37">
                  <c:v>65304.077668540864</c:v>
                </c:pt>
                <c:pt idx="38">
                  <c:v>65541.598034516646</c:v>
                </c:pt>
                <c:pt idx="39">
                  <c:v>65779.118400492429</c:v>
                </c:pt>
                <c:pt idx="40">
                  <c:v>66016.638766468212</c:v>
                </c:pt>
                <c:pt idx="41">
                  <c:v>66254.159132443994</c:v>
                </c:pt>
                <c:pt idx="42">
                  <c:v>66491.679498419777</c:v>
                </c:pt>
                <c:pt idx="43">
                  <c:v>66729.199864395559</c:v>
                </c:pt>
                <c:pt idx="44">
                  <c:v>66966.720230371342</c:v>
                </c:pt>
                <c:pt idx="45">
                  <c:v>67204.240596347125</c:v>
                </c:pt>
                <c:pt idx="46">
                  <c:v>67441.760962322907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108829.32407024159</c:v>
                </c:pt>
                <c:pt idx="15">
                  <c:v>109958.64814048319</c:v>
                </c:pt>
                <c:pt idx="16">
                  <c:v>116690.09693305215</c:v>
                </c:pt>
                <c:pt idx="17">
                  <c:v>123421.54572562111</c:v>
                </c:pt>
                <c:pt idx="18">
                  <c:v>130152.99451819007</c:v>
                </c:pt>
                <c:pt idx="19">
                  <c:v>136884.44331075903</c:v>
                </c:pt>
                <c:pt idx="20">
                  <c:v>143615.89210332799</c:v>
                </c:pt>
                <c:pt idx="21">
                  <c:v>150347.34089589695</c:v>
                </c:pt>
                <c:pt idx="22">
                  <c:v>157078.78968846591</c:v>
                </c:pt>
                <c:pt idx="23">
                  <c:v>163810.23848103484</c:v>
                </c:pt>
                <c:pt idx="24">
                  <c:v>170541.68727360378</c:v>
                </c:pt>
                <c:pt idx="25">
                  <c:v>177273.13606617274</c:v>
                </c:pt>
                <c:pt idx="26">
                  <c:v>184004.5848587417</c:v>
                </c:pt>
                <c:pt idx="27">
                  <c:v>190736.03365131063</c:v>
                </c:pt>
                <c:pt idx="28">
                  <c:v>197467.48244387959</c:v>
                </c:pt>
                <c:pt idx="29">
                  <c:v>204198.93123644855</c:v>
                </c:pt>
                <c:pt idx="30">
                  <c:v>210930.38002901751</c:v>
                </c:pt>
                <c:pt idx="31">
                  <c:v>217661.82882158647</c:v>
                </c:pt>
                <c:pt idx="32">
                  <c:v>224393.27761415544</c:v>
                </c:pt>
                <c:pt idx="33">
                  <c:v>231124.7264067244</c:v>
                </c:pt>
                <c:pt idx="34">
                  <c:v>237856.17519929336</c:v>
                </c:pt>
                <c:pt idx="35">
                  <c:v>244587.62399186232</c:v>
                </c:pt>
                <c:pt idx="36">
                  <c:v>251319.07278443128</c:v>
                </c:pt>
                <c:pt idx="37">
                  <c:v>258050.52157700024</c:v>
                </c:pt>
                <c:pt idx="38">
                  <c:v>264781.9703695692</c:v>
                </c:pt>
                <c:pt idx="39">
                  <c:v>271513.41916213813</c:v>
                </c:pt>
                <c:pt idx="40">
                  <c:v>278244.86795470712</c:v>
                </c:pt>
                <c:pt idx="41">
                  <c:v>284976.31674727611</c:v>
                </c:pt>
                <c:pt idx="42">
                  <c:v>291707.7655398451</c:v>
                </c:pt>
                <c:pt idx="43">
                  <c:v>298439.21433241409</c:v>
                </c:pt>
                <c:pt idx="44">
                  <c:v>305170.66312498308</c:v>
                </c:pt>
                <c:pt idx="45">
                  <c:v>311902.11191755207</c:v>
                </c:pt>
                <c:pt idx="46">
                  <c:v>318633.56071012106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90655.533067201293</c:v>
                </c:pt>
                <c:pt idx="15">
                  <c:v>91411.066134402587</c:v>
                </c:pt>
                <c:pt idx="16">
                  <c:v>91939.939281443498</c:v>
                </c:pt>
                <c:pt idx="17">
                  <c:v>92468.812428484409</c:v>
                </c:pt>
                <c:pt idx="18">
                  <c:v>92997.68557552532</c:v>
                </c:pt>
                <c:pt idx="19">
                  <c:v>93526.558722566231</c:v>
                </c:pt>
                <c:pt idx="20">
                  <c:v>94055.431869607142</c:v>
                </c:pt>
                <c:pt idx="21">
                  <c:v>94584.305016648053</c:v>
                </c:pt>
                <c:pt idx="22">
                  <c:v>95113.178163688965</c:v>
                </c:pt>
                <c:pt idx="23">
                  <c:v>95642.051310729876</c:v>
                </c:pt>
                <c:pt idx="24">
                  <c:v>96170.924457770787</c:v>
                </c:pt>
                <c:pt idx="25">
                  <c:v>96699.797604811698</c:v>
                </c:pt>
                <c:pt idx="26">
                  <c:v>97228.670751852609</c:v>
                </c:pt>
                <c:pt idx="27">
                  <c:v>97757.54389889352</c:v>
                </c:pt>
                <c:pt idx="28">
                  <c:v>98286.417045934431</c:v>
                </c:pt>
                <c:pt idx="29">
                  <c:v>98815.290192975343</c:v>
                </c:pt>
                <c:pt idx="30">
                  <c:v>99344.163340016254</c:v>
                </c:pt>
                <c:pt idx="31">
                  <c:v>99873.036487057165</c:v>
                </c:pt>
                <c:pt idx="32">
                  <c:v>100401.90963409808</c:v>
                </c:pt>
                <c:pt idx="33">
                  <c:v>100930.78278113899</c:v>
                </c:pt>
                <c:pt idx="34">
                  <c:v>101459.6559281799</c:v>
                </c:pt>
                <c:pt idx="35">
                  <c:v>101988.52907522081</c:v>
                </c:pt>
                <c:pt idx="36">
                  <c:v>102517.40222226172</c:v>
                </c:pt>
                <c:pt idx="37">
                  <c:v>103046.27536930263</c:v>
                </c:pt>
                <c:pt idx="38">
                  <c:v>103575.14851634354</c:v>
                </c:pt>
                <c:pt idx="39">
                  <c:v>104104.02166338445</c:v>
                </c:pt>
                <c:pt idx="40">
                  <c:v>104632.89481042536</c:v>
                </c:pt>
                <c:pt idx="41">
                  <c:v>105161.76795746628</c:v>
                </c:pt>
                <c:pt idx="42">
                  <c:v>105690.64110450719</c:v>
                </c:pt>
                <c:pt idx="43">
                  <c:v>106219.5142515481</c:v>
                </c:pt>
                <c:pt idx="44">
                  <c:v>106748.38739858901</c:v>
                </c:pt>
                <c:pt idx="45">
                  <c:v>107277.26054562992</c:v>
                </c:pt>
                <c:pt idx="46">
                  <c:v>107806.13369267083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155241.54176331722</c:v>
                </c:pt>
                <c:pt idx="15">
                  <c:v>156383.08352663444</c:v>
                </c:pt>
                <c:pt idx="16">
                  <c:v>163166.64953105306</c:v>
                </c:pt>
                <c:pt idx="17">
                  <c:v>169950.21553547168</c:v>
                </c:pt>
                <c:pt idx="18">
                  <c:v>176733.7815398903</c:v>
                </c:pt>
                <c:pt idx="19">
                  <c:v>183517.34754430893</c:v>
                </c:pt>
                <c:pt idx="20">
                  <c:v>190300.91354872755</c:v>
                </c:pt>
                <c:pt idx="21">
                  <c:v>197084.47955314617</c:v>
                </c:pt>
                <c:pt idx="22">
                  <c:v>203868.04555756479</c:v>
                </c:pt>
                <c:pt idx="23">
                  <c:v>210651.61156198342</c:v>
                </c:pt>
                <c:pt idx="24">
                  <c:v>217435.17756640201</c:v>
                </c:pt>
                <c:pt idx="25">
                  <c:v>224218.74357082063</c:v>
                </c:pt>
                <c:pt idx="26">
                  <c:v>231002.30957523925</c:v>
                </c:pt>
                <c:pt idx="27">
                  <c:v>237785.87557965785</c:v>
                </c:pt>
                <c:pt idx="28">
                  <c:v>244569.44158407647</c:v>
                </c:pt>
                <c:pt idx="29">
                  <c:v>251353.00758849509</c:v>
                </c:pt>
                <c:pt idx="30">
                  <c:v>258136.57359291372</c:v>
                </c:pt>
                <c:pt idx="31">
                  <c:v>264920.13959733234</c:v>
                </c:pt>
                <c:pt idx="32">
                  <c:v>271703.70560175093</c:v>
                </c:pt>
                <c:pt idx="33">
                  <c:v>278487.27160616952</c:v>
                </c:pt>
                <c:pt idx="34">
                  <c:v>285270.83761058812</c:v>
                </c:pt>
                <c:pt idx="35">
                  <c:v>292054.40361500671</c:v>
                </c:pt>
                <c:pt idx="36">
                  <c:v>298837.9696194253</c:v>
                </c:pt>
                <c:pt idx="37">
                  <c:v>305621.5356238439</c:v>
                </c:pt>
                <c:pt idx="38">
                  <c:v>312405.10162826249</c:v>
                </c:pt>
                <c:pt idx="39">
                  <c:v>319188.66763268108</c:v>
                </c:pt>
                <c:pt idx="40">
                  <c:v>325972.23363709968</c:v>
                </c:pt>
                <c:pt idx="41">
                  <c:v>332755.79964151827</c:v>
                </c:pt>
                <c:pt idx="42">
                  <c:v>339539.36564593686</c:v>
                </c:pt>
                <c:pt idx="43">
                  <c:v>346322.93165035546</c:v>
                </c:pt>
                <c:pt idx="44">
                  <c:v>353106.49765477405</c:v>
                </c:pt>
                <c:pt idx="45">
                  <c:v>359890.06365919264</c:v>
                </c:pt>
                <c:pt idx="46">
                  <c:v>366673.62966361124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40875.217219122766</c:v>
                </c:pt>
                <c:pt idx="15">
                  <c:v>41150.434438245531</c:v>
                </c:pt>
                <c:pt idx="16">
                  <c:v>41343.086491631468</c:v>
                </c:pt>
                <c:pt idx="17">
                  <c:v>41535.738545017404</c:v>
                </c:pt>
                <c:pt idx="18">
                  <c:v>41728.390598403341</c:v>
                </c:pt>
                <c:pt idx="19">
                  <c:v>41921.042651789277</c:v>
                </c:pt>
                <c:pt idx="20">
                  <c:v>42113.694705175214</c:v>
                </c:pt>
                <c:pt idx="21">
                  <c:v>42306.346758561151</c:v>
                </c:pt>
                <c:pt idx="22">
                  <c:v>42498.998811947087</c:v>
                </c:pt>
                <c:pt idx="23">
                  <c:v>42691.650865333024</c:v>
                </c:pt>
                <c:pt idx="24">
                  <c:v>42884.30291871896</c:v>
                </c:pt>
                <c:pt idx="25">
                  <c:v>43076.954972104897</c:v>
                </c:pt>
                <c:pt idx="26">
                  <c:v>43269.607025490834</c:v>
                </c:pt>
                <c:pt idx="27">
                  <c:v>43462.25907887677</c:v>
                </c:pt>
                <c:pt idx="28">
                  <c:v>43654.911132262707</c:v>
                </c:pt>
                <c:pt idx="29">
                  <c:v>43847.563185648643</c:v>
                </c:pt>
                <c:pt idx="30">
                  <c:v>44040.21523903458</c:v>
                </c:pt>
                <c:pt idx="31">
                  <c:v>44232.867292420517</c:v>
                </c:pt>
                <c:pt idx="32">
                  <c:v>44425.519345806453</c:v>
                </c:pt>
                <c:pt idx="33">
                  <c:v>44618.17139919239</c:v>
                </c:pt>
                <c:pt idx="34">
                  <c:v>44810.823452578326</c:v>
                </c:pt>
                <c:pt idx="35">
                  <c:v>45003.475505964263</c:v>
                </c:pt>
                <c:pt idx="36">
                  <c:v>45196.1275593502</c:v>
                </c:pt>
                <c:pt idx="37">
                  <c:v>45388.779612736136</c:v>
                </c:pt>
                <c:pt idx="38">
                  <c:v>45581.431666122073</c:v>
                </c:pt>
                <c:pt idx="39">
                  <c:v>45774.083719508009</c:v>
                </c:pt>
                <c:pt idx="40">
                  <c:v>45966.735772893946</c:v>
                </c:pt>
                <c:pt idx="41">
                  <c:v>46159.387826279883</c:v>
                </c:pt>
                <c:pt idx="42">
                  <c:v>46352.039879665819</c:v>
                </c:pt>
                <c:pt idx="43">
                  <c:v>46544.691933051756</c:v>
                </c:pt>
                <c:pt idx="44">
                  <c:v>46737.343986437692</c:v>
                </c:pt>
                <c:pt idx="45">
                  <c:v>46929.996039823629</c:v>
                </c:pt>
                <c:pt idx="46">
                  <c:v>47122.648093209566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111540.13291516411</c:v>
                </c:pt>
                <c:pt idx="15">
                  <c:v>111880.26583032822</c:v>
                </c:pt>
                <c:pt idx="16">
                  <c:v>112118.35887094311</c:v>
                </c:pt>
                <c:pt idx="17">
                  <c:v>112356.45191155799</c:v>
                </c:pt>
                <c:pt idx="18">
                  <c:v>112594.54495217287</c:v>
                </c:pt>
                <c:pt idx="19">
                  <c:v>112832.63799278776</c:v>
                </c:pt>
                <c:pt idx="20">
                  <c:v>113070.73103340264</c:v>
                </c:pt>
                <c:pt idx="21">
                  <c:v>113308.82407401752</c:v>
                </c:pt>
                <c:pt idx="22">
                  <c:v>113546.91711463241</c:v>
                </c:pt>
                <c:pt idx="23">
                  <c:v>113785.01015524729</c:v>
                </c:pt>
                <c:pt idx="24">
                  <c:v>114023.10319586218</c:v>
                </c:pt>
                <c:pt idx="25">
                  <c:v>114261.19623647706</c:v>
                </c:pt>
                <c:pt idx="26">
                  <c:v>114499.28927709194</c:v>
                </c:pt>
                <c:pt idx="27">
                  <c:v>114737.38231770683</c:v>
                </c:pt>
                <c:pt idx="28">
                  <c:v>114975.47535832171</c:v>
                </c:pt>
                <c:pt idx="29">
                  <c:v>115213.56839893659</c:v>
                </c:pt>
                <c:pt idx="30">
                  <c:v>115451.66143955148</c:v>
                </c:pt>
                <c:pt idx="31">
                  <c:v>115689.75448016636</c:v>
                </c:pt>
                <c:pt idx="32">
                  <c:v>115927.84752078124</c:v>
                </c:pt>
                <c:pt idx="33">
                  <c:v>116165.94056139613</c:v>
                </c:pt>
                <c:pt idx="34">
                  <c:v>116404.03360201101</c:v>
                </c:pt>
                <c:pt idx="35">
                  <c:v>116642.1266426259</c:v>
                </c:pt>
                <c:pt idx="36">
                  <c:v>116880.21968324078</c:v>
                </c:pt>
                <c:pt idx="37">
                  <c:v>117118.31272385566</c:v>
                </c:pt>
                <c:pt idx="38">
                  <c:v>117356.40576447055</c:v>
                </c:pt>
                <c:pt idx="39">
                  <c:v>117594.49880508543</c:v>
                </c:pt>
                <c:pt idx="40">
                  <c:v>117832.59184570031</c:v>
                </c:pt>
                <c:pt idx="41">
                  <c:v>118070.6848863152</c:v>
                </c:pt>
                <c:pt idx="42">
                  <c:v>118308.77792693008</c:v>
                </c:pt>
                <c:pt idx="43">
                  <c:v>118546.87096754496</c:v>
                </c:pt>
                <c:pt idx="44">
                  <c:v>118784.96400815985</c:v>
                </c:pt>
                <c:pt idx="45">
                  <c:v>119023.05704877473</c:v>
                </c:pt>
                <c:pt idx="46">
                  <c:v>119261.15008938962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144059.89221410864</c:v>
                </c:pt>
                <c:pt idx="15">
                  <c:v>145819.78442821727</c:v>
                </c:pt>
                <c:pt idx="16">
                  <c:v>147051.70897809332</c:v>
                </c:pt>
                <c:pt idx="17">
                  <c:v>148283.63352796936</c:v>
                </c:pt>
                <c:pt idx="18">
                  <c:v>149515.5580778454</c:v>
                </c:pt>
                <c:pt idx="19">
                  <c:v>150747.48262772145</c:v>
                </c:pt>
                <c:pt idx="20">
                  <c:v>151979.40717759749</c:v>
                </c:pt>
                <c:pt idx="21">
                  <c:v>153211.33172747353</c:v>
                </c:pt>
                <c:pt idx="22">
                  <c:v>154443.25627734957</c:v>
                </c:pt>
                <c:pt idx="23">
                  <c:v>155675.18082722562</c:v>
                </c:pt>
                <c:pt idx="24">
                  <c:v>156907.10537710166</c:v>
                </c:pt>
                <c:pt idx="25">
                  <c:v>158139.0299269777</c:v>
                </c:pt>
                <c:pt idx="26">
                  <c:v>159370.95447685375</c:v>
                </c:pt>
                <c:pt idx="27">
                  <c:v>160602.87902672979</c:v>
                </c:pt>
                <c:pt idx="28">
                  <c:v>161834.80357660583</c:v>
                </c:pt>
                <c:pt idx="29">
                  <c:v>163066.72812648187</c:v>
                </c:pt>
                <c:pt idx="30">
                  <c:v>164298.65267635792</c:v>
                </c:pt>
                <c:pt idx="31">
                  <c:v>165530.57722623396</c:v>
                </c:pt>
                <c:pt idx="32">
                  <c:v>166762.50177611</c:v>
                </c:pt>
                <c:pt idx="33">
                  <c:v>167994.42632598605</c:v>
                </c:pt>
                <c:pt idx="34">
                  <c:v>169226.35087586209</c:v>
                </c:pt>
                <c:pt idx="35">
                  <c:v>170458.27542573813</c:v>
                </c:pt>
                <c:pt idx="36">
                  <c:v>171690.19997561417</c:v>
                </c:pt>
                <c:pt idx="37">
                  <c:v>172922.12452549022</c:v>
                </c:pt>
                <c:pt idx="38">
                  <c:v>174154.04907536626</c:v>
                </c:pt>
                <c:pt idx="39">
                  <c:v>175385.9736252423</c:v>
                </c:pt>
                <c:pt idx="40">
                  <c:v>176617.89817511835</c:v>
                </c:pt>
                <c:pt idx="41">
                  <c:v>177849.82272499439</c:v>
                </c:pt>
                <c:pt idx="42">
                  <c:v>179081.74727487043</c:v>
                </c:pt>
                <c:pt idx="43">
                  <c:v>180313.67182474647</c:v>
                </c:pt>
                <c:pt idx="44">
                  <c:v>181545.59637462252</c:v>
                </c:pt>
                <c:pt idx="45">
                  <c:v>182777.52092449856</c:v>
                </c:pt>
                <c:pt idx="46">
                  <c:v>184009.4454743746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116617.22417465254</c:v>
                </c:pt>
                <c:pt idx="15">
                  <c:v>117334.44834930508</c:v>
                </c:pt>
                <c:pt idx="16">
                  <c:v>117836.50527156187</c:v>
                </c:pt>
                <c:pt idx="17">
                  <c:v>118338.56219381865</c:v>
                </c:pt>
                <c:pt idx="18">
                  <c:v>118840.61911607544</c:v>
                </c:pt>
                <c:pt idx="19">
                  <c:v>119342.67603833223</c:v>
                </c:pt>
                <c:pt idx="20">
                  <c:v>119844.73296058901</c:v>
                </c:pt>
                <c:pt idx="21">
                  <c:v>120346.7898828458</c:v>
                </c:pt>
                <c:pt idx="22">
                  <c:v>120848.84680510258</c:v>
                </c:pt>
                <c:pt idx="23">
                  <c:v>121350.90372735937</c:v>
                </c:pt>
                <c:pt idx="24">
                  <c:v>121852.96064961616</c:v>
                </c:pt>
                <c:pt idx="25">
                  <c:v>122355.01757187294</c:v>
                </c:pt>
                <c:pt idx="26">
                  <c:v>122857.07449412973</c:v>
                </c:pt>
                <c:pt idx="27">
                  <c:v>123359.13141638652</c:v>
                </c:pt>
                <c:pt idx="28">
                  <c:v>123861.1883386433</c:v>
                </c:pt>
                <c:pt idx="29">
                  <c:v>124363.24526090009</c:v>
                </c:pt>
                <c:pt idx="30">
                  <c:v>124865.30218315688</c:v>
                </c:pt>
                <c:pt idx="31">
                  <c:v>125367.35910541366</c:v>
                </c:pt>
                <c:pt idx="32">
                  <c:v>125869.41602767045</c:v>
                </c:pt>
                <c:pt idx="33">
                  <c:v>126371.47294992724</c:v>
                </c:pt>
                <c:pt idx="34">
                  <c:v>126873.52987218402</c:v>
                </c:pt>
                <c:pt idx="35">
                  <c:v>127375.58679444081</c:v>
                </c:pt>
                <c:pt idx="36">
                  <c:v>127877.6437166976</c:v>
                </c:pt>
                <c:pt idx="37">
                  <c:v>128379.70063895438</c:v>
                </c:pt>
                <c:pt idx="38">
                  <c:v>128881.75756121117</c:v>
                </c:pt>
                <c:pt idx="39">
                  <c:v>129383.81448346796</c:v>
                </c:pt>
                <c:pt idx="40">
                  <c:v>129885.87140572474</c:v>
                </c:pt>
                <c:pt idx="41">
                  <c:v>130387.92832798153</c:v>
                </c:pt>
                <c:pt idx="42">
                  <c:v>130889.98525023831</c:v>
                </c:pt>
                <c:pt idx="43">
                  <c:v>131392.0421724951</c:v>
                </c:pt>
                <c:pt idx="44">
                  <c:v>131894.09909475187</c:v>
                </c:pt>
                <c:pt idx="45">
                  <c:v>132396.15601700864</c:v>
                </c:pt>
                <c:pt idx="46">
                  <c:v>132898.21293926542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50552.852333134259</c:v>
                </c:pt>
                <c:pt idx="15">
                  <c:v>50905.704666268517</c:v>
                </c:pt>
                <c:pt idx="16">
                  <c:v>51152.701299462497</c:v>
                </c:pt>
                <c:pt idx="17">
                  <c:v>51399.697932656476</c:v>
                </c:pt>
                <c:pt idx="18">
                  <c:v>51646.694565850456</c:v>
                </c:pt>
                <c:pt idx="19">
                  <c:v>51893.691199044435</c:v>
                </c:pt>
                <c:pt idx="20">
                  <c:v>52140.687832238415</c:v>
                </c:pt>
                <c:pt idx="21">
                  <c:v>52387.684465432394</c:v>
                </c:pt>
                <c:pt idx="22">
                  <c:v>52634.681098626374</c:v>
                </c:pt>
                <c:pt idx="23">
                  <c:v>52881.677731820353</c:v>
                </c:pt>
                <c:pt idx="24">
                  <c:v>53128.674365014333</c:v>
                </c:pt>
                <c:pt idx="25">
                  <c:v>53375.670998208312</c:v>
                </c:pt>
                <c:pt idx="26">
                  <c:v>53622.667631402292</c:v>
                </c:pt>
                <c:pt idx="27">
                  <c:v>53869.664264596271</c:v>
                </c:pt>
                <c:pt idx="28">
                  <c:v>54116.660897790251</c:v>
                </c:pt>
                <c:pt idx="29">
                  <c:v>54363.65753098423</c:v>
                </c:pt>
                <c:pt idx="30">
                  <c:v>54610.65416417821</c:v>
                </c:pt>
                <c:pt idx="31">
                  <c:v>54857.650797372189</c:v>
                </c:pt>
                <c:pt idx="32">
                  <c:v>55104.647430566169</c:v>
                </c:pt>
                <c:pt idx="33">
                  <c:v>55351.644063760148</c:v>
                </c:pt>
                <c:pt idx="34">
                  <c:v>55598.640696954128</c:v>
                </c:pt>
                <c:pt idx="35">
                  <c:v>55845.637330148107</c:v>
                </c:pt>
                <c:pt idx="36">
                  <c:v>56092.633963342087</c:v>
                </c:pt>
                <c:pt idx="37">
                  <c:v>56339.630596536066</c:v>
                </c:pt>
                <c:pt idx="38">
                  <c:v>56586.627229730046</c:v>
                </c:pt>
                <c:pt idx="39">
                  <c:v>56833.623862924025</c:v>
                </c:pt>
                <c:pt idx="40">
                  <c:v>57080.620496118005</c:v>
                </c:pt>
                <c:pt idx="41">
                  <c:v>57327.617129311984</c:v>
                </c:pt>
                <c:pt idx="42">
                  <c:v>57574.613762505964</c:v>
                </c:pt>
                <c:pt idx="43">
                  <c:v>57821.610395699943</c:v>
                </c:pt>
                <c:pt idx="44">
                  <c:v>58068.607028893923</c:v>
                </c:pt>
                <c:pt idx="45">
                  <c:v>58315.603662087902</c:v>
                </c:pt>
                <c:pt idx="46">
                  <c:v>58562.600295281882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42238.338043447293</c:v>
                </c:pt>
                <c:pt idx="15">
                  <c:v>42376.676086894586</c:v>
                </c:pt>
                <c:pt idx="16">
                  <c:v>42473.512717307691</c:v>
                </c:pt>
                <c:pt idx="17">
                  <c:v>42570.349347720796</c:v>
                </c:pt>
                <c:pt idx="18">
                  <c:v>42667.185978133901</c:v>
                </c:pt>
                <c:pt idx="19">
                  <c:v>42764.022608547006</c:v>
                </c:pt>
                <c:pt idx="20">
                  <c:v>42860.859238960111</c:v>
                </c:pt>
                <c:pt idx="21">
                  <c:v>42957.695869373216</c:v>
                </c:pt>
                <c:pt idx="22">
                  <c:v>43054.532499786321</c:v>
                </c:pt>
                <c:pt idx="23">
                  <c:v>43151.369130199426</c:v>
                </c:pt>
                <c:pt idx="24">
                  <c:v>43248.205760612531</c:v>
                </c:pt>
                <c:pt idx="25">
                  <c:v>43345.042391025636</c:v>
                </c:pt>
                <c:pt idx="26">
                  <c:v>43441.879021438741</c:v>
                </c:pt>
                <c:pt idx="27">
                  <c:v>43538.715651851846</c:v>
                </c:pt>
                <c:pt idx="28">
                  <c:v>43635.552282264951</c:v>
                </c:pt>
                <c:pt idx="29">
                  <c:v>43732.388912678056</c:v>
                </c:pt>
                <c:pt idx="30">
                  <c:v>43829.225543091161</c:v>
                </c:pt>
                <c:pt idx="31">
                  <c:v>43926.062173504266</c:v>
                </c:pt>
                <c:pt idx="32">
                  <c:v>44022.898803917371</c:v>
                </c:pt>
                <c:pt idx="33">
                  <c:v>44119.735434330476</c:v>
                </c:pt>
                <c:pt idx="34">
                  <c:v>44216.572064743581</c:v>
                </c:pt>
                <c:pt idx="35">
                  <c:v>44313.408695156686</c:v>
                </c:pt>
                <c:pt idx="36">
                  <c:v>44410.245325569791</c:v>
                </c:pt>
                <c:pt idx="37">
                  <c:v>44507.081955982896</c:v>
                </c:pt>
                <c:pt idx="38">
                  <c:v>44603.918586396001</c:v>
                </c:pt>
                <c:pt idx="39">
                  <c:v>44700.755216809106</c:v>
                </c:pt>
                <c:pt idx="40">
                  <c:v>44797.591847222211</c:v>
                </c:pt>
                <c:pt idx="41">
                  <c:v>44894.428477635316</c:v>
                </c:pt>
                <c:pt idx="42">
                  <c:v>44991.265108048421</c:v>
                </c:pt>
                <c:pt idx="43">
                  <c:v>45088.101738461526</c:v>
                </c:pt>
                <c:pt idx="44">
                  <c:v>45184.938368874631</c:v>
                </c:pt>
                <c:pt idx="45">
                  <c:v>45281.774999287736</c:v>
                </c:pt>
                <c:pt idx="46">
                  <c:v>45378.611629700841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71756.8569807452</c:v>
                </c:pt>
                <c:pt idx="15">
                  <c:v>72513.713961490401</c:v>
                </c:pt>
                <c:pt idx="16">
                  <c:v>73043.513848012037</c:v>
                </c:pt>
                <c:pt idx="17">
                  <c:v>73573.313734533673</c:v>
                </c:pt>
                <c:pt idx="18">
                  <c:v>74103.113621055309</c:v>
                </c:pt>
                <c:pt idx="19">
                  <c:v>74632.913507576945</c:v>
                </c:pt>
                <c:pt idx="20">
                  <c:v>75162.71339409858</c:v>
                </c:pt>
                <c:pt idx="21">
                  <c:v>75692.513280620216</c:v>
                </c:pt>
                <c:pt idx="22">
                  <c:v>76222.313167141852</c:v>
                </c:pt>
                <c:pt idx="23">
                  <c:v>76752.113053663488</c:v>
                </c:pt>
                <c:pt idx="24">
                  <c:v>77281.912940185124</c:v>
                </c:pt>
                <c:pt idx="25">
                  <c:v>77811.71282670676</c:v>
                </c:pt>
                <c:pt idx="26">
                  <c:v>78341.512713228396</c:v>
                </c:pt>
                <c:pt idx="27">
                  <c:v>78871.312599750032</c:v>
                </c:pt>
                <c:pt idx="28">
                  <c:v>79401.112486271668</c:v>
                </c:pt>
                <c:pt idx="29">
                  <c:v>79930.912372793304</c:v>
                </c:pt>
                <c:pt idx="30">
                  <c:v>80460.71225931494</c:v>
                </c:pt>
                <c:pt idx="31">
                  <c:v>80990.512145836576</c:v>
                </c:pt>
                <c:pt idx="32">
                  <c:v>81520.312032358212</c:v>
                </c:pt>
                <c:pt idx="33">
                  <c:v>82050.111918879848</c:v>
                </c:pt>
                <c:pt idx="34">
                  <c:v>82579.911805401483</c:v>
                </c:pt>
                <c:pt idx="35">
                  <c:v>83109.711691923119</c:v>
                </c:pt>
                <c:pt idx="36">
                  <c:v>83639.511578444755</c:v>
                </c:pt>
                <c:pt idx="37">
                  <c:v>84169.311464966391</c:v>
                </c:pt>
                <c:pt idx="38">
                  <c:v>84699.111351488027</c:v>
                </c:pt>
                <c:pt idx="39">
                  <c:v>85228.911238009663</c:v>
                </c:pt>
                <c:pt idx="40">
                  <c:v>85758.711124531299</c:v>
                </c:pt>
                <c:pt idx="41">
                  <c:v>86288.511011052935</c:v>
                </c:pt>
                <c:pt idx="42">
                  <c:v>86818.310897574571</c:v>
                </c:pt>
                <c:pt idx="43">
                  <c:v>87348.110784096207</c:v>
                </c:pt>
                <c:pt idx="44">
                  <c:v>87877.910670617843</c:v>
                </c:pt>
                <c:pt idx="45">
                  <c:v>88407.710557139479</c:v>
                </c:pt>
                <c:pt idx="46">
                  <c:v>88937.510443661115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48671.218892819903</c:v>
                </c:pt>
                <c:pt idx="15">
                  <c:v>49042.437785639806</c:v>
                </c:pt>
                <c:pt idx="16">
                  <c:v>49302.291010613742</c:v>
                </c:pt>
                <c:pt idx="17">
                  <c:v>49562.144235587679</c:v>
                </c:pt>
                <c:pt idx="18">
                  <c:v>49821.997460561615</c:v>
                </c:pt>
                <c:pt idx="19">
                  <c:v>50081.850685535552</c:v>
                </c:pt>
                <c:pt idx="20">
                  <c:v>50341.703910509488</c:v>
                </c:pt>
                <c:pt idx="21">
                  <c:v>50601.557135483425</c:v>
                </c:pt>
                <c:pt idx="22">
                  <c:v>50861.410360457361</c:v>
                </c:pt>
                <c:pt idx="23">
                  <c:v>51121.263585431298</c:v>
                </c:pt>
                <c:pt idx="24">
                  <c:v>51381.116810405234</c:v>
                </c:pt>
                <c:pt idx="25">
                  <c:v>51640.97003537917</c:v>
                </c:pt>
                <c:pt idx="26">
                  <c:v>51900.823260353107</c:v>
                </c:pt>
                <c:pt idx="27">
                  <c:v>52160.676485327043</c:v>
                </c:pt>
                <c:pt idx="28">
                  <c:v>52420.52971030098</c:v>
                </c:pt>
                <c:pt idx="29">
                  <c:v>52680.382935274916</c:v>
                </c:pt>
                <c:pt idx="30">
                  <c:v>52940.236160248853</c:v>
                </c:pt>
                <c:pt idx="31">
                  <c:v>53200.089385222789</c:v>
                </c:pt>
                <c:pt idx="32">
                  <c:v>53459.942610196726</c:v>
                </c:pt>
                <c:pt idx="33">
                  <c:v>53719.795835170662</c:v>
                </c:pt>
                <c:pt idx="34">
                  <c:v>53979.649060144598</c:v>
                </c:pt>
                <c:pt idx="35">
                  <c:v>54239.502285118535</c:v>
                </c:pt>
                <c:pt idx="36">
                  <c:v>54499.355510092471</c:v>
                </c:pt>
                <c:pt idx="37">
                  <c:v>54759.208735066408</c:v>
                </c:pt>
                <c:pt idx="38">
                  <c:v>55019.061960040344</c:v>
                </c:pt>
                <c:pt idx="39">
                  <c:v>55278.915185014281</c:v>
                </c:pt>
                <c:pt idx="40">
                  <c:v>55538.768409988217</c:v>
                </c:pt>
                <c:pt idx="41">
                  <c:v>55798.621634962154</c:v>
                </c:pt>
                <c:pt idx="42">
                  <c:v>56058.47485993609</c:v>
                </c:pt>
                <c:pt idx="43">
                  <c:v>56318.328084910027</c:v>
                </c:pt>
                <c:pt idx="44">
                  <c:v>56578.181309883963</c:v>
                </c:pt>
                <c:pt idx="45">
                  <c:v>56838.034534857899</c:v>
                </c:pt>
                <c:pt idx="46">
                  <c:v>57097.887759831836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71500</c:v>
                </c:pt>
                <c:pt idx="1">
                  <c:v>71500</c:v>
                </c:pt>
                <c:pt idx="2">
                  <c:v>67200</c:v>
                </c:pt>
                <c:pt idx="3">
                  <c:v>71600</c:v>
                </c:pt>
                <c:pt idx="4">
                  <c:v>76800</c:v>
                </c:pt>
                <c:pt idx="5">
                  <c:v>72800</c:v>
                </c:pt>
                <c:pt idx="6">
                  <c:v>73600</c:v>
                </c:pt>
                <c:pt idx="7">
                  <c:v>70300</c:v>
                </c:pt>
                <c:pt idx="8">
                  <c:v>78400</c:v>
                </c:pt>
                <c:pt idx="9">
                  <c:v>76600</c:v>
                </c:pt>
                <c:pt idx="10">
                  <c:v>77300</c:v>
                </c:pt>
                <c:pt idx="11">
                  <c:v>82900</c:v>
                </c:pt>
                <c:pt idx="12">
                  <c:v>77000</c:v>
                </c:pt>
                <c:pt idx="13">
                  <c:v>76900</c:v>
                </c:pt>
                <c:pt idx="14">
                  <c:v>77305.416238141188</c:v>
                </c:pt>
                <c:pt idx="15">
                  <c:v>77710.832476282376</c:v>
                </c:pt>
                <c:pt idx="16">
                  <c:v>77994.623842981207</c:v>
                </c:pt>
                <c:pt idx="17">
                  <c:v>78278.415209680039</c:v>
                </c:pt>
                <c:pt idx="18">
                  <c:v>78562.206576378871</c:v>
                </c:pt>
                <c:pt idx="19">
                  <c:v>78845.997943077702</c:v>
                </c:pt>
                <c:pt idx="20">
                  <c:v>79129.789309776534</c:v>
                </c:pt>
                <c:pt idx="21">
                  <c:v>79413.580676475365</c:v>
                </c:pt>
                <c:pt idx="22">
                  <c:v>79697.372043174197</c:v>
                </c:pt>
                <c:pt idx="23">
                  <c:v>79981.163409873028</c:v>
                </c:pt>
                <c:pt idx="24">
                  <c:v>80264.95477657186</c:v>
                </c:pt>
                <c:pt idx="25">
                  <c:v>80548.746143270691</c:v>
                </c:pt>
                <c:pt idx="26">
                  <c:v>80832.537509969523</c:v>
                </c:pt>
                <c:pt idx="27">
                  <c:v>81116.328876668354</c:v>
                </c:pt>
                <c:pt idx="28">
                  <c:v>81400.120243367186</c:v>
                </c:pt>
                <c:pt idx="29">
                  <c:v>81683.911610066018</c:v>
                </c:pt>
                <c:pt idx="30">
                  <c:v>81967.702976764849</c:v>
                </c:pt>
                <c:pt idx="31">
                  <c:v>82251.494343463681</c:v>
                </c:pt>
                <c:pt idx="32">
                  <c:v>82535.285710162512</c:v>
                </c:pt>
                <c:pt idx="33">
                  <c:v>82819.077076861344</c:v>
                </c:pt>
                <c:pt idx="34">
                  <c:v>83102.868443560175</c:v>
                </c:pt>
                <c:pt idx="35">
                  <c:v>83386.659810259007</c:v>
                </c:pt>
                <c:pt idx="36">
                  <c:v>83670.451176957838</c:v>
                </c:pt>
                <c:pt idx="37">
                  <c:v>83954.24254365667</c:v>
                </c:pt>
                <c:pt idx="38">
                  <c:v>84238.033910355502</c:v>
                </c:pt>
                <c:pt idx="39">
                  <c:v>84521.825277054333</c:v>
                </c:pt>
                <c:pt idx="40">
                  <c:v>84805.616643753165</c:v>
                </c:pt>
                <c:pt idx="41">
                  <c:v>85089.408010451996</c:v>
                </c:pt>
                <c:pt idx="42">
                  <c:v>85373.199377150828</c:v>
                </c:pt>
                <c:pt idx="43">
                  <c:v>85656.990743849659</c:v>
                </c:pt>
                <c:pt idx="44">
                  <c:v>85940.782110548491</c:v>
                </c:pt>
                <c:pt idx="45">
                  <c:v>86224.573477247322</c:v>
                </c:pt>
                <c:pt idx="46">
                  <c:v>86508.364843946154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90874.790162062956</c:v>
                </c:pt>
                <c:pt idx="15">
                  <c:v>91649.580324125913</c:v>
                </c:pt>
                <c:pt idx="16">
                  <c:v>98042.548407370297</c:v>
                </c:pt>
                <c:pt idx="17">
                  <c:v>104435.51649061468</c:v>
                </c:pt>
                <c:pt idx="18">
                  <c:v>110828.48457385907</c:v>
                </c:pt>
                <c:pt idx="19">
                  <c:v>117221.45265710345</c:v>
                </c:pt>
                <c:pt idx="20">
                  <c:v>123614.42074034782</c:v>
                </c:pt>
                <c:pt idx="21">
                  <c:v>130007.38882359223</c:v>
                </c:pt>
                <c:pt idx="22">
                  <c:v>136400.35690683662</c:v>
                </c:pt>
                <c:pt idx="23">
                  <c:v>142793.32499008102</c:v>
                </c:pt>
                <c:pt idx="24">
                  <c:v>149186.29307332542</c:v>
                </c:pt>
                <c:pt idx="25">
                  <c:v>155579.26115656979</c:v>
                </c:pt>
                <c:pt idx="26">
                  <c:v>161972.22923981416</c:v>
                </c:pt>
                <c:pt idx="27">
                  <c:v>168365.19732305853</c:v>
                </c:pt>
                <c:pt idx="28">
                  <c:v>174758.16540630293</c:v>
                </c:pt>
                <c:pt idx="29">
                  <c:v>181151.1334895473</c:v>
                </c:pt>
                <c:pt idx="30">
                  <c:v>187544.1015727917</c:v>
                </c:pt>
                <c:pt idx="31">
                  <c:v>193937.06965603607</c:v>
                </c:pt>
                <c:pt idx="32">
                  <c:v>200330.03773928044</c:v>
                </c:pt>
                <c:pt idx="33">
                  <c:v>206723.00582252484</c:v>
                </c:pt>
                <c:pt idx="34">
                  <c:v>213115.97390576923</c:v>
                </c:pt>
                <c:pt idx="35">
                  <c:v>219508.94198901361</c:v>
                </c:pt>
                <c:pt idx="36">
                  <c:v>225901.91007225798</c:v>
                </c:pt>
                <c:pt idx="37">
                  <c:v>232294.87815550237</c:v>
                </c:pt>
                <c:pt idx="38">
                  <c:v>238687.84623874677</c:v>
                </c:pt>
                <c:pt idx="39">
                  <c:v>245080.81432199114</c:v>
                </c:pt>
                <c:pt idx="40">
                  <c:v>251473.78240523551</c:v>
                </c:pt>
                <c:pt idx="41">
                  <c:v>257866.75048847991</c:v>
                </c:pt>
                <c:pt idx="42">
                  <c:v>264259.71857172431</c:v>
                </c:pt>
                <c:pt idx="43">
                  <c:v>270652.68665496871</c:v>
                </c:pt>
                <c:pt idx="44">
                  <c:v>277045.65473821311</c:v>
                </c:pt>
                <c:pt idx="45">
                  <c:v>283438.62282145751</c:v>
                </c:pt>
                <c:pt idx="46">
                  <c:v>289831.59090470191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66100</c:v>
                </c:pt>
                <c:pt idx="1">
                  <c:v>63600</c:v>
                </c:pt>
                <c:pt idx="2">
                  <c:v>64000</c:v>
                </c:pt>
                <c:pt idx="3">
                  <c:v>66400</c:v>
                </c:pt>
                <c:pt idx="4">
                  <c:v>65600</c:v>
                </c:pt>
                <c:pt idx="5">
                  <c:v>66500</c:v>
                </c:pt>
                <c:pt idx="6">
                  <c:v>68700</c:v>
                </c:pt>
                <c:pt idx="7">
                  <c:v>67500</c:v>
                </c:pt>
                <c:pt idx="8">
                  <c:v>64300</c:v>
                </c:pt>
                <c:pt idx="9">
                  <c:v>68300</c:v>
                </c:pt>
                <c:pt idx="10">
                  <c:v>70500</c:v>
                </c:pt>
                <c:pt idx="11">
                  <c:v>71800</c:v>
                </c:pt>
                <c:pt idx="12">
                  <c:v>75400</c:v>
                </c:pt>
                <c:pt idx="13">
                  <c:v>68600</c:v>
                </c:pt>
                <c:pt idx="14">
                  <c:v>68786.228930374433</c:v>
                </c:pt>
                <c:pt idx="15">
                  <c:v>68972.457860748866</c:v>
                </c:pt>
                <c:pt idx="16">
                  <c:v>69102.818112010966</c:v>
                </c:pt>
                <c:pt idx="17">
                  <c:v>69233.178363273066</c:v>
                </c:pt>
                <c:pt idx="18">
                  <c:v>69363.538614535166</c:v>
                </c:pt>
                <c:pt idx="19">
                  <c:v>69493.898865797266</c:v>
                </c:pt>
                <c:pt idx="20">
                  <c:v>69624.259117059366</c:v>
                </c:pt>
                <c:pt idx="21">
                  <c:v>69754.619368321466</c:v>
                </c:pt>
                <c:pt idx="22">
                  <c:v>69884.979619583566</c:v>
                </c:pt>
                <c:pt idx="23">
                  <c:v>70015.339870845666</c:v>
                </c:pt>
                <c:pt idx="24">
                  <c:v>70145.700122107766</c:v>
                </c:pt>
                <c:pt idx="25">
                  <c:v>70276.060373369866</c:v>
                </c:pt>
                <c:pt idx="26">
                  <c:v>70406.420624631966</c:v>
                </c:pt>
                <c:pt idx="27">
                  <c:v>70536.780875894066</c:v>
                </c:pt>
                <c:pt idx="28">
                  <c:v>70667.141127156166</c:v>
                </c:pt>
                <c:pt idx="29">
                  <c:v>70797.501378418267</c:v>
                </c:pt>
                <c:pt idx="30">
                  <c:v>70927.861629680367</c:v>
                </c:pt>
                <c:pt idx="31">
                  <c:v>71058.221880942467</c:v>
                </c:pt>
                <c:pt idx="32">
                  <c:v>71188.582132204567</c:v>
                </c:pt>
                <c:pt idx="33">
                  <c:v>71318.942383466667</c:v>
                </c:pt>
                <c:pt idx="34">
                  <c:v>71449.302634728767</c:v>
                </c:pt>
                <c:pt idx="35">
                  <c:v>71579.662885990867</c:v>
                </c:pt>
                <c:pt idx="36">
                  <c:v>71710.023137252967</c:v>
                </c:pt>
                <c:pt idx="37">
                  <c:v>71840.383388515067</c:v>
                </c:pt>
                <c:pt idx="38">
                  <c:v>71970.743639777167</c:v>
                </c:pt>
                <c:pt idx="39">
                  <c:v>72101.103891039267</c:v>
                </c:pt>
                <c:pt idx="40">
                  <c:v>72231.464142301367</c:v>
                </c:pt>
                <c:pt idx="41">
                  <c:v>72361.824393563467</c:v>
                </c:pt>
                <c:pt idx="42">
                  <c:v>72492.184644825567</c:v>
                </c:pt>
                <c:pt idx="43">
                  <c:v>72622.544896087667</c:v>
                </c:pt>
                <c:pt idx="44">
                  <c:v>72752.905147349768</c:v>
                </c:pt>
                <c:pt idx="45">
                  <c:v>72883.265398611868</c:v>
                </c:pt>
                <c:pt idx="46">
                  <c:v>73013.625649873968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86682.609991692967</c:v>
                </c:pt>
                <c:pt idx="15">
                  <c:v>87165.219983385934</c:v>
                </c:pt>
                <c:pt idx="16">
                  <c:v>93436.079903479607</c:v>
                </c:pt>
                <c:pt idx="17">
                  <c:v>99706.939823573281</c:v>
                </c:pt>
                <c:pt idx="18">
                  <c:v>105977.79974366695</c:v>
                </c:pt>
                <c:pt idx="19">
                  <c:v>112248.65966376063</c:v>
                </c:pt>
                <c:pt idx="20">
                  <c:v>118519.51958385429</c:v>
                </c:pt>
                <c:pt idx="21">
                  <c:v>124790.37950394797</c:v>
                </c:pt>
                <c:pt idx="22">
                  <c:v>131061.23942404163</c:v>
                </c:pt>
                <c:pt idx="23">
                  <c:v>137332.09934413529</c:v>
                </c:pt>
                <c:pt idx="24">
                  <c:v>143602.95926422896</c:v>
                </c:pt>
                <c:pt idx="25">
                  <c:v>149873.81918432261</c:v>
                </c:pt>
                <c:pt idx="26">
                  <c:v>156144.67910441625</c:v>
                </c:pt>
                <c:pt idx="27">
                  <c:v>162415.53902450993</c:v>
                </c:pt>
                <c:pt idx="28">
                  <c:v>168686.3989446036</c:v>
                </c:pt>
                <c:pt idx="29">
                  <c:v>174957.25886469724</c:v>
                </c:pt>
                <c:pt idx="30">
                  <c:v>181228.11878479089</c:v>
                </c:pt>
                <c:pt idx="31">
                  <c:v>187498.97870488459</c:v>
                </c:pt>
                <c:pt idx="32">
                  <c:v>193769.83862497829</c:v>
                </c:pt>
                <c:pt idx="33">
                  <c:v>200040.69854507194</c:v>
                </c:pt>
                <c:pt idx="34">
                  <c:v>206311.55846516558</c:v>
                </c:pt>
                <c:pt idx="35">
                  <c:v>212582.41838525928</c:v>
                </c:pt>
                <c:pt idx="36">
                  <c:v>218853.27830535299</c:v>
                </c:pt>
                <c:pt idx="37">
                  <c:v>225124.13822544663</c:v>
                </c:pt>
                <c:pt idx="38">
                  <c:v>231394.99814554027</c:v>
                </c:pt>
                <c:pt idx="39">
                  <c:v>237665.85806563398</c:v>
                </c:pt>
                <c:pt idx="40">
                  <c:v>243936.71798572768</c:v>
                </c:pt>
                <c:pt idx="41">
                  <c:v>250207.57790582132</c:v>
                </c:pt>
                <c:pt idx="42">
                  <c:v>256478.43782591497</c:v>
                </c:pt>
                <c:pt idx="43">
                  <c:v>262749.29774600867</c:v>
                </c:pt>
                <c:pt idx="44">
                  <c:v>269020.15766610234</c:v>
                </c:pt>
                <c:pt idx="45">
                  <c:v>275291.01758619602</c:v>
                </c:pt>
                <c:pt idx="46">
                  <c:v>281561.87750628969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43200</c:v>
                </c:pt>
                <c:pt idx="1">
                  <c:v>44100</c:v>
                </c:pt>
                <c:pt idx="2">
                  <c:v>42600</c:v>
                </c:pt>
                <c:pt idx="3">
                  <c:v>45200</c:v>
                </c:pt>
                <c:pt idx="4">
                  <c:v>46600</c:v>
                </c:pt>
                <c:pt idx="5">
                  <c:v>44200</c:v>
                </c:pt>
                <c:pt idx="6">
                  <c:v>46600</c:v>
                </c:pt>
                <c:pt idx="7">
                  <c:v>43600</c:v>
                </c:pt>
                <c:pt idx="8">
                  <c:v>46500</c:v>
                </c:pt>
                <c:pt idx="9">
                  <c:v>47300</c:v>
                </c:pt>
                <c:pt idx="10">
                  <c:v>45500</c:v>
                </c:pt>
                <c:pt idx="11">
                  <c:v>48400</c:v>
                </c:pt>
                <c:pt idx="12">
                  <c:v>48500</c:v>
                </c:pt>
                <c:pt idx="13">
                  <c:v>46300</c:v>
                </c:pt>
                <c:pt idx="14">
                  <c:v>46563.886933258284</c:v>
                </c:pt>
                <c:pt idx="15">
                  <c:v>46827.773866516567</c:v>
                </c:pt>
                <c:pt idx="16">
                  <c:v>47012.49471979736</c:v>
                </c:pt>
                <c:pt idx="17">
                  <c:v>47197.215573078152</c:v>
                </c:pt>
                <c:pt idx="18">
                  <c:v>47381.936426358945</c:v>
                </c:pt>
                <c:pt idx="19">
                  <c:v>47566.657279639738</c:v>
                </c:pt>
                <c:pt idx="20">
                  <c:v>47751.37813292053</c:v>
                </c:pt>
                <c:pt idx="21">
                  <c:v>47936.098986201323</c:v>
                </c:pt>
                <c:pt idx="22">
                  <c:v>48120.819839482116</c:v>
                </c:pt>
                <c:pt idx="23">
                  <c:v>48305.540692762908</c:v>
                </c:pt>
                <c:pt idx="24">
                  <c:v>48490.261546043701</c:v>
                </c:pt>
                <c:pt idx="25">
                  <c:v>48674.982399324494</c:v>
                </c:pt>
                <c:pt idx="26">
                  <c:v>48859.703252605286</c:v>
                </c:pt>
                <c:pt idx="27">
                  <c:v>49044.424105886079</c:v>
                </c:pt>
                <c:pt idx="28">
                  <c:v>49229.144959166872</c:v>
                </c:pt>
                <c:pt idx="29">
                  <c:v>49413.865812447664</c:v>
                </c:pt>
                <c:pt idx="30">
                  <c:v>49598.586665728457</c:v>
                </c:pt>
                <c:pt idx="31">
                  <c:v>49783.30751900925</c:v>
                </c:pt>
                <c:pt idx="32">
                  <c:v>49968.028372290042</c:v>
                </c:pt>
                <c:pt idx="33">
                  <c:v>50152.749225570835</c:v>
                </c:pt>
                <c:pt idx="34">
                  <c:v>50337.470078851627</c:v>
                </c:pt>
                <c:pt idx="35">
                  <c:v>50522.19093213242</c:v>
                </c:pt>
                <c:pt idx="36">
                  <c:v>50706.911785413213</c:v>
                </c:pt>
                <c:pt idx="37">
                  <c:v>50891.632638694005</c:v>
                </c:pt>
                <c:pt idx="38">
                  <c:v>51076.353491974798</c:v>
                </c:pt>
                <c:pt idx="39">
                  <c:v>51261.074345255591</c:v>
                </c:pt>
                <c:pt idx="40">
                  <c:v>51445.795198536383</c:v>
                </c:pt>
                <c:pt idx="41">
                  <c:v>51630.516051817176</c:v>
                </c:pt>
                <c:pt idx="42">
                  <c:v>51815.236905097969</c:v>
                </c:pt>
                <c:pt idx="43">
                  <c:v>51999.957758378761</c:v>
                </c:pt>
                <c:pt idx="44">
                  <c:v>52184.678611659554</c:v>
                </c:pt>
                <c:pt idx="45">
                  <c:v>52369.399464940347</c:v>
                </c:pt>
                <c:pt idx="46">
                  <c:v>52554.120318221139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03024"/>
        <c:axId val="528503416"/>
      </c:areaChart>
      <c:catAx>
        <c:axId val="52850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3416"/>
        <c:crosses val="autoZero"/>
        <c:auto val="1"/>
        <c:lblAlgn val="ctr"/>
        <c:lblOffset val="100"/>
        <c:noMultiLvlLbl val="0"/>
      </c:catAx>
      <c:valAx>
        <c:axId val="52850341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30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22855546986444192"/>
          <c:w val="0.11573020253228451"/>
          <c:h val="0.6644712636248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63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945" cy="60617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workbookViewId="0">
      <selection activeCell="C36" sqref="C36"/>
    </sheetView>
  </sheetViews>
  <sheetFormatPr baseColWidth="10" defaultColWidth="9" defaultRowHeight="14" x14ac:dyDescent="0.2"/>
  <cols>
    <col min="2" max="2" width="19.796875" style="1" customWidth="1"/>
    <col min="3" max="9" width="18" customWidth="1"/>
  </cols>
  <sheetData>
    <row r="1" spans="2:9" ht="15" x14ac:dyDescent="0.2">
      <c r="B1" s="1" t="s">
        <v>0</v>
      </c>
    </row>
    <row r="3" spans="2:9" ht="60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48</v>
      </c>
      <c r="G3" s="2" t="s">
        <v>5</v>
      </c>
      <c r="H3" s="2" t="s">
        <v>41</v>
      </c>
      <c r="I3" s="2" t="s">
        <v>6</v>
      </c>
    </row>
    <row r="4" spans="2:9" ht="15" x14ac:dyDescent="0.2">
      <c r="B4" s="1" t="s">
        <v>7</v>
      </c>
      <c r="C4" s="3">
        <v>409</v>
      </c>
      <c r="D4" s="3">
        <v>1030</v>
      </c>
      <c r="E4" s="3">
        <v>1030</v>
      </c>
      <c r="F4" s="3">
        <v>62500</v>
      </c>
      <c r="G4">
        <v>2017</v>
      </c>
      <c r="H4">
        <f>AVERAGE('Employment per dwelling'!E5:O5)</f>
        <v>1.2852836598212336</v>
      </c>
      <c r="I4" s="4">
        <f t="shared" ref="I4:I25" si="0">SUM(F4/F$28)</f>
        <v>4.4289804132770207E-2</v>
      </c>
    </row>
    <row r="5" spans="2:9" ht="15" x14ac:dyDescent="0.2">
      <c r="B5" s="1" t="s">
        <v>8</v>
      </c>
      <c r="C5" s="3">
        <v>256</v>
      </c>
      <c r="D5" s="3">
        <v>240</v>
      </c>
      <c r="E5" s="3">
        <v>620</v>
      </c>
      <c r="F5" s="3">
        <v>58400</v>
      </c>
      <c r="G5">
        <v>2009</v>
      </c>
      <c r="H5">
        <f>AVERAGE('Employment per dwelling'!E6:O6)</f>
        <v>1.5053560355156834</v>
      </c>
      <c r="I5" s="4">
        <f t="shared" si="0"/>
        <v>4.1384392981660481E-2</v>
      </c>
    </row>
    <row r="6" spans="2:9" ht="15" x14ac:dyDescent="0.2">
      <c r="B6" s="1" t="s">
        <v>9</v>
      </c>
      <c r="C6" s="3">
        <v>382</v>
      </c>
      <c r="D6" s="3">
        <v>590</v>
      </c>
      <c r="E6" s="3">
        <v>590</v>
      </c>
      <c r="F6" s="3">
        <v>59310</v>
      </c>
      <c r="G6">
        <v>2017</v>
      </c>
      <c r="H6">
        <f>AVERAGE('Employment per dwelling'!E7:O7)</f>
        <v>1.2525770735572477</v>
      </c>
      <c r="I6" s="4">
        <f t="shared" si="0"/>
        <v>4.2029252529833611E-2</v>
      </c>
    </row>
    <row r="7" spans="2:9" ht="15" x14ac:dyDescent="0.2">
      <c r="B7" s="1" t="s">
        <v>10</v>
      </c>
      <c r="C7" s="3">
        <v>844</v>
      </c>
      <c r="D7" s="3">
        <v>1000</v>
      </c>
      <c r="E7" s="3">
        <v>2030</v>
      </c>
      <c r="F7" s="3">
        <v>95340</v>
      </c>
      <c r="G7">
        <v>2008</v>
      </c>
      <c r="H7">
        <f>AVERAGE('Employment per dwelling'!E8:O8)</f>
        <v>1.2530210695647028</v>
      </c>
      <c r="I7" s="4">
        <f t="shared" si="0"/>
        <v>6.7561438816292979E-2</v>
      </c>
    </row>
    <row r="8" spans="2:9" ht="15" x14ac:dyDescent="0.2">
      <c r="B8" s="1" t="s">
        <v>11</v>
      </c>
      <c r="C8" s="3">
        <v>522</v>
      </c>
      <c r="D8" s="3">
        <v>720</v>
      </c>
      <c r="E8" s="3">
        <v>740</v>
      </c>
      <c r="F8" s="3">
        <v>54220</v>
      </c>
      <c r="G8">
        <v>2016</v>
      </c>
      <c r="H8">
        <f>AVERAGE('Employment per dwelling'!E9:O9)</f>
        <v>1.2566069778109918</v>
      </c>
      <c r="I8" s="4">
        <f t="shared" si="0"/>
        <v>3.8422290881260805E-2</v>
      </c>
    </row>
    <row r="9" spans="2:9" ht="15" x14ac:dyDescent="0.2">
      <c r="B9" s="1" t="s">
        <v>12</v>
      </c>
      <c r="C9" s="3">
        <v>267</v>
      </c>
      <c r="D9" s="3">
        <v>500</v>
      </c>
      <c r="E9" s="3">
        <v>520</v>
      </c>
      <c r="F9" s="3">
        <v>47050</v>
      </c>
      <c r="G9">
        <v>2008</v>
      </c>
      <c r="H9">
        <f>AVERAGE('Employment per dwelling'!E10:O10)</f>
        <v>1.2708419795386725</v>
      </c>
      <c r="I9" s="4">
        <f t="shared" si="0"/>
        <v>3.3341364551149409E-2</v>
      </c>
    </row>
    <row r="10" spans="2:9" ht="15" x14ac:dyDescent="0.2">
      <c r="B10" s="1" t="s">
        <v>13</v>
      </c>
      <c r="C10" s="3">
        <v>867</v>
      </c>
      <c r="D10" s="3">
        <v>1160</v>
      </c>
      <c r="E10" s="3">
        <v>1160</v>
      </c>
      <c r="F10" s="3">
        <v>77520</v>
      </c>
      <c r="G10">
        <v>2017</v>
      </c>
      <c r="H10">
        <f>AVERAGE('Employment per dwelling'!E11:O11)</f>
        <v>1.3025652482601948</v>
      </c>
      <c r="I10" s="4">
        <f t="shared" si="0"/>
        <v>5.4933529861957542E-2</v>
      </c>
    </row>
    <row r="11" spans="2:9" ht="15" x14ac:dyDescent="0.2">
      <c r="B11" s="1" t="s">
        <v>14</v>
      </c>
      <c r="C11" s="3">
        <v>608</v>
      </c>
      <c r="D11" s="3">
        <v>950</v>
      </c>
      <c r="E11" s="3">
        <v>950</v>
      </c>
      <c r="F11" s="3">
        <v>71700</v>
      </c>
      <c r="G11">
        <v>2017</v>
      </c>
      <c r="H11">
        <f>AVERAGE('Employment per dwelling'!E12:O12)</f>
        <v>1.2426530710547656</v>
      </c>
      <c r="I11" s="4">
        <f t="shared" si="0"/>
        <v>5.0809263301113974E-2</v>
      </c>
    </row>
    <row r="12" spans="2:9" ht="15" x14ac:dyDescent="0.2">
      <c r="B12" s="1" t="s">
        <v>15</v>
      </c>
      <c r="C12" s="3">
        <v>870</v>
      </c>
      <c r="D12" s="3">
        <v>1390</v>
      </c>
      <c r="E12" s="3">
        <v>1390</v>
      </c>
      <c r="F12" s="3">
        <v>115370</v>
      </c>
      <c r="G12">
        <v>2017</v>
      </c>
      <c r="H12">
        <f>AVERAGE('Employment per dwelling'!E13:O13)</f>
        <v>1.3121169693301307</v>
      </c>
      <c r="I12" s="4">
        <f t="shared" si="0"/>
        <v>8.1755435244763169E-2</v>
      </c>
    </row>
    <row r="13" spans="2:9" ht="15" x14ac:dyDescent="0.2">
      <c r="B13" s="1" t="s">
        <v>16</v>
      </c>
      <c r="C13" s="3">
        <v>225</v>
      </c>
      <c r="D13" s="3">
        <v>730</v>
      </c>
      <c r="E13" s="3">
        <v>730</v>
      </c>
      <c r="F13" s="3">
        <v>34070</v>
      </c>
      <c r="G13">
        <v>2017</v>
      </c>
      <c r="H13">
        <f>AVERAGE('Employment per dwelling'!E14:O14)</f>
        <v>1.2231876405456348</v>
      </c>
      <c r="I13" s="4">
        <f t="shared" si="0"/>
        <v>2.4143258028855693E-2</v>
      </c>
    </row>
    <row r="14" spans="2:9" ht="15" x14ac:dyDescent="0.2">
      <c r="B14" s="1" t="s">
        <v>17</v>
      </c>
      <c r="C14" s="3">
        <v>264</v>
      </c>
      <c r="D14" s="3">
        <v>260</v>
      </c>
      <c r="E14" s="3">
        <v>740</v>
      </c>
      <c r="F14" s="3">
        <v>77730</v>
      </c>
      <c r="G14">
        <v>2012</v>
      </c>
      <c r="H14">
        <f>AVERAGE('Employment per dwelling'!E15:O15)</f>
        <v>1.2883822544095167</v>
      </c>
      <c r="I14" s="4">
        <f t="shared" si="0"/>
        <v>5.5082343603843648E-2</v>
      </c>
    </row>
    <row r="15" spans="2:9" ht="15" x14ac:dyDescent="0.2">
      <c r="B15" s="1" t="s">
        <v>18</v>
      </c>
      <c r="C15" s="3">
        <v>1338</v>
      </c>
      <c r="D15" s="3">
        <v>1230</v>
      </c>
      <c r="E15" s="3">
        <v>2500</v>
      </c>
      <c r="F15" s="3">
        <v>108740</v>
      </c>
      <c r="G15">
        <v>2008</v>
      </c>
      <c r="H15">
        <f>AVERAGE('Employment per dwelling'!E16:O16)</f>
        <v>1.3153155561350092</v>
      </c>
      <c r="I15" s="4">
        <f t="shared" si="0"/>
        <v>7.705717282235891E-2</v>
      </c>
    </row>
    <row r="16" spans="2:9" ht="15" x14ac:dyDescent="0.2">
      <c r="B16" s="1" t="s">
        <v>19</v>
      </c>
      <c r="C16" s="3">
        <v>574</v>
      </c>
      <c r="D16" s="3">
        <v>470</v>
      </c>
      <c r="E16" s="3">
        <v>1060</v>
      </c>
      <c r="F16" s="3">
        <v>94830</v>
      </c>
      <c r="G16">
        <v>2008</v>
      </c>
      <c r="H16">
        <f>AVERAGE('Employment per dwelling'!E17:O17)</f>
        <v>1.2495194680357828</v>
      </c>
      <c r="I16" s="4">
        <f t="shared" si="0"/>
        <v>6.7200034014569573E-2</v>
      </c>
    </row>
    <row r="17" spans="2:9" ht="30" x14ac:dyDescent="0.2">
      <c r="B17" s="1" t="s">
        <v>20</v>
      </c>
      <c r="C17" s="3">
        <v>268</v>
      </c>
      <c r="D17" s="3">
        <v>580</v>
      </c>
      <c r="E17" s="3">
        <v>580</v>
      </c>
      <c r="F17" s="3">
        <v>37730</v>
      </c>
      <c r="G17">
        <v>2017</v>
      </c>
      <c r="H17">
        <f>AVERAGE('Employment per dwelling'!E18:O18)</f>
        <v>1.3166131833367982</v>
      </c>
      <c r="I17" s="4">
        <f t="shared" si="0"/>
        <v>2.6736868958870716E-2</v>
      </c>
    </row>
    <row r="18" spans="2:9" ht="15" x14ac:dyDescent="0.2">
      <c r="B18" s="1" t="s">
        <v>21</v>
      </c>
      <c r="C18" s="3">
        <v>117</v>
      </c>
      <c r="D18" s="3">
        <v>200</v>
      </c>
      <c r="E18" s="3">
        <v>300</v>
      </c>
      <c r="F18" s="3">
        <v>34350</v>
      </c>
      <c r="G18">
        <v>2016</v>
      </c>
      <c r="H18">
        <f>AVERAGE('Employment per dwelling'!E19:O19)</f>
        <v>1.1823764397204348</v>
      </c>
      <c r="I18" s="4">
        <f t="shared" si="0"/>
        <v>2.4341676351370505E-2</v>
      </c>
    </row>
    <row r="19" spans="2:9" ht="15" x14ac:dyDescent="0.2">
      <c r="B19" s="1" t="s">
        <v>22</v>
      </c>
      <c r="C19" s="3">
        <v>528</v>
      </c>
      <c r="D19" s="3">
        <v>860</v>
      </c>
      <c r="E19" s="3">
        <v>1020</v>
      </c>
      <c r="F19" s="3">
        <v>52000</v>
      </c>
      <c r="G19">
        <v>2014</v>
      </c>
      <c r="H19">
        <f>AVERAGE('Employment per dwelling'!E20:O20)</f>
        <v>1.4334412514113695</v>
      </c>
      <c r="I19" s="4">
        <f t="shared" si="0"/>
        <v>3.6849117038464808E-2</v>
      </c>
    </row>
    <row r="20" spans="2:9" ht="15" x14ac:dyDescent="0.2">
      <c r="B20" s="1" t="s">
        <v>23</v>
      </c>
      <c r="C20" s="3">
        <v>297</v>
      </c>
      <c r="D20" s="3">
        <v>140</v>
      </c>
      <c r="E20" s="3">
        <v>740</v>
      </c>
      <c r="F20" s="3">
        <v>36940</v>
      </c>
      <c r="G20">
        <v>2008</v>
      </c>
      <c r="H20">
        <f>AVERAGE('Employment per dwelling'!E21:O21)</f>
        <v>1.2498952620198835</v>
      </c>
      <c r="I20" s="4">
        <f t="shared" si="0"/>
        <v>2.6177045834632501E-2</v>
      </c>
    </row>
    <row r="21" spans="2:9" ht="15" x14ac:dyDescent="0.2">
      <c r="B21" s="1" t="s">
        <v>24</v>
      </c>
      <c r="C21" s="3">
        <v>315</v>
      </c>
      <c r="D21" s="3">
        <v>500</v>
      </c>
      <c r="E21" s="3">
        <v>570</v>
      </c>
      <c r="F21" s="3">
        <v>61010</v>
      </c>
      <c r="G21">
        <v>2016</v>
      </c>
      <c r="H21">
        <f>AVERAGE('Employment per dwelling'!E22:O22)</f>
        <v>1.2870356766386915</v>
      </c>
      <c r="I21" s="4">
        <f t="shared" si="0"/>
        <v>4.3233935202244965E-2</v>
      </c>
    </row>
    <row r="22" spans="2:9" ht="15" x14ac:dyDescent="0.2">
      <c r="B22" s="1" t="s">
        <v>25</v>
      </c>
      <c r="C22" s="3">
        <v>604</v>
      </c>
      <c r="D22" s="3">
        <v>520</v>
      </c>
      <c r="E22" s="3">
        <v>770</v>
      </c>
      <c r="F22" s="3">
        <v>74420</v>
      </c>
      <c r="G22">
        <v>2012</v>
      </c>
      <c r="H22">
        <f>AVERAGE('Employment per dwelling'!E23:O23)</f>
        <v>1.2827651689783943</v>
      </c>
      <c r="I22" s="4">
        <f t="shared" si="0"/>
        <v>5.2736755576972133E-2</v>
      </c>
    </row>
    <row r="23" spans="2:9" ht="15" x14ac:dyDescent="0.2">
      <c r="B23" s="1" t="s">
        <v>26</v>
      </c>
      <c r="C23" s="3">
        <v>150</v>
      </c>
      <c r="D23" s="3">
        <v>380</v>
      </c>
      <c r="E23" s="3">
        <v>380</v>
      </c>
      <c r="F23" s="3">
        <v>56430</v>
      </c>
      <c r="G23">
        <v>2017</v>
      </c>
      <c r="H23">
        <f>AVERAGE('Employment per dwelling'!E24:O24)</f>
        <v>1.2415262024961971</v>
      </c>
      <c r="I23" s="4">
        <f t="shared" si="0"/>
        <v>3.9988378355395558E-2</v>
      </c>
    </row>
    <row r="24" spans="2:9" ht="15" x14ac:dyDescent="0.2">
      <c r="B24" s="1" t="s">
        <v>27</v>
      </c>
      <c r="C24" s="3">
        <v>371</v>
      </c>
      <c r="D24" s="3">
        <v>520</v>
      </c>
      <c r="E24" s="3">
        <v>720</v>
      </c>
      <c r="F24" s="3">
        <v>65180</v>
      </c>
      <c r="G24">
        <v>2015</v>
      </c>
      <c r="H24">
        <f>AVERAGE('Employment per dwelling'!E25:O25)</f>
        <v>1.3008355571238825</v>
      </c>
      <c r="I24" s="4">
        <f t="shared" si="0"/>
        <v>4.618895093398339E-2</v>
      </c>
    </row>
    <row r="25" spans="2:9" ht="15" x14ac:dyDescent="0.2">
      <c r="B25" s="1" t="s">
        <v>28</v>
      </c>
      <c r="C25" s="3">
        <v>203</v>
      </c>
      <c r="D25" s="3">
        <v>360</v>
      </c>
      <c r="E25" s="3">
        <v>370</v>
      </c>
      <c r="F25" s="3">
        <v>36320</v>
      </c>
      <c r="G25">
        <v>2008</v>
      </c>
      <c r="H25">
        <f>AVERAGE('Employment per dwelling'!E26:O26)</f>
        <v>1.2999356318141908</v>
      </c>
      <c r="I25" s="4">
        <f t="shared" si="0"/>
        <v>2.5737690977635421E-2</v>
      </c>
    </row>
    <row r="26" spans="2:9" x14ac:dyDescent="0.2">
      <c r="C26" s="3"/>
      <c r="D26" s="3"/>
      <c r="E26" s="3"/>
      <c r="F26" s="3"/>
      <c r="H26" s="26"/>
      <c r="I26" s="4"/>
    </row>
    <row r="27" spans="2:9" ht="15" x14ac:dyDescent="0.2">
      <c r="B27" s="1" t="s">
        <v>29</v>
      </c>
      <c r="C27" s="3">
        <f>AVERAGE(C4:C9,C10:C18,C19:C25)</f>
        <v>467.22727272727275</v>
      </c>
      <c r="D27" s="3">
        <f>AVERAGE(D4:D9,D10:D18,D19:D25)</f>
        <v>651.36363636363637</v>
      </c>
      <c r="E27" s="3">
        <f>AVERAGE(E4:E9,E10:E18,E19:E25)</f>
        <v>886.81818181818187</v>
      </c>
      <c r="F27" s="3"/>
      <c r="G27" s="5"/>
      <c r="H27" s="5"/>
    </row>
    <row r="28" spans="2:9" ht="15" x14ac:dyDescent="0.2">
      <c r="B28" s="1" t="s">
        <v>30</v>
      </c>
      <c r="C28" s="3">
        <f>SUM(C4:C9,C10:C18,C19:C25)</f>
        <v>10279</v>
      </c>
      <c r="D28" s="3">
        <f>SUM(D4:D9,D10:D18,D19:D25)</f>
        <v>14330</v>
      </c>
      <c r="E28" s="3">
        <f>SUM(E4:E9,E10:E18,E19:E25)</f>
        <v>19510</v>
      </c>
      <c r="F28" s="3">
        <f>SUM(F4:F9,F10:F18,F19:F25)</f>
        <v>1411160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6"/>
  <sheetViews>
    <sheetView workbookViewId="0">
      <pane xSplit="3" topLeftCell="O1" activePane="topRight" state="frozen"/>
      <selection pane="topRight" activeCell="T5" sqref="T5"/>
    </sheetView>
  </sheetViews>
  <sheetFormatPr baseColWidth="10" defaultColWidth="8.796875" defaultRowHeight="12" x14ac:dyDescent="0.15"/>
  <cols>
    <col min="1" max="1" width="17" style="7" customWidth="1"/>
    <col min="2" max="2" width="25.796875" style="7" bestFit="1" customWidth="1"/>
    <col min="3" max="3" width="12.796875" style="7" customWidth="1"/>
    <col min="4" max="50" width="10.796875" style="7" customWidth="1"/>
    <col min="51" max="16384" width="8.796875" style="7"/>
  </cols>
  <sheetData>
    <row r="1" spans="1:50" x14ac:dyDescent="0.15">
      <c r="B1" s="6" t="s">
        <v>44</v>
      </c>
      <c r="C1" s="6"/>
    </row>
    <row r="2" spans="1:50" x14ac:dyDescent="0.15">
      <c r="A2" s="7">
        <v>0.3</v>
      </c>
      <c r="B2" s="7" t="s">
        <v>45</v>
      </c>
      <c r="C2" s="21">
        <f>30000-10279</f>
        <v>19721</v>
      </c>
    </row>
    <row r="3" spans="1:50" x14ac:dyDescent="0.15">
      <c r="B3" s="6" t="s">
        <v>46</v>
      </c>
      <c r="C3" s="25">
        <v>10279</v>
      </c>
    </row>
    <row r="4" spans="1:50" x14ac:dyDescent="0.15">
      <c r="A4" s="7" t="s">
        <v>35</v>
      </c>
      <c r="B4" s="8" t="s">
        <v>31</v>
      </c>
      <c r="C4" s="22">
        <f>AX4</f>
        <v>2050</v>
      </c>
      <c r="D4" s="9">
        <v>2004</v>
      </c>
      <c r="E4" s="9">
        <v>2005</v>
      </c>
      <c r="F4" s="9">
        <v>2006</v>
      </c>
      <c r="G4" s="9">
        <v>2007</v>
      </c>
      <c r="H4" s="9">
        <v>2008</v>
      </c>
      <c r="I4" s="9">
        <v>2009</v>
      </c>
      <c r="J4" s="9">
        <v>2010</v>
      </c>
      <c r="K4" s="9">
        <v>2011</v>
      </c>
      <c r="L4" s="9">
        <v>2012</v>
      </c>
      <c r="M4" s="9">
        <v>2013</v>
      </c>
      <c r="N4" s="9">
        <v>2014</v>
      </c>
      <c r="O4" s="9">
        <v>2015</v>
      </c>
      <c r="P4" s="9">
        <v>2016</v>
      </c>
      <c r="Q4" s="9">
        <v>2017</v>
      </c>
      <c r="R4" s="9">
        <v>2018</v>
      </c>
      <c r="S4" s="9">
        <v>2019</v>
      </c>
      <c r="T4" s="9">
        <v>2020</v>
      </c>
      <c r="U4" s="9">
        <v>2021</v>
      </c>
      <c r="V4" s="9">
        <v>2022</v>
      </c>
      <c r="W4" s="9">
        <v>2023</v>
      </c>
      <c r="X4" s="9">
        <v>2024</v>
      </c>
      <c r="Y4" s="9">
        <v>2025</v>
      </c>
      <c r="Z4" s="9">
        <v>2026</v>
      </c>
      <c r="AA4" s="9">
        <v>2027</v>
      </c>
      <c r="AB4" s="9">
        <v>2028</v>
      </c>
      <c r="AC4" s="9">
        <v>2029</v>
      </c>
      <c r="AD4" s="9">
        <v>2030</v>
      </c>
      <c r="AE4" s="9">
        <v>2031</v>
      </c>
      <c r="AF4" s="9">
        <v>2032</v>
      </c>
      <c r="AG4" s="9">
        <v>2033</v>
      </c>
      <c r="AH4" s="9">
        <v>2034</v>
      </c>
      <c r="AI4" s="9">
        <v>2035</v>
      </c>
      <c r="AJ4" s="9">
        <v>2036</v>
      </c>
      <c r="AK4" s="9">
        <v>2037</v>
      </c>
      <c r="AL4" s="9">
        <v>2038</v>
      </c>
      <c r="AM4" s="9">
        <v>2039</v>
      </c>
      <c r="AN4" s="9">
        <v>2040</v>
      </c>
      <c r="AO4" s="9">
        <v>2041</v>
      </c>
      <c r="AP4" s="9">
        <v>2042</v>
      </c>
      <c r="AQ4" s="9">
        <v>2043</v>
      </c>
      <c r="AR4" s="9">
        <v>2044</v>
      </c>
      <c r="AS4" s="9">
        <v>2045</v>
      </c>
      <c r="AT4" s="9">
        <v>2046</v>
      </c>
      <c r="AU4" s="9">
        <v>2047</v>
      </c>
      <c r="AV4" s="9">
        <v>2048</v>
      </c>
      <c r="AW4" s="9">
        <v>2049</v>
      </c>
      <c r="AX4" s="9">
        <v>2050</v>
      </c>
    </row>
    <row r="5" spans="1:50" x14ac:dyDescent="0.15">
      <c r="B5" s="10" t="s">
        <v>7</v>
      </c>
      <c r="C5" s="23">
        <f t="shared" ref="C5:C36" si="0">AX5</f>
        <v>122.69999999999999</v>
      </c>
      <c r="D5" s="1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  <c r="Q5" s="13"/>
      <c r="R5" s="13"/>
      <c r="S5" s="13"/>
      <c r="T5" s="13">
        <f>SUM($A$2*'Baseline data'!$C4)</f>
        <v>122.69999999999999</v>
      </c>
      <c r="U5" s="13">
        <f>SUM($A$2*'Baseline data'!$C4)</f>
        <v>122.69999999999999</v>
      </c>
      <c r="V5" s="13">
        <f>SUM($A$2*'Baseline data'!$C4)</f>
        <v>122.69999999999999</v>
      </c>
      <c r="W5" s="13">
        <f>SUM($A$2*'Baseline data'!$C4)</f>
        <v>122.69999999999999</v>
      </c>
      <c r="X5" s="13">
        <f>SUM($A$2*'Baseline data'!$C4)</f>
        <v>122.69999999999999</v>
      </c>
      <c r="Y5" s="13">
        <f>SUM($A$2*'Baseline data'!$C4)</f>
        <v>122.69999999999999</v>
      </c>
      <c r="Z5" s="13">
        <f>SUM($A$2*'Baseline data'!$C4)</f>
        <v>122.69999999999999</v>
      </c>
      <c r="AA5" s="13">
        <f>SUM($A$2*'Baseline data'!$C4)</f>
        <v>122.69999999999999</v>
      </c>
      <c r="AB5" s="13">
        <f>SUM($A$2*'Baseline data'!$C4)</f>
        <v>122.69999999999999</v>
      </c>
      <c r="AC5" s="13">
        <f>SUM($A$2*'Baseline data'!$C4)</f>
        <v>122.69999999999999</v>
      </c>
      <c r="AD5" s="13">
        <f>SUM($A$2*'Baseline data'!$C4)</f>
        <v>122.69999999999999</v>
      </c>
      <c r="AE5" s="13">
        <f>SUM($A$2*'Baseline data'!$C4)</f>
        <v>122.69999999999999</v>
      </c>
      <c r="AF5" s="13">
        <f>SUM($A$2*'Baseline data'!$C4)</f>
        <v>122.69999999999999</v>
      </c>
      <c r="AG5" s="13">
        <f>SUM($A$2*'Baseline data'!$C4)</f>
        <v>122.69999999999999</v>
      </c>
      <c r="AH5" s="13">
        <f>SUM($A$2*'Baseline data'!$C4)</f>
        <v>122.69999999999999</v>
      </c>
      <c r="AI5" s="13">
        <f>SUM($A$2*'Baseline data'!$C4)</f>
        <v>122.69999999999999</v>
      </c>
      <c r="AJ5" s="13">
        <f>SUM($A$2*'Baseline data'!$C4)</f>
        <v>122.69999999999999</v>
      </c>
      <c r="AK5" s="13">
        <f>SUM($A$2*'Baseline data'!$C4)</f>
        <v>122.69999999999999</v>
      </c>
      <c r="AL5" s="13">
        <f>SUM($A$2*'Baseline data'!$C4)</f>
        <v>122.69999999999999</v>
      </c>
      <c r="AM5" s="13">
        <f>SUM($A$2*'Baseline data'!$C4)</f>
        <v>122.69999999999999</v>
      </c>
      <c r="AN5" s="13">
        <f>SUM($A$2*'Baseline data'!$C4)</f>
        <v>122.69999999999999</v>
      </c>
      <c r="AO5" s="13">
        <f>SUM($A$2*'Baseline data'!$C4)</f>
        <v>122.69999999999999</v>
      </c>
      <c r="AP5" s="13">
        <f>SUM($A$2*'Baseline data'!$C4)</f>
        <v>122.69999999999999</v>
      </c>
      <c r="AQ5" s="13">
        <f>SUM($A$2*'Baseline data'!$C4)</f>
        <v>122.69999999999999</v>
      </c>
      <c r="AR5" s="13">
        <f>SUM($A$2*'Baseline data'!$C4)</f>
        <v>122.69999999999999</v>
      </c>
      <c r="AS5" s="13">
        <f>SUM($A$2*'Baseline data'!$C4)</f>
        <v>122.69999999999999</v>
      </c>
      <c r="AT5" s="13">
        <f>SUM($A$2*'Baseline data'!$C4)</f>
        <v>122.69999999999999</v>
      </c>
      <c r="AU5" s="13">
        <f>SUM($A$2*'Baseline data'!$C4)</f>
        <v>122.69999999999999</v>
      </c>
      <c r="AV5" s="13">
        <f>SUM($A$2*'Baseline data'!$C4)</f>
        <v>122.69999999999999</v>
      </c>
      <c r="AW5" s="13">
        <f>SUM($A$2*'Baseline data'!$C4)</f>
        <v>122.69999999999999</v>
      </c>
      <c r="AX5" s="13">
        <f>SUM($A$2*'Baseline data'!$C4)</f>
        <v>122.69999999999999</v>
      </c>
    </row>
    <row r="6" spans="1:50" x14ac:dyDescent="0.15">
      <c r="B6" s="10" t="s">
        <v>32</v>
      </c>
      <c r="C6" s="23">
        <f t="shared" si="0"/>
        <v>76.8</v>
      </c>
      <c r="D6" s="11"/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  <c r="Q6" s="13"/>
      <c r="R6" s="13"/>
      <c r="S6" s="13"/>
      <c r="T6" s="13">
        <f>SUM($A$2*'Baseline data'!$C5)</f>
        <v>76.8</v>
      </c>
      <c r="U6" s="13">
        <f>SUM($A$2*'Baseline data'!$C5)</f>
        <v>76.8</v>
      </c>
      <c r="V6" s="13">
        <f>SUM($A$2*'Baseline data'!$C5)</f>
        <v>76.8</v>
      </c>
      <c r="W6" s="13">
        <f>SUM($A$2*'Baseline data'!$C5)</f>
        <v>76.8</v>
      </c>
      <c r="X6" s="13">
        <f>SUM($A$2*'Baseline data'!$C5)</f>
        <v>76.8</v>
      </c>
      <c r="Y6" s="13">
        <f>SUM($A$2*'Baseline data'!$C5)</f>
        <v>76.8</v>
      </c>
      <c r="Z6" s="13">
        <f>SUM($A$2*'Baseline data'!$C5)</f>
        <v>76.8</v>
      </c>
      <c r="AA6" s="13">
        <f>SUM($A$2*'Baseline data'!$C5)</f>
        <v>76.8</v>
      </c>
      <c r="AB6" s="13">
        <f>SUM($A$2*'Baseline data'!$C5)</f>
        <v>76.8</v>
      </c>
      <c r="AC6" s="13">
        <f>SUM($A$2*'Baseline data'!$C5)</f>
        <v>76.8</v>
      </c>
      <c r="AD6" s="13">
        <f>SUM($A$2*'Baseline data'!$C5)</f>
        <v>76.8</v>
      </c>
      <c r="AE6" s="13">
        <f>SUM($A$2*'Baseline data'!$C5)</f>
        <v>76.8</v>
      </c>
      <c r="AF6" s="13">
        <f>SUM($A$2*'Baseline data'!$C5)</f>
        <v>76.8</v>
      </c>
      <c r="AG6" s="13">
        <f>SUM($A$2*'Baseline data'!$C5)</f>
        <v>76.8</v>
      </c>
      <c r="AH6" s="13">
        <f>SUM($A$2*'Baseline data'!$C5)</f>
        <v>76.8</v>
      </c>
      <c r="AI6" s="13">
        <f>SUM($A$2*'Baseline data'!$C5)</f>
        <v>76.8</v>
      </c>
      <c r="AJ6" s="13">
        <f>SUM($A$2*'Baseline data'!$C5)</f>
        <v>76.8</v>
      </c>
      <c r="AK6" s="13">
        <f>SUM($A$2*'Baseline data'!$C5)</f>
        <v>76.8</v>
      </c>
      <c r="AL6" s="13">
        <f>SUM($A$2*'Baseline data'!$C5)</f>
        <v>76.8</v>
      </c>
      <c r="AM6" s="13">
        <f>SUM($A$2*'Baseline data'!$C5)</f>
        <v>76.8</v>
      </c>
      <c r="AN6" s="13">
        <f>SUM($A$2*'Baseline data'!$C5)</f>
        <v>76.8</v>
      </c>
      <c r="AO6" s="13">
        <f>SUM($A$2*'Baseline data'!$C5)</f>
        <v>76.8</v>
      </c>
      <c r="AP6" s="13">
        <f>SUM($A$2*'Baseline data'!$C5)</f>
        <v>76.8</v>
      </c>
      <c r="AQ6" s="13">
        <f>SUM($A$2*'Baseline data'!$C5)</f>
        <v>76.8</v>
      </c>
      <c r="AR6" s="13">
        <f>SUM($A$2*'Baseline data'!$C5)</f>
        <v>76.8</v>
      </c>
      <c r="AS6" s="13">
        <f>SUM($A$2*'Baseline data'!$C5)</f>
        <v>76.8</v>
      </c>
      <c r="AT6" s="13">
        <f>SUM($A$2*'Baseline data'!$C5)</f>
        <v>76.8</v>
      </c>
      <c r="AU6" s="13">
        <f>SUM($A$2*'Baseline data'!$C5)</f>
        <v>76.8</v>
      </c>
      <c r="AV6" s="13">
        <f>SUM($A$2*'Baseline data'!$C5)</f>
        <v>76.8</v>
      </c>
      <c r="AW6" s="13">
        <f>SUM($A$2*'Baseline data'!$C5)</f>
        <v>76.8</v>
      </c>
      <c r="AX6" s="13">
        <f>SUM($A$2*'Baseline data'!$C5)</f>
        <v>76.8</v>
      </c>
    </row>
    <row r="7" spans="1:50" x14ac:dyDescent="0.15">
      <c r="B7" s="10" t="s">
        <v>9</v>
      </c>
      <c r="C7" s="23">
        <f t="shared" si="0"/>
        <v>114.6</v>
      </c>
      <c r="D7" s="11"/>
      <c r="E7" s="12"/>
      <c r="F7" s="12"/>
      <c r="G7" s="12"/>
      <c r="H7" s="12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>
        <f>SUM($A$2*'Baseline data'!$C6)</f>
        <v>114.6</v>
      </c>
      <c r="U7" s="13">
        <f>SUM($A$2*'Baseline data'!$C6)</f>
        <v>114.6</v>
      </c>
      <c r="V7" s="13">
        <f>SUM($A$2*'Baseline data'!$C6)</f>
        <v>114.6</v>
      </c>
      <c r="W7" s="13">
        <f>SUM($A$2*'Baseline data'!$C6)</f>
        <v>114.6</v>
      </c>
      <c r="X7" s="13">
        <f>SUM($A$2*'Baseline data'!$C6)</f>
        <v>114.6</v>
      </c>
      <c r="Y7" s="13">
        <f>SUM($A$2*'Baseline data'!$C6)</f>
        <v>114.6</v>
      </c>
      <c r="Z7" s="13">
        <f>SUM($A$2*'Baseline data'!$C6)</f>
        <v>114.6</v>
      </c>
      <c r="AA7" s="13">
        <f>SUM($A$2*'Baseline data'!$C6)</f>
        <v>114.6</v>
      </c>
      <c r="AB7" s="13">
        <f>SUM($A$2*'Baseline data'!$C6)</f>
        <v>114.6</v>
      </c>
      <c r="AC7" s="13">
        <f>SUM($A$2*'Baseline data'!$C6)</f>
        <v>114.6</v>
      </c>
      <c r="AD7" s="13">
        <f>SUM($A$2*'Baseline data'!$C6)</f>
        <v>114.6</v>
      </c>
      <c r="AE7" s="13">
        <f>SUM($A$2*'Baseline data'!$C6)</f>
        <v>114.6</v>
      </c>
      <c r="AF7" s="13">
        <f>SUM($A$2*'Baseline data'!$C6)</f>
        <v>114.6</v>
      </c>
      <c r="AG7" s="13">
        <f>SUM($A$2*'Baseline data'!$C6)</f>
        <v>114.6</v>
      </c>
      <c r="AH7" s="13">
        <f>SUM($A$2*'Baseline data'!$C6)</f>
        <v>114.6</v>
      </c>
      <c r="AI7" s="13">
        <f>SUM($A$2*'Baseline data'!$C6)</f>
        <v>114.6</v>
      </c>
      <c r="AJ7" s="13">
        <f>SUM($A$2*'Baseline data'!$C6)</f>
        <v>114.6</v>
      </c>
      <c r="AK7" s="13">
        <f>SUM($A$2*'Baseline data'!$C6)</f>
        <v>114.6</v>
      </c>
      <c r="AL7" s="13">
        <f>SUM($A$2*'Baseline data'!$C6)</f>
        <v>114.6</v>
      </c>
      <c r="AM7" s="13">
        <f>SUM($A$2*'Baseline data'!$C6)</f>
        <v>114.6</v>
      </c>
      <c r="AN7" s="13">
        <f>SUM($A$2*'Baseline data'!$C6)</f>
        <v>114.6</v>
      </c>
      <c r="AO7" s="13">
        <f>SUM($A$2*'Baseline data'!$C6)</f>
        <v>114.6</v>
      </c>
      <c r="AP7" s="13">
        <f>SUM($A$2*'Baseline data'!$C6)</f>
        <v>114.6</v>
      </c>
      <c r="AQ7" s="13">
        <f>SUM($A$2*'Baseline data'!$C6)</f>
        <v>114.6</v>
      </c>
      <c r="AR7" s="13">
        <f>SUM($A$2*'Baseline data'!$C6)</f>
        <v>114.6</v>
      </c>
      <c r="AS7" s="13">
        <f>SUM($A$2*'Baseline data'!$C6)</f>
        <v>114.6</v>
      </c>
      <c r="AT7" s="13">
        <f>SUM($A$2*'Baseline data'!$C6)</f>
        <v>114.6</v>
      </c>
      <c r="AU7" s="13">
        <f>SUM($A$2*'Baseline data'!$C6)</f>
        <v>114.6</v>
      </c>
      <c r="AV7" s="13">
        <f>SUM($A$2*'Baseline data'!$C6)</f>
        <v>114.6</v>
      </c>
      <c r="AW7" s="13">
        <f>SUM($A$2*'Baseline data'!$C6)</f>
        <v>114.6</v>
      </c>
      <c r="AX7" s="13">
        <f>SUM($A$2*'Baseline data'!$C6)</f>
        <v>114.6</v>
      </c>
    </row>
    <row r="8" spans="1:50" x14ac:dyDescent="0.15">
      <c r="B8" s="10" t="s">
        <v>10</v>
      </c>
      <c r="C8" s="23">
        <f t="shared" si="0"/>
        <v>253.2</v>
      </c>
      <c r="D8" s="14"/>
      <c r="E8" s="15"/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>
        <f>SUM($A$2*'Baseline data'!$C7)</f>
        <v>253.2</v>
      </c>
      <c r="U8" s="13">
        <f>SUM($A$2*'Baseline data'!$C7)</f>
        <v>253.2</v>
      </c>
      <c r="V8" s="13">
        <f>SUM($A$2*'Baseline data'!$C7)</f>
        <v>253.2</v>
      </c>
      <c r="W8" s="13">
        <f>SUM($A$2*'Baseline data'!$C7)</f>
        <v>253.2</v>
      </c>
      <c r="X8" s="13">
        <f>SUM($A$2*'Baseline data'!$C7)</f>
        <v>253.2</v>
      </c>
      <c r="Y8" s="13">
        <f>SUM($A$2*'Baseline data'!$C7)</f>
        <v>253.2</v>
      </c>
      <c r="Z8" s="13">
        <f>SUM($A$2*'Baseline data'!$C7)</f>
        <v>253.2</v>
      </c>
      <c r="AA8" s="13">
        <f>SUM($A$2*'Baseline data'!$C7)</f>
        <v>253.2</v>
      </c>
      <c r="AB8" s="13">
        <f>SUM($A$2*'Baseline data'!$C7)</f>
        <v>253.2</v>
      </c>
      <c r="AC8" s="13">
        <f>SUM($A$2*'Baseline data'!$C7)</f>
        <v>253.2</v>
      </c>
      <c r="AD8" s="13">
        <f>SUM($A$2*'Baseline data'!$C7)</f>
        <v>253.2</v>
      </c>
      <c r="AE8" s="13">
        <f>SUM($A$2*'Baseline data'!$C7)</f>
        <v>253.2</v>
      </c>
      <c r="AF8" s="13">
        <f>SUM($A$2*'Baseline data'!$C7)</f>
        <v>253.2</v>
      </c>
      <c r="AG8" s="13">
        <f>SUM($A$2*'Baseline data'!$C7)</f>
        <v>253.2</v>
      </c>
      <c r="AH8" s="13">
        <f>SUM($A$2*'Baseline data'!$C7)</f>
        <v>253.2</v>
      </c>
      <c r="AI8" s="13">
        <f>SUM($A$2*'Baseline data'!$C7)</f>
        <v>253.2</v>
      </c>
      <c r="AJ8" s="13">
        <f>SUM($A$2*'Baseline data'!$C7)</f>
        <v>253.2</v>
      </c>
      <c r="AK8" s="13">
        <f>SUM($A$2*'Baseline data'!$C7)</f>
        <v>253.2</v>
      </c>
      <c r="AL8" s="13">
        <f>SUM($A$2*'Baseline data'!$C7)</f>
        <v>253.2</v>
      </c>
      <c r="AM8" s="13">
        <f>SUM($A$2*'Baseline data'!$C7)</f>
        <v>253.2</v>
      </c>
      <c r="AN8" s="13">
        <f>SUM($A$2*'Baseline data'!$C7)</f>
        <v>253.2</v>
      </c>
      <c r="AO8" s="13">
        <f>SUM($A$2*'Baseline data'!$C7)</f>
        <v>253.2</v>
      </c>
      <c r="AP8" s="13">
        <f>SUM($A$2*'Baseline data'!$C7)</f>
        <v>253.2</v>
      </c>
      <c r="AQ8" s="13">
        <f>SUM($A$2*'Baseline data'!$C7)</f>
        <v>253.2</v>
      </c>
      <c r="AR8" s="13">
        <f>SUM($A$2*'Baseline data'!$C7)</f>
        <v>253.2</v>
      </c>
      <c r="AS8" s="13">
        <f>SUM($A$2*'Baseline data'!$C7)</f>
        <v>253.2</v>
      </c>
      <c r="AT8" s="13">
        <f>SUM($A$2*'Baseline data'!$C7)</f>
        <v>253.2</v>
      </c>
      <c r="AU8" s="13">
        <f>SUM($A$2*'Baseline data'!$C7)</f>
        <v>253.2</v>
      </c>
      <c r="AV8" s="13">
        <f>SUM($A$2*'Baseline data'!$C7)</f>
        <v>253.2</v>
      </c>
      <c r="AW8" s="13">
        <f>SUM($A$2*'Baseline data'!$C7)</f>
        <v>253.2</v>
      </c>
      <c r="AX8" s="13">
        <f>SUM($A$2*'Baseline data'!$C7)</f>
        <v>253.2</v>
      </c>
    </row>
    <row r="9" spans="1:50" x14ac:dyDescent="0.15">
      <c r="B9" s="10" t="s">
        <v>11</v>
      </c>
      <c r="C9" s="23">
        <f t="shared" si="0"/>
        <v>156.6</v>
      </c>
      <c r="D9" s="11"/>
      <c r="E9" s="12"/>
      <c r="F9" s="12"/>
      <c r="G9" s="12"/>
      <c r="H9" s="12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>
        <f>SUM($A$2*'Baseline data'!$C8)</f>
        <v>156.6</v>
      </c>
      <c r="U9" s="13">
        <f>SUM($A$2*'Baseline data'!$C8)</f>
        <v>156.6</v>
      </c>
      <c r="V9" s="13">
        <f>SUM($A$2*'Baseline data'!$C8)</f>
        <v>156.6</v>
      </c>
      <c r="W9" s="13">
        <f>SUM($A$2*'Baseline data'!$C8)</f>
        <v>156.6</v>
      </c>
      <c r="X9" s="13">
        <f>SUM($A$2*'Baseline data'!$C8)</f>
        <v>156.6</v>
      </c>
      <c r="Y9" s="13">
        <f>SUM($A$2*'Baseline data'!$C8)</f>
        <v>156.6</v>
      </c>
      <c r="Z9" s="13">
        <f>SUM($A$2*'Baseline data'!$C8)</f>
        <v>156.6</v>
      </c>
      <c r="AA9" s="13">
        <f>SUM($A$2*'Baseline data'!$C8)</f>
        <v>156.6</v>
      </c>
      <c r="AB9" s="13">
        <f>SUM($A$2*'Baseline data'!$C8)</f>
        <v>156.6</v>
      </c>
      <c r="AC9" s="13">
        <f>SUM($A$2*'Baseline data'!$C8)</f>
        <v>156.6</v>
      </c>
      <c r="AD9" s="13">
        <f>SUM($A$2*'Baseline data'!$C8)</f>
        <v>156.6</v>
      </c>
      <c r="AE9" s="13">
        <f>SUM($A$2*'Baseline data'!$C8)</f>
        <v>156.6</v>
      </c>
      <c r="AF9" s="13">
        <f>SUM($A$2*'Baseline data'!$C8)</f>
        <v>156.6</v>
      </c>
      <c r="AG9" s="13">
        <f>SUM($A$2*'Baseline data'!$C8)</f>
        <v>156.6</v>
      </c>
      <c r="AH9" s="13">
        <f>SUM($A$2*'Baseline data'!$C8)</f>
        <v>156.6</v>
      </c>
      <c r="AI9" s="13">
        <f>SUM($A$2*'Baseline data'!$C8)</f>
        <v>156.6</v>
      </c>
      <c r="AJ9" s="13">
        <f>SUM($A$2*'Baseline data'!$C8)</f>
        <v>156.6</v>
      </c>
      <c r="AK9" s="13">
        <f>SUM($A$2*'Baseline data'!$C8)</f>
        <v>156.6</v>
      </c>
      <c r="AL9" s="13">
        <f>SUM($A$2*'Baseline data'!$C8)</f>
        <v>156.6</v>
      </c>
      <c r="AM9" s="13">
        <f>SUM($A$2*'Baseline data'!$C8)</f>
        <v>156.6</v>
      </c>
      <c r="AN9" s="13">
        <f>SUM($A$2*'Baseline data'!$C8)</f>
        <v>156.6</v>
      </c>
      <c r="AO9" s="13">
        <f>SUM($A$2*'Baseline data'!$C8)</f>
        <v>156.6</v>
      </c>
      <c r="AP9" s="13">
        <f>SUM($A$2*'Baseline data'!$C8)</f>
        <v>156.6</v>
      </c>
      <c r="AQ9" s="13">
        <f>SUM($A$2*'Baseline data'!$C8)</f>
        <v>156.6</v>
      </c>
      <c r="AR9" s="13">
        <f>SUM($A$2*'Baseline data'!$C8)</f>
        <v>156.6</v>
      </c>
      <c r="AS9" s="13">
        <f>SUM($A$2*'Baseline data'!$C8)</f>
        <v>156.6</v>
      </c>
      <c r="AT9" s="13">
        <f>SUM($A$2*'Baseline data'!$C8)</f>
        <v>156.6</v>
      </c>
      <c r="AU9" s="13">
        <f>SUM($A$2*'Baseline data'!$C8)</f>
        <v>156.6</v>
      </c>
      <c r="AV9" s="13">
        <f>SUM($A$2*'Baseline data'!$C8)</f>
        <v>156.6</v>
      </c>
      <c r="AW9" s="13">
        <f>SUM($A$2*'Baseline data'!$C8)</f>
        <v>156.6</v>
      </c>
      <c r="AX9" s="13">
        <f>SUM($A$2*'Baseline data'!$C8)</f>
        <v>156.6</v>
      </c>
    </row>
    <row r="10" spans="1:50" x14ac:dyDescent="0.15">
      <c r="B10" s="10" t="s">
        <v>12</v>
      </c>
      <c r="C10" s="23">
        <f t="shared" si="0"/>
        <v>80.099999999999994</v>
      </c>
      <c r="D10" s="11"/>
      <c r="E10" s="12"/>
      <c r="F10" s="12"/>
      <c r="G10" s="12"/>
      <c r="H10" s="12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>
        <f>SUM($A$2*'Baseline data'!$C9)</f>
        <v>80.099999999999994</v>
      </c>
      <c r="U10" s="13">
        <f>SUM($A$2*'Baseline data'!$C9)</f>
        <v>80.099999999999994</v>
      </c>
      <c r="V10" s="13">
        <f>SUM($A$2*'Baseline data'!$C9)</f>
        <v>80.099999999999994</v>
      </c>
      <c r="W10" s="13">
        <f>SUM($A$2*'Baseline data'!$C9)</f>
        <v>80.099999999999994</v>
      </c>
      <c r="X10" s="13">
        <f>SUM($A$2*'Baseline data'!$C9)</f>
        <v>80.099999999999994</v>
      </c>
      <c r="Y10" s="13">
        <f>SUM($A$2*'Baseline data'!$C9)</f>
        <v>80.099999999999994</v>
      </c>
      <c r="Z10" s="13">
        <f>SUM($A$2*'Baseline data'!$C9)</f>
        <v>80.099999999999994</v>
      </c>
      <c r="AA10" s="13">
        <f>SUM($A$2*'Baseline data'!$C9)</f>
        <v>80.099999999999994</v>
      </c>
      <c r="AB10" s="13">
        <f>SUM($A$2*'Baseline data'!$C9)</f>
        <v>80.099999999999994</v>
      </c>
      <c r="AC10" s="13">
        <f>SUM($A$2*'Baseline data'!$C9)</f>
        <v>80.099999999999994</v>
      </c>
      <c r="AD10" s="13">
        <f>SUM($A$2*'Baseline data'!$C9)</f>
        <v>80.099999999999994</v>
      </c>
      <c r="AE10" s="13">
        <f>SUM($A$2*'Baseline data'!$C9)</f>
        <v>80.099999999999994</v>
      </c>
      <c r="AF10" s="13">
        <f>SUM($A$2*'Baseline data'!$C9)</f>
        <v>80.099999999999994</v>
      </c>
      <c r="AG10" s="13">
        <f>SUM($A$2*'Baseline data'!$C9)</f>
        <v>80.099999999999994</v>
      </c>
      <c r="AH10" s="13">
        <f>SUM($A$2*'Baseline data'!$C9)</f>
        <v>80.099999999999994</v>
      </c>
      <c r="AI10" s="13">
        <f>SUM($A$2*'Baseline data'!$C9)</f>
        <v>80.099999999999994</v>
      </c>
      <c r="AJ10" s="13">
        <f>SUM($A$2*'Baseline data'!$C9)</f>
        <v>80.099999999999994</v>
      </c>
      <c r="AK10" s="13">
        <f>SUM($A$2*'Baseline data'!$C9)</f>
        <v>80.099999999999994</v>
      </c>
      <c r="AL10" s="13">
        <f>SUM($A$2*'Baseline data'!$C9)</f>
        <v>80.099999999999994</v>
      </c>
      <c r="AM10" s="13">
        <f>SUM($A$2*'Baseline data'!$C9)</f>
        <v>80.099999999999994</v>
      </c>
      <c r="AN10" s="13">
        <f>SUM($A$2*'Baseline data'!$C9)</f>
        <v>80.099999999999994</v>
      </c>
      <c r="AO10" s="13">
        <f>SUM($A$2*'Baseline data'!$C9)</f>
        <v>80.099999999999994</v>
      </c>
      <c r="AP10" s="13">
        <f>SUM($A$2*'Baseline data'!$C9)</f>
        <v>80.099999999999994</v>
      </c>
      <c r="AQ10" s="13">
        <f>SUM($A$2*'Baseline data'!$C9)</f>
        <v>80.099999999999994</v>
      </c>
      <c r="AR10" s="13">
        <f>SUM($A$2*'Baseline data'!$C9)</f>
        <v>80.099999999999994</v>
      </c>
      <c r="AS10" s="13">
        <f>SUM($A$2*'Baseline data'!$C9)</f>
        <v>80.099999999999994</v>
      </c>
      <c r="AT10" s="13">
        <f>SUM($A$2*'Baseline data'!$C9)</f>
        <v>80.099999999999994</v>
      </c>
      <c r="AU10" s="13">
        <f>SUM($A$2*'Baseline data'!$C9)</f>
        <v>80.099999999999994</v>
      </c>
      <c r="AV10" s="13">
        <f>SUM($A$2*'Baseline data'!$C9)</f>
        <v>80.099999999999994</v>
      </c>
      <c r="AW10" s="13">
        <f>SUM($A$2*'Baseline data'!$C9)</f>
        <v>80.099999999999994</v>
      </c>
      <c r="AX10" s="13">
        <f>SUM($A$2*'Baseline data'!$C9)</f>
        <v>80.099999999999994</v>
      </c>
    </row>
    <row r="11" spans="1:50" x14ac:dyDescent="0.15">
      <c r="B11" s="24"/>
      <c r="C11" s="23"/>
      <c r="E11" s="16"/>
      <c r="F11" s="16"/>
      <c r="G11" s="16"/>
      <c r="H11" s="16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x14ac:dyDescent="0.15">
      <c r="B12" s="10" t="s">
        <v>13</v>
      </c>
      <c r="C12" s="23">
        <f t="shared" si="0"/>
        <v>260.09999999999997</v>
      </c>
      <c r="D12" s="11"/>
      <c r="E12" s="12"/>
      <c r="F12" s="12"/>
      <c r="G12" s="12"/>
      <c r="H12" s="12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>
        <f>SUM($A$2*'Baseline data'!$C10)</f>
        <v>260.09999999999997</v>
      </c>
      <c r="U12" s="13">
        <f>SUM($A$2*'Baseline data'!$C10)</f>
        <v>260.09999999999997</v>
      </c>
      <c r="V12" s="13">
        <f>SUM($A$2*'Baseline data'!$C10)</f>
        <v>260.09999999999997</v>
      </c>
      <c r="W12" s="13">
        <f>SUM($A$2*'Baseline data'!$C10)</f>
        <v>260.09999999999997</v>
      </c>
      <c r="X12" s="13">
        <f>SUM($A$2*'Baseline data'!$C10)</f>
        <v>260.09999999999997</v>
      </c>
      <c r="Y12" s="13">
        <f>SUM($A$2*'Baseline data'!$C10)</f>
        <v>260.09999999999997</v>
      </c>
      <c r="Z12" s="13">
        <f>SUM($A$2*'Baseline data'!$C10)</f>
        <v>260.09999999999997</v>
      </c>
      <c r="AA12" s="13">
        <f>SUM($A$2*'Baseline data'!$C10)</f>
        <v>260.09999999999997</v>
      </c>
      <c r="AB12" s="13">
        <f>SUM($A$2*'Baseline data'!$C10)</f>
        <v>260.09999999999997</v>
      </c>
      <c r="AC12" s="13">
        <f>SUM($A$2*'Baseline data'!$C10)</f>
        <v>260.09999999999997</v>
      </c>
      <c r="AD12" s="13">
        <f>SUM($A$2*'Baseline data'!$C10)</f>
        <v>260.09999999999997</v>
      </c>
      <c r="AE12" s="13">
        <f>SUM($A$2*'Baseline data'!$C10)</f>
        <v>260.09999999999997</v>
      </c>
      <c r="AF12" s="13">
        <f>SUM($A$2*'Baseline data'!$C10)</f>
        <v>260.09999999999997</v>
      </c>
      <c r="AG12" s="13">
        <f>SUM($A$2*'Baseline data'!$C10)</f>
        <v>260.09999999999997</v>
      </c>
      <c r="AH12" s="13">
        <f>SUM($A$2*'Baseline data'!$C10)</f>
        <v>260.09999999999997</v>
      </c>
      <c r="AI12" s="13">
        <f>SUM($A$2*'Baseline data'!$C10)</f>
        <v>260.09999999999997</v>
      </c>
      <c r="AJ12" s="13">
        <f>SUM($A$2*'Baseline data'!$C10)</f>
        <v>260.09999999999997</v>
      </c>
      <c r="AK12" s="13">
        <f>SUM($A$2*'Baseline data'!$C10)</f>
        <v>260.09999999999997</v>
      </c>
      <c r="AL12" s="13">
        <f>SUM($A$2*'Baseline data'!$C10)</f>
        <v>260.09999999999997</v>
      </c>
      <c r="AM12" s="13">
        <f>SUM($A$2*'Baseline data'!$C10)</f>
        <v>260.09999999999997</v>
      </c>
      <c r="AN12" s="13">
        <f>SUM($A$2*'Baseline data'!$C10)</f>
        <v>260.09999999999997</v>
      </c>
      <c r="AO12" s="13">
        <f>SUM($A$2*'Baseline data'!$C10)</f>
        <v>260.09999999999997</v>
      </c>
      <c r="AP12" s="13">
        <f>SUM($A$2*'Baseline data'!$C10)</f>
        <v>260.09999999999997</v>
      </c>
      <c r="AQ12" s="13">
        <f>SUM($A$2*'Baseline data'!$C10)</f>
        <v>260.09999999999997</v>
      </c>
      <c r="AR12" s="13">
        <f>SUM($A$2*'Baseline data'!$C10)</f>
        <v>260.09999999999997</v>
      </c>
      <c r="AS12" s="13">
        <f>SUM($A$2*'Baseline data'!$C10)</f>
        <v>260.09999999999997</v>
      </c>
      <c r="AT12" s="13">
        <f>SUM($A$2*'Baseline data'!$C10)</f>
        <v>260.09999999999997</v>
      </c>
      <c r="AU12" s="13">
        <f>SUM($A$2*'Baseline data'!$C10)</f>
        <v>260.09999999999997</v>
      </c>
      <c r="AV12" s="13">
        <f>SUM($A$2*'Baseline data'!$C10)</f>
        <v>260.09999999999997</v>
      </c>
      <c r="AW12" s="13">
        <f>SUM($A$2*'Baseline data'!$C10)</f>
        <v>260.09999999999997</v>
      </c>
      <c r="AX12" s="13">
        <f>SUM($A$2*'Baseline data'!$C10)</f>
        <v>260.09999999999997</v>
      </c>
    </row>
    <row r="13" spans="1:50" x14ac:dyDescent="0.15">
      <c r="B13" s="17" t="s">
        <v>14</v>
      </c>
      <c r="C13" s="23">
        <f t="shared" si="0"/>
        <v>182.4</v>
      </c>
      <c r="D13" s="11"/>
      <c r="E13" s="12"/>
      <c r="F13" s="12"/>
      <c r="G13" s="12"/>
      <c r="H13" s="12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>
        <f>SUM($A$2*'Baseline data'!$C11)</f>
        <v>182.4</v>
      </c>
      <c r="U13" s="13">
        <f>SUM($A$2*'Baseline data'!$C11)</f>
        <v>182.4</v>
      </c>
      <c r="V13" s="13">
        <f>SUM($A$2*'Baseline data'!$C11)</f>
        <v>182.4</v>
      </c>
      <c r="W13" s="13">
        <f>SUM($A$2*'Baseline data'!$C11)</f>
        <v>182.4</v>
      </c>
      <c r="X13" s="13">
        <f>SUM($A$2*'Baseline data'!$C11)</f>
        <v>182.4</v>
      </c>
      <c r="Y13" s="13">
        <f>SUM($A$2*'Baseline data'!$C11)</f>
        <v>182.4</v>
      </c>
      <c r="Z13" s="13">
        <f>SUM($A$2*'Baseline data'!$C11)</f>
        <v>182.4</v>
      </c>
      <c r="AA13" s="13">
        <f>SUM($A$2*'Baseline data'!$C11)</f>
        <v>182.4</v>
      </c>
      <c r="AB13" s="13">
        <f>SUM($A$2*'Baseline data'!$C11)</f>
        <v>182.4</v>
      </c>
      <c r="AC13" s="13">
        <f>SUM($A$2*'Baseline data'!$C11)</f>
        <v>182.4</v>
      </c>
      <c r="AD13" s="13">
        <f>SUM($A$2*'Baseline data'!$C11)</f>
        <v>182.4</v>
      </c>
      <c r="AE13" s="13">
        <f>SUM($A$2*'Baseline data'!$C11)</f>
        <v>182.4</v>
      </c>
      <c r="AF13" s="13">
        <f>SUM($A$2*'Baseline data'!$C11)</f>
        <v>182.4</v>
      </c>
      <c r="AG13" s="13">
        <f>SUM($A$2*'Baseline data'!$C11)</f>
        <v>182.4</v>
      </c>
      <c r="AH13" s="13">
        <f>SUM($A$2*'Baseline data'!$C11)</f>
        <v>182.4</v>
      </c>
      <c r="AI13" s="13">
        <f>SUM($A$2*'Baseline data'!$C11)</f>
        <v>182.4</v>
      </c>
      <c r="AJ13" s="13">
        <f>SUM($A$2*'Baseline data'!$C11)</f>
        <v>182.4</v>
      </c>
      <c r="AK13" s="13">
        <f>SUM($A$2*'Baseline data'!$C11)</f>
        <v>182.4</v>
      </c>
      <c r="AL13" s="13">
        <f>SUM($A$2*'Baseline data'!$C11)</f>
        <v>182.4</v>
      </c>
      <c r="AM13" s="13">
        <f>SUM($A$2*'Baseline data'!$C11)</f>
        <v>182.4</v>
      </c>
      <c r="AN13" s="13">
        <f>SUM($A$2*'Baseline data'!$C11)</f>
        <v>182.4</v>
      </c>
      <c r="AO13" s="13">
        <f>SUM($A$2*'Baseline data'!$C11)</f>
        <v>182.4</v>
      </c>
      <c r="AP13" s="13">
        <f>SUM($A$2*'Baseline data'!$C11)</f>
        <v>182.4</v>
      </c>
      <c r="AQ13" s="13">
        <f>SUM($A$2*'Baseline data'!$C11)</f>
        <v>182.4</v>
      </c>
      <c r="AR13" s="13">
        <f>SUM($A$2*'Baseline data'!$C11)</f>
        <v>182.4</v>
      </c>
      <c r="AS13" s="13">
        <f>SUM($A$2*'Baseline data'!$C11)</f>
        <v>182.4</v>
      </c>
      <c r="AT13" s="13">
        <f>SUM($A$2*'Baseline data'!$C11)</f>
        <v>182.4</v>
      </c>
      <c r="AU13" s="13">
        <f>SUM($A$2*'Baseline data'!$C11)</f>
        <v>182.4</v>
      </c>
      <c r="AV13" s="13">
        <f>SUM($A$2*'Baseline data'!$C11)</f>
        <v>182.4</v>
      </c>
      <c r="AW13" s="13">
        <f>SUM($A$2*'Baseline data'!$C11)</f>
        <v>182.4</v>
      </c>
      <c r="AX13" s="13">
        <f>SUM($A$2*'Baseline data'!$C11)</f>
        <v>182.4</v>
      </c>
    </row>
    <row r="14" spans="1:50" x14ac:dyDescent="0.15">
      <c r="B14" s="17" t="s">
        <v>15</v>
      </c>
      <c r="C14" s="23">
        <f t="shared" si="0"/>
        <v>261</v>
      </c>
      <c r="D14" s="11"/>
      <c r="E14" s="12"/>
      <c r="F14" s="12"/>
      <c r="G14" s="12"/>
      <c r="H14" s="12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>
        <f>SUM($A$2*'Baseline data'!$C12)</f>
        <v>261</v>
      </c>
      <c r="U14" s="13">
        <f>SUM($A$2*'Baseline data'!$C12)</f>
        <v>261</v>
      </c>
      <c r="V14" s="13">
        <f>SUM($A$2*'Baseline data'!$C12)</f>
        <v>261</v>
      </c>
      <c r="W14" s="13">
        <f>SUM($A$2*'Baseline data'!$C12)</f>
        <v>261</v>
      </c>
      <c r="X14" s="13">
        <f>SUM($A$2*'Baseline data'!$C12)</f>
        <v>261</v>
      </c>
      <c r="Y14" s="13">
        <f>SUM($A$2*'Baseline data'!$C12)</f>
        <v>261</v>
      </c>
      <c r="Z14" s="13">
        <f>SUM($A$2*'Baseline data'!$C12)</f>
        <v>261</v>
      </c>
      <c r="AA14" s="13">
        <f>SUM($A$2*'Baseline data'!$C12)</f>
        <v>261</v>
      </c>
      <c r="AB14" s="13">
        <f>SUM($A$2*'Baseline data'!$C12)</f>
        <v>261</v>
      </c>
      <c r="AC14" s="13">
        <f>SUM($A$2*'Baseline data'!$C12)</f>
        <v>261</v>
      </c>
      <c r="AD14" s="13">
        <f>SUM($A$2*'Baseline data'!$C12)</f>
        <v>261</v>
      </c>
      <c r="AE14" s="13">
        <f>SUM($A$2*'Baseline data'!$C12)</f>
        <v>261</v>
      </c>
      <c r="AF14" s="13">
        <f>SUM($A$2*'Baseline data'!$C12)</f>
        <v>261</v>
      </c>
      <c r="AG14" s="13">
        <f>SUM($A$2*'Baseline data'!$C12)</f>
        <v>261</v>
      </c>
      <c r="AH14" s="13">
        <f>SUM($A$2*'Baseline data'!$C12)</f>
        <v>261</v>
      </c>
      <c r="AI14" s="13">
        <f>SUM($A$2*'Baseline data'!$C12)</f>
        <v>261</v>
      </c>
      <c r="AJ14" s="13">
        <f>SUM($A$2*'Baseline data'!$C12)</f>
        <v>261</v>
      </c>
      <c r="AK14" s="13">
        <f>SUM($A$2*'Baseline data'!$C12)</f>
        <v>261</v>
      </c>
      <c r="AL14" s="13">
        <f>SUM($A$2*'Baseline data'!$C12)</f>
        <v>261</v>
      </c>
      <c r="AM14" s="13">
        <f>SUM($A$2*'Baseline data'!$C12)</f>
        <v>261</v>
      </c>
      <c r="AN14" s="13">
        <f>SUM($A$2*'Baseline data'!$C12)</f>
        <v>261</v>
      </c>
      <c r="AO14" s="13">
        <f>SUM($A$2*'Baseline data'!$C12)</f>
        <v>261</v>
      </c>
      <c r="AP14" s="13">
        <f>SUM($A$2*'Baseline data'!$C12)</f>
        <v>261</v>
      </c>
      <c r="AQ14" s="13">
        <f>SUM($A$2*'Baseline data'!$C12)</f>
        <v>261</v>
      </c>
      <c r="AR14" s="13">
        <f>SUM($A$2*'Baseline data'!$C12)</f>
        <v>261</v>
      </c>
      <c r="AS14" s="13">
        <f>SUM($A$2*'Baseline data'!$C12)</f>
        <v>261</v>
      </c>
      <c r="AT14" s="13">
        <f>SUM($A$2*'Baseline data'!$C12)</f>
        <v>261</v>
      </c>
      <c r="AU14" s="13">
        <f>SUM($A$2*'Baseline data'!$C12)</f>
        <v>261</v>
      </c>
      <c r="AV14" s="13">
        <f>SUM($A$2*'Baseline data'!$C12)</f>
        <v>261</v>
      </c>
      <c r="AW14" s="13">
        <f>SUM($A$2*'Baseline data'!$C12)</f>
        <v>261</v>
      </c>
      <c r="AX14" s="13">
        <f>SUM($A$2*'Baseline data'!$C12)</f>
        <v>261</v>
      </c>
    </row>
    <row r="15" spans="1:50" x14ac:dyDescent="0.15">
      <c r="B15" s="10" t="s">
        <v>16</v>
      </c>
      <c r="C15" s="23">
        <f t="shared" si="0"/>
        <v>67.5</v>
      </c>
      <c r="D15" s="11"/>
      <c r="E15" s="12"/>
      <c r="F15" s="12"/>
      <c r="G15" s="12"/>
      <c r="H15" s="12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>
        <f>SUM($A$2*'Baseline data'!$C13)</f>
        <v>67.5</v>
      </c>
      <c r="U15" s="13">
        <f>SUM($A$2*'Baseline data'!$C13)</f>
        <v>67.5</v>
      </c>
      <c r="V15" s="13">
        <f>SUM($A$2*'Baseline data'!$C13)</f>
        <v>67.5</v>
      </c>
      <c r="W15" s="13">
        <f>SUM($A$2*'Baseline data'!$C13)</f>
        <v>67.5</v>
      </c>
      <c r="X15" s="13">
        <f>SUM($A$2*'Baseline data'!$C13)</f>
        <v>67.5</v>
      </c>
      <c r="Y15" s="13">
        <f>SUM($A$2*'Baseline data'!$C13)</f>
        <v>67.5</v>
      </c>
      <c r="Z15" s="13">
        <f>SUM($A$2*'Baseline data'!$C13)</f>
        <v>67.5</v>
      </c>
      <c r="AA15" s="13">
        <f>SUM($A$2*'Baseline data'!$C13)</f>
        <v>67.5</v>
      </c>
      <c r="AB15" s="13">
        <f>SUM($A$2*'Baseline data'!$C13)</f>
        <v>67.5</v>
      </c>
      <c r="AC15" s="13">
        <f>SUM($A$2*'Baseline data'!$C13)</f>
        <v>67.5</v>
      </c>
      <c r="AD15" s="13">
        <f>SUM($A$2*'Baseline data'!$C13)</f>
        <v>67.5</v>
      </c>
      <c r="AE15" s="13">
        <f>SUM($A$2*'Baseline data'!$C13)</f>
        <v>67.5</v>
      </c>
      <c r="AF15" s="13">
        <f>SUM($A$2*'Baseline data'!$C13)</f>
        <v>67.5</v>
      </c>
      <c r="AG15" s="13">
        <f>SUM($A$2*'Baseline data'!$C13)</f>
        <v>67.5</v>
      </c>
      <c r="AH15" s="13">
        <f>SUM($A$2*'Baseline data'!$C13)</f>
        <v>67.5</v>
      </c>
      <c r="AI15" s="13">
        <f>SUM($A$2*'Baseline data'!$C13)</f>
        <v>67.5</v>
      </c>
      <c r="AJ15" s="13">
        <f>SUM($A$2*'Baseline data'!$C13)</f>
        <v>67.5</v>
      </c>
      <c r="AK15" s="13">
        <f>SUM($A$2*'Baseline data'!$C13)</f>
        <v>67.5</v>
      </c>
      <c r="AL15" s="13">
        <f>SUM($A$2*'Baseline data'!$C13)</f>
        <v>67.5</v>
      </c>
      <c r="AM15" s="13">
        <f>SUM($A$2*'Baseline data'!$C13)</f>
        <v>67.5</v>
      </c>
      <c r="AN15" s="13">
        <f>SUM($A$2*'Baseline data'!$C13)</f>
        <v>67.5</v>
      </c>
      <c r="AO15" s="13">
        <f>SUM($A$2*'Baseline data'!$C13)</f>
        <v>67.5</v>
      </c>
      <c r="AP15" s="13">
        <f>SUM($A$2*'Baseline data'!$C13)</f>
        <v>67.5</v>
      </c>
      <c r="AQ15" s="13">
        <f>SUM($A$2*'Baseline data'!$C13)</f>
        <v>67.5</v>
      </c>
      <c r="AR15" s="13">
        <f>SUM($A$2*'Baseline data'!$C13)</f>
        <v>67.5</v>
      </c>
      <c r="AS15" s="13">
        <f>SUM($A$2*'Baseline data'!$C13)</f>
        <v>67.5</v>
      </c>
      <c r="AT15" s="13">
        <f>SUM($A$2*'Baseline data'!$C13)</f>
        <v>67.5</v>
      </c>
      <c r="AU15" s="13">
        <f>SUM($A$2*'Baseline data'!$C13)</f>
        <v>67.5</v>
      </c>
      <c r="AV15" s="13">
        <f>SUM($A$2*'Baseline data'!$C13)</f>
        <v>67.5</v>
      </c>
      <c r="AW15" s="13">
        <f>SUM($A$2*'Baseline data'!$C13)</f>
        <v>67.5</v>
      </c>
      <c r="AX15" s="13">
        <f>SUM($A$2*'Baseline data'!$C13)</f>
        <v>67.5</v>
      </c>
    </row>
    <row r="16" spans="1:50" x14ac:dyDescent="0.15">
      <c r="B16" s="18" t="s">
        <v>17</v>
      </c>
      <c r="C16" s="23">
        <f t="shared" si="0"/>
        <v>79.2</v>
      </c>
      <c r="D16" s="19"/>
      <c r="E16" s="15"/>
      <c r="F16" s="15"/>
      <c r="G16" s="15"/>
      <c r="H16" s="15"/>
      <c r="I16" s="19"/>
      <c r="J16" s="19"/>
      <c r="K16" s="19"/>
      <c r="L16" s="19"/>
      <c r="M16" s="19"/>
      <c r="N16" s="19"/>
      <c r="O16" s="19"/>
      <c r="P16" s="19"/>
      <c r="Q16" s="13"/>
      <c r="R16" s="13"/>
      <c r="S16" s="13"/>
      <c r="T16" s="13">
        <f>SUM($A$2*'Baseline data'!$C14)</f>
        <v>79.2</v>
      </c>
      <c r="U16" s="13">
        <f>SUM($A$2*'Baseline data'!$C14)</f>
        <v>79.2</v>
      </c>
      <c r="V16" s="13">
        <f>SUM($A$2*'Baseline data'!$C14)</f>
        <v>79.2</v>
      </c>
      <c r="W16" s="13">
        <f>SUM($A$2*'Baseline data'!$C14)</f>
        <v>79.2</v>
      </c>
      <c r="X16" s="13">
        <f>SUM($A$2*'Baseline data'!$C14)</f>
        <v>79.2</v>
      </c>
      <c r="Y16" s="13">
        <f>SUM($A$2*'Baseline data'!$C14)</f>
        <v>79.2</v>
      </c>
      <c r="Z16" s="13">
        <f>SUM($A$2*'Baseline data'!$C14)</f>
        <v>79.2</v>
      </c>
      <c r="AA16" s="13">
        <f>SUM($A$2*'Baseline data'!$C14)</f>
        <v>79.2</v>
      </c>
      <c r="AB16" s="13">
        <f>SUM($A$2*'Baseline data'!$C14)</f>
        <v>79.2</v>
      </c>
      <c r="AC16" s="13">
        <f>SUM($A$2*'Baseline data'!$C14)</f>
        <v>79.2</v>
      </c>
      <c r="AD16" s="13">
        <f>SUM($A$2*'Baseline data'!$C14)</f>
        <v>79.2</v>
      </c>
      <c r="AE16" s="13">
        <f>SUM($A$2*'Baseline data'!$C14)</f>
        <v>79.2</v>
      </c>
      <c r="AF16" s="13">
        <f>SUM($A$2*'Baseline data'!$C14)</f>
        <v>79.2</v>
      </c>
      <c r="AG16" s="13">
        <f>SUM($A$2*'Baseline data'!$C14)</f>
        <v>79.2</v>
      </c>
      <c r="AH16" s="13">
        <f>SUM($A$2*'Baseline data'!$C14)</f>
        <v>79.2</v>
      </c>
      <c r="AI16" s="13">
        <f>SUM($A$2*'Baseline data'!$C14)</f>
        <v>79.2</v>
      </c>
      <c r="AJ16" s="13">
        <f>SUM($A$2*'Baseline data'!$C14)</f>
        <v>79.2</v>
      </c>
      <c r="AK16" s="13">
        <f>SUM($A$2*'Baseline data'!$C14)</f>
        <v>79.2</v>
      </c>
      <c r="AL16" s="13">
        <f>SUM($A$2*'Baseline data'!$C14)</f>
        <v>79.2</v>
      </c>
      <c r="AM16" s="13">
        <f>SUM($A$2*'Baseline data'!$C14)</f>
        <v>79.2</v>
      </c>
      <c r="AN16" s="13">
        <f>SUM($A$2*'Baseline data'!$C14)</f>
        <v>79.2</v>
      </c>
      <c r="AO16" s="13">
        <f>SUM($A$2*'Baseline data'!$C14)</f>
        <v>79.2</v>
      </c>
      <c r="AP16" s="13">
        <f>SUM($A$2*'Baseline data'!$C14)</f>
        <v>79.2</v>
      </c>
      <c r="AQ16" s="13">
        <f>SUM($A$2*'Baseline data'!$C14)</f>
        <v>79.2</v>
      </c>
      <c r="AR16" s="13">
        <f>SUM($A$2*'Baseline data'!$C14)</f>
        <v>79.2</v>
      </c>
      <c r="AS16" s="13">
        <f>SUM($A$2*'Baseline data'!$C14)</f>
        <v>79.2</v>
      </c>
      <c r="AT16" s="13">
        <f>SUM($A$2*'Baseline data'!$C14)</f>
        <v>79.2</v>
      </c>
      <c r="AU16" s="13">
        <f>SUM($A$2*'Baseline data'!$C14)</f>
        <v>79.2</v>
      </c>
      <c r="AV16" s="13">
        <f>SUM($A$2*'Baseline data'!$C14)</f>
        <v>79.2</v>
      </c>
      <c r="AW16" s="13">
        <f>SUM($A$2*'Baseline data'!$C14)</f>
        <v>79.2</v>
      </c>
      <c r="AX16" s="13">
        <f>SUM($A$2*'Baseline data'!$C14)</f>
        <v>79.2</v>
      </c>
    </row>
    <row r="17" spans="1:50" x14ac:dyDescent="0.15">
      <c r="B17" s="18" t="s">
        <v>18</v>
      </c>
      <c r="C17" s="23">
        <f t="shared" si="0"/>
        <v>401.4</v>
      </c>
      <c r="D17" s="19"/>
      <c r="E17" s="15"/>
      <c r="F17" s="15"/>
      <c r="G17" s="15"/>
      <c r="H17" s="15"/>
      <c r="I17" s="19"/>
      <c r="J17" s="19"/>
      <c r="K17" s="19"/>
      <c r="L17" s="19"/>
      <c r="M17" s="19"/>
      <c r="N17" s="19"/>
      <c r="O17" s="19"/>
      <c r="P17" s="19"/>
      <c r="Q17" s="13"/>
      <c r="R17" s="13"/>
      <c r="S17" s="13"/>
      <c r="T17" s="13">
        <f>SUM($A$2*'Baseline data'!$C15)</f>
        <v>401.4</v>
      </c>
      <c r="U17" s="13">
        <f>SUM($A$2*'Baseline data'!$C15)</f>
        <v>401.4</v>
      </c>
      <c r="V17" s="13">
        <f>SUM($A$2*'Baseline data'!$C15)</f>
        <v>401.4</v>
      </c>
      <c r="W17" s="13">
        <f>SUM($A$2*'Baseline data'!$C15)</f>
        <v>401.4</v>
      </c>
      <c r="X17" s="13">
        <f>SUM($A$2*'Baseline data'!$C15)</f>
        <v>401.4</v>
      </c>
      <c r="Y17" s="13">
        <f>SUM($A$2*'Baseline data'!$C15)</f>
        <v>401.4</v>
      </c>
      <c r="Z17" s="13">
        <f>SUM($A$2*'Baseline data'!$C15)</f>
        <v>401.4</v>
      </c>
      <c r="AA17" s="13">
        <f>SUM($A$2*'Baseline data'!$C15)</f>
        <v>401.4</v>
      </c>
      <c r="AB17" s="13">
        <f>SUM($A$2*'Baseline data'!$C15)</f>
        <v>401.4</v>
      </c>
      <c r="AC17" s="13">
        <f>SUM($A$2*'Baseline data'!$C15)</f>
        <v>401.4</v>
      </c>
      <c r="AD17" s="13">
        <f>SUM($A$2*'Baseline data'!$C15)</f>
        <v>401.4</v>
      </c>
      <c r="AE17" s="13">
        <f>SUM($A$2*'Baseline data'!$C15)</f>
        <v>401.4</v>
      </c>
      <c r="AF17" s="13">
        <f>SUM($A$2*'Baseline data'!$C15)</f>
        <v>401.4</v>
      </c>
      <c r="AG17" s="13">
        <f>SUM($A$2*'Baseline data'!$C15)</f>
        <v>401.4</v>
      </c>
      <c r="AH17" s="13">
        <f>SUM($A$2*'Baseline data'!$C15)</f>
        <v>401.4</v>
      </c>
      <c r="AI17" s="13">
        <f>SUM($A$2*'Baseline data'!$C15)</f>
        <v>401.4</v>
      </c>
      <c r="AJ17" s="13">
        <f>SUM($A$2*'Baseline data'!$C15)</f>
        <v>401.4</v>
      </c>
      <c r="AK17" s="13">
        <f>SUM($A$2*'Baseline data'!$C15)</f>
        <v>401.4</v>
      </c>
      <c r="AL17" s="13">
        <f>SUM($A$2*'Baseline data'!$C15)</f>
        <v>401.4</v>
      </c>
      <c r="AM17" s="13">
        <f>SUM($A$2*'Baseline data'!$C15)</f>
        <v>401.4</v>
      </c>
      <c r="AN17" s="13">
        <f>SUM($A$2*'Baseline data'!$C15)</f>
        <v>401.4</v>
      </c>
      <c r="AO17" s="13">
        <f>SUM($A$2*'Baseline data'!$C15)</f>
        <v>401.4</v>
      </c>
      <c r="AP17" s="13">
        <f>SUM($A$2*'Baseline data'!$C15)</f>
        <v>401.4</v>
      </c>
      <c r="AQ17" s="13">
        <f>SUM($A$2*'Baseline data'!$C15)</f>
        <v>401.4</v>
      </c>
      <c r="AR17" s="13">
        <f>SUM($A$2*'Baseline data'!$C15)</f>
        <v>401.4</v>
      </c>
      <c r="AS17" s="13">
        <f>SUM($A$2*'Baseline data'!$C15)</f>
        <v>401.4</v>
      </c>
      <c r="AT17" s="13">
        <f>SUM($A$2*'Baseline data'!$C15)</f>
        <v>401.4</v>
      </c>
      <c r="AU17" s="13">
        <f>SUM($A$2*'Baseline data'!$C15)</f>
        <v>401.4</v>
      </c>
      <c r="AV17" s="13">
        <f>SUM($A$2*'Baseline data'!$C15)</f>
        <v>401.4</v>
      </c>
      <c r="AW17" s="13">
        <f>SUM($A$2*'Baseline data'!$C15)</f>
        <v>401.4</v>
      </c>
      <c r="AX17" s="13">
        <f>SUM($A$2*'Baseline data'!$C15)</f>
        <v>401.4</v>
      </c>
    </row>
    <row r="18" spans="1:50" x14ac:dyDescent="0.15">
      <c r="B18" s="10" t="s">
        <v>19</v>
      </c>
      <c r="C18" s="23">
        <f t="shared" si="0"/>
        <v>172.2</v>
      </c>
      <c r="D18" s="11"/>
      <c r="E18" s="12"/>
      <c r="F18" s="12"/>
      <c r="G18" s="12"/>
      <c r="H18" s="12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>
        <f>SUM($A$2*'Baseline data'!$C16)</f>
        <v>172.2</v>
      </c>
      <c r="U18" s="13">
        <f>SUM($A$2*'Baseline data'!$C16)</f>
        <v>172.2</v>
      </c>
      <c r="V18" s="13">
        <f>SUM($A$2*'Baseline data'!$C16)</f>
        <v>172.2</v>
      </c>
      <c r="W18" s="13">
        <f>SUM($A$2*'Baseline data'!$C16)</f>
        <v>172.2</v>
      </c>
      <c r="X18" s="13">
        <f>SUM($A$2*'Baseline data'!$C16)</f>
        <v>172.2</v>
      </c>
      <c r="Y18" s="13">
        <f>SUM($A$2*'Baseline data'!$C16)</f>
        <v>172.2</v>
      </c>
      <c r="Z18" s="13">
        <f>SUM($A$2*'Baseline data'!$C16)</f>
        <v>172.2</v>
      </c>
      <c r="AA18" s="13">
        <f>SUM($A$2*'Baseline data'!$C16)</f>
        <v>172.2</v>
      </c>
      <c r="AB18" s="13">
        <f>SUM($A$2*'Baseline data'!$C16)</f>
        <v>172.2</v>
      </c>
      <c r="AC18" s="13">
        <f>SUM($A$2*'Baseline data'!$C16)</f>
        <v>172.2</v>
      </c>
      <c r="AD18" s="13">
        <f>SUM($A$2*'Baseline data'!$C16)</f>
        <v>172.2</v>
      </c>
      <c r="AE18" s="13">
        <f>SUM($A$2*'Baseline data'!$C16)</f>
        <v>172.2</v>
      </c>
      <c r="AF18" s="13">
        <f>SUM($A$2*'Baseline data'!$C16)</f>
        <v>172.2</v>
      </c>
      <c r="AG18" s="13">
        <f>SUM($A$2*'Baseline data'!$C16)</f>
        <v>172.2</v>
      </c>
      <c r="AH18" s="13">
        <f>SUM($A$2*'Baseline data'!$C16)</f>
        <v>172.2</v>
      </c>
      <c r="AI18" s="13">
        <f>SUM($A$2*'Baseline data'!$C16)</f>
        <v>172.2</v>
      </c>
      <c r="AJ18" s="13">
        <f>SUM($A$2*'Baseline data'!$C16)</f>
        <v>172.2</v>
      </c>
      <c r="AK18" s="13">
        <f>SUM($A$2*'Baseline data'!$C16)</f>
        <v>172.2</v>
      </c>
      <c r="AL18" s="13">
        <f>SUM($A$2*'Baseline data'!$C16)</f>
        <v>172.2</v>
      </c>
      <c r="AM18" s="13">
        <f>SUM($A$2*'Baseline data'!$C16)</f>
        <v>172.2</v>
      </c>
      <c r="AN18" s="13">
        <f>SUM($A$2*'Baseline data'!$C16)</f>
        <v>172.2</v>
      </c>
      <c r="AO18" s="13">
        <f>SUM($A$2*'Baseline data'!$C16)</f>
        <v>172.2</v>
      </c>
      <c r="AP18" s="13">
        <f>SUM($A$2*'Baseline data'!$C16)</f>
        <v>172.2</v>
      </c>
      <c r="AQ18" s="13">
        <f>SUM($A$2*'Baseline data'!$C16)</f>
        <v>172.2</v>
      </c>
      <c r="AR18" s="13">
        <f>SUM($A$2*'Baseline data'!$C16)</f>
        <v>172.2</v>
      </c>
      <c r="AS18" s="13">
        <f>SUM($A$2*'Baseline data'!$C16)</f>
        <v>172.2</v>
      </c>
      <c r="AT18" s="13">
        <f>SUM($A$2*'Baseline data'!$C16)</f>
        <v>172.2</v>
      </c>
      <c r="AU18" s="13">
        <f>SUM($A$2*'Baseline data'!$C16)</f>
        <v>172.2</v>
      </c>
      <c r="AV18" s="13">
        <f>SUM($A$2*'Baseline data'!$C16)</f>
        <v>172.2</v>
      </c>
      <c r="AW18" s="13">
        <f>SUM($A$2*'Baseline data'!$C16)</f>
        <v>172.2</v>
      </c>
      <c r="AX18" s="13">
        <f>SUM($A$2*'Baseline data'!$C16)</f>
        <v>172.2</v>
      </c>
    </row>
    <row r="19" spans="1:50" x14ac:dyDescent="0.15">
      <c r="B19" s="10" t="s">
        <v>20</v>
      </c>
      <c r="C19" s="23">
        <f t="shared" si="0"/>
        <v>80.399999999999991</v>
      </c>
      <c r="D19" s="11"/>
      <c r="E19" s="12"/>
      <c r="F19" s="12"/>
      <c r="G19" s="12"/>
      <c r="H19" s="12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>
        <f>SUM($A$2*'Baseline data'!$C17)</f>
        <v>80.399999999999991</v>
      </c>
      <c r="U19" s="13">
        <f>SUM($A$2*'Baseline data'!$C17)</f>
        <v>80.399999999999991</v>
      </c>
      <c r="V19" s="13">
        <f>SUM($A$2*'Baseline data'!$C17)</f>
        <v>80.399999999999991</v>
      </c>
      <c r="W19" s="13">
        <f>SUM($A$2*'Baseline data'!$C17)</f>
        <v>80.399999999999991</v>
      </c>
      <c r="X19" s="13">
        <f>SUM($A$2*'Baseline data'!$C17)</f>
        <v>80.399999999999991</v>
      </c>
      <c r="Y19" s="13">
        <f>SUM($A$2*'Baseline data'!$C17)</f>
        <v>80.399999999999991</v>
      </c>
      <c r="Z19" s="13">
        <f>SUM($A$2*'Baseline data'!$C17)</f>
        <v>80.399999999999991</v>
      </c>
      <c r="AA19" s="13">
        <f>SUM($A$2*'Baseline data'!$C17)</f>
        <v>80.399999999999991</v>
      </c>
      <c r="AB19" s="13">
        <f>SUM($A$2*'Baseline data'!$C17)</f>
        <v>80.399999999999991</v>
      </c>
      <c r="AC19" s="13">
        <f>SUM($A$2*'Baseline data'!$C17)</f>
        <v>80.399999999999991</v>
      </c>
      <c r="AD19" s="13">
        <f>SUM($A$2*'Baseline data'!$C17)</f>
        <v>80.399999999999991</v>
      </c>
      <c r="AE19" s="13">
        <f>SUM($A$2*'Baseline data'!$C17)</f>
        <v>80.399999999999991</v>
      </c>
      <c r="AF19" s="13">
        <f>SUM($A$2*'Baseline data'!$C17)</f>
        <v>80.399999999999991</v>
      </c>
      <c r="AG19" s="13">
        <f>SUM($A$2*'Baseline data'!$C17)</f>
        <v>80.399999999999991</v>
      </c>
      <c r="AH19" s="13">
        <f>SUM($A$2*'Baseline data'!$C17)</f>
        <v>80.399999999999991</v>
      </c>
      <c r="AI19" s="13">
        <f>SUM($A$2*'Baseline data'!$C17)</f>
        <v>80.399999999999991</v>
      </c>
      <c r="AJ19" s="13">
        <f>SUM($A$2*'Baseline data'!$C17)</f>
        <v>80.399999999999991</v>
      </c>
      <c r="AK19" s="13">
        <f>SUM($A$2*'Baseline data'!$C17)</f>
        <v>80.399999999999991</v>
      </c>
      <c r="AL19" s="13">
        <f>SUM($A$2*'Baseline data'!$C17)</f>
        <v>80.399999999999991</v>
      </c>
      <c r="AM19" s="13">
        <f>SUM($A$2*'Baseline data'!$C17)</f>
        <v>80.399999999999991</v>
      </c>
      <c r="AN19" s="13">
        <f>SUM($A$2*'Baseline data'!$C17)</f>
        <v>80.399999999999991</v>
      </c>
      <c r="AO19" s="13">
        <f>SUM($A$2*'Baseline data'!$C17)</f>
        <v>80.399999999999991</v>
      </c>
      <c r="AP19" s="13">
        <f>SUM($A$2*'Baseline data'!$C17)</f>
        <v>80.399999999999991</v>
      </c>
      <c r="AQ19" s="13">
        <f>SUM($A$2*'Baseline data'!$C17)</f>
        <v>80.399999999999991</v>
      </c>
      <c r="AR19" s="13">
        <f>SUM($A$2*'Baseline data'!$C17)</f>
        <v>80.399999999999991</v>
      </c>
      <c r="AS19" s="13">
        <f>SUM($A$2*'Baseline data'!$C17)</f>
        <v>80.399999999999991</v>
      </c>
      <c r="AT19" s="13">
        <f>SUM($A$2*'Baseline data'!$C17)</f>
        <v>80.399999999999991</v>
      </c>
      <c r="AU19" s="13">
        <f>SUM($A$2*'Baseline data'!$C17)</f>
        <v>80.399999999999991</v>
      </c>
      <c r="AV19" s="13">
        <f>SUM($A$2*'Baseline data'!$C17)</f>
        <v>80.399999999999991</v>
      </c>
      <c r="AW19" s="13">
        <f>SUM($A$2*'Baseline data'!$C17)</f>
        <v>80.399999999999991</v>
      </c>
      <c r="AX19" s="13">
        <f>SUM($A$2*'Baseline data'!$C17)</f>
        <v>80.399999999999991</v>
      </c>
    </row>
    <row r="20" spans="1:50" x14ac:dyDescent="0.15">
      <c r="B20" s="10" t="s">
        <v>21</v>
      </c>
      <c r="C20" s="23">
        <f t="shared" si="0"/>
        <v>35.1</v>
      </c>
      <c r="D20" s="11"/>
      <c r="E20" s="12"/>
      <c r="F20" s="12"/>
      <c r="G20" s="12"/>
      <c r="H20" s="12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>
        <f>SUM($A$2*'Baseline data'!$C18)</f>
        <v>35.1</v>
      </c>
      <c r="U20" s="13">
        <f>SUM($A$2*'Baseline data'!$C18)</f>
        <v>35.1</v>
      </c>
      <c r="V20" s="13">
        <f>SUM($A$2*'Baseline data'!$C18)</f>
        <v>35.1</v>
      </c>
      <c r="W20" s="13">
        <f>SUM($A$2*'Baseline data'!$C18)</f>
        <v>35.1</v>
      </c>
      <c r="X20" s="13">
        <f>SUM($A$2*'Baseline data'!$C18)</f>
        <v>35.1</v>
      </c>
      <c r="Y20" s="13">
        <f>SUM($A$2*'Baseline data'!$C18)</f>
        <v>35.1</v>
      </c>
      <c r="Z20" s="13">
        <f>SUM($A$2*'Baseline data'!$C18)</f>
        <v>35.1</v>
      </c>
      <c r="AA20" s="13">
        <f>SUM($A$2*'Baseline data'!$C18)</f>
        <v>35.1</v>
      </c>
      <c r="AB20" s="13">
        <f>SUM($A$2*'Baseline data'!$C18)</f>
        <v>35.1</v>
      </c>
      <c r="AC20" s="13">
        <f>SUM($A$2*'Baseline data'!$C18)</f>
        <v>35.1</v>
      </c>
      <c r="AD20" s="13">
        <f>SUM($A$2*'Baseline data'!$C18)</f>
        <v>35.1</v>
      </c>
      <c r="AE20" s="13">
        <f>SUM($A$2*'Baseline data'!$C18)</f>
        <v>35.1</v>
      </c>
      <c r="AF20" s="13">
        <f>SUM($A$2*'Baseline data'!$C18)</f>
        <v>35.1</v>
      </c>
      <c r="AG20" s="13">
        <f>SUM($A$2*'Baseline data'!$C18)</f>
        <v>35.1</v>
      </c>
      <c r="AH20" s="13">
        <f>SUM($A$2*'Baseline data'!$C18)</f>
        <v>35.1</v>
      </c>
      <c r="AI20" s="13">
        <f>SUM($A$2*'Baseline data'!$C18)</f>
        <v>35.1</v>
      </c>
      <c r="AJ20" s="13">
        <f>SUM($A$2*'Baseline data'!$C18)</f>
        <v>35.1</v>
      </c>
      <c r="AK20" s="13">
        <f>SUM($A$2*'Baseline data'!$C18)</f>
        <v>35.1</v>
      </c>
      <c r="AL20" s="13">
        <f>SUM($A$2*'Baseline data'!$C18)</f>
        <v>35.1</v>
      </c>
      <c r="AM20" s="13">
        <f>SUM($A$2*'Baseline data'!$C18)</f>
        <v>35.1</v>
      </c>
      <c r="AN20" s="13">
        <f>SUM($A$2*'Baseline data'!$C18)</f>
        <v>35.1</v>
      </c>
      <c r="AO20" s="13">
        <f>SUM($A$2*'Baseline data'!$C18)</f>
        <v>35.1</v>
      </c>
      <c r="AP20" s="13">
        <f>SUM($A$2*'Baseline data'!$C18)</f>
        <v>35.1</v>
      </c>
      <c r="AQ20" s="13">
        <f>SUM($A$2*'Baseline data'!$C18)</f>
        <v>35.1</v>
      </c>
      <c r="AR20" s="13">
        <f>SUM($A$2*'Baseline data'!$C18)</f>
        <v>35.1</v>
      </c>
      <c r="AS20" s="13">
        <f>SUM($A$2*'Baseline data'!$C18)</f>
        <v>35.1</v>
      </c>
      <c r="AT20" s="13">
        <f>SUM($A$2*'Baseline data'!$C18)</f>
        <v>35.1</v>
      </c>
      <c r="AU20" s="13">
        <f>SUM($A$2*'Baseline data'!$C18)</f>
        <v>35.1</v>
      </c>
      <c r="AV20" s="13">
        <f>SUM($A$2*'Baseline data'!$C18)</f>
        <v>35.1</v>
      </c>
      <c r="AW20" s="13">
        <f>SUM($A$2*'Baseline data'!$C18)</f>
        <v>35.1</v>
      </c>
      <c r="AX20" s="13">
        <f>SUM($A$2*'Baseline data'!$C18)</f>
        <v>35.1</v>
      </c>
    </row>
    <row r="21" spans="1:50" x14ac:dyDescent="0.15">
      <c r="B21" s="24"/>
      <c r="C21" s="23"/>
      <c r="E21" s="16"/>
      <c r="F21" s="16"/>
      <c r="G21" s="16"/>
      <c r="H21" s="16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15">
      <c r="B22" s="10" t="s">
        <v>22</v>
      </c>
      <c r="C22" s="23">
        <f t="shared" si="0"/>
        <v>158.4</v>
      </c>
      <c r="D22" s="11"/>
      <c r="E22" s="12"/>
      <c r="F22" s="12"/>
      <c r="G22" s="12"/>
      <c r="H22" s="12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>
        <f>SUM($A$2*'Baseline data'!$C19)</f>
        <v>158.4</v>
      </c>
      <c r="U22" s="13">
        <f>SUM($A$2*'Baseline data'!$C19)</f>
        <v>158.4</v>
      </c>
      <c r="V22" s="13">
        <f>SUM($A$2*'Baseline data'!$C19)</f>
        <v>158.4</v>
      </c>
      <c r="W22" s="13">
        <f>SUM($A$2*'Baseline data'!$C19)</f>
        <v>158.4</v>
      </c>
      <c r="X22" s="13">
        <f>SUM($A$2*'Baseline data'!$C19)</f>
        <v>158.4</v>
      </c>
      <c r="Y22" s="13">
        <f>SUM($A$2*'Baseline data'!$C19)</f>
        <v>158.4</v>
      </c>
      <c r="Z22" s="13">
        <f>SUM($A$2*'Baseline data'!$C19)</f>
        <v>158.4</v>
      </c>
      <c r="AA22" s="13">
        <f>SUM($A$2*'Baseline data'!$C19)</f>
        <v>158.4</v>
      </c>
      <c r="AB22" s="13">
        <f>SUM($A$2*'Baseline data'!$C19)</f>
        <v>158.4</v>
      </c>
      <c r="AC22" s="13">
        <f>SUM($A$2*'Baseline data'!$C19)</f>
        <v>158.4</v>
      </c>
      <c r="AD22" s="13">
        <f>SUM($A$2*'Baseline data'!$C19)</f>
        <v>158.4</v>
      </c>
      <c r="AE22" s="13">
        <f>SUM($A$2*'Baseline data'!$C19)</f>
        <v>158.4</v>
      </c>
      <c r="AF22" s="13">
        <f>SUM($A$2*'Baseline data'!$C19)</f>
        <v>158.4</v>
      </c>
      <c r="AG22" s="13">
        <f>SUM($A$2*'Baseline data'!$C19)</f>
        <v>158.4</v>
      </c>
      <c r="AH22" s="13">
        <f>SUM($A$2*'Baseline data'!$C19)</f>
        <v>158.4</v>
      </c>
      <c r="AI22" s="13">
        <f>SUM($A$2*'Baseline data'!$C19)</f>
        <v>158.4</v>
      </c>
      <c r="AJ22" s="13">
        <f>SUM($A$2*'Baseline data'!$C19)</f>
        <v>158.4</v>
      </c>
      <c r="AK22" s="13">
        <f>SUM($A$2*'Baseline data'!$C19)</f>
        <v>158.4</v>
      </c>
      <c r="AL22" s="13">
        <f>SUM($A$2*'Baseline data'!$C19)</f>
        <v>158.4</v>
      </c>
      <c r="AM22" s="13">
        <f>SUM($A$2*'Baseline data'!$C19)</f>
        <v>158.4</v>
      </c>
      <c r="AN22" s="13">
        <f>SUM($A$2*'Baseline data'!$C19)</f>
        <v>158.4</v>
      </c>
      <c r="AO22" s="13">
        <f>SUM($A$2*'Baseline data'!$C19)</f>
        <v>158.4</v>
      </c>
      <c r="AP22" s="13">
        <f>SUM($A$2*'Baseline data'!$C19)</f>
        <v>158.4</v>
      </c>
      <c r="AQ22" s="13">
        <f>SUM($A$2*'Baseline data'!$C19)</f>
        <v>158.4</v>
      </c>
      <c r="AR22" s="13">
        <f>SUM($A$2*'Baseline data'!$C19)</f>
        <v>158.4</v>
      </c>
      <c r="AS22" s="13">
        <f>SUM($A$2*'Baseline data'!$C19)</f>
        <v>158.4</v>
      </c>
      <c r="AT22" s="13">
        <f>SUM($A$2*'Baseline data'!$C19)</f>
        <v>158.4</v>
      </c>
      <c r="AU22" s="13">
        <f>SUM($A$2*'Baseline data'!$C19)</f>
        <v>158.4</v>
      </c>
      <c r="AV22" s="13">
        <f>SUM($A$2*'Baseline data'!$C19)</f>
        <v>158.4</v>
      </c>
      <c r="AW22" s="13">
        <f>SUM($A$2*'Baseline data'!$C19)</f>
        <v>158.4</v>
      </c>
      <c r="AX22" s="13">
        <f>SUM($A$2*'Baseline data'!$C19)</f>
        <v>158.4</v>
      </c>
    </row>
    <row r="23" spans="1:50" x14ac:dyDescent="0.15">
      <c r="B23" s="10" t="s">
        <v>23</v>
      </c>
      <c r="C23" s="23">
        <f t="shared" si="0"/>
        <v>89.1</v>
      </c>
      <c r="D23" s="11"/>
      <c r="E23" s="12"/>
      <c r="F23" s="12"/>
      <c r="G23" s="12"/>
      <c r="H23" s="12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>
        <f>SUM($A$2*'Baseline data'!$C20)</f>
        <v>89.1</v>
      </c>
      <c r="U23" s="13">
        <f>SUM($A$2*'Baseline data'!$C20)</f>
        <v>89.1</v>
      </c>
      <c r="V23" s="13">
        <f>SUM($A$2*'Baseline data'!$C20)</f>
        <v>89.1</v>
      </c>
      <c r="W23" s="13">
        <f>SUM($A$2*'Baseline data'!$C20)</f>
        <v>89.1</v>
      </c>
      <c r="X23" s="13">
        <f>SUM($A$2*'Baseline data'!$C20)</f>
        <v>89.1</v>
      </c>
      <c r="Y23" s="13">
        <f>SUM($A$2*'Baseline data'!$C20)</f>
        <v>89.1</v>
      </c>
      <c r="Z23" s="13">
        <f>SUM($A$2*'Baseline data'!$C20)</f>
        <v>89.1</v>
      </c>
      <c r="AA23" s="13">
        <f>SUM($A$2*'Baseline data'!$C20)</f>
        <v>89.1</v>
      </c>
      <c r="AB23" s="13">
        <f>SUM($A$2*'Baseline data'!$C20)</f>
        <v>89.1</v>
      </c>
      <c r="AC23" s="13">
        <f>SUM($A$2*'Baseline data'!$C20)</f>
        <v>89.1</v>
      </c>
      <c r="AD23" s="13">
        <f>SUM($A$2*'Baseline data'!$C20)</f>
        <v>89.1</v>
      </c>
      <c r="AE23" s="13">
        <f>SUM($A$2*'Baseline data'!$C20)</f>
        <v>89.1</v>
      </c>
      <c r="AF23" s="13">
        <f>SUM($A$2*'Baseline data'!$C20)</f>
        <v>89.1</v>
      </c>
      <c r="AG23" s="13">
        <f>SUM($A$2*'Baseline data'!$C20)</f>
        <v>89.1</v>
      </c>
      <c r="AH23" s="13">
        <f>SUM($A$2*'Baseline data'!$C20)</f>
        <v>89.1</v>
      </c>
      <c r="AI23" s="13">
        <f>SUM($A$2*'Baseline data'!$C20)</f>
        <v>89.1</v>
      </c>
      <c r="AJ23" s="13">
        <f>SUM($A$2*'Baseline data'!$C20)</f>
        <v>89.1</v>
      </c>
      <c r="AK23" s="13">
        <f>SUM($A$2*'Baseline data'!$C20)</f>
        <v>89.1</v>
      </c>
      <c r="AL23" s="13">
        <f>SUM($A$2*'Baseline data'!$C20)</f>
        <v>89.1</v>
      </c>
      <c r="AM23" s="13">
        <f>SUM($A$2*'Baseline data'!$C20)</f>
        <v>89.1</v>
      </c>
      <c r="AN23" s="13">
        <f>SUM($A$2*'Baseline data'!$C20)</f>
        <v>89.1</v>
      </c>
      <c r="AO23" s="13">
        <f>SUM($A$2*'Baseline data'!$C20)</f>
        <v>89.1</v>
      </c>
      <c r="AP23" s="13">
        <f>SUM($A$2*'Baseline data'!$C20)</f>
        <v>89.1</v>
      </c>
      <c r="AQ23" s="13">
        <f>SUM($A$2*'Baseline data'!$C20)</f>
        <v>89.1</v>
      </c>
      <c r="AR23" s="13">
        <f>SUM($A$2*'Baseline data'!$C20)</f>
        <v>89.1</v>
      </c>
      <c r="AS23" s="13">
        <f>SUM($A$2*'Baseline data'!$C20)</f>
        <v>89.1</v>
      </c>
      <c r="AT23" s="13">
        <f>SUM($A$2*'Baseline data'!$C20)</f>
        <v>89.1</v>
      </c>
      <c r="AU23" s="13">
        <f>SUM($A$2*'Baseline data'!$C20)</f>
        <v>89.1</v>
      </c>
      <c r="AV23" s="13">
        <f>SUM($A$2*'Baseline data'!$C20)</f>
        <v>89.1</v>
      </c>
      <c r="AW23" s="13">
        <f>SUM($A$2*'Baseline data'!$C20)</f>
        <v>89.1</v>
      </c>
      <c r="AX23" s="13">
        <f>SUM($A$2*'Baseline data'!$C20)</f>
        <v>89.1</v>
      </c>
    </row>
    <row r="24" spans="1:50" x14ac:dyDescent="0.15">
      <c r="B24" s="20" t="s">
        <v>24</v>
      </c>
      <c r="C24" s="23">
        <f t="shared" si="0"/>
        <v>94.5</v>
      </c>
      <c r="D24" s="19"/>
      <c r="E24" s="15"/>
      <c r="F24" s="15"/>
      <c r="G24" s="15"/>
      <c r="H24" s="15"/>
      <c r="I24" s="19"/>
      <c r="J24" s="19"/>
      <c r="K24" s="19"/>
      <c r="L24" s="19"/>
      <c r="M24" s="19"/>
      <c r="N24" s="19"/>
      <c r="O24" s="19"/>
      <c r="P24" s="19"/>
      <c r="Q24" s="13"/>
      <c r="R24" s="13"/>
      <c r="S24" s="13"/>
      <c r="T24" s="13">
        <f>SUM($A$2*'Baseline data'!$C21)</f>
        <v>94.5</v>
      </c>
      <c r="U24" s="13">
        <f>SUM($A$2*'Baseline data'!$C21)</f>
        <v>94.5</v>
      </c>
      <c r="V24" s="13">
        <f>SUM($A$2*'Baseline data'!$C21)</f>
        <v>94.5</v>
      </c>
      <c r="W24" s="13">
        <f>SUM($A$2*'Baseline data'!$C21)</f>
        <v>94.5</v>
      </c>
      <c r="X24" s="13">
        <f>SUM($A$2*'Baseline data'!$C21)</f>
        <v>94.5</v>
      </c>
      <c r="Y24" s="13">
        <f>SUM($A$2*'Baseline data'!$C21)</f>
        <v>94.5</v>
      </c>
      <c r="Z24" s="13">
        <f>SUM($A$2*'Baseline data'!$C21)</f>
        <v>94.5</v>
      </c>
      <c r="AA24" s="13">
        <f>SUM($A$2*'Baseline data'!$C21)</f>
        <v>94.5</v>
      </c>
      <c r="AB24" s="13">
        <f>SUM($A$2*'Baseline data'!$C21)</f>
        <v>94.5</v>
      </c>
      <c r="AC24" s="13">
        <f>SUM($A$2*'Baseline data'!$C21)</f>
        <v>94.5</v>
      </c>
      <c r="AD24" s="13">
        <f>SUM($A$2*'Baseline data'!$C21)</f>
        <v>94.5</v>
      </c>
      <c r="AE24" s="13">
        <f>SUM($A$2*'Baseline data'!$C21)</f>
        <v>94.5</v>
      </c>
      <c r="AF24" s="13">
        <f>SUM($A$2*'Baseline data'!$C21)</f>
        <v>94.5</v>
      </c>
      <c r="AG24" s="13">
        <f>SUM($A$2*'Baseline data'!$C21)</f>
        <v>94.5</v>
      </c>
      <c r="AH24" s="13">
        <f>SUM($A$2*'Baseline data'!$C21)</f>
        <v>94.5</v>
      </c>
      <c r="AI24" s="13">
        <f>SUM($A$2*'Baseline data'!$C21)</f>
        <v>94.5</v>
      </c>
      <c r="AJ24" s="13">
        <f>SUM($A$2*'Baseline data'!$C21)</f>
        <v>94.5</v>
      </c>
      <c r="AK24" s="13">
        <f>SUM($A$2*'Baseline data'!$C21)</f>
        <v>94.5</v>
      </c>
      <c r="AL24" s="13">
        <f>SUM($A$2*'Baseline data'!$C21)</f>
        <v>94.5</v>
      </c>
      <c r="AM24" s="13">
        <f>SUM($A$2*'Baseline data'!$C21)</f>
        <v>94.5</v>
      </c>
      <c r="AN24" s="13">
        <f>SUM($A$2*'Baseline data'!$C21)</f>
        <v>94.5</v>
      </c>
      <c r="AO24" s="13">
        <f>SUM($A$2*'Baseline data'!$C21)</f>
        <v>94.5</v>
      </c>
      <c r="AP24" s="13">
        <f>SUM($A$2*'Baseline data'!$C21)</f>
        <v>94.5</v>
      </c>
      <c r="AQ24" s="13">
        <f>SUM($A$2*'Baseline data'!$C21)</f>
        <v>94.5</v>
      </c>
      <c r="AR24" s="13">
        <f>SUM($A$2*'Baseline data'!$C21)</f>
        <v>94.5</v>
      </c>
      <c r="AS24" s="13">
        <f>SUM($A$2*'Baseline data'!$C21)</f>
        <v>94.5</v>
      </c>
      <c r="AT24" s="13">
        <f>SUM($A$2*'Baseline data'!$C21)</f>
        <v>94.5</v>
      </c>
      <c r="AU24" s="13">
        <f>SUM($A$2*'Baseline data'!$C21)</f>
        <v>94.5</v>
      </c>
      <c r="AV24" s="13">
        <f>SUM($A$2*'Baseline data'!$C21)</f>
        <v>94.5</v>
      </c>
      <c r="AW24" s="13">
        <f>SUM($A$2*'Baseline data'!$C21)</f>
        <v>94.5</v>
      </c>
      <c r="AX24" s="13">
        <f>SUM($A$2*'Baseline data'!$C21)</f>
        <v>94.5</v>
      </c>
    </row>
    <row r="25" spans="1:50" x14ac:dyDescent="0.15">
      <c r="B25" s="10" t="s">
        <v>25</v>
      </c>
      <c r="C25" s="23">
        <f t="shared" si="0"/>
        <v>181.2</v>
      </c>
      <c r="D25" s="11"/>
      <c r="E25" s="12"/>
      <c r="F25" s="12"/>
      <c r="G25" s="12"/>
      <c r="H25" s="12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>
        <f>SUM($A$2*'Baseline data'!$C22)</f>
        <v>181.2</v>
      </c>
      <c r="U25" s="13">
        <f>SUM($A$2*'Baseline data'!$C22)</f>
        <v>181.2</v>
      </c>
      <c r="V25" s="13">
        <f>SUM($A$2*'Baseline data'!$C22)</f>
        <v>181.2</v>
      </c>
      <c r="W25" s="13">
        <f>SUM($A$2*'Baseline data'!$C22)</f>
        <v>181.2</v>
      </c>
      <c r="X25" s="13">
        <f>SUM($A$2*'Baseline data'!$C22)</f>
        <v>181.2</v>
      </c>
      <c r="Y25" s="13">
        <f>SUM($A$2*'Baseline data'!$C22)</f>
        <v>181.2</v>
      </c>
      <c r="Z25" s="13">
        <f>SUM($A$2*'Baseline data'!$C22)</f>
        <v>181.2</v>
      </c>
      <c r="AA25" s="13">
        <f>SUM($A$2*'Baseline data'!$C22)</f>
        <v>181.2</v>
      </c>
      <c r="AB25" s="13">
        <f>SUM($A$2*'Baseline data'!$C22)</f>
        <v>181.2</v>
      </c>
      <c r="AC25" s="13">
        <f>SUM($A$2*'Baseline data'!$C22)</f>
        <v>181.2</v>
      </c>
      <c r="AD25" s="13">
        <f>SUM($A$2*'Baseline data'!$C22)</f>
        <v>181.2</v>
      </c>
      <c r="AE25" s="13">
        <f>SUM($A$2*'Baseline data'!$C22)</f>
        <v>181.2</v>
      </c>
      <c r="AF25" s="13">
        <f>SUM($A$2*'Baseline data'!$C22)</f>
        <v>181.2</v>
      </c>
      <c r="AG25" s="13">
        <f>SUM($A$2*'Baseline data'!$C22)</f>
        <v>181.2</v>
      </c>
      <c r="AH25" s="13">
        <f>SUM($A$2*'Baseline data'!$C22)</f>
        <v>181.2</v>
      </c>
      <c r="AI25" s="13">
        <f>SUM($A$2*'Baseline data'!$C22)</f>
        <v>181.2</v>
      </c>
      <c r="AJ25" s="13">
        <f>SUM($A$2*'Baseline data'!$C22)</f>
        <v>181.2</v>
      </c>
      <c r="AK25" s="13">
        <f>SUM($A$2*'Baseline data'!$C22)</f>
        <v>181.2</v>
      </c>
      <c r="AL25" s="13">
        <f>SUM($A$2*'Baseline data'!$C22)</f>
        <v>181.2</v>
      </c>
      <c r="AM25" s="13">
        <f>SUM($A$2*'Baseline data'!$C22)</f>
        <v>181.2</v>
      </c>
      <c r="AN25" s="13">
        <f>SUM($A$2*'Baseline data'!$C22)</f>
        <v>181.2</v>
      </c>
      <c r="AO25" s="13">
        <f>SUM($A$2*'Baseline data'!$C22)</f>
        <v>181.2</v>
      </c>
      <c r="AP25" s="13">
        <f>SUM($A$2*'Baseline data'!$C22)</f>
        <v>181.2</v>
      </c>
      <c r="AQ25" s="13">
        <f>SUM($A$2*'Baseline data'!$C22)</f>
        <v>181.2</v>
      </c>
      <c r="AR25" s="13">
        <f>SUM($A$2*'Baseline data'!$C22)</f>
        <v>181.2</v>
      </c>
      <c r="AS25" s="13">
        <f>SUM($A$2*'Baseline data'!$C22)</f>
        <v>181.2</v>
      </c>
      <c r="AT25" s="13">
        <f>SUM($A$2*'Baseline data'!$C22)</f>
        <v>181.2</v>
      </c>
      <c r="AU25" s="13">
        <f>SUM($A$2*'Baseline data'!$C22)</f>
        <v>181.2</v>
      </c>
      <c r="AV25" s="13">
        <f>SUM($A$2*'Baseline data'!$C22)</f>
        <v>181.2</v>
      </c>
      <c r="AW25" s="13">
        <f>SUM($A$2*'Baseline data'!$C22)</f>
        <v>181.2</v>
      </c>
      <c r="AX25" s="13">
        <f>SUM($A$2*'Baseline data'!$C22)</f>
        <v>181.2</v>
      </c>
    </row>
    <row r="26" spans="1:50" x14ac:dyDescent="0.15">
      <c r="B26" s="10" t="s">
        <v>26</v>
      </c>
      <c r="C26" s="23">
        <f t="shared" si="0"/>
        <v>45</v>
      </c>
      <c r="D26" s="11"/>
      <c r="E26" s="12"/>
      <c r="F26" s="12"/>
      <c r="G26" s="12"/>
      <c r="H26" s="12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>
        <f>SUM($A$2*'Baseline data'!$C23)</f>
        <v>45</v>
      </c>
      <c r="U26" s="13">
        <f>SUM($A$2*'Baseline data'!$C23)</f>
        <v>45</v>
      </c>
      <c r="V26" s="13">
        <f>SUM($A$2*'Baseline data'!$C23)</f>
        <v>45</v>
      </c>
      <c r="W26" s="13">
        <f>SUM($A$2*'Baseline data'!$C23)</f>
        <v>45</v>
      </c>
      <c r="X26" s="13">
        <f>SUM($A$2*'Baseline data'!$C23)</f>
        <v>45</v>
      </c>
      <c r="Y26" s="13">
        <f>SUM($A$2*'Baseline data'!$C23)</f>
        <v>45</v>
      </c>
      <c r="Z26" s="13">
        <f>SUM($A$2*'Baseline data'!$C23)</f>
        <v>45</v>
      </c>
      <c r="AA26" s="13">
        <f>SUM($A$2*'Baseline data'!$C23)</f>
        <v>45</v>
      </c>
      <c r="AB26" s="13">
        <f>SUM($A$2*'Baseline data'!$C23)</f>
        <v>45</v>
      </c>
      <c r="AC26" s="13">
        <f>SUM($A$2*'Baseline data'!$C23)</f>
        <v>45</v>
      </c>
      <c r="AD26" s="13">
        <f>SUM($A$2*'Baseline data'!$C23)</f>
        <v>45</v>
      </c>
      <c r="AE26" s="13">
        <f>SUM($A$2*'Baseline data'!$C23)</f>
        <v>45</v>
      </c>
      <c r="AF26" s="13">
        <f>SUM($A$2*'Baseline data'!$C23)</f>
        <v>45</v>
      </c>
      <c r="AG26" s="13">
        <f>SUM($A$2*'Baseline data'!$C23)</f>
        <v>45</v>
      </c>
      <c r="AH26" s="13">
        <f>SUM($A$2*'Baseline data'!$C23)</f>
        <v>45</v>
      </c>
      <c r="AI26" s="13">
        <f>SUM($A$2*'Baseline data'!$C23)</f>
        <v>45</v>
      </c>
      <c r="AJ26" s="13">
        <f>SUM($A$2*'Baseline data'!$C23)</f>
        <v>45</v>
      </c>
      <c r="AK26" s="13">
        <f>SUM($A$2*'Baseline data'!$C23)</f>
        <v>45</v>
      </c>
      <c r="AL26" s="13">
        <f>SUM($A$2*'Baseline data'!$C23)</f>
        <v>45</v>
      </c>
      <c r="AM26" s="13">
        <f>SUM($A$2*'Baseline data'!$C23)</f>
        <v>45</v>
      </c>
      <c r="AN26" s="13">
        <f>SUM($A$2*'Baseline data'!$C23)</f>
        <v>45</v>
      </c>
      <c r="AO26" s="13">
        <f>SUM($A$2*'Baseline data'!$C23)</f>
        <v>45</v>
      </c>
      <c r="AP26" s="13">
        <f>SUM($A$2*'Baseline data'!$C23)</f>
        <v>45</v>
      </c>
      <c r="AQ26" s="13">
        <f>SUM($A$2*'Baseline data'!$C23)</f>
        <v>45</v>
      </c>
      <c r="AR26" s="13">
        <f>SUM($A$2*'Baseline data'!$C23)</f>
        <v>45</v>
      </c>
      <c r="AS26" s="13">
        <f>SUM($A$2*'Baseline data'!$C23)</f>
        <v>45</v>
      </c>
      <c r="AT26" s="13">
        <f>SUM($A$2*'Baseline data'!$C23)</f>
        <v>45</v>
      </c>
      <c r="AU26" s="13">
        <f>SUM($A$2*'Baseline data'!$C23)</f>
        <v>45</v>
      </c>
      <c r="AV26" s="13">
        <f>SUM($A$2*'Baseline data'!$C23)</f>
        <v>45</v>
      </c>
      <c r="AW26" s="13">
        <f>SUM($A$2*'Baseline data'!$C23)</f>
        <v>45</v>
      </c>
      <c r="AX26" s="13">
        <f>SUM($A$2*'Baseline data'!$C23)</f>
        <v>45</v>
      </c>
    </row>
    <row r="27" spans="1:50" x14ac:dyDescent="0.15">
      <c r="B27" s="10" t="s">
        <v>27</v>
      </c>
      <c r="C27" s="23">
        <f t="shared" si="0"/>
        <v>111.3</v>
      </c>
      <c r="D27" s="11"/>
      <c r="E27" s="12"/>
      <c r="F27" s="12"/>
      <c r="G27" s="12"/>
      <c r="H27" s="12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>
        <f>SUM($A$2*'Baseline data'!$C24)</f>
        <v>111.3</v>
      </c>
      <c r="U27" s="13">
        <f>SUM($A$2*'Baseline data'!$C24)</f>
        <v>111.3</v>
      </c>
      <c r="V27" s="13">
        <f>SUM($A$2*'Baseline data'!$C24)</f>
        <v>111.3</v>
      </c>
      <c r="W27" s="13">
        <f>SUM($A$2*'Baseline data'!$C24)</f>
        <v>111.3</v>
      </c>
      <c r="X27" s="13">
        <f>SUM($A$2*'Baseline data'!$C24)</f>
        <v>111.3</v>
      </c>
      <c r="Y27" s="13">
        <f>SUM($A$2*'Baseline data'!$C24)</f>
        <v>111.3</v>
      </c>
      <c r="Z27" s="13">
        <f>SUM($A$2*'Baseline data'!$C24)</f>
        <v>111.3</v>
      </c>
      <c r="AA27" s="13">
        <f>SUM($A$2*'Baseline data'!$C24)</f>
        <v>111.3</v>
      </c>
      <c r="AB27" s="13">
        <f>SUM($A$2*'Baseline data'!$C24)</f>
        <v>111.3</v>
      </c>
      <c r="AC27" s="13">
        <f>SUM($A$2*'Baseline data'!$C24)</f>
        <v>111.3</v>
      </c>
      <c r="AD27" s="13">
        <f>SUM($A$2*'Baseline data'!$C24)</f>
        <v>111.3</v>
      </c>
      <c r="AE27" s="13">
        <f>SUM($A$2*'Baseline data'!$C24)</f>
        <v>111.3</v>
      </c>
      <c r="AF27" s="13">
        <f>SUM($A$2*'Baseline data'!$C24)</f>
        <v>111.3</v>
      </c>
      <c r="AG27" s="13">
        <f>SUM($A$2*'Baseline data'!$C24)</f>
        <v>111.3</v>
      </c>
      <c r="AH27" s="13">
        <f>SUM($A$2*'Baseline data'!$C24)</f>
        <v>111.3</v>
      </c>
      <c r="AI27" s="13">
        <f>SUM($A$2*'Baseline data'!$C24)</f>
        <v>111.3</v>
      </c>
      <c r="AJ27" s="13">
        <f>SUM($A$2*'Baseline data'!$C24)</f>
        <v>111.3</v>
      </c>
      <c r="AK27" s="13">
        <f>SUM($A$2*'Baseline data'!$C24)</f>
        <v>111.3</v>
      </c>
      <c r="AL27" s="13">
        <f>SUM($A$2*'Baseline data'!$C24)</f>
        <v>111.3</v>
      </c>
      <c r="AM27" s="13">
        <f>SUM($A$2*'Baseline data'!$C24)</f>
        <v>111.3</v>
      </c>
      <c r="AN27" s="13">
        <f>SUM($A$2*'Baseline data'!$C24)</f>
        <v>111.3</v>
      </c>
      <c r="AO27" s="13">
        <f>SUM($A$2*'Baseline data'!$C24)</f>
        <v>111.3</v>
      </c>
      <c r="AP27" s="13">
        <f>SUM($A$2*'Baseline data'!$C24)</f>
        <v>111.3</v>
      </c>
      <c r="AQ27" s="13">
        <f>SUM($A$2*'Baseline data'!$C24)</f>
        <v>111.3</v>
      </c>
      <c r="AR27" s="13">
        <f>SUM($A$2*'Baseline data'!$C24)</f>
        <v>111.3</v>
      </c>
      <c r="AS27" s="13">
        <f>SUM($A$2*'Baseline data'!$C24)</f>
        <v>111.3</v>
      </c>
      <c r="AT27" s="13">
        <f>SUM($A$2*'Baseline data'!$C24)</f>
        <v>111.3</v>
      </c>
      <c r="AU27" s="13">
        <f>SUM($A$2*'Baseline data'!$C24)</f>
        <v>111.3</v>
      </c>
      <c r="AV27" s="13">
        <f>SUM($A$2*'Baseline data'!$C24)</f>
        <v>111.3</v>
      </c>
      <c r="AW27" s="13">
        <f>SUM($A$2*'Baseline data'!$C24)</f>
        <v>111.3</v>
      </c>
      <c r="AX27" s="13">
        <f>SUM($A$2*'Baseline data'!$C24)</f>
        <v>111.3</v>
      </c>
    </row>
    <row r="28" spans="1:50" x14ac:dyDescent="0.15">
      <c r="B28" s="20" t="s">
        <v>28</v>
      </c>
      <c r="C28" s="23">
        <f t="shared" si="0"/>
        <v>60.9</v>
      </c>
      <c r="D28" s="19"/>
      <c r="E28" s="15"/>
      <c r="F28" s="15"/>
      <c r="G28" s="15"/>
      <c r="H28" s="15"/>
      <c r="I28" s="19"/>
      <c r="J28" s="19"/>
      <c r="K28" s="19"/>
      <c r="L28" s="19"/>
      <c r="M28" s="19"/>
      <c r="N28" s="19"/>
      <c r="O28" s="19"/>
      <c r="P28" s="19"/>
      <c r="Q28" s="13"/>
      <c r="R28" s="13"/>
      <c r="S28" s="13"/>
      <c r="T28" s="13">
        <f>SUM($A$2*'Baseline data'!$C25)</f>
        <v>60.9</v>
      </c>
      <c r="U28" s="13">
        <f>SUM($A$2*'Baseline data'!$C25)</f>
        <v>60.9</v>
      </c>
      <c r="V28" s="13">
        <f>SUM($A$2*'Baseline data'!$C25)</f>
        <v>60.9</v>
      </c>
      <c r="W28" s="13">
        <f>SUM($A$2*'Baseline data'!$C25)</f>
        <v>60.9</v>
      </c>
      <c r="X28" s="13">
        <f>SUM($A$2*'Baseline data'!$C25)</f>
        <v>60.9</v>
      </c>
      <c r="Y28" s="13">
        <f>SUM($A$2*'Baseline data'!$C25)</f>
        <v>60.9</v>
      </c>
      <c r="Z28" s="13">
        <f>SUM($A$2*'Baseline data'!$C25)</f>
        <v>60.9</v>
      </c>
      <c r="AA28" s="13">
        <f>SUM($A$2*'Baseline data'!$C25)</f>
        <v>60.9</v>
      </c>
      <c r="AB28" s="13">
        <f>SUM($A$2*'Baseline data'!$C25)</f>
        <v>60.9</v>
      </c>
      <c r="AC28" s="13">
        <f>SUM($A$2*'Baseline data'!$C25)</f>
        <v>60.9</v>
      </c>
      <c r="AD28" s="13">
        <f>SUM($A$2*'Baseline data'!$C25)</f>
        <v>60.9</v>
      </c>
      <c r="AE28" s="13">
        <f>SUM($A$2*'Baseline data'!$C25)</f>
        <v>60.9</v>
      </c>
      <c r="AF28" s="13">
        <f>SUM($A$2*'Baseline data'!$C25)</f>
        <v>60.9</v>
      </c>
      <c r="AG28" s="13">
        <f>SUM($A$2*'Baseline data'!$C25)</f>
        <v>60.9</v>
      </c>
      <c r="AH28" s="13">
        <f>SUM($A$2*'Baseline data'!$C25)</f>
        <v>60.9</v>
      </c>
      <c r="AI28" s="13">
        <f>SUM($A$2*'Baseline data'!$C25)</f>
        <v>60.9</v>
      </c>
      <c r="AJ28" s="13">
        <f>SUM($A$2*'Baseline data'!$C25)</f>
        <v>60.9</v>
      </c>
      <c r="AK28" s="13">
        <f>SUM($A$2*'Baseline data'!$C25)</f>
        <v>60.9</v>
      </c>
      <c r="AL28" s="13">
        <f>SUM($A$2*'Baseline data'!$C25)</f>
        <v>60.9</v>
      </c>
      <c r="AM28" s="13">
        <f>SUM($A$2*'Baseline data'!$C25)</f>
        <v>60.9</v>
      </c>
      <c r="AN28" s="13">
        <f>SUM($A$2*'Baseline data'!$C25)</f>
        <v>60.9</v>
      </c>
      <c r="AO28" s="13">
        <f>SUM($A$2*'Baseline data'!$C25)</f>
        <v>60.9</v>
      </c>
      <c r="AP28" s="13">
        <f>SUM($A$2*'Baseline data'!$C25)</f>
        <v>60.9</v>
      </c>
      <c r="AQ28" s="13">
        <f>SUM($A$2*'Baseline data'!$C25)</f>
        <v>60.9</v>
      </c>
      <c r="AR28" s="13">
        <f>SUM($A$2*'Baseline data'!$C25)</f>
        <v>60.9</v>
      </c>
      <c r="AS28" s="13">
        <f>SUM($A$2*'Baseline data'!$C25)</f>
        <v>60.9</v>
      </c>
      <c r="AT28" s="13">
        <f>SUM($A$2*'Baseline data'!$C25)</f>
        <v>60.9</v>
      </c>
      <c r="AU28" s="13">
        <f>SUM($A$2*'Baseline data'!$C25)</f>
        <v>60.9</v>
      </c>
      <c r="AV28" s="13">
        <f>SUM($A$2*'Baseline data'!$C25)</f>
        <v>60.9</v>
      </c>
      <c r="AW28" s="13">
        <f>SUM($A$2*'Baseline data'!$C25)</f>
        <v>60.9</v>
      </c>
      <c r="AX28" s="13">
        <f>SUM($A$2*'Baseline data'!$C25)</f>
        <v>60.9</v>
      </c>
    </row>
    <row r="29" spans="1:50" x14ac:dyDescent="0.15">
      <c r="B29" s="20"/>
      <c r="C29" s="23"/>
      <c r="D29" s="19"/>
      <c r="E29" s="15"/>
      <c r="F29" s="15"/>
      <c r="G29" s="15"/>
      <c r="H29" s="15"/>
      <c r="I29" s="19"/>
      <c r="J29" s="19"/>
      <c r="K29" s="19"/>
      <c r="L29" s="19"/>
      <c r="M29" s="19"/>
      <c r="N29" s="19"/>
      <c r="O29" s="19"/>
      <c r="P29" s="19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15">
      <c r="A30" s="7">
        <v>0.2</v>
      </c>
      <c r="B30" s="20" t="s">
        <v>36</v>
      </c>
      <c r="C30" s="23">
        <f t="shared" si="0"/>
        <v>616.74</v>
      </c>
      <c r="D30" s="19"/>
      <c r="E30" s="15"/>
      <c r="F30" s="15"/>
      <c r="G30" s="15"/>
      <c r="H30" s="15"/>
      <c r="I30" s="19"/>
      <c r="J30" s="19"/>
      <c r="K30" s="19"/>
      <c r="L30" s="19"/>
      <c r="M30" s="19"/>
      <c r="N30" s="19"/>
      <c r="O30" s="19"/>
      <c r="P30" s="19"/>
      <c r="Q30" s="13"/>
      <c r="R30" s="13"/>
      <c r="S30" s="13"/>
      <c r="T30" s="13">
        <f>SUM(T$5:T$28)*$A30</f>
        <v>616.74</v>
      </c>
      <c r="U30" s="13">
        <f t="shared" ref="U30:AX34" si="1">SUM(U$5:U$28)*$A30</f>
        <v>616.74</v>
      </c>
      <c r="V30" s="13">
        <f t="shared" si="1"/>
        <v>616.74</v>
      </c>
      <c r="W30" s="13">
        <f t="shared" si="1"/>
        <v>616.74</v>
      </c>
      <c r="X30" s="13">
        <f t="shared" si="1"/>
        <v>616.74</v>
      </c>
      <c r="Y30" s="13">
        <f t="shared" si="1"/>
        <v>616.74</v>
      </c>
      <c r="Z30" s="13">
        <f t="shared" si="1"/>
        <v>616.74</v>
      </c>
      <c r="AA30" s="13">
        <f t="shared" si="1"/>
        <v>616.74</v>
      </c>
      <c r="AB30" s="13">
        <f t="shared" si="1"/>
        <v>616.74</v>
      </c>
      <c r="AC30" s="13">
        <f t="shared" si="1"/>
        <v>616.74</v>
      </c>
      <c r="AD30" s="13">
        <f t="shared" si="1"/>
        <v>616.74</v>
      </c>
      <c r="AE30" s="13">
        <f t="shared" si="1"/>
        <v>616.74</v>
      </c>
      <c r="AF30" s="13">
        <f t="shared" si="1"/>
        <v>616.74</v>
      </c>
      <c r="AG30" s="13">
        <f t="shared" si="1"/>
        <v>616.74</v>
      </c>
      <c r="AH30" s="13">
        <f t="shared" si="1"/>
        <v>616.74</v>
      </c>
      <c r="AI30" s="13">
        <f t="shared" si="1"/>
        <v>616.74</v>
      </c>
      <c r="AJ30" s="13">
        <f t="shared" si="1"/>
        <v>616.74</v>
      </c>
      <c r="AK30" s="13">
        <f t="shared" si="1"/>
        <v>616.74</v>
      </c>
      <c r="AL30" s="13">
        <f t="shared" si="1"/>
        <v>616.74</v>
      </c>
      <c r="AM30" s="13">
        <f t="shared" si="1"/>
        <v>616.74</v>
      </c>
      <c r="AN30" s="13">
        <f t="shared" si="1"/>
        <v>616.74</v>
      </c>
      <c r="AO30" s="13">
        <f t="shared" si="1"/>
        <v>616.74</v>
      </c>
      <c r="AP30" s="13">
        <f t="shared" si="1"/>
        <v>616.74</v>
      </c>
      <c r="AQ30" s="13">
        <f t="shared" si="1"/>
        <v>616.74</v>
      </c>
      <c r="AR30" s="13">
        <f t="shared" si="1"/>
        <v>616.74</v>
      </c>
      <c r="AS30" s="13">
        <f t="shared" si="1"/>
        <v>616.74</v>
      </c>
      <c r="AT30" s="13">
        <f t="shared" si="1"/>
        <v>616.74</v>
      </c>
      <c r="AU30" s="13">
        <f t="shared" si="1"/>
        <v>616.74</v>
      </c>
      <c r="AV30" s="13">
        <f t="shared" si="1"/>
        <v>616.74</v>
      </c>
      <c r="AW30" s="13">
        <f t="shared" si="1"/>
        <v>616.74</v>
      </c>
      <c r="AX30" s="13">
        <f t="shared" si="1"/>
        <v>616.74</v>
      </c>
    </row>
    <row r="31" spans="1:50" x14ac:dyDescent="0.15">
      <c r="A31" s="7">
        <v>0.2</v>
      </c>
      <c r="B31" s="20" t="s">
        <v>37</v>
      </c>
      <c r="C31" s="23">
        <f t="shared" si="0"/>
        <v>616.74</v>
      </c>
      <c r="D31" s="19"/>
      <c r="E31" s="15"/>
      <c r="F31" s="15"/>
      <c r="G31" s="15"/>
      <c r="H31" s="15"/>
      <c r="I31" s="19"/>
      <c r="J31" s="19"/>
      <c r="K31" s="19"/>
      <c r="L31" s="19"/>
      <c r="M31" s="19"/>
      <c r="N31" s="19"/>
      <c r="O31" s="19"/>
      <c r="P31" s="19"/>
      <c r="Q31" s="13"/>
      <c r="R31" s="13"/>
      <c r="S31" s="13"/>
      <c r="T31" s="13">
        <f t="shared" ref="T31:AI34" si="2">SUM(T$5:T$28)*$A31</f>
        <v>616.74</v>
      </c>
      <c r="U31" s="13">
        <f t="shared" si="2"/>
        <v>616.74</v>
      </c>
      <c r="V31" s="13">
        <f t="shared" si="2"/>
        <v>616.74</v>
      </c>
      <c r="W31" s="13">
        <f t="shared" si="2"/>
        <v>616.74</v>
      </c>
      <c r="X31" s="13">
        <f t="shared" si="2"/>
        <v>616.74</v>
      </c>
      <c r="Y31" s="13">
        <f t="shared" si="2"/>
        <v>616.74</v>
      </c>
      <c r="Z31" s="13">
        <f t="shared" si="2"/>
        <v>616.74</v>
      </c>
      <c r="AA31" s="13">
        <f t="shared" si="2"/>
        <v>616.74</v>
      </c>
      <c r="AB31" s="13">
        <f t="shared" si="2"/>
        <v>616.74</v>
      </c>
      <c r="AC31" s="13">
        <f t="shared" si="2"/>
        <v>616.74</v>
      </c>
      <c r="AD31" s="13">
        <f t="shared" si="2"/>
        <v>616.74</v>
      </c>
      <c r="AE31" s="13">
        <f t="shared" si="2"/>
        <v>616.74</v>
      </c>
      <c r="AF31" s="13">
        <f t="shared" si="2"/>
        <v>616.74</v>
      </c>
      <c r="AG31" s="13">
        <f t="shared" si="2"/>
        <v>616.74</v>
      </c>
      <c r="AH31" s="13">
        <f t="shared" si="2"/>
        <v>616.74</v>
      </c>
      <c r="AI31" s="13">
        <f t="shared" si="2"/>
        <v>616.74</v>
      </c>
      <c r="AJ31" s="13">
        <f t="shared" si="1"/>
        <v>616.74</v>
      </c>
      <c r="AK31" s="13">
        <f t="shared" si="1"/>
        <v>616.74</v>
      </c>
      <c r="AL31" s="13">
        <f t="shared" si="1"/>
        <v>616.74</v>
      </c>
      <c r="AM31" s="13">
        <f t="shared" si="1"/>
        <v>616.74</v>
      </c>
      <c r="AN31" s="13">
        <f t="shared" si="1"/>
        <v>616.74</v>
      </c>
      <c r="AO31" s="13">
        <f t="shared" si="1"/>
        <v>616.74</v>
      </c>
      <c r="AP31" s="13">
        <f t="shared" si="1"/>
        <v>616.74</v>
      </c>
      <c r="AQ31" s="13">
        <f t="shared" si="1"/>
        <v>616.74</v>
      </c>
      <c r="AR31" s="13">
        <f t="shared" si="1"/>
        <v>616.74</v>
      </c>
      <c r="AS31" s="13">
        <f t="shared" si="1"/>
        <v>616.74</v>
      </c>
      <c r="AT31" s="13">
        <f t="shared" si="1"/>
        <v>616.74</v>
      </c>
      <c r="AU31" s="13">
        <f t="shared" si="1"/>
        <v>616.74</v>
      </c>
      <c r="AV31" s="13">
        <f t="shared" si="1"/>
        <v>616.74</v>
      </c>
      <c r="AW31" s="13">
        <f t="shared" si="1"/>
        <v>616.74</v>
      </c>
      <c r="AX31" s="13">
        <f t="shared" si="1"/>
        <v>616.74</v>
      </c>
    </row>
    <row r="32" spans="1:50" x14ac:dyDescent="0.15">
      <c r="A32" s="7">
        <v>0.2</v>
      </c>
      <c r="B32" s="20" t="s">
        <v>38</v>
      </c>
      <c r="C32" s="23">
        <f t="shared" si="0"/>
        <v>616.74</v>
      </c>
      <c r="D32" s="19"/>
      <c r="E32" s="15"/>
      <c r="F32" s="15"/>
      <c r="G32" s="15"/>
      <c r="H32" s="15"/>
      <c r="I32" s="19"/>
      <c r="J32" s="19"/>
      <c r="K32" s="19"/>
      <c r="L32" s="19"/>
      <c r="M32" s="19"/>
      <c r="N32" s="19"/>
      <c r="O32" s="19"/>
      <c r="P32" s="19"/>
      <c r="Q32" s="13"/>
      <c r="R32" s="13"/>
      <c r="S32" s="13"/>
      <c r="T32" s="13">
        <f t="shared" si="2"/>
        <v>616.74</v>
      </c>
      <c r="U32" s="13">
        <f t="shared" si="1"/>
        <v>616.74</v>
      </c>
      <c r="V32" s="13">
        <f t="shared" si="1"/>
        <v>616.74</v>
      </c>
      <c r="W32" s="13">
        <f t="shared" si="1"/>
        <v>616.74</v>
      </c>
      <c r="X32" s="13">
        <f t="shared" si="1"/>
        <v>616.74</v>
      </c>
      <c r="Y32" s="13">
        <f t="shared" si="1"/>
        <v>616.74</v>
      </c>
      <c r="Z32" s="13">
        <f t="shared" si="1"/>
        <v>616.74</v>
      </c>
      <c r="AA32" s="13">
        <f t="shared" si="1"/>
        <v>616.74</v>
      </c>
      <c r="AB32" s="13">
        <f t="shared" si="1"/>
        <v>616.74</v>
      </c>
      <c r="AC32" s="13">
        <f t="shared" si="1"/>
        <v>616.74</v>
      </c>
      <c r="AD32" s="13">
        <f t="shared" si="1"/>
        <v>616.74</v>
      </c>
      <c r="AE32" s="13">
        <f t="shared" si="1"/>
        <v>616.74</v>
      </c>
      <c r="AF32" s="13">
        <f t="shared" si="1"/>
        <v>616.74</v>
      </c>
      <c r="AG32" s="13">
        <f t="shared" si="1"/>
        <v>616.74</v>
      </c>
      <c r="AH32" s="13">
        <f t="shared" si="1"/>
        <v>616.74</v>
      </c>
      <c r="AI32" s="13">
        <f t="shared" si="1"/>
        <v>616.74</v>
      </c>
      <c r="AJ32" s="13">
        <f t="shared" si="1"/>
        <v>616.74</v>
      </c>
      <c r="AK32" s="13">
        <f t="shared" si="1"/>
        <v>616.74</v>
      </c>
      <c r="AL32" s="13">
        <f t="shared" si="1"/>
        <v>616.74</v>
      </c>
      <c r="AM32" s="13">
        <f t="shared" si="1"/>
        <v>616.74</v>
      </c>
      <c r="AN32" s="13">
        <f t="shared" si="1"/>
        <v>616.74</v>
      </c>
      <c r="AO32" s="13">
        <f t="shared" si="1"/>
        <v>616.74</v>
      </c>
      <c r="AP32" s="13">
        <f t="shared" si="1"/>
        <v>616.74</v>
      </c>
      <c r="AQ32" s="13">
        <f t="shared" si="1"/>
        <v>616.74</v>
      </c>
      <c r="AR32" s="13">
        <f t="shared" si="1"/>
        <v>616.74</v>
      </c>
      <c r="AS32" s="13">
        <f t="shared" si="1"/>
        <v>616.74</v>
      </c>
      <c r="AT32" s="13">
        <f t="shared" si="1"/>
        <v>616.74</v>
      </c>
      <c r="AU32" s="13">
        <f t="shared" si="1"/>
        <v>616.74</v>
      </c>
      <c r="AV32" s="13">
        <f t="shared" si="1"/>
        <v>616.74</v>
      </c>
      <c r="AW32" s="13">
        <f t="shared" si="1"/>
        <v>616.74</v>
      </c>
      <c r="AX32" s="13">
        <f t="shared" si="1"/>
        <v>616.74</v>
      </c>
    </row>
    <row r="33" spans="1:50" x14ac:dyDescent="0.15">
      <c r="A33" s="7">
        <v>0.2</v>
      </c>
      <c r="B33" s="20" t="s">
        <v>39</v>
      </c>
      <c r="C33" s="23">
        <f t="shared" si="0"/>
        <v>616.74</v>
      </c>
      <c r="D33" s="19"/>
      <c r="E33" s="15"/>
      <c r="F33" s="15"/>
      <c r="G33" s="15"/>
      <c r="H33" s="15"/>
      <c r="I33" s="19"/>
      <c r="J33" s="19"/>
      <c r="K33" s="19"/>
      <c r="L33" s="19"/>
      <c r="M33" s="19"/>
      <c r="N33" s="19"/>
      <c r="O33" s="19"/>
      <c r="P33" s="19"/>
      <c r="Q33" s="13"/>
      <c r="R33" s="13"/>
      <c r="S33" s="13"/>
      <c r="T33" s="13">
        <f t="shared" si="2"/>
        <v>616.74</v>
      </c>
      <c r="U33" s="13">
        <f t="shared" si="1"/>
        <v>616.74</v>
      </c>
      <c r="V33" s="13">
        <f t="shared" si="1"/>
        <v>616.74</v>
      </c>
      <c r="W33" s="13">
        <f t="shared" si="1"/>
        <v>616.74</v>
      </c>
      <c r="X33" s="13">
        <f t="shared" si="1"/>
        <v>616.74</v>
      </c>
      <c r="Y33" s="13">
        <f t="shared" si="1"/>
        <v>616.74</v>
      </c>
      <c r="Z33" s="13">
        <f t="shared" si="1"/>
        <v>616.74</v>
      </c>
      <c r="AA33" s="13">
        <f t="shared" si="1"/>
        <v>616.74</v>
      </c>
      <c r="AB33" s="13">
        <f t="shared" si="1"/>
        <v>616.74</v>
      </c>
      <c r="AC33" s="13">
        <f t="shared" si="1"/>
        <v>616.74</v>
      </c>
      <c r="AD33" s="13">
        <f t="shared" si="1"/>
        <v>616.74</v>
      </c>
      <c r="AE33" s="13">
        <f t="shared" si="1"/>
        <v>616.74</v>
      </c>
      <c r="AF33" s="13">
        <f t="shared" si="1"/>
        <v>616.74</v>
      </c>
      <c r="AG33" s="13">
        <f t="shared" si="1"/>
        <v>616.74</v>
      </c>
      <c r="AH33" s="13">
        <f t="shared" si="1"/>
        <v>616.74</v>
      </c>
      <c r="AI33" s="13">
        <f t="shared" si="1"/>
        <v>616.74</v>
      </c>
      <c r="AJ33" s="13">
        <f t="shared" si="1"/>
        <v>616.74</v>
      </c>
      <c r="AK33" s="13">
        <f t="shared" si="1"/>
        <v>616.74</v>
      </c>
      <c r="AL33" s="13">
        <f t="shared" si="1"/>
        <v>616.74</v>
      </c>
      <c r="AM33" s="13">
        <f t="shared" si="1"/>
        <v>616.74</v>
      </c>
      <c r="AN33" s="13">
        <f t="shared" si="1"/>
        <v>616.74</v>
      </c>
      <c r="AO33" s="13">
        <f t="shared" si="1"/>
        <v>616.74</v>
      </c>
      <c r="AP33" s="13">
        <f t="shared" si="1"/>
        <v>616.74</v>
      </c>
      <c r="AQ33" s="13">
        <f t="shared" si="1"/>
        <v>616.74</v>
      </c>
      <c r="AR33" s="13">
        <f t="shared" si="1"/>
        <v>616.74</v>
      </c>
      <c r="AS33" s="13">
        <f t="shared" si="1"/>
        <v>616.74</v>
      </c>
      <c r="AT33" s="13">
        <f t="shared" si="1"/>
        <v>616.74</v>
      </c>
      <c r="AU33" s="13">
        <f t="shared" si="1"/>
        <v>616.74</v>
      </c>
      <c r="AV33" s="13">
        <f t="shared" si="1"/>
        <v>616.74</v>
      </c>
      <c r="AW33" s="13">
        <f t="shared" si="1"/>
        <v>616.74</v>
      </c>
      <c r="AX33" s="13">
        <f t="shared" si="1"/>
        <v>616.74</v>
      </c>
    </row>
    <row r="34" spans="1:50" x14ac:dyDescent="0.15">
      <c r="A34" s="7">
        <v>0.2</v>
      </c>
      <c r="B34" s="20" t="s">
        <v>40</v>
      </c>
      <c r="C34" s="23">
        <f t="shared" si="0"/>
        <v>616.74</v>
      </c>
      <c r="D34" s="19"/>
      <c r="E34" s="15"/>
      <c r="F34" s="15"/>
      <c r="G34" s="15"/>
      <c r="H34" s="15"/>
      <c r="I34" s="19"/>
      <c r="J34" s="19"/>
      <c r="K34" s="19"/>
      <c r="L34" s="19"/>
      <c r="M34" s="19"/>
      <c r="N34" s="19"/>
      <c r="O34" s="19"/>
      <c r="P34" s="19"/>
      <c r="Q34" s="13"/>
      <c r="R34" s="13"/>
      <c r="S34" s="13"/>
      <c r="T34" s="13">
        <f t="shared" si="2"/>
        <v>616.74</v>
      </c>
      <c r="U34" s="13">
        <f t="shared" si="1"/>
        <v>616.74</v>
      </c>
      <c r="V34" s="13">
        <f t="shared" si="1"/>
        <v>616.74</v>
      </c>
      <c r="W34" s="13">
        <f t="shared" si="1"/>
        <v>616.74</v>
      </c>
      <c r="X34" s="13">
        <f t="shared" si="1"/>
        <v>616.74</v>
      </c>
      <c r="Y34" s="13">
        <f t="shared" si="1"/>
        <v>616.74</v>
      </c>
      <c r="Z34" s="13">
        <f t="shared" si="1"/>
        <v>616.74</v>
      </c>
      <c r="AA34" s="13">
        <f t="shared" si="1"/>
        <v>616.74</v>
      </c>
      <c r="AB34" s="13">
        <f t="shared" si="1"/>
        <v>616.74</v>
      </c>
      <c r="AC34" s="13">
        <f t="shared" si="1"/>
        <v>616.74</v>
      </c>
      <c r="AD34" s="13">
        <f t="shared" si="1"/>
        <v>616.74</v>
      </c>
      <c r="AE34" s="13">
        <f t="shared" si="1"/>
        <v>616.74</v>
      </c>
      <c r="AF34" s="13">
        <f t="shared" si="1"/>
        <v>616.74</v>
      </c>
      <c r="AG34" s="13">
        <f t="shared" si="1"/>
        <v>616.74</v>
      </c>
      <c r="AH34" s="13">
        <f t="shared" si="1"/>
        <v>616.74</v>
      </c>
      <c r="AI34" s="13">
        <f t="shared" si="1"/>
        <v>616.74</v>
      </c>
      <c r="AJ34" s="13">
        <f t="shared" si="1"/>
        <v>616.74</v>
      </c>
      <c r="AK34" s="13">
        <f t="shared" si="1"/>
        <v>616.74</v>
      </c>
      <c r="AL34" s="13">
        <f t="shared" si="1"/>
        <v>616.74</v>
      </c>
      <c r="AM34" s="13">
        <f t="shared" si="1"/>
        <v>616.74</v>
      </c>
      <c r="AN34" s="13">
        <f t="shared" si="1"/>
        <v>616.74</v>
      </c>
      <c r="AO34" s="13">
        <f t="shared" si="1"/>
        <v>616.74</v>
      </c>
      <c r="AP34" s="13">
        <f t="shared" si="1"/>
        <v>616.74</v>
      </c>
      <c r="AQ34" s="13">
        <f t="shared" si="1"/>
        <v>616.74</v>
      </c>
      <c r="AR34" s="13">
        <f t="shared" si="1"/>
        <v>616.74</v>
      </c>
      <c r="AS34" s="13">
        <f t="shared" si="1"/>
        <v>616.74</v>
      </c>
      <c r="AT34" s="13">
        <f t="shared" si="1"/>
        <v>616.74</v>
      </c>
      <c r="AU34" s="13">
        <f t="shared" si="1"/>
        <v>616.74</v>
      </c>
      <c r="AV34" s="13">
        <f t="shared" si="1"/>
        <v>616.74</v>
      </c>
      <c r="AW34" s="13">
        <f t="shared" si="1"/>
        <v>616.74</v>
      </c>
      <c r="AX34" s="13">
        <f t="shared" si="1"/>
        <v>616.74</v>
      </c>
    </row>
    <row r="35" spans="1:50" x14ac:dyDescent="0.15">
      <c r="C35" s="23">
        <f t="shared" si="0"/>
        <v>0</v>
      </c>
      <c r="E35" s="16"/>
      <c r="F35" s="16"/>
      <c r="G35" s="16"/>
      <c r="H35" s="16"/>
    </row>
    <row r="36" spans="1:50" x14ac:dyDescent="0.15">
      <c r="A36" s="7">
        <f>SUM(A5:A34)</f>
        <v>1</v>
      </c>
      <c r="B36" s="7" t="s">
        <v>33</v>
      </c>
      <c r="C36" s="23">
        <f t="shared" si="0"/>
        <v>0</v>
      </c>
      <c r="D36" s="13">
        <f>SUM(D5:D34)</f>
        <v>0</v>
      </c>
      <c r="E36" s="13">
        <f t="shared" ref="E36:S36" si="3">SUM(E5:E34)</f>
        <v>0</v>
      </c>
      <c r="F36" s="13">
        <f t="shared" si="3"/>
        <v>0</v>
      </c>
      <c r="G36" s="13">
        <f t="shared" si="3"/>
        <v>0</v>
      </c>
      <c r="H36" s="13">
        <f t="shared" si="3"/>
        <v>0</v>
      </c>
      <c r="I36" s="13">
        <f t="shared" si="3"/>
        <v>0</v>
      </c>
      <c r="J36" s="13">
        <f t="shared" si="3"/>
        <v>0</v>
      </c>
      <c r="K36" s="13">
        <f t="shared" si="3"/>
        <v>0</v>
      </c>
      <c r="L36" s="13">
        <f t="shared" si="3"/>
        <v>0</v>
      </c>
      <c r="M36" s="13">
        <f t="shared" si="3"/>
        <v>0</v>
      </c>
      <c r="N36" s="13">
        <f t="shared" si="3"/>
        <v>0</v>
      </c>
      <c r="O36" s="13">
        <f t="shared" si="3"/>
        <v>0</v>
      </c>
      <c r="P36" s="13">
        <f t="shared" si="3"/>
        <v>0</v>
      </c>
      <c r="Q36" s="13">
        <f t="shared" si="3"/>
        <v>0</v>
      </c>
      <c r="R36" s="13">
        <f t="shared" si="3"/>
        <v>0</v>
      </c>
      <c r="S36" s="13">
        <f t="shared" si="3"/>
        <v>0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4"/>
  <sheetViews>
    <sheetView workbookViewId="0">
      <pane xSplit="3" topLeftCell="D1" activePane="topRight" state="frozen"/>
      <selection pane="topRight" activeCell="A18" sqref="A18"/>
    </sheetView>
  </sheetViews>
  <sheetFormatPr baseColWidth="10" defaultColWidth="8.796875" defaultRowHeight="12" x14ac:dyDescent="0.15"/>
  <cols>
    <col min="1" max="1" width="17" style="7" customWidth="1"/>
    <col min="2" max="2" width="25.796875" style="7" bestFit="1" customWidth="1"/>
    <col min="3" max="3" width="12.796875" style="7" customWidth="1"/>
    <col min="4" max="50" width="10.796875" style="7" customWidth="1"/>
    <col min="51" max="16384" width="8.796875" style="7"/>
  </cols>
  <sheetData>
    <row r="1" spans="1:50" x14ac:dyDescent="0.15">
      <c r="B1" s="6" t="s">
        <v>44</v>
      </c>
      <c r="C1" s="6"/>
    </row>
    <row r="2" spans="1:50" x14ac:dyDescent="0.15">
      <c r="B2" s="7" t="s">
        <v>45</v>
      </c>
      <c r="C2" s="21">
        <f>30000-10279</f>
        <v>19721</v>
      </c>
    </row>
    <row r="3" spans="1:50" x14ac:dyDescent="0.15">
      <c r="B3" s="6" t="s">
        <v>46</v>
      </c>
      <c r="C3" s="25">
        <v>10279</v>
      </c>
    </row>
    <row r="4" spans="1:50" x14ac:dyDescent="0.15">
      <c r="A4" s="7" t="s">
        <v>35</v>
      </c>
      <c r="B4" s="8" t="s">
        <v>31</v>
      </c>
      <c r="C4" s="22">
        <f>AX4</f>
        <v>2050</v>
      </c>
      <c r="D4" s="9">
        <v>2004</v>
      </c>
      <c r="E4" s="9">
        <v>2005</v>
      </c>
      <c r="F4" s="9">
        <v>2006</v>
      </c>
      <c r="G4" s="9">
        <v>2007</v>
      </c>
      <c r="H4" s="9">
        <v>2008</v>
      </c>
      <c r="I4" s="9">
        <v>2009</v>
      </c>
      <c r="J4" s="9">
        <v>2010</v>
      </c>
      <c r="K4" s="9">
        <v>2011</v>
      </c>
      <c r="L4" s="9">
        <v>2012</v>
      </c>
      <c r="M4" s="9">
        <v>2013</v>
      </c>
      <c r="N4" s="9">
        <v>2014</v>
      </c>
      <c r="O4" s="9">
        <v>2015</v>
      </c>
      <c r="P4" s="9">
        <v>2016</v>
      </c>
      <c r="Q4" s="9">
        <v>2017</v>
      </c>
      <c r="R4" s="9">
        <v>2018</v>
      </c>
      <c r="S4" s="9">
        <v>2019</v>
      </c>
      <c r="T4" s="9">
        <v>2020</v>
      </c>
      <c r="U4" s="9">
        <v>2021</v>
      </c>
      <c r="V4" s="9">
        <v>2022</v>
      </c>
      <c r="W4" s="9">
        <v>2023</v>
      </c>
      <c r="X4" s="9">
        <v>2024</v>
      </c>
      <c r="Y4" s="9">
        <v>2025</v>
      </c>
      <c r="Z4" s="9">
        <v>2026</v>
      </c>
      <c r="AA4" s="9">
        <v>2027</v>
      </c>
      <c r="AB4" s="9">
        <v>2028</v>
      </c>
      <c r="AC4" s="9">
        <v>2029</v>
      </c>
      <c r="AD4" s="9">
        <v>2030</v>
      </c>
      <c r="AE4" s="9">
        <v>2031</v>
      </c>
      <c r="AF4" s="9">
        <v>2032</v>
      </c>
      <c r="AG4" s="9">
        <v>2033</v>
      </c>
      <c r="AH4" s="9">
        <v>2034</v>
      </c>
      <c r="AI4" s="9">
        <v>2035</v>
      </c>
      <c r="AJ4" s="9">
        <v>2036</v>
      </c>
      <c r="AK4" s="9">
        <v>2037</v>
      </c>
      <c r="AL4" s="9">
        <v>2038</v>
      </c>
      <c r="AM4" s="9">
        <v>2039</v>
      </c>
      <c r="AN4" s="9">
        <v>2040</v>
      </c>
      <c r="AO4" s="9">
        <v>2041</v>
      </c>
      <c r="AP4" s="9">
        <v>2042</v>
      </c>
      <c r="AQ4" s="9">
        <v>2043</v>
      </c>
      <c r="AR4" s="9">
        <v>2044</v>
      </c>
      <c r="AS4" s="9">
        <v>2045</v>
      </c>
      <c r="AT4" s="9">
        <v>2046</v>
      </c>
      <c r="AU4" s="9">
        <v>2047</v>
      </c>
      <c r="AV4" s="9">
        <v>2048</v>
      </c>
      <c r="AW4" s="9">
        <v>2049</v>
      </c>
      <c r="AX4" s="9">
        <v>2050</v>
      </c>
    </row>
    <row r="5" spans="1:50" x14ac:dyDescent="0.15">
      <c r="B5" s="10" t="s">
        <v>7</v>
      </c>
      <c r="C5" s="23">
        <f t="shared" ref="C5:C34" si="0">AX5</f>
        <v>72602.30000000009</v>
      </c>
      <c r="D5" s="11">
        <v>55670</v>
      </c>
      <c r="E5" s="12">
        <v>56260</v>
      </c>
      <c r="F5" s="12">
        <v>57180</v>
      </c>
      <c r="G5" s="12">
        <v>57900</v>
      </c>
      <c r="H5" s="12">
        <v>58200</v>
      </c>
      <c r="I5" s="11">
        <v>58490</v>
      </c>
      <c r="J5" s="11">
        <v>58790</v>
      </c>
      <c r="K5" s="11">
        <v>59020</v>
      </c>
      <c r="L5" s="11">
        <v>59370</v>
      </c>
      <c r="M5" s="11">
        <v>59720</v>
      </c>
      <c r="N5" s="11">
        <v>60130</v>
      </c>
      <c r="O5" s="11">
        <v>61070</v>
      </c>
      <c r="P5" s="11">
        <v>62500</v>
      </c>
      <c r="Q5" s="13">
        <f>SUM((P5+'Baseline data'!$C4)+($A5*$C$2))</f>
        <v>62909</v>
      </c>
      <c r="R5" s="13">
        <f>SUM((Q5+'Baseline data'!$C4)+($A5*$C$2))</f>
        <v>63318</v>
      </c>
      <c r="S5" s="13">
        <f>SUM((R5+'Baseline data'!$C4)+($A5*$C$2))</f>
        <v>63727</v>
      </c>
      <c r="T5" s="13">
        <f>SUM((S5+'Baseline data'!$C4)-'New build change of plans'!T5)</f>
        <v>64013.3</v>
      </c>
      <c r="U5" s="13">
        <f>SUM((T5+'Baseline data'!$C4)-'New build change of plans'!U5)</f>
        <v>64299.600000000006</v>
      </c>
      <c r="V5" s="13">
        <f>SUM((U5+'Baseline data'!$C4)-'New build change of plans'!V5)</f>
        <v>64585.900000000009</v>
      </c>
      <c r="W5" s="13">
        <f>SUM((V5+'Baseline data'!$C4)-'New build change of plans'!W5)</f>
        <v>64872.200000000012</v>
      </c>
      <c r="X5" s="13">
        <f>SUM((W5+'Baseline data'!$C4)-'New build change of plans'!X5)</f>
        <v>65158.500000000015</v>
      </c>
      <c r="Y5" s="13">
        <f>SUM((X5+'Baseline data'!$C4)-'New build change of plans'!Y5)</f>
        <v>65444.800000000017</v>
      </c>
      <c r="Z5" s="13">
        <f>SUM((Y5+'Baseline data'!$C4)-'New build change of plans'!Z5)</f>
        <v>65731.10000000002</v>
      </c>
      <c r="AA5" s="13">
        <f>SUM((Z5+'Baseline data'!$C4)-'New build change of plans'!AA5)</f>
        <v>66017.400000000023</v>
      </c>
      <c r="AB5" s="13">
        <f>SUM((AA5+'Baseline data'!$C4)-'New build change of plans'!AB5)</f>
        <v>66303.700000000026</v>
      </c>
      <c r="AC5" s="13">
        <f>SUM((AB5+'Baseline data'!$C4)-'New build change of plans'!AC5)</f>
        <v>66590.000000000029</v>
      </c>
      <c r="AD5" s="13">
        <f>SUM((AC5+'Baseline data'!$C4)-'New build change of plans'!AD5)</f>
        <v>66876.300000000032</v>
      </c>
      <c r="AE5" s="13">
        <f>SUM((AD5+'Baseline data'!$C4)-'New build change of plans'!AE5)</f>
        <v>67162.600000000035</v>
      </c>
      <c r="AF5" s="13">
        <f>SUM((AE5+'Baseline data'!$C4)-'New build change of plans'!AF5)</f>
        <v>67448.900000000038</v>
      </c>
      <c r="AG5" s="13">
        <f>SUM((AF5+'Baseline data'!$C4)-'New build change of plans'!AG5)</f>
        <v>67735.200000000041</v>
      </c>
      <c r="AH5" s="13">
        <f>SUM((AG5+'Baseline data'!$C4)-'New build change of plans'!AH5)</f>
        <v>68021.500000000044</v>
      </c>
      <c r="AI5" s="13">
        <f>SUM((AH5+'Baseline data'!$C4)-'New build change of plans'!AI5)</f>
        <v>68307.800000000047</v>
      </c>
      <c r="AJ5" s="13">
        <f>SUM((AI5+'Baseline data'!$C4)-'New build change of plans'!AJ5)</f>
        <v>68594.100000000049</v>
      </c>
      <c r="AK5" s="13">
        <f>SUM((AJ5+'Baseline data'!$C4)-'New build change of plans'!AK5)</f>
        <v>68880.400000000052</v>
      </c>
      <c r="AL5" s="13">
        <f>SUM((AK5+'Baseline data'!$C4)-'New build change of plans'!AL5)</f>
        <v>69166.700000000055</v>
      </c>
      <c r="AM5" s="13">
        <f>SUM((AL5+'Baseline data'!$C4)-'New build change of plans'!AM5)</f>
        <v>69453.000000000058</v>
      </c>
      <c r="AN5" s="13">
        <f>SUM((AM5+'Baseline data'!$C4)-'New build change of plans'!AN5)</f>
        <v>69739.300000000061</v>
      </c>
      <c r="AO5" s="13">
        <f>SUM((AN5+'Baseline data'!$C4)-'New build change of plans'!AO5)</f>
        <v>70025.600000000064</v>
      </c>
      <c r="AP5" s="13">
        <f>SUM((AO5+'Baseline data'!$C4)-'New build change of plans'!AP5)</f>
        <v>70311.900000000067</v>
      </c>
      <c r="AQ5" s="13">
        <f>SUM((AP5+'Baseline data'!$C4)-'New build change of plans'!AQ5)</f>
        <v>70598.20000000007</v>
      </c>
      <c r="AR5" s="13">
        <f>SUM((AQ5+'Baseline data'!$C4)-'New build change of plans'!AR5)</f>
        <v>70884.500000000073</v>
      </c>
      <c r="AS5" s="13">
        <f>SUM((AR5+'Baseline data'!$C4)-'New build change of plans'!AS5)</f>
        <v>71170.800000000076</v>
      </c>
      <c r="AT5" s="13">
        <f>SUM((AS5+'Baseline data'!$C4)-'New build change of plans'!AT5)</f>
        <v>71457.100000000079</v>
      </c>
      <c r="AU5" s="13">
        <f>SUM((AT5+'Baseline data'!$C4)-'New build change of plans'!AU5)</f>
        <v>71743.400000000081</v>
      </c>
      <c r="AV5" s="13">
        <f>SUM((AU5+'Baseline data'!$C4)-'New build change of plans'!AV5)</f>
        <v>72029.700000000084</v>
      </c>
      <c r="AW5" s="13">
        <f>SUM((AV5+'Baseline data'!$C4)-'New build change of plans'!AW5)</f>
        <v>72316.000000000087</v>
      </c>
      <c r="AX5" s="13">
        <f>SUM((AW5+'Baseline data'!$C4)-'New build change of plans'!AX5)</f>
        <v>72602.30000000009</v>
      </c>
    </row>
    <row r="6" spans="1:50" x14ac:dyDescent="0.15">
      <c r="B6" s="10" t="s">
        <v>32</v>
      </c>
      <c r="C6" s="23">
        <f t="shared" si="0"/>
        <v>64723.19999999991</v>
      </c>
      <c r="D6" s="11">
        <v>53940</v>
      </c>
      <c r="E6" s="12">
        <v>54460</v>
      </c>
      <c r="F6" s="12">
        <v>55260</v>
      </c>
      <c r="G6" s="12">
        <v>55980</v>
      </c>
      <c r="H6" s="12">
        <v>56400</v>
      </c>
      <c r="I6" s="11">
        <v>56960</v>
      </c>
      <c r="J6" s="11">
        <v>57110</v>
      </c>
      <c r="K6" s="11">
        <v>57220</v>
      </c>
      <c r="L6" s="11">
        <v>57480</v>
      </c>
      <c r="M6" s="11">
        <v>57690</v>
      </c>
      <c r="N6" s="11">
        <v>57760</v>
      </c>
      <c r="O6" s="11">
        <v>58030</v>
      </c>
      <c r="P6" s="11">
        <v>58400</v>
      </c>
      <c r="Q6" s="13">
        <f>SUM((P6+'Baseline data'!$C5)+($A6*$C$2))</f>
        <v>58656</v>
      </c>
      <c r="R6" s="13">
        <f>SUM((Q6+'Baseline data'!$C5)+($A6*$C$2))</f>
        <v>58912</v>
      </c>
      <c r="S6" s="13">
        <f>SUM((R6+'Baseline data'!$C5)+($A6*$C$2))</f>
        <v>59168</v>
      </c>
      <c r="T6" s="13">
        <f>SUM((S6+'Baseline data'!$C5)-'New build change of plans'!T6)</f>
        <v>59347.199999999997</v>
      </c>
      <c r="U6" s="13">
        <f>SUM((T6+'Baseline data'!$C5)-'New build change of plans'!U6)</f>
        <v>59526.399999999994</v>
      </c>
      <c r="V6" s="13">
        <f>SUM((U6+'Baseline data'!$C5)-'New build change of plans'!V6)</f>
        <v>59705.599999999991</v>
      </c>
      <c r="W6" s="13">
        <f>SUM((V6+'Baseline data'!$C5)-'New build change of plans'!W6)</f>
        <v>59884.799999999988</v>
      </c>
      <c r="X6" s="13">
        <f>SUM((W6+'Baseline data'!$C5)-'New build change of plans'!X6)</f>
        <v>60063.999999999985</v>
      </c>
      <c r="Y6" s="13">
        <f>SUM((X6+'Baseline data'!$C5)-'New build change of plans'!Y6)</f>
        <v>60243.199999999983</v>
      </c>
      <c r="Z6" s="13">
        <f>SUM((Y6+'Baseline data'!$C5)-'New build change of plans'!Z6)</f>
        <v>60422.39999999998</v>
      </c>
      <c r="AA6" s="13">
        <f>SUM((Z6+'Baseline data'!$C5)-'New build change of plans'!AA6)</f>
        <v>60601.599999999977</v>
      </c>
      <c r="AB6" s="13">
        <f>SUM((AA6+'Baseline data'!$C5)-'New build change of plans'!AB6)</f>
        <v>60780.799999999974</v>
      </c>
      <c r="AC6" s="13">
        <f>SUM((AB6+'Baseline data'!$C5)-'New build change of plans'!AC6)</f>
        <v>60959.999999999971</v>
      </c>
      <c r="AD6" s="13">
        <f>SUM((AC6+'Baseline data'!$C5)-'New build change of plans'!AD6)</f>
        <v>61139.199999999968</v>
      </c>
      <c r="AE6" s="13">
        <f>SUM((AD6+'Baseline data'!$C5)-'New build change of plans'!AE6)</f>
        <v>61318.399999999965</v>
      </c>
      <c r="AF6" s="13">
        <f>SUM((AE6+'Baseline data'!$C5)-'New build change of plans'!AF6)</f>
        <v>61497.599999999962</v>
      </c>
      <c r="AG6" s="13">
        <f>SUM((AF6+'Baseline data'!$C5)-'New build change of plans'!AG6)</f>
        <v>61676.799999999959</v>
      </c>
      <c r="AH6" s="13">
        <f>SUM((AG6+'Baseline data'!$C5)-'New build change of plans'!AH6)</f>
        <v>61855.999999999956</v>
      </c>
      <c r="AI6" s="13">
        <f>SUM((AH6+'Baseline data'!$C5)-'New build change of plans'!AI6)</f>
        <v>62035.199999999953</v>
      </c>
      <c r="AJ6" s="13">
        <f>SUM((AI6+'Baseline data'!$C5)-'New build change of plans'!AJ6)</f>
        <v>62214.399999999951</v>
      </c>
      <c r="AK6" s="13">
        <f>SUM((AJ6+'Baseline data'!$C5)-'New build change of plans'!AK6)</f>
        <v>62393.599999999948</v>
      </c>
      <c r="AL6" s="13">
        <f>SUM((AK6+'Baseline data'!$C5)-'New build change of plans'!AL6)</f>
        <v>62572.799999999945</v>
      </c>
      <c r="AM6" s="13">
        <f>SUM((AL6+'Baseline data'!$C5)-'New build change of plans'!AM6)</f>
        <v>62751.999999999942</v>
      </c>
      <c r="AN6" s="13">
        <f>SUM((AM6+'Baseline data'!$C5)-'New build change of plans'!AN6)</f>
        <v>62931.199999999939</v>
      </c>
      <c r="AO6" s="13">
        <f>SUM((AN6+'Baseline data'!$C5)-'New build change of plans'!AO6)</f>
        <v>63110.399999999936</v>
      </c>
      <c r="AP6" s="13">
        <f>SUM((AO6+'Baseline data'!$C5)-'New build change of plans'!AP6)</f>
        <v>63289.599999999933</v>
      </c>
      <c r="AQ6" s="13">
        <f>SUM((AP6+'Baseline data'!$C5)-'New build change of plans'!AQ6)</f>
        <v>63468.79999999993</v>
      </c>
      <c r="AR6" s="13">
        <f>SUM((AQ6+'Baseline data'!$C5)-'New build change of plans'!AR6)</f>
        <v>63647.999999999927</v>
      </c>
      <c r="AS6" s="13">
        <f>SUM((AR6+'Baseline data'!$C5)-'New build change of plans'!AS6)</f>
        <v>63827.199999999924</v>
      </c>
      <c r="AT6" s="13">
        <f>SUM((AS6+'Baseline data'!$C5)-'New build change of plans'!AT6)</f>
        <v>64006.399999999921</v>
      </c>
      <c r="AU6" s="13">
        <f>SUM((AT6+'Baseline data'!$C5)-'New build change of plans'!AU6)</f>
        <v>64185.599999999919</v>
      </c>
      <c r="AV6" s="13">
        <f>SUM((AU6+'Baseline data'!$C5)-'New build change of plans'!AV6)</f>
        <v>64364.799999999916</v>
      </c>
      <c r="AW6" s="13">
        <f>SUM((AV6+'Baseline data'!$C5)-'New build change of plans'!AW6)</f>
        <v>64543.999999999913</v>
      </c>
      <c r="AX6" s="13">
        <f>SUM((AW6+'Baseline data'!$C5)-'New build change of plans'!AX6)</f>
        <v>64723.19999999991</v>
      </c>
    </row>
    <row r="7" spans="1:50" x14ac:dyDescent="0.15">
      <c r="B7" s="10" t="s">
        <v>9</v>
      </c>
      <c r="C7" s="23">
        <f t="shared" si="0"/>
        <v>68745.399999999951</v>
      </c>
      <c r="D7" s="11">
        <v>54740</v>
      </c>
      <c r="E7" s="12">
        <v>54930</v>
      </c>
      <c r="F7" s="12">
        <v>55150</v>
      </c>
      <c r="G7" s="12">
        <v>55360</v>
      </c>
      <c r="H7" s="12">
        <v>55900</v>
      </c>
      <c r="I7" s="11">
        <v>56180</v>
      </c>
      <c r="J7" s="11">
        <v>56410</v>
      </c>
      <c r="K7" s="11">
        <v>56640</v>
      </c>
      <c r="L7" s="11">
        <v>57120</v>
      </c>
      <c r="M7" s="11">
        <v>57600</v>
      </c>
      <c r="N7" s="11">
        <v>58110</v>
      </c>
      <c r="O7" s="11">
        <v>58730</v>
      </c>
      <c r="P7" s="11">
        <v>59310</v>
      </c>
      <c r="Q7" s="13">
        <f>SUM((P7+'Baseline data'!$C6)+($A7*$C$2))</f>
        <v>59692</v>
      </c>
      <c r="R7" s="13">
        <f>SUM((Q7+'Baseline data'!$C6)+($A7*$C$2))</f>
        <v>60074</v>
      </c>
      <c r="S7" s="13">
        <f>SUM((R7+'Baseline data'!$C6)+($A7*$C$2))</f>
        <v>60456</v>
      </c>
      <c r="T7" s="13">
        <f>SUM((S7+'Baseline data'!$C6)-'New build change of plans'!T7)</f>
        <v>60723.4</v>
      </c>
      <c r="U7" s="13">
        <f>SUM((T7+'Baseline data'!$C6)-'New build change of plans'!U7)</f>
        <v>60990.8</v>
      </c>
      <c r="V7" s="13">
        <f>SUM((U7+'Baseline data'!$C6)-'New build change of plans'!V7)</f>
        <v>61258.200000000004</v>
      </c>
      <c r="W7" s="13">
        <f>SUM((V7+'Baseline data'!$C6)-'New build change of plans'!W7)</f>
        <v>61525.600000000006</v>
      </c>
      <c r="X7" s="13">
        <f>SUM((W7+'Baseline data'!$C6)-'New build change of plans'!X7)</f>
        <v>61793.000000000007</v>
      </c>
      <c r="Y7" s="13">
        <f>SUM((X7+'Baseline data'!$C6)-'New build change of plans'!Y7)</f>
        <v>62060.400000000009</v>
      </c>
      <c r="Z7" s="13">
        <f>SUM((Y7+'Baseline data'!$C6)-'New build change of plans'!Z7)</f>
        <v>62327.80000000001</v>
      </c>
      <c r="AA7" s="13">
        <f>SUM((Z7+'Baseline data'!$C6)-'New build change of plans'!AA7)</f>
        <v>62595.200000000012</v>
      </c>
      <c r="AB7" s="13">
        <f>SUM((AA7+'Baseline data'!$C6)-'New build change of plans'!AB7)</f>
        <v>62862.600000000013</v>
      </c>
      <c r="AC7" s="13">
        <f>SUM((AB7+'Baseline data'!$C6)-'New build change of plans'!AC7)</f>
        <v>63130.000000000015</v>
      </c>
      <c r="AD7" s="13">
        <f>SUM((AC7+'Baseline data'!$C6)-'New build change of plans'!AD7)</f>
        <v>63397.400000000016</v>
      </c>
      <c r="AE7" s="13">
        <f>SUM((AD7+'Baseline data'!$C6)-'New build change of plans'!AE7)</f>
        <v>63664.800000000017</v>
      </c>
      <c r="AF7" s="13">
        <f>SUM((AE7+'Baseline data'!$C6)-'New build change of plans'!AF7)</f>
        <v>63932.200000000019</v>
      </c>
      <c r="AG7" s="13">
        <f>SUM((AF7+'Baseline data'!$C6)-'New build change of plans'!AG7)</f>
        <v>64199.60000000002</v>
      </c>
      <c r="AH7" s="13">
        <f>SUM((AG7+'Baseline data'!$C6)-'New build change of plans'!AH7)</f>
        <v>64467.000000000022</v>
      </c>
      <c r="AI7" s="13">
        <f>SUM((AH7+'Baseline data'!$C6)-'New build change of plans'!AI7)</f>
        <v>64734.400000000023</v>
      </c>
      <c r="AJ7" s="13">
        <f>SUM((AI7+'Baseline data'!$C6)-'New build change of plans'!AJ7)</f>
        <v>65001.800000000025</v>
      </c>
      <c r="AK7" s="13">
        <f>SUM((AJ7+'Baseline data'!$C6)-'New build change of plans'!AK7)</f>
        <v>65269.200000000026</v>
      </c>
      <c r="AL7" s="13">
        <f>SUM((AK7+'Baseline data'!$C6)-'New build change of plans'!AL7)</f>
        <v>65536.60000000002</v>
      </c>
      <c r="AM7" s="13">
        <f>SUM((AL7+'Baseline data'!$C6)-'New build change of plans'!AM7)</f>
        <v>65804.000000000015</v>
      </c>
      <c r="AN7" s="13">
        <f>SUM((AM7+'Baseline data'!$C6)-'New build change of plans'!AN7)</f>
        <v>66071.400000000009</v>
      </c>
      <c r="AO7" s="13">
        <f>SUM((AN7+'Baseline data'!$C6)-'New build change of plans'!AO7)</f>
        <v>66338.8</v>
      </c>
      <c r="AP7" s="13">
        <f>SUM((AO7+'Baseline data'!$C6)-'New build change of plans'!AP7)</f>
        <v>66606.2</v>
      </c>
      <c r="AQ7" s="13">
        <f>SUM((AP7+'Baseline data'!$C6)-'New build change of plans'!AQ7)</f>
        <v>66873.599999999991</v>
      </c>
      <c r="AR7" s="13">
        <f>SUM((AQ7+'Baseline data'!$C6)-'New build change of plans'!AR7)</f>
        <v>67140.999999999985</v>
      </c>
      <c r="AS7" s="13">
        <f>SUM((AR7+'Baseline data'!$C6)-'New build change of plans'!AS7)</f>
        <v>67408.39999999998</v>
      </c>
      <c r="AT7" s="13">
        <f>SUM((AS7+'Baseline data'!$C6)-'New build change of plans'!AT7)</f>
        <v>67675.799999999974</v>
      </c>
      <c r="AU7" s="13">
        <f>SUM((AT7+'Baseline data'!$C6)-'New build change of plans'!AU7)</f>
        <v>67943.199999999968</v>
      </c>
      <c r="AV7" s="13">
        <f>SUM((AU7+'Baseline data'!$C6)-'New build change of plans'!AV7)</f>
        <v>68210.599999999962</v>
      </c>
      <c r="AW7" s="13">
        <f>SUM((AV7+'Baseline data'!$C6)-'New build change of plans'!AW7)</f>
        <v>68477.999999999956</v>
      </c>
      <c r="AX7" s="13">
        <f>SUM((AW7+'Baseline data'!$C6)-'New build change of plans'!AX7)</f>
        <v>68745.399999999951</v>
      </c>
    </row>
    <row r="8" spans="1:50" x14ac:dyDescent="0.15">
      <c r="B8" s="10" t="s">
        <v>10</v>
      </c>
      <c r="C8" s="23">
        <f t="shared" si="0"/>
        <v>116186.80000000009</v>
      </c>
      <c r="D8" s="14">
        <v>80590</v>
      </c>
      <c r="E8" s="15">
        <v>82360</v>
      </c>
      <c r="F8" s="15">
        <v>83980</v>
      </c>
      <c r="G8" s="15">
        <v>86300</v>
      </c>
      <c r="H8" s="15">
        <v>88310</v>
      </c>
      <c r="I8" s="14">
        <v>89340</v>
      </c>
      <c r="J8" s="14">
        <v>90280</v>
      </c>
      <c r="K8" s="14">
        <v>91130</v>
      </c>
      <c r="L8" s="14">
        <v>92020</v>
      </c>
      <c r="M8" s="14">
        <v>92620</v>
      </c>
      <c r="N8" s="14">
        <v>93210</v>
      </c>
      <c r="O8" s="14">
        <v>93900</v>
      </c>
      <c r="P8" s="14">
        <v>95340</v>
      </c>
      <c r="Q8" s="13">
        <f>SUM((P8+'Baseline data'!$C7)+($A8*$C$2))</f>
        <v>96184</v>
      </c>
      <c r="R8" s="13">
        <f>SUM((Q8+'Baseline data'!$C7)+($A8*$C$2))</f>
        <v>97028</v>
      </c>
      <c r="S8" s="13">
        <f>SUM((R8+'Baseline data'!$C7)+($A8*$C$2))</f>
        <v>97872</v>
      </c>
      <c r="T8" s="13">
        <f>SUM((S8+'Baseline data'!$C7)-'New build change of plans'!T8)</f>
        <v>98462.8</v>
      </c>
      <c r="U8" s="13">
        <f>SUM((T8+'Baseline data'!$C7)-'New build change of plans'!U8)</f>
        <v>99053.6</v>
      </c>
      <c r="V8" s="13">
        <f>SUM((U8+'Baseline data'!$C7)-'New build change of plans'!V8)</f>
        <v>99644.400000000009</v>
      </c>
      <c r="W8" s="13">
        <f>SUM((V8+'Baseline data'!$C7)-'New build change of plans'!W8)</f>
        <v>100235.20000000001</v>
      </c>
      <c r="X8" s="13">
        <f>SUM((W8+'Baseline data'!$C7)-'New build change of plans'!X8)</f>
        <v>100826.00000000001</v>
      </c>
      <c r="Y8" s="13">
        <f>SUM((X8+'Baseline data'!$C7)-'New build change of plans'!Y8)</f>
        <v>101416.80000000002</v>
      </c>
      <c r="Z8" s="13">
        <f>SUM((Y8+'Baseline data'!$C7)-'New build change of plans'!Z8)</f>
        <v>102007.60000000002</v>
      </c>
      <c r="AA8" s="13">
        <f>SUM((Z8+'Baseline data'!$C7)-'New build change of plans'!AA8)</f>
        <v>102598.40000000002</v>
      </c>
      <c r="AB8" s="13">
        <f>SUM((AA8+'Baseline data'!$C7)-'New build change of plans'!AB8)</f>
        <v>103189.20000000003</v>
      </c>
      <c r="AC8" s="13">
        <f>SUM((AB8+'Baseline data'!$C7)-'New build change of plans'!AC8)</f>
        <v>103780.00000000003</v>
      </c>
      <c r="AD8" s="13">
        <f>SUM((AC8+'Baseline data'!$C7)-'New build change of plans'!AD8)</f>
        <v>104370.80000000003</v>
      </c>
      <c r="AE8" s="13">
        <f>SUM((AD8+'Baseline data'!$C7)-'New build change of plans'!AE8)</f>
        <v>104961.60000000003</v>
      </c>
      <c r="AF8" s="13">
        <f>SUM((AE8+'Baseline data'!$C7)-'New build change of plans'!AF8)</f>
        <v>105552.40000000004</v>
      </c>
      <c r="AG8" s="13">
        <f>SUM((AF8+'Baseline data'!$C7)-'New build change of plans'!AG8)</f>
        <v>106143.20000000004</v>
      </c>
      <c r="AH8" s="13">
        <f>SUM((AG8+'Baseline data'!$C7)-'New build change of plans'!AH8)</f>
        <v>106734.00000000004</v>
      </c>
      <c r="AI8" s="13">
        <f>SUM((AH8+'Baseline data'!$C7)-'New build change of plans'!AI8)</f>
        <v>107324.80000000005</v>
      </c>
      <c r="AJ8" s="13">
        <f>SUM((AI8+'Baseline data'!$C7)-'New build change of plans'!AJ8)</f>
        <v>107915.60000000005</v>
      </c>
      <c r="AK8" s="13">
        <f>SUM((AJ8+'Baseline data'!$C7)-'New build change of plans'!AK8)</f>
        <v>108506.40000000005</v>
      </c>
      <c r="AL8" s="13">
        <f>SUM((AK8+'Baseline data'!$C7)-'New build change of plans'!AL8)</f>
        <v>109097.20000000006</v>
      </c>
      <c r="AM8" s="13">
        <f>SUM((AL8+'Baseline data'!$C7)-'New build change of plans'!AM8)</f>
        <v>109688.00000000006</v>
      </c>
      <c r="AN8" s="13">
        <f>SUM((AM8+'Baseline data'!$C7)-'New build change of plans'!AN8)</f>
        <v>110278.80000000006</v>
      </c>
      <c r="AO8" s="13">
        <f>SUM((AN8+'Baseline data'!$C7)-'New build change of plans'!AO8)</f>
        <v>110869.60000000006</v>
      </c>
      <c r="AP8" s="13">
        <f>SUM((AO8+'Baseline data'!$C7)-'New build change of plans'!AP8)</f>
        <v>111460.40000000007</v>
      </c>
      <c r="AQ8" s="13">
        <f>SUM((AP8+'Baseline data'!$C7)-'New build change of plans'!AQ8)</f>
        <v>112051.20000000007</v>
      </c>
      <c r="AR8" s="13">
        <f>SUM((AQ8+'Baseline data'!$C7)-'New build change of plans'!AR8)</f>
        <v>112642.00000000007</v>
      </c>
      <c r="AS8" s="13">
        <f>SUM((AR8+'Baseline data'!$C7)-'New build change of plans'!AS8)</f>
        <v>113232.80000000008</v>
      </c>
      <c r="AT8" s="13">
        <f>SUM((AS8+'Baseline data'!$C7)-'New build change of plans'!AT8)</f>
        <v>113823.60000000008</v>
      </c>
      <c r="AU8" s="13">
        <f>SUM((AT8+'Baseline data'!$C7)-'New build change of plans'!AU8)</f>
        <v>114414.40000000008</v>
      </c>
      <c r="AV8" s="13">
        <f>SUM((AU8+'Baseline data'!$C7)-'New build change of plans'!AV8)</f>
        <v>115005.20000000008</v>
      </c>
      <c r="AW8" s="13">
        <f>SUM((AV8+'Baseline data'!$C7)-'New build change of plans'!AW8)</f>
        <v>115596.00000000009</v>
      </c>
      <c r="AX8" s="13">
        <f>SUM((AW8+'Baseline data'!$C7)-'New build change of plans'!AX8)</f>
        <v>116186.80000000009</v>
      </c>
    </row>
    <row r="9" spans="1:50" x14ac:dyDescent="0.15">
      <c r="B9" s="10" t="s">
        <v>11</v>
      </c>
      <c r="C9" s="23">
        <f t="shared" si="0"/>
        <v>67113.400000000009</v>
      </c>
      <c r="D9" s="11">
        <v>47520</v>
      </c>
      <c r="E9" s="12">
        <v>48270</v>
      </c>
      <c r="F9" s="12">
        <v>48910</v>
      </c>
      <c r="G9" s="12">
        <v>49450</v>
      </c>
      <c r="H9" s="12">
        <v>49910</v>
      </c>
      <c r="I9" s="11">
        <v>50240</v>
      </c>
      <c r="J9" s="11">
        <v>50680</v>
      </c>
      <c r="K9" s="11">
        <v>51020</v>
      </c>
      <c r="L9" s="11">
        <v>51400</v>
      </c>
      <c r="M9" s="11">
        <v>51720</v>
      </c>
      <c r="N9" s="11">
        <v>52270</v>
      </c>
      <c r="O9" s="11">
        <v>53090</v>
      </c>
      <c r="P9" s="11">
        <v>54220</v>
      </c>
      <c r="Q9" s="13">
        <f>SUM((P9+'Baseline data'!$C8)+($A9*$C$2))</f>
        <v>54742</v>
      </c>
      <c r="R9" s="13">
        <f>SUM((Q9+'Baseline data'!$C8)+($A9*$C$2))</f>
        <v>55264</v>
      </c>
      <c r="S9" s="13">
        <f>SUM((R9+'Baseline data'!$C8)+($A9*$C$2))</f>
        <v>55786</v>
      </c>
      <c r="T9" s="13">
        <f>SUM((S9+'Baseline data'!$C8)-'New build change of plans'!T9)</f>
        <v>56151.4</v>
      </c>
      <c r="U9" s="13">
        <f>SUM((T9+'Baseline data'!$C8)-'New build change of plans'!U9)</f>
        <v>56516.800000000003</v>
      </c>
      <c r="V9" s="13">
        <f>SUM((U9+'Baseline data'!$C8)-'New build change of plans'!V9)</f>
        <v>56882.200000000004</v>
      </c>
      <c r="W9" s="13">
        <f>SUM((V9+'Baseline data'!$C8)-'New build change of plans'!W9)</f>
        <v>57247.600000000006</v>
      </c>
      <c r="X9" s="13">
        <f>SUM((W9+'Baseline data'!$C8)-'New build change of plans'!X9)</f>
        <v>57613.000000000007</v>
      </c>
      <c r="Y9" s="13">
        <f>SUM((X9+'Baseline data'!$C8)-'New build change of plans'!Y9)</f>
        <v>57978.400000000009</v>
      </c>
      <c r="Z9" s="13">
        <f>SUM((Y9+'Baseline data'!$C8)-'New build change of plans'!Z9)</f>
        <v>58343.80000000001</v>
      </c>
      <c r="AA9" s="13">
        <f>SUM((Z9+'Baseline data'!$C8)-'New build change of plans'!AA9)</f>
        <v>58709.200000000012</v>
      </c>
      <c r="AB9" s="13">
        <f>SUM((AA9+'Baseline data'!$C8)-'New build change of plans'!AB9)</f>
        <v>59074.600000000013</v>
      </c>
      <c r="AC9" s="13">
        <f>SUM((AB9+'Baseline data'!$C8)-'New build change of plans'!AC9)</f>
        <v>59440.000000000015</v>
      </c>
      <c r="AD9" s="13">
        <f>SUM((AC9+'Baseline data'!$C8)-'New build change of plans'!AD9)</f>
        <v>59805.400000000016</v>
      </c>
      <c r="AE9" s="13">
        <f>SUM((AD9+'Baseline data'!$C8)-'New build change of plans'!AE9)</f>
        <v>60170.800000000017</v>
      </c>
      <c r="AF9" s="13">
        <f>SUM((AE9+'Baseline data'!$C8)-'New build change of plans'!AF9)</f>
        <v>60536.200000000019</v>
      </c>
      <c r="AG9" s="13">
        <f>SUM((AF9+'Baseline data'!$C8)-'New build change of plans'!AG9)</f>
        <v>60901.60000000002</v>
      </c>
      <c r="AH9" s="13">
        <f>SUM((AG9+'Baseline data'!$C8)-'New build change of plans'!AH9)</f>
        <v>61267.000000000022</v>
      </c>
      <c r="AI9" s="13">
        <f>SUM((AH9+'Baseline data'!$C8)-'New build change of plans'!AI9)</f>
        <v>61632.400000000023</v>
      </c>
      <c r="AJ9" s="13">
        <f>SUM((AI9+'Baseline data'!$C8)-'New build change of plans'!AJ9)</f>
        <v>61997.800000000025</v>
      </c>
      <c r="AK9" s="13">
        <f>SUM((AJ9+'Baseline data'!$C8)-'New build change of plans'!AK9)</f>
        <v>62363.200000000026</v>
      </c>
      <c r="AL9" s="13">
        <f>SUM((AK9+'Baseline data'!$C8)-'New build change of plans'!AL9)</f>
        <v>62728.600000000028</v>
      </c>
      <c r="AM9" s="13">
        <f>SUM((AL9+'Baseline data'!$C8)-'New build change of plans'!AM9)</f>
        <v>63094.000000000029</v>
      </c>
      <c r="AN9" s="13">
        <f>SUM((AM9+'Baseline data'!$C8)-'New build change of plans'!AN9)</f>
        <v>63459.400000000031</v>
      </c>
      <c r="AO9" s="13">
        <f>SUM((AN9+'Baseline data'!$C8)-'New build change of plans'!AO9)</f>
        <v>63824.800000000032</v>
      </c>
      <c r="AP9" s="13">
        <f>SUM((AO9+'Baseline data'!$C8)-'New build change of plans'!AP9)</f>
        <v>64190.200000000033</v>
      </c>
      <c r="AQ9" s="13">
        <f>SUM((AP9+'Baseline data'!$C8)-'New build change of plans'!AQ9)</f>
        <v>64555.600000000035</v>
      </c>
      <c r="AR9" s="13">
        <f>SUM((AQ9+'Baseline data'!$C8)-'New build change of plans'!AR9)</f>
        <v>64921.000000000036</v>
      </c>
      <c r="AS9" s="13">
        <f>SUM((AR9+'Baseline data'!$C8)-'New build change of plans'!AS9)</f>
        <v>65286.400000000038</v>
      </c>
      <c r="AT9" s="13">
        <f>SUM((AS9+'Baseline data'!$C8)-'New build change of plans'!AT9)</f>
        <v>65651.800000000032</v>
      </c>
      <c r="AU9" s="13">
        <f>SUM((AT9+'Baseline data'!$C8)-'New build change of plans'!AU9)</f>
        <v>66017.200000000026</v>
      </c>
      <c r="AV9" s="13">
        <f>SUM((AU9+'Baseline data'!$C8)-'New build change of plans'!AV9)</f>
        <v>66382.60000000002</v>
      </c>
      <c r="AW9" s="13">
        <f>SUM((AV9+'Baseline data'!$C8)-'New build change of plans'!AW9)</f>
        <v>66748.000000000015</v>
      </c>
      <c r="AX9" s="13">
        <f>SUM((AW9+'Baseline data'!$C8)-'New build change of plans'!AX9)</f>
        <v>67113.400000000009</v>
      </c>
    </row>
    <row r="10" spans="1:50" x14ac:dyDescent="0.15">
      <c r="B10" s="10" t="s">
        <v>12</v>
      </c>
      <c r="C10" s="23">
        <f t="shared" si="0"/>
        <v>53644.900000000045</v>
      </c>
      <c r="D10" s="11">
        <v>41420</v>
      </c>
      <c r="E10" s="12">
        <v>42010</v>
      </c>
      <c r="F10" s="12">
        <v>42710</v>
      </c>
      <c r="G10" s="12">
        <v>43480</v>
      </c>
      <c r="H10" s="12">
        <v>44320</v>
      </c>
      <c r="I10" s="11">
        <v>44850</v>
      </c>
      <c r="J10" s="11">
        <v>45200</v>
      </c>
      <c r="K10" s="11">
        <v>45580</v>
      </c>
      <c r="L10" s="11">
        <v>45940</v>
      </c>
      <c r="M10" s="11">
        <v>46220</v>
      </c>
      <c r="N10" s="11">
        <v>46400</v>
      </c>
      <c r="O10" s="11">
        <v>46800</v>
      </c>
      <c r="P10" s="11">
        <v>47050</v>
      </c>
      <c r="Q10" s="13">
        <f>SUM((P10+'Baseline data'!$C9)+($A10*$C$2))</f>
        <v>47317</v>
      </c>
      <c r="R10" s="13">
        <f>SUM((Q10+'Baseline data'!$C9)+($A10*$C$2))</f>
        <v>47584</v>
      </c>
      <c r="S10" s="13">
        <f>SUM((R10+'Baseline data'!$C9)+($A10*$C$2))</f>
        <v>47851</v>
      </c>
      <c r="T10" s="13">
        <f>SUM((S10+'Baseline data'!$C9)-'New build change of plans'!T10)</f>
        <v>48037.9</v>
      </c>
      <c r="U10" s="13">
        <f>SUM((T10+'Baseline data'!$C9)-'New build change of plans'!U10)</f>
        <v>48224.800000000003</v>
      </c>
      <c r="V10" s="13">
        <f>SUM((U10+'Baseline data'!$C9)-'New build change of plans'!V10)</f>
        <v>48411.700000000004</v>
      </c>
      <c r="W10" s="13">
        <f>SUM((V10+'Baseline data'!$C9)-'New build change of plans'!W10)</f>
        <v>48598.600000000006</v>
      </c>
      <c r="X10" s="13">
        <f>SUM((W10+'Baseline data'!$C9)-'New build change of plans'!X10)</f>
        <v>48785.500000000007</v>
      </c>
      <c r="Y10" s="13">
        <f>SUM((X10+'Baseline data'!$C9)-'New build change of plans'!Y10)</f>
        <v>48972.400000000009</v>
      </c>
      <c r="Z10" s="13">
        <f>SUM((Y10+'Baseline data'!$C9)-'New build change of plans'!Z10)</f>
        <v>49159.30000000001</v>
      </c>
      <c r="AA10" s="13">
        <f>SUM((Z10+'Baseline data'!$C9)-'New build change of plans'!AA10)</f>
        <v>49346.200000000012</v>
      </c>
      <c r="AB10" s="13">
        <f>SUM((AA10+'Baseline data'!$C9)-'New build change of plans'!AB10)</f>
        <v>49533.100000000013</v>
      </c>
      <c r="AC10" s="13">
        <f>SUM((AB10+'Baseline data'!$C9)-'New build change of plans'!AC10)</f>
        <v>49720.000000000015</v>
      </c>
      <c r="AD10" s="13">
        <f>SUM((AC10+'Baseline data'!$C9)-'New build change of plans'!AD10)</f>
        <v>49906.900000000016</v>
      </c>
      <c r="AE10" s="13">
        <f>SUM((AD10+'Baseline data'!$C9)-'New build change of plans'!AE10)</f>
        <v>50093.800000000017</v>
      </c>
      <c r="AF10" s="13">
        <f>SUM((AE10+'Baseline data'!$C9)-'New build change of plans'!AF10)</f>
        <v>50280.700000000019</v>
      </c>
      <c r="AG10" s="13">
        <f>SUM((AF10+'Baseline data'!$C9)-'New build change of plans'!AG10)</f>
        <v>50467.60000000002</v>
      </c>
      <c r="AH10" s="13">
        <f>SUM((AG10+'Baseline data'!$C9)-'New build change of plans'!AH10)</f>
        <v>50654.500000000022</v>
      </c>
      <c r="AI10" s="13">
        <f>SUM((AH10+'Baseline data'!$C9)-'New build change of plans'!AI10)</f>
        <v>50841.400000000023</v>
      </c>
      <c r="AJ10" s="13">
        <f>SUM((AI10+'Baseline data'!$C9)-'New build change of plans'!AJ10)</f>
        <v>51028.300000000025</v>
      </c>
      <c r="AK10" s="13">
        <f>SUM((AJ10+'Baseline data'!$C9)-'New build change of plans'!AK10)</f>
        <v>51215.200000000026</v>
      </c>
      <c r="AL10" s="13">
        <f>SUM((AK10+'Baseline data'!$C9)-'New build change of plans'!AL10)</f>
        <v>51402.100000000028</v>
      </c>
      <c r="AM10" s="13">
        <f>SUM((AL10+'Baseline data'!$C9)-'New build change of plans'!AM10)</f>
        <v>51589.000000000029</v>
      </c>
      <c r="AN10" s="13">
        <f>SUM((AM10+'Baseline data'!$C9)-'New build change of plans'!AN10)</f>
        <v>51775.900000000031</v>
      </c>
      <c r="AO10" s="13">
        <f>SUM((AN10+'Baseline data'!$C9)-'New build change of plans'!AO10)</f>
        <v>51962.800000000032</v>
      </c>
      <c r="AP10" s="13">
        <f>SUM((AO10+'Baseline data'!$C9)-'New build change of plans'!AP10)</f>
        <v>52149.700000000033</v>
      </c>
      <c r="AQ10" s="13">
        <f>SUM((AP10+'Baseline data'!$C9)-'New build change of plans'!AQ10)</f>
        <v>52336.600000000035</v>
      </c>
      <c r="AR10" s="13">
        <f>SUM((AQ10+'Baseline data'!$C9)-'New build change of plans'!AR10)</f>
        <v>52523.500000000036</v>
      </c>
      <c r="AS10" s="13">
        <f>SUM((AR10+'Baseline data'!$C9)-'New build change of plans'!AS10)</f>
        <v>52710.400000000038</v>
      </c>
      <c r="AT10" s="13">
        <f>SUM((AS10+'Baseline data'!$C9)-'New build change of plans'!AT10)</f>
        <v>52897.300000000039</v>
      </c>
      <c r="AU10" s="13">
        <f>SUM((AT10+'Baseline data'!$C9)-'New build change of plans'!AU10)</f>
        <v>53084.200000000041</v>
      </c>
      <c r="AV10" s="13">
        <f>SUM((AU10+'Baseline data'!$C9)-'New build change of plans'!AV10)</f>
        <v>53271.100000000042</v>
      </c>
      <c r="AW10" s="13">
        <f>SUM((AV10+'Baseline data'!$C9)-'New build change of plans'!AW10)</f>
        <v>53458.000000000044</v>
      </c>
      <c r="AX10" s="13">
        <f>SUM((AW10+'Baseline data'!$C9)-'New build change of plans'!AX10)</f>
        <v>53644.900000000045</v>
      </c>
    </row>
    <row r="11" spans="1:50" x14ac:dyDescent="0.15">
      <c r="B11" s="10" t="s">
        <v>13</v>
      </c>
      <c r="C11" s="23">
        <f t="shared" si="0"/>
        <v>98934.89999999982</v>
      </c>
      <c r="D11" s="11">
        <v>67890</v>
      </c>
      <c r="E11" s="12">
        <v>68400</v>
      </c>
      <c r="F11" s="12">
        <v>68890</v>
      </c>
      <c r="G11" s="12">
        <v>69350</v>
      </c>
      <c r="H11" s="12">
        <v>70020</v>
      </c>
      <c r="I11" s="11">
        <v>70610</v>
      </c>
      <c r="J11" s="11">
        <v>71250</v>
      </c>
      <c r="K11" s="11">
        <v>71880</v>
      </c>
      <c r="L11" s="11">
        <v>72990</v>
      </c>
      <c r="M11" s="11">
        <v>73920</v>
      </c>
      <c r="N11" s="11">
        <v>74910</v>
      </c>
      <c r="O11" s="11">
        <v>76330</v>
      </c>
      <c r="P11" s="11">
        <v>77520</v>
      </c>
      <c r="Q11" s="13">
        <f>SUM((P11+'Baseline data'!$C10)+($A11*$C$2))</f>
        <v>78387</v>
      </c>
      <c r="R11" s="13">
        <f>SUM((Q11+'Baseline data'!$C10)+($A11*$C$2))</f>
        <v>79254</v>
      </c>
      <c r="S11" s="13">
        <f>SUM((R11+'Baseline data'!$C10)+($A11*$C$2))</f>
        <v>80121</v>
      </c>
      <c r="T11" s="13">
        <f>SUM((S11+'Baseline data'!$C10)-'New build change of plans'!T12)</f>
        <v>80727.899999999994</v>
      </c>
      <c r="U11" s="13">
        <f>SUM((T11+'Baseline data'!$C10)-'New build change of plans'!U12)</f>
        <v>81334.799999999988</v>
      </c>
      <c r="V11" s="13">
        <f>SUM((U11+'Baseline data'!$C10)-'New build change of plans'!V12)</f>
        <v>81941.699999999983</v>
      </c>
      <c r="W11" s="13">
        <f>SUM((V11+'Baseline data'!$C10)-'New build change of plans'!W12)</f>
        <v>82548.599999999977</v>
      </c>
      <c r="X11" s="13">
        <f>SUM((W11+'Baseline data'!$C10)-'New build change of plans'!X12)</f>
        <v>83155.499999999971</v>
      </c>
      <c r="Y11" s="13">
        <f>SUM((X11+'Baseline data'!$C10)-'New build change of plans'!Y12)</f>
        <v>83762.399999999965</v>
      </c>
      <c r="Z11" s="13">
        <f>SUM((Y11+'Baseline data'!$C10)-'New build change of plans'!Z12)</f>
        <v>84369.299999999959</v>
      </c>
      <c r="AA11" s="13">
        <f>SUM((Z11+'Baseline data'!$C10)-'New build change of plans'!AA12)</f>
        <v>84976.199999999953</v>
      </c>
      <c r="AB11" s="13">
        <f>SUM((AA11+'Baseline data'!$C10)-'New build change of plans'!AB12)</f>
        <v>85583.099999999948</v>
      </c>
      <c r="AC11" s="13">
        <f>SUM((AB11+'Baseline data'!$C10)-'New build change of plans'!AC12)</f>
        <v>86189.999999999942</v>
      </c>
      <c r="AD11" s="13">
        <f>SUM((AC11+'Baseline data'!$C10)-'New build change of plans'!AD12)</f>
        <v>86796.899999999936</v>
      </c>
      <c r="AE11" s="13">
        <f>SUM((AD11+'Baseline data'!$C10)-'New build change of plans'!AE12)</f>
        <v>87403.79999999993</v>
      </c>
      <c r="AF11" s="13">
        <f>SUM((AE11+'Baseline data'!$C10)-'New build change of plans'!AF12)</f>
        <v>88010.699999999924</v>
      </c>
      <c r="AG11" s="13">
        <f>SUM((AF11+'Baseline data'!$C10)-'New build change of plans'!AG12)</f>
        <v>88617.599999999919</v>
      </c>
      <c r="AH11" s="13">
        <f>SUM((AG11+'Baseline data'!$C10)-'New build change of plans'!AH12)</f>
        <v>89224.499999999913</v>
      </c>
      <c r="AI11" s="13">
        <f>SUM((AH11+'Baseline data'!$C10)-'New build change of plans'!AI12)</f>
        <v>89831.399999999907</v>
      </c>
      <c r="AJ11" s="13">
        <f>SUM((AI11+'Baseline data'!$C10)-'New build change of plans'!AJ12)</f>
        <v>90438.299999999901</v>
      </c>
      <c r="AK11" s="13">
        <f>SUM((AJ11+'Baseline data'!$C10)-'New build change of plans'!AK12)</f>
        <v>91045.199999999895</v>
      </c>
      <c r="AL11" s="13">
        <f>SUM((AK11+'Baseline data'!$C10)-'New build change of plans'!AL12)</f>
        <v>91652.099999999889</v>
      </c>
      <c r="AM11" s="13">
        <f>SUM((AL11+'Baseline data'!$C10)-'New build change of plans'!AM12)</f>
        <v>92258.999999999884</v>
      </c>
      <c r="AN11" s="13">
        <f>SUM((AM11+'Baseline data'!$C10)-'New build change of plans'!AN12)</f>
        <v>92865.899999999878</v>
      </c>
      <c r="AO11" s="13">
        <f>SUM((AN11+'Baseline data'!$C10)-'New build change of plans'!AO12)</f>
        <v>93472.799999999872</v>
      </c>
      <c r="AP11" s="13">
        <f>SUM((AO11+'Baseline data'!$C10)-'New build change of plans'!AP12)</f>
        <v>94079.699999999866</v>
      </c>
      <c r="AQ11" s="13">
        <f>SUM((AP11+'Baseline data'!$C10)-'New build change of plans'!AQ12)</f>
        <v>94686.59999999986</v>
      </c>
      <c r="AR11" s="13">
        <f>SUM((AQ11+'Baseline data'!$C10)-'New build change of plans'!AR12)</f>
        <v>95293.499999999854</v>
      </c>
      <c r="AS11" s="13">
        <f>SUM((AR11+'Baseline data'!$C10)-'New build change of plans'!AS12)</f>
        <v>95900.399999999849</v>
      </c>
      <c r="AT11" s="13">
        <f>SUM((AS11+'Baseline data'!$C10)-'New build change of plans'!AT12)</f>
        <v>96507.299999999843</v>
      </c>
      <c r="AU11" s="13">
        <f>SUM((AT11+'Baseline data'!$C10)-'New build change of plans'!AU12)</f>
        <v>97114.199999999837</v>
      </c>
      <c r="AV11" s="13">
        <f>SUM((AU11+'Baseline data'!$C10)-'New build change of plans'!AV12)</f>
        <v>97721.099999999831</v>
      </c>
      <c r="AW11" s="13">
        <f>SUM((AV11+'Baseline data'!$C10)-'New build change of plans'!AW12)</f>
        <v>98327.999999999825</v>
      </c>
      <c r="AX11" s="13">
        <f>SUM((AW11+'Baseline data'!$C10)-'New build change of plans'!AX12)</f>
        <v>98934.89999999982</v>
      </c>
    </row>
    <row r="12" spans="1:50" x14ac:dyDescent="0.15">
      <c r="B12" s="17" t="s">
        <v>14</v>
      </c>
      <c r="C12" s="23">
        <f t="shared" si="0"/>
        <v>86717.60000000018</v>
      </c>
      <c r="D12" s="11">
        <v>61100</v>
      </c>
      <c r="E12" s="12">
        <v>62600</v>
      </c>
      <c r="F12" s="12">
        <v>61600</v>
      </c>
      <c r="G12" s="12">
        <v>62300</v>
      </c>
      <c r="H12" s="12">
        <v>62900</v>
      </c>
      <c r="I12" s="11">
        <v>64500</v>
      </c>
      <c r="J12" s="11">
        <v>66660</v>
      </c>
      <c r="K12" s="11">
        <v>67330</v>
      </c>
      <c r="L12" s="11">
        <v>68250</v>
      </c>
      <c r="M12" s="11">
        <v>68910</v>
      </c>
      <c r="N12" s="11">
        <v>69900</v>
      </c>
      <c r="O12" s="11">
        <v>70730</v>
      </c>
      <c r="P12" s="11">
        <v>71700</v>
      </c>
      <c r="Q12" s="13">
        <f>SUM((P12+'Baseline data'!$C11)+($A12*$C$2))</f>
        <v>72308</v>
      </c>
      <c r="R12" s="13">
        <f>SUM((Q12+'Baseline data'!$C11)+($A12*$C$2))</f>
        <v>72916</v>
      </c>
      <c r="S12" s="13">
        <f>SUM((R12+'Baseline data'!$C11)+($A12*$C$2))</f>
        <v>73524</v>
      </c>
      <c r="T12" s="13">
        <f>SUM((S12+'Baseline data'!$C11)-'New build change of plans'!T13)</f>
        <v>73949.600000000006</v>
      </c>
      <c r="U12" s="13">
        <f>SUM((T12+'Baseline data'!$C11)-'New build change of plans'!U13)</f>
        <v>74375.200000000012</v>
      </c>
      <c r="V12" s="13">
        <f>SUM((U12+'Baseline data'!$C11)-'New build change of plans'!V13)</f>
        <v>74800.800000000017</v>
      </c>
      <c r="W12" s="13">
        <f>SUM((V12+'Baseline data'!$C11)-'New build change of plans'!W13)</f>
        <v>75226.400000000023</v>
      </c>
      <c r="X12" s="13">
        <f>SUM((W12+'Baseline data'!$C11)-'New build change of plans'!X13)</f>
        <v>75652.000000000029</v>
      </c>
      <c r="Y12" s="13">
        <f>SUM((X12+'Baseline data'!$C11)-'New build change of plans'!Y13)</f>
        <v>76077.600000000035</v>
      </c>
      <c r="Z12" s="13">
        <f>SUM((Y12+'Baseline data'!$C11)-'New build change of plans'!Z13)</f>
        <v>76503.200000000041</v>
      </c>
      <c r="AA12" s="13">
        <f>SUM((Z12+'Baseline data'!$C11)-'New build change of plans'!AA13)</f>
        <v>76928.800000000047</v>
      </c>
      <c r="AB12" s="13">
        <f>SUM((AA12+'Baseline data'!$C11)-'New build change of plans'!AB13)</f>
        <v>77354.400000000052</v>
      </c>
      <c r="AC12" s="13">
        <f>SUM((AB12+'Baseline data'!$C11)-'New build change of plans'!AC13)</f>
        <v>77780.000000000058</v>
      </c>
      <c r="AD12" s="13">
        <f>SUM((AC12+'Baseline data'!$C11)-'New build change of plans'!AD13)</f>
        <v>78205.600000000064</v>
      </c>
      <c r="AE12" s="13">
        <f>SUM((AD12+'Baseline data'!$C11)-'New build change of plans'!AE13)</f>
        <v>78631.20000000007</v>
      </c>
      <c r="AF12" s="13">
        <f>SUM((AE12+'Baseline data'!$C11)-'New build change of plans'!AF13)</f>
        <v>79056.800000000076</v>
      </c>
      <c r="AG12" s="13">
        <f>SUM((AF12+'Baseline data'!$C11)-'New build change of plans'!AG13)</f>
        <v>79482.400000000081</v>
      </c>
      <c r="AH12" s="13">
        <f>SUM((AG12+'Baseline data'!$C11)-'New build change of plans'!AH13)</f>
        <v>79908.000000000087</v>
      </c>
      <c r="AI12" s="13">
        <f>SUM((AH12+'Baseline data'!$C11)-'New build change of plans'!AI13)</f>
        <v>80333.600000000093</v>
      </c>
      <c r="AJ12" s="13">
        <f>SUM((AI12+'Baseline data'!$C11)-'New build change of plans'!AJ13)</f>
        <v>80759.200000000099</v>
      </c>
      <c r="AK12" s="13">
        <f>SUM((AJ12+'Baseline data'!$C11)-'New build change of plans'!AK13)</f>
        <v>81184.800000000105</v>
      </c>
      <c r="AL12" s="13">
        <f>SUM((AK12+'Baseline data'!$C11)-'New build change of plans'!AL13)</f>
        <v>81610.400000000111</v>
      </c>
      <c r="AM12" s="13">
        <f>SUM((AL12+'Baseline data'!$C11)-'New build change of plans'!AM13)</f>
        <v>82036.000000000116</v>
      </c>
      <c r="AN12" s="13">
        <f>SUM((AM12+'Baseline data'!$C11)-'New build change of plans'!AN13)</f>
        <v>82461.600000000122</v>
      </c>
      <c r="AO12" s="13">
        <f>SUM((AN12+'Baseline data'!$C11)-'New build change of plans'!AO13)</f>
        <v>82887.200000000128</v>
      </c>
      <c r="AP12" s="13">
        <f>SUM((AO12+'Baseline data'!$C11)-'New build change of plans'!AP13)</f>
        <v>83312.800000000134</v>
      </c>
      <c r="AQ12" s="13">
        <f>SUM((AP12+'Baseline data'!$C11)-'New build change of plans'!AQ13)</f>
        <v>83738.40000000014</v>
      </c>
      <c r="AR12" s="13">
        <f>SUM((AQ12+'Baseline data'!$C11)-'New build change of plans'!AR13)</f>
        <v>84164.000000000146</v>
      </c>
      <c r="AS12" s="13">
        <f>SUM((AR12+'Baseline data'!$C11)-'New build change of plans'!AS13)</f>
        <v>84589.600000000151</v>
      </c>
      <c r="AT12" s="13">
        <f>SUM((AS12+'Baseline data'!$C11)-'New build change of plans'!AT13)</f>
        <v>85015.200000000157</v>
      </c>
      <c r="AU12" s="13">
        <f>SUM((AT12+'Baseline data'!$C11)-'New build change of plans'!AU13)</f>
        <v>85440.800000000163</v>
      </c>
      <c r="AV12" s="13">
        <f>SUM((AU12+'Baseline data'!$C11)-'New build change of plans'!AV13)</f>
        <v>85866.400000000169</v>
      </c>
      <c r="AW12" s="13">
        <f>SUM((AV12+'Baseline data'!$C11)-'New build change of plans'!AW13)</f>
        <v>86292.000000000175</v>
      </c>
      <c r="AX12" s="13">
        <f>SUM((AW12+'Baseline data'!$C11)-'New build change of plans'!AX13)</f>
        <v>86717.60000000018</v>
      </c>
    </row>
    <row r="13" spans="1:50" x14ac:dyDescent="0.15">
      <c r="B13" s="17" t="s">
        <v>15</v>
      </c>
      <c r="C13" s="23">
        <f t="shared" si="0"/>
        <v>136859</v>
      </c>
      <c r="D13" s="11">
        <v>99900</v>
      </c>
      <c r="E13" s="12">
        <v>105600</v>
      </c>
      <c r="F13" s="12">
        <v>102200</v>
      </c>
      <c r="G13" s="12">
        <v>99800</v>
      </c>
      <c r="H13" s="12">
        <v>100000</v>
      </c>
      <c r="I13" s="11">
        <v>96000</v>
      </c>
      <c r="J13" s="11">
        <v>107410</v>
      </c>
      <c r="K13" s="11">
        <v>108690</v>
      </c>
      <c r="L13" s="11">
        <v>109990</v>
      </c>
      <c r="M13" s="11">
        <v>110960</v>
      </c>
      <c r="N13" s="11">
        <v>112220</v>
      </c>
      <c r="O13" s="11">
        <v>113740</v>
      </c>
      <c r="P13" s="11">
        <v>115370</v>
      </c>
      <c r="Q13" s="13">
        <f>SUM((P13+'Baseline data'!$C12)+($A13*$C$2))</f>
        <v>116240</v>
      </c>
      <c r="R13" s="13">
        <f>SUM((Q13+'Baseline data'!$C12)+($A13*$C$2))</f>
        <v>117110</v>
      </c>
      <c r="S13" s="13">
        <f>SUM((R13+'Baseline data'!$C12)+($A13*$C$2))</f>
        <v>117980</v>
      </c>
      <c r="T13" s="13">
        <f>SUM((S13+'Baseline data'!$C12)-'New build change of plans'!T14)</f>
        <v>118589</v>
      </c>
      <c r="U13" s="13">
        <f>SUM((T13+'Baseline data'!$C12)-'New build change of plans'!U14)</f>
        <v>119198</v>
      </c>
      <c r="V13" s="13">
        <f>SUM((U13+'Baseline data'!$C12)-'New build change of plans'!V14)</f>
        <v>119807</v>
      </c>
      <c r="W13" s="13">
        <f>SUM((V13+'Baseline data'!$C12)-'New build change of plans'!W14)</f>
        <v>120416</v>
      </c>
      <c r="X13" s="13">
        <f>SUM((W13+'Baseline data'!$C12)-'New build change of plans'!X14)</f>
        <v>121025</v>
      </c>
      <c r="Y13" s="13">
        <f>SUM((X13+'Baseline data'!$C12)-'New build change of plans'!Y14)</f>
        <v>121634</v>
      </c>
      <c r="Z13" s="13">
        <f>SUM((Y13+'Baseline data'!$C12)-'New build change of plans'!Z14)</f>
        <v>122243</v>
      </c>
      <c r="AA13" s="13">
        <f>SUM((Z13+'Baseline data'!$C12)-'New build change of plans'!AA14)</f>
        <v>122852</v>
      </c>
      <c r="AB13" s="13">
        <f>SUM((AA13+'Baseline data'!$C12)-'New build change of plans'!AB14)</f>
        <v>123461</v>
      </c>
      <c r="AC13" s="13">
        <f>SUM((AB13+'Baseline data'!$C12)-'New build change of plans'!AC14)</f>
        <v>124070</v>
      </c>
      <c r="AD13" s="13">
        <f>SUM((AC13+'Baseline data'!$C12)-'New build change of plans'!AD14)</f>
        <v>124679</v>
      </c>
      <c r="AE13" s="13">
        <f>SUM((AD13+'Baseline data'!$C12)-'New build change of plans'!AE14)</f>
        <v>125288</v>
      </c>
      <c r="AF13" s="13">
        <f>SUM((AE13+'Baseline data'!$C12)-'New build change of plans'!AF14)</f>
        <v>125897</v>
      </c>
      <c r="AG13" s="13">
        <f>SUM((AF13+'Baseline data'!$C12)-'New build change of plans'!AG14)</f>
        <v>126506</v>
      </c>
      <c r="AH13" s="13">
        <f>SUM((AG13+'Baseline data'!$C12)-'New build change of plans'!AH14)</f>
        <v>127115</v>
      </c>
      <c r="AI13" s="13">
        <f>SUM((AH13+'Baseline data'!$C12)-'New build change of plans'!AI14)</f>
        <v>127724</v>
      </c>
      <c r="AJ13" s="13">
        <f>SUM((AI13+'Baseline data'!$C12)-'New build change of plans'!AJ14)</f>
        <v>128333</v>
      </c>
      <c r="AK13" s="13">
        <f>SUM((AJ13+'Baseline data'!$C12)-'New build change of plans'!AK14)</f>
        <v>128942</v>
      </c>
      <c r="AL13" s="13">
        <f>SUM((AK13+'Baseline data'!$C12)-'New build change of plans'!AL14)</f>
        <v>129551</v>
      </c>
      <c r="AM13" s="13">
        <f>SUM((AL13+'Baseline data'!$C12)-'New build change of plans'!AM14)</f>
        <v>130160</v>
      </c>
      <c r="AN13" s="13">
        <f>SUM((AM13+'Baseline data'!$C12)-'New build change of plans'!AN14)</f>
        <v>130769</v>
      </c>
      <c r="AO13" s="13">
        <f>SUM((AN13+'Baseline data'!$C12)-'New build change of plans'!AO14)</f>
        <v>131378</v>
      </c>
      <c r="AP13" s="13">
        <f>SUM((AO13+'Baseline data'!$C12)-'New build change of plans'!AP14)</f>
        <v>131987</v>
      </c>
      <c r="AQ13" s="13">
        <f>SUM((AP13+'Baseline data'!$C12)-'New build change of plans'!AQ14)</f>
        <v>132596</v>
      </c>
      <c r="AR13" s="13">
        <f>SUM((AQ13+'Baseline data'!$C12)-'New build change of plans'!AR14)</f>
        <v>133205</v>
      </c>
      <c r="AS13" s="13">
        <f>SUM((AR13+'Baseline data'!$C12)-'New build change of plans'!AS14)</f>
        <v>133814</v>
      </c>
      <c r="AT13" s="13">
        <f>SUM((AS13+'Baseline data'!$C12)-'New build change of plans'!AT14)</f>
        <v>134423</v>
      </c>
      <c r="AU13" s="13">
        <f>SUM((AT13+'Baseline data'!$C12)-'New build change of plans'!AU14)</f>
        <v>135032</v>
      </c>
      <c r="AV13" s="13">
        <f>SUM((AU13+'Baseline data'!$C12)-'New build change of plans'!AV14)</f>
        <v>135641</v>
      </c>
      <c r="AW13" s="13">
        <f>SUM((AV13+'Baseline data'!$C12)-'New build change of plans'!AW14)</f>
        <v>136250</v>
      </c>
      <c r="AX13" s="13">
        <f>SUM((AW13+'Baseline data'!$C12)-'New build change of plans'!AX14)</f>
        <v>136859</v>
      </c>
    </row>
    <row r="14" spans="1:50" x14ac:dyDescent="0.15">
      <c r="B14" s="10" t="s">
        <v>16</v>
      </c>
      <c r="C14" s="23">
        <f t="shared" si="0"/>
        <v>39627.5</v>
      </c>
      <c r="D14" s="11">
        <v>31010</v>
      </c>
      <c r="E14" s="12">
        <v>31250</v>
      </c>
      <c r="F14" s="12">
        <v>31580</v>
      </c>
      <c r="G14" s="12">
        <v>31840</v>
      </c>
      <c r="H14" s="12">
        <v>32150</v>
      </c>
      <c r="I14" s="11">
        <v>32320</v>
      </c>
      <c r="J14" s="11">
        <v>32480</v>
      </c>
      <c r="K14" s="11">
        <v>32620</v>
      </c>
      <c r="L14" s="11">
        <v>32760</v>
      </c>
      <c r="M14" s="11">
        <v>32880</v>
      </c>
      <c r="N14" s="11">
        <v>33110</v>
      </c>
      <c r="O14" s="11">
        <v>33500</v>
      </c>
      <c r="P14" s="11">
        <v>34070</v>
      </c>
      <c r="Q14" s="13">
        <f>SUM((P14+'Baseline data'!$C13)+($A14*$C$2))</f>
        <v>34295</v>
      </c>
      <c r="R14" s="13">
        <f>SUM((Q14+'Baseline data'!$C13)+($A14*$C$2))</f>
        <v>34520</v>
      </c>
      <c r="S14" s="13">
        <f>SUM((R14+'Baseline data'!$C13)+($A14*$C$2))</f>
        <v>34745</v>
      </c>
      <c r="T14" s="13">
        <f>SUM((S14+'Baseline data'!$C13)-'New build change of plans'!T15)</f>
        <v>34902.5</v>
      </c>
      <c r="U14" s="13">
        <f>SUM((T14+'Baseline data'!$C13)-'New build change of plans'!U15)</f>
        <v>35060</v>
      </c>
      <c r="V14" s="13">
        <f>SUM((U14+'Baseline data'!$C13)-'New build change of plans'!V15)</f>
        <v>35217.5</v>
      </c>
      <c r="W14" s="13">
        <f>SUM((V14+'Baseline data'!$C13)-'New build change of plans'!W15)</f>
        <v>35375</v>
      </c>
      <c r="X14" s="13">
        <f>SUM((W14+'Baseline data'!$C13)-'New build change of plans'!X15)</f>
        <v>35532.5</v>
      </c>
      <c r="Y14" s="13">
        <f>SUM((X14+'Baseline data'!$C13)-'New build change of plans'!Y15)</f>
        <v>35690</v>
      </c>
      <c r="Z14" s="13">
        <f>SUM((Y14+'Baseline data'!$C13)-'New build change of plans'!Z15)</f>
        <v>35847.5</v>
      </c>
      <c r="AA14" s="13">
        <f>SUM((Z14+'Baseline data'!$C13)-'New build change of plans'!AA15)</f>
        <v>36005</v>
      </c>
      <c r="AB14" s="13">
        <f>SUM((AA14+'Baseline data'!$C13)-'New build change of plans'!AB15)</f>
        <v>36162.5</v>
      </c>
      <c r="AC14" s="13">
        <f>SUM((AB14+'Baseline data'!$C13)-'New build change of plans'!AC15)</f>
        <v>36320</v>
      </c>
      <c r="AD14" s="13">
        <f>SUM((AC14+'Baseline data'!$C13)-'New build change of plans'!AD15)</f>
        <v>36477.5</v>
      </c>
      <c r="AE14" s="13">
        <f>SUM((AD14+'Baseline data'!$C13)-'New build change of plans'!AE15)</f>
        <v>36635</v>
      </c>
      <c r="AF14" s="13">
        <f>SUM((AE14+'Baseline data'!$C13)-'New build change of plans'!AF15)</f>
        <v>36792.5</v>
      </c>
      <c r="AG14" s="13">
        <f>SUM((AF14+'Baseline data'!$C13)-'New build change of plans'!AG15)</f>
        <v>36950</v>
      </c>
      <c r="AH14" s="13">
        <f>SUM((AG14+'Baseline data'!$C13)-'New build change of plans'!AH15)</f>
        <v>37107.5</v>
      </c>
      <c r="AI14" s="13">
        <f>SUM((AH14+'Baseline data'!$C13)-'New build change of plans'!AI15)</f>
        <v>37265</v>
      </c>
      <c r="AJ14" s="13">
        <f>SUM((AI14+'Baseline data'!$C13)-'New build change of plans'!AJ15)</f>
        <v>37422.5</v>
      </c>
      <c r="AK14" s="13">
        <f>SUM((AJ14+'Baseline data'!$C13)-'New build change of plans'!AK15)</f>
        <v>37580</v>
      </c>
      <c r="AL14" s="13">
        <f>SUM((AK14+'Baseline data'!$C13)-'New build change of plans'!AL15)</f>
        <v>37737.5</v>
      </c>
      <c r="AM14" s="13">
        <f>SUM((AL14+'Baseline data'!$C13)-'New build change of plans'!AM15)</f>
        <v>37895</v>
      </c>
      <c r="AN14" s="13">
        <f>SUM((AM14+'Baseline data'!$C13)-'New build change of plans'!AN15)</f>
        <v>38052.5</v>
      </c>
      <c r="AO14" s="13">
        <f>SUM((AN14+'Baseline data'!$C13)-'New build change of plans'!AO15)</f>
        <v>38210</v>
      </c>
      <c r="AP14" s="13">
        <f>SUM((AO14+'Baseline data'!$C13)-'New build change of plans'!AP15)</f>
        <v>38367.5</v>
      </c>
      <c r="AQ14" s="13">
        <f>SUM((AP14+'Baseline data'!$C13)-'New build change of plans'!AQ15)</f>
        <v>38525</v>
      </c>
      <c r="AR14" s="13">
        <f>SUM((AQ14+'Baseline data'!$C13)-'New build change of plans'!AR15)</f>
        <v>38682.5</v>
      </c>
      <c r="AS14" s="13">
        <f>SUM((AR14+'Baseline data'!$C13)-'New build change of plans'!AS15)</f>
        <v>38840</v>
      </c>
      <c r="AT14" s="13">
        <f>SUM((AS14+'Baseline data'!$C13)-'New build change of plans'!AT15)</f>
        <v>38997.5</v>
      </c>
      <c r="AU14" s="13">
        <f>SUM((AT14+'Baseline data'!$C13)-'New build change of plans'!AU15)</f>
        <v>39155</v>
      </c>
      <c r="AV14" s="13">
        <f>SUM((AU14+'Baseline data'!$C13)-'New build change of plans'!AV15)</f>
        <v>39312.5</v>
      </c>
      <c r="AW14" s="13">
        <f>SUM((AV14+'Baseline data'!$C13)-'New build change of plans'!AW15)</f>
        <v>39470</v>
      </c>
      <c r="AX14" s="13">
        <f>SUM((AW14+'Baseline data'!$C13)-'New build change of plans'!AX15)</f>
        <v>39627.5</v>
      </c>
    </row>
    <row r="15" spans="1:50" x14ac:dyDescent="0.15">
      <c r="B15" s="18" t="s">
        <v>17</v>
      </c>
      <c r="C15" s="23">
        <f t="shared" si="0"/>
        <v>84250.80000000009</v>
      </c>
      <c r="D15" s="19">
        <v>73050</v>
      </c>
      <c r="E15" s="15">
        <v>73590</v>
      </c>
      <c r="F15" s="15">
        <v>74150</v>
      </c>
      <c r="G15" s="15">
        <v>74550</v>
      </c>
      <c r="H15" s="15">
        <v>75010</v>
      </c>
      <c r="I15" s="19">
        <v>75430</v>
      </c>
      <c r="J15" s="19">
        <v>75800</v>
      </c>
      <c r="K15" s="19">
        <v>76010</v>
      </c>
      <c r="L15" s="19">
        <v>76370</v>
      </c>
      <c r="M15" s="19">
        <v>76730</v>
      </c>
      <c r="N15" s="19">
        <v>76910</v>
      </c>
      <c r="O15" s="19">
        <v>77100</v>
      </c>
      <c r="P15" s="19">
        <v>77730</v>
      </c>
      <c r="Q15" s="13">
        <f>SUM((P15+'Baseline data'!$C14)+($A15*$C$2))</f>
        <v>77994</v>
      </c>
      <c r="R15" s="13">
        <f>SUM((Q15+'Baseline data'!$C14)+($A15*$C$2))</f>
        <v>78258</v>
      </c>
      <c r="S15" s="13">
        <f>SUM((R15+'Baseline data'!$C14)+($A15*$C$2))</f>
        <v>78522</v>
      </c>
      <c r="T15" s="13">
        <f>SUM((S15+'Baseline data'!$C14)-'New build change of plans'!T16)</f>
        <v>78706.8</v>
      </c>
      <c r="U15" s="13">
        <f>SUM((T15+'Baseline data'!$C14)-'New build change of plans'!U16)</f>
        <v>78891.600000000006</v>
      </c>
      <c r="V15" s="13">
        <f>SUM((U15+'Baseline data'!$C14)-'New build change of plans'!V16)</f>
        <v>79076.400000000009</v>
      </c>
      <c r="W15" s="13">
        <f>SUM((V15+'Baseline data'!$C14)-'New build change of plans'!W16)</f>
        <v>79261.200000000012</v>
      </c>
      <c r="X15" s="13">
        <f>SUM((W15+'Baseline data'!$C14)-'New build change of plans'!X16)</f>
        <v>79446.000000000015</v>
      </c>
      <c r="Y15" s="13">
        <f>SUM((X15+'Baseline data'!$C14)-'New build change of plans'!Y16)</f>
        <v>79630.800000000017</v>
      </c>
      <c r="Z15" s="13">
        <f>SUM((Y15+'Baseline data'!$C14)-'New build change of plans'!Z16)</f>
        <v>79815.60000000002</v>
      </c>
      <c r="AA15" s="13">
        <f>SUM((Z15+'Baseline data'!$C14)-'New build change of plans'!AA16)</f>
        <v>80000.400000000023</v>
      </c>
      <c r="AB15" s="13">
        <f>SUM((AA15+'Baseline data'!$C14)-'New build change of plans'!AB16)</f>
        <v>80185.200000000026</v>
      </c>
      <c r="AC15" s="13">
        <f>SUM((AB15+'Baseline data'!$C14)-'New build change of plans'!AC16)</f>
        <v>80370.000000000029</v>
      </c>
      <c r="AD15" s="13">
        <f>SUM((AC15+'Baseline data'!$C14)-'New build change of plans'!AD16)</f>
        <v>80554.800000000032</v>
      </c>
      <c r="AE15" s="13">
        <f>SUM((AD15+'Baseline data'!$C14)-'New build change of plans'!AE16)</f>
        <v>80739.600000000035</v>
      </c>
      <c r="AF15" s="13">
        <f>SUM((AE15+'Baseline data'!$C14)-'New build change of plans'!AF16)</f>
        <v>80924.400000000038</v>
      </c>
      <c r="AG15" s="13">
        <f>SUM((AF15+'Baseline data'!$C14)-'New build change of plans'!AG16)</f>
        <v>81109.200000000041</v>
      </c>
      <c r="AH15" s="13">
        <f>SUM((AG15+'Baseline data'!$C14)-'New build change of plans'!AH16)</f>
        <v>81294.000000000044</v>
      </c>
      <c r="AI15" s="13">
        <f>SUM((AH15+'Baseline data'!$C14)-'New build change of plans'!AI16)</f>
        <v>81478.800000000047</v>
      </c>
      <c r="AJ15" s="13">
        <f>SUM((AI15+'Baseline data'!$C14)-'New build change of plans'!AJ16)</f>
        <v>81663.600000000049</v>
      </c>
      <c r="AK15" s="13">
        <f>SUM((AJ15+'Baseline data'!$C14)-'New build change of plans'!AK16)</f>
        <v>81848.400000000052</v>
      </c>
      <c r="AL15" s="13">
        <f>SUM((AK15+'Baseline data'!$C14)-'New build change of plans'!AL16)</f>
        <v>82033.200000000055</v>
      </c>
      <c r="AM15" s="13">
        <f>SUM((AL15+'Baseline data'!$C14)-'New build change of plans'!AM16)</f>
        <v>82218.000000000058</v>
      </c>
      <c r="AN15" s="13">
        <f>SUM((AM15+'Baseline data'!$C14)-'New build change of plans'!AN16)</f>
        <v>82402.800000000061</v>
      </c>
      <c r="AO15" s="13">
        <f>SUM((AN15+'Baseline data'!$C14)-'New build change of plans'!AO16)</f>
        <v>82587.600000000064</v>
      </c>
      <c r="AP15" s="13">
        <f>SUM((AO15+'Baseline data'!$C14)-'New build change of plans'!AP16)</f>
        <v>82772.400000000067</v>
      </c>
      <c r="AQ15" s="13">
        <f>SUM((AP15+'Baseline data'!$C14)-'New build change of plans'!AQ16)</f>
        <v>82957.20000000007</v>
      </c>
      <c r="AR15" s="13">
        <f>SUM((AQ15+'Baseline data'!$C14)-'New build change of plans'!AR16)</f>
        <v>83142.000000000073</v>
      </c>
      <c r="AS15" s="13">
        <f>SUM((AR15+'Baseline data'!$C14)-'New build change of plans'!AS16)</f>
        <v>83326.800000000076</v>
      </c>
      <c r="AT15" s="13">
        <f>SUM((AS15+'Baseline data'!$C14)-'New build change of plans'!AT16)</f>
        <v>83511.600000000079</v>
      </c>
      <c r="AU15" s="13">
        <f>SUM((AT15+'Baseline data'!$C14)-'New build change of plans'!AU16)</f>
        <v>83696.400000000081</v>
      </c>
      <c r="AV15" s="13">
        <f>SUM((AU15+'Baseline data'!$C14)-'New build change of plans'!AV16)</f>
        <v>83881.200000000084</v>
      </c>
      <c r="AW15" s="13">
        <f>SUM((AV15+'Baseline data'!$C14)-'New build change of plans'!AW16)</f>
        <v>84066.000000000087</v>
      </c>
      <c r="AX15" s="13">
        <f>SUM((AW15+'Baseline data'!$C14)-'New build change of plans'!AX16)</f>
        <v>84250.80000000009</v>
      </c>
    </row>
    <row r="16" spans="1:50" x14ac:dyDescent="0.15">
      <c r="B16" s="18" t="s">
        <v>18</v>
      </c>
      <c r="C16" s="23">
        <f t="shared" si="0"/>
        <v>141788.60000000018</v>
      </c>
      <c r="D16" s="19">
        <v>90090</v>
      </c>
      <c r="E16" s="15">
        <v>91490</v>
      </c>
      <c r="F16" s="15">
        <v>93320</v>
      </c>
      <c r="G16" s="15">
        <v>95020</v>
      </c>
      <c r="H16" s="15">
        <v>97350</v>
      </c>
      <c r="I16" s="19">
        <v>99230</v>
      </c>
      <c r="J16" s="19">
        <v>100680</v>
      </c>
      <c r="K16" s="19">
        <v>102010</v>
      </c>
      <c r="L16" s="19">
        <v>103590</v>
      </c>
      <c r="M16" s="19">
        <v>104890</v>
      </c>
      <c r="N16" s="19">
        <v>106130</v>
      </c>
      <c r="O16" s="19">
        <v>107550</v>
      </c>
      <c r="P16" s="19">
        <v>108740</v>
      </c>
      <c r="Q16" s="13">
        <f>SUM((P16+'Baseline data'!$C15)+($A16*$C$2))</f>
        <v>110078</v>
      </c>
      <c r="R16" s="13">
        <f>SUM((Q16+'Baseline data'!$C15)+($A16*$C$2))</f>
        <v>111416</v>
      </c>
      <c r="S16" s="13">
        <f>SUM((R16+'Baseline data'!$C15)+($A16*$C$2))</f>
        <v>112754</v>
      </c>
      <c r="T16" s="13">
        <f>SUM((S16+'Baseline data'!$C15)-'New build change of plans'!T17)</f>
        <v>113690.6</v>
      </c>
      <c r="U16" s="13">
        <f>SUM((T16+'Baseline data'!$C15)-'New build change of plans'!U17)</f>
        <v>114627.20000000001</v>
      </c>
      <c r="V16" s="13">
        <f>SUM((U16+'Baseline data'!$C15)-'New build change of plans'!V17)</f>
        <v>115563.80000000002</v>
      </c>
      <c r="W16" s="13">
        <f>SUM((V16+'Baseline data'!$C15)-'New build change of plans'!W17)</f>
        <v>116500.40000000002</v>
      </c>
      <c r="X16" s="13">
        <f>SUM((W16+'Baseline data'!$C15)-'New build change of plans'!X17)</f>
        <v>117437.00000000003</v>
      </c>
      <c r="Y16" s="13">
        <f>SUM((X16+'Baseline data'!$C15)-'New build change of plans'!Y17)</f>
        <v>118373.60000000003</v>
      </c>
      <c r="Z16" s="13">
        <f>SUM((Y16+'Baseline data'!$C15)-'New build change of plans'!Z17)</f>
        <v>119310.20000000004</v>
      </c>
      <c r="AA16" s="13">
        <f>SUM((Z16+'Baseline data'!$C15)-'New build change of plans'!AA17)</f>
        <v>120246.80000000005</v>
      </c>
      <c r="AB16" s="13">
        <f>SUM((AA16+'Baseline data'!$C15)-'New build change of plans'!AB17)</f>
        <v>121183.40000000005</v>
      </c>
      <c r="AC16" s="13">
        <f>SUM((AB16+'Baseline data'!$C15)-'New build change of plans'!AC17)</f>
        <v>122120.00000000006</v>
      </c>
      <c r="AD16" s="13">
        <f>SUM((AC16+'Baseline data'!$C15)-'New build change of plans'!AD17)</f>
        <v>123056.60000000006</v>
      </c>
      <c r="AE16" s="13">
        <f>SUM((AD16+'Baseline data'!$C15)-'New build change of plans'!AE17)</f>
        <v>123993.20000000007</v>
      </c>
      <c r="AF16" s="13">
        <f>SUM((AE16+'Baseline data'!$C15)-'New build change of plans'!AF17)</f>
        <v>124929.80000000008</v>
      </c>
      <c r="AG16" s="13">
        <f>SUM((AF16+'Baseline data'!$C15)-'New build change of plans'!AG17)</f>
        <v>125866.40000000008</v>
      </c>
      <c r="AH16" s="13">
        <f>SUM((AG16+'Baseline data'!$C15)-'New build change of plans'!AH17)</f>
        <v>126803.00000000009</v>
      </c>
      <c r="AI16" s="13">
        <f>SUM((AH16+'Baseline data'!$C15)-'New build change of plans'!AI17)</f>
        <v>127739.60000000009</v>
      </c>
      <c r="AJ16" s="13">
        <f>SUM((AI16+'Baseline data'!$C15)-'New build change of plans'!AJ17)</f>
        <v>128676.2000000001</v>
      </c>
      <c r="AK16" s="13">
        <f>SUM((AJ16+'Baseline data'!$C15)-'New build change of plans'!AK17)</f>
        <v>129612.8000000001</v>
      </c>
      <c r="AL16" s="13">
        <f>SUM((AK16+'Baseline data'!$C15)-'New build change of plans'!AL17)</f>
        <v>130549.40000000011</v>
      </c>
      <c r="AM16" s="13">
        <f>SUM((AL16+'Baseline data'!$C15)-'New build change of plans'!AM17)</f>
        <v>131486.00000000012</v>
      </c>
      <c r="AN16" s="13">
        <f>SUM((AM16+'Baseline data'!$C15)-'New build change of plans'!AN17)</f>
        <v>132422.60000000012</v>
      </c>
      <c r="AO16" s="13">
        <f>SUM((AN16+'Baseline data'!$C15)-'New build change of plans'!AO17)</f>
        <v>133359.20000000013</v>
      </c>
      <c r="AP16" s="13">
        <f>SUM((AO16+'Baseline data'!$C15)-'New build change of plans'!AP17)</f>
        <v>134295.80000000013</v>
      </c>
      <c r="AQ16" s="13">
        <f>SUM((AP16+'Baseline data'!$C15)-'New build change of plans'!AQ17)</f>
        <v>135232.40000000014</v>
      </c>
      <c r="AR16" s="13">
        <f>SUM((AQ16+'Baseline data'!$C15)-'New build change of plans'!AR17)</f>
        <v>136169.00000000015</v>
      </c>
      <c r="AS16" s="13">
        <f>SUM((AR16+'Baseline data'!$C15)-'New build change of plans'!AS17)</f>
        <v>137105.60000000015</v>
      </c>
      <c r="AT16" s="13">
        <f>SUM((AS16+'Baseline data'!$C15)-'New build change of plans'!AT17)</f>
        <v>138042.20000000016</v>
      </c>
      <c r="AU16" s="13">
        <f>SUM((AT16+'Baseline data'!$C15)-'New build change of plans'!AU17)</f>
        <v>138978.80000000016</v>
      </c>
      <c r="AV16" s="13">
        <f>SUM((AU16+'Baseline data'!$C15)-'New build change of plans'!AV17)</f>
        <v>139915.40000000017</v>
      </c>
      <c r="AW16" s="13">
        <f>SUM((AV16+'Baseline data'!$C15)-'New build change of plans'!AW17)</f>
        <v>140852.00000000017</v>
      </c>
      <c r="AX16" s="13">
        <f>SUM((AW16+'Baseline data'!$C15)-'New build change of plans'!AX17)</f>
        <v>141788.60000000018</v>
      </c>
    </row>
    <row r="17" spans="1:50" x14ac:dyDescent="0.15">
      <c r="B17" s="10" t="s">
        <v>19</v>
      </c>
      <c r="C17" s="23">
        <f t="shared" si="0"/>
        <v>109007.80000000009</v>
      </c>
      <c r="D17" s="11">
        <v>85590</v>
      </c>
      <c r="E17" s="12">
        <v>86060</v>
      </c>
      <c r="F17" s="12">
        <v>87550</v>
      </c>
      <c r="G17" s="12">
        <v>89330</v>
      </c>
      <c r="H17" s="12">
        <v>90290</v>
      </c>
      <c r="I17" s="11">
        <v>90930</v>
      </c>
      <c r="J17" s="11">
        <v>91220</v>
      </c>
      <c r="K17" s="11">
        <v>91480</v>
      </c>
      <c r="L17" s="11">
        <v>91910</v>
      </c>
      <c r="M17" s="11">
        <v>92420</v>
      </c>
      <c r="N17" s="11">
        <v>93260</v>
      </c>
      <c r="O17" s="11">
        <v>94090</v>
      </c>
      <c r="P17" s="11">
        <v>94830</v>
      </c>
      <c r="Q17" s="13">
        <f>SUM((P17+'Baseline data'!$C16)+($A17*$C$2))</f>
        <v>95404</v>
      </c>
      <c r="R17" s="13">
        <f>SUM((Q17+'Baseline data'!$C16)+($A17*$C$2))</f>
        <v>95978</v>
      </c>
      <c r="S17" s="13">
        <f>SUM((R17+'Baseline data'!$C16)+($A17*$C$2))</f>
        <v>96552</v>
      </c>
      <c r="T17" s="13">
        <f>SUM((S17+'Baseline data'!$C16)-'New build change of plans'!T18)</f>
        <v>96953.8</v>
      </c>
      <c r="U17" s="13">
        <f>SUM((T17+'Baseline data'!$C16)-'New build change of plans'!U18)</f>
        <v>97355.6</v>
      </c>
      <c r="V17" s="13">
        <f>SUM((U17+'Baseline data'!$C16)-'New build change of plans'!V18)</f>
        <v>97757.400000000009</v>
      </c>
      <c r="W17" s="13">
        <f>SUM((V17+'Baseline data'!$C16)-'New build change of plans'!W18)</f>
        <v>98159.200000000012</v>
      </c>
      <c r="X17" s="13">
        <f>SUM((W17+'Baseline data'!$C16)-'New build change of plans'!X18)</f>
        <v>98561.000000000015</v>
      </c>
      <c r="Y17" s="13">
        <f>SUM((X17+'Baseline data'!$C16)-'New build change of plans'!Y18)</f>
        <v>98962.800000000017</v>
      </c>
      <c r="Z17" s="13">
        <f>SUM((Y17+'Baseline data'!$C16)-'New build change of plans'!Z18)</f>
        <v>99364.60000000002</v>
      </c>
      <c r="AA17" s="13">
        <f>SUM((Z17+'Baseline data'!$C16)-'New build change of plans'!AA18)</f>
        <v>99766.400000000023</v>
      </c>
      <c r="AB17" s="13">
        <f>SUM((AA17+'Baseline data'!$C16)-'New build change of plans'!AB18)</f>
        <v>100168.20000000003</v>
      </c>
      <c r="AC17" s="13">
        <f>SUM((AB17+'Baseline data'!$C16)-'New build change of plans'!AC18)</f>
        <v>100570.00000000003</v>
      </c>
      <c r="AD17" s="13">
        <f>SUM((AC17+'Baseline data'!$C16)-'New build change of plans'!AD18)</f>
        <v>100971.80000000003</v>
      </c>
      <c r="AE17" s="13">
        <f>SUM((AD17+'Baseline data'!$C16)-'New build change of plans'!AE18)</f>
        <v>101373.60000000003</v>
      </c>
      <c r="AF17" s="13">
        <f>SUM((AE17+'Baseline data'!$C16)-'New build change of plans'!AF18)</f>
        <v>101775.40000000004</v>
      </c>
      <c r="AG17" s="13">
        <f>SUM((AF17+'Baseline data'!$C16)-'New build change of plans'!AG18)</f>
        <v>102177.20000000004</v>
      </c>
      <c r="AH17" s="13">
        <f>SUM((AG17+'Baseline data'!$C16)-'New build change of plans'!AH18)</f>
        <v>102579.00000000004</v>
      </c>
      <c r="AI17" s="13">
        <f>SUM((AH17+'Baseline data'!$C16)-'New build change of plans'!AI18)</f>
        <v>102980.80000000005</v>
      </c>
      <c r="AJ17" s="13">
        <f>SUM((AI17+'Baseline data'!$C16)-'New build change of plans'!AJ18)</f>
        <v>103382.60000000005</v>
      </c>
      <c r="AK17" s="13">
        <f>SUM((AJ17+'Baseline data'!$C16)-'New build change of plans'!AK18)</f>
        <v>103784.40000000005</v>
      </c>
      <c r="AL17" s="13">
        <f>SUM((AK17+'Baseline data'!$C16)-'New build change of plans'!AL18)</f>
        <v>104186.20000000006</v>
      </c>
      <c r="AM17" s="13">
        <f>SUM((AL17+'Baseline data'!$C16)-'New build change of plans'!AM18)</f>
        <v>104588.00000000006</v>
      </c>
      <c r="AN17" s="13">
        <f>SUM((AM17+'Baseline data'!$C16)-'New build change of plans'!AN18)</f>
        <v>104989.80000000006</v>
      </c>
      <c r="AO17" s="13">
        <f>SUM((AN17+'Baseline data'!$C16)-'New build change of plans'!AO18)</f>
        <v>105391.60000000006</v>
      </c>
      <c r="AP17" s="13">
        <f>SUM((AO17+'Baseline data'!$C16)-'New build change of plans'!AP18)</f>
        <v>105793.40000000007</v>
      </c>
      <c r="AQ17" s="13">
        <f>SUM((AP17+'Baseline data'!$C16)-'New build change of plans'!AQ18)</f>
        <v>106195.20000000007</v>
      </c>
      <c r="AR17" s="13">
        <f>SUM((AQ17+'Baseline data'!$C16)-'New build change of plans'!AR18)</f>
        <v>106597.00000000007</v>
      </c>
      <c r="AS17" s="13">
        <f>SUM((AR17+'Baseline data'!$C16)-'New build change of plans'!AS18)</f>
        <v>106998.80000000008</v>
      </c>
      <c r="AT17" s="13">
        <f>SUM((AS17+'Baseline data'!$C16)-'New build change of plans'!AT18)</f>
        <v>107400.60000000008</v>
      </c>
      <c r="AU17" s="13">
        <f>SUM((AT17+'Baseline data'!$C16)-'New build change of plans'!AU18)</f>
        <v>107802.40000000008</v>
      </c>
      <c r="AV17" s="13">
        <f>SUM((AU17+'Baseline data'!$C16)-'New build change of plans'!AV18)</f>
        <v>108204.20000000008</v>
      </c>
      <c r="AW17" s="13">
        <f>SUM((AV17+'Baseline data'!$C16)-'New build change of plans'!AW18)</f>
        <v>108606.00000000009</v>
      </c>
      <c r="AX17" s="13">
        <f>SUM((AW17+'Baseline data'!$C16)-'New build change of plans'!AX18)</f>
        <v>109007.80000000009</v>
      </c>
    </row>
    <row r="18" spans="1:50" x14ac:dyDescent="0.15">
      <c r="B18" s="10" t="s">
        <v>20</v>
      </c>
      <c r="C18" s="23">
        <f t="shared" si="0"/>
        <v>44349.599999999955</v>
      </c>
      <c r="D18" s="11">
        <v>34170</v>
      </c>
      <c r="E18" s="12">
        <v>34740</v>
      </c>
      <c r="F18" s="12">
        <v>35000</v>
      </c>
      <c r="G18" s="12">
        <v>35220</v>
      </c>
      <c r="H18" s="12">
        <v>35440</v>
      </c>
      <c r="I18" s="11">
        <v>35640</v>
      </c>
      <c r="J18" s="11">
        <v>35870</v>
      </c>
      <c r="K18" s="11">
        <v>36040</v>
      </c>
      <c r="L18" s="11">
        <v>36370</v>
      </c>
      <c r="M18" s="11">
        <v>36590</v>
      </c>
      <c r="N18" s="11">
        <v>36930</v>
      </c>
      <c r="O18" s="11">
        <v>37270</v>
      </c>
      <c r="P18" s="11">
        <v>37730</v>
      </c>
      <c r="Q18" s="13">
        <f>SUM((P18+'Baseline data'!$C17)+($A18*$C$2))</f>
        <v>37998</v>
      </c>
      <c r="R18" s="13">
        <f>SUM((Q18+'Baseline data'!$C17)+($A18*$C$2))</f>
        <v>38266</v>
      </c>
      <c r="S18" s="13">
        <f>SUM((R18+'Baseline data'!$C17)+($A18*$C$2))</f>
        <v>38534</v>
      </c>
      <c r="T18" s="13">
        <f>SUM((S18+'Baseline data'!$C17)-'New build change of plans'!T19)</f>
        <v>38721.599999999999</v>
      </c>
      <c r="U18" s="13">
        <f>SUM((T18+'Baseline data'!$C17)-'New build change of plans'!U19)</f>
        <v>38909.199999999997</v>
      </c>
      <c r="V18" s="13">
        <f>SUM((U18+'Baseline data'!$C17)-'New build change of plans'!V19)</f>
        <v>39096.799999999996</v>
      </c>
      <c r="W18" s="13">
        <f>SUM((V18+'Baseline data'!$C17)-'New build change of plans'!W19)</f>
        <v>39284.399999999994</v>
      </c>
      <c r="X18" s="13">
        <f>SUM((W18+'Baseline data'!$C17)-'New build change of plans'!X19)</f>
        <v>39471.999999999993</v>
      </c>
      <c r="Y18" s="13">
        <f>SUM((X18+'Baseline data'!$C17)-'New build change of plans'!Y19)</f>
        <v>39659.599999999991</v>
      </c>
      <c r="Z18" s="13">
        <f>SUM((Y18+'Baseline data'!$C17)-'New build change of plans'!Z19)</f>
        <v>39847.19999999999</v>
      </c>
      <c r="AA18" s="13">
        <f>SUM((Z18+'Baseline data'!$C17)-'New build change of plans'!AA19)</f>
        <v>40034.799999999988</v>
      </c>
      <c r="AB18" s="13">
        <f>SUM((AA18+'Baseline data'!$C17)-'New build change of plans'!AB19)</f>
        <v>40222.399999999987</v>
      </c>
      <c r="AC18" s="13">
        <f>SUM((AB18+'Baseline data'!$C17)-'New build change of plans'!AC19)</f>
        <v>40409.999999999985</v>
      </c>
      <c r="AD18" s="13">
        <f>SUM((AC18+'Baseline data'!$C17)-'New build change of plans'!AD19)</f>
        <v>40597.599999999984</v>
      </c>
      <c r="AE18" s="13">
        <f>SUM((AD18+'Baseline data'!$C17)-'New build change of plans'!AE19)</f>
        <v>40785.199999999983</v>
      </c>
      <c r="AF18" s="13">
        <f>SUM((AE18+'Baseline data'!$C17)-'New build change of plans'!AF19)</f>
        <v>40972.799999999981</v>
      </c>
      <c r="AG18" s="13">
        <f>SUM((AF18+'Baseline data'!$C17)-'New build change of plans'!AG19)</f>
        <v>41160.39999999998</v>
      </c>
      <c r="AH18" s="13">
        <f>SUM((AG18+'Baseline data'!$C17)-'New build change of plans'!AH19)</f>
        <v>41347.999999999978</v>
      </c>
      <c r="AI18" s="13">
        <f>SUM((AH18+'Baseline data'!$C17)-'New build change of plans'!AI19)</f>
        <v>41535.599999999977</v>
      </c>
      <c r="AJ18" s="13">
        <f>SUM((AI18+'Baseline data'!$C17)-'New build change of plans'!AJ19)</f>
        <v>41723.199999999975</v>
      </c>
      <c r="AK18" s="13">
        <f>SUM((AJ18+'Baseline data'!$C17)-'New build change of plans'!AK19)</f>
        <v>41910.799999999974</v>
      </c>
      <c r="AL18" s="13">
        <f>SUM((AK18+'Baseline data'!$C17)-'New build change of plans'!AL19)</f>
        <v>42098.399999999972</v>
      </c>
      <c r="AM18" s="13">
        <f>SUM((AL18+'Baseline data'!$C17)-'New build change of plans'!AM19)</f>
        <v>42285.999999999971</v>
      </c>
      <c r="AN18" s="13">
        <f>SUM((AM18+'Baseline data'!$C17)-'New build change of plans'!AN19)</f>
        <v>42473.599999999969</v>
      </c>
      <c r="AO18" s="13">
        <f>SUM((AN18+'Baseline data'!$C17)-'New build change of plans'!AO19)</f>
        <v>42661.199999999968</v>
      </c>
      <c r="AP18" s="13">
        <f>SUM((AO18+'Baseline data'!$C17)-'New build change of plans'!AP19)</f>
        <v>42848.799999999967</v>
      </c>
      <c r="AQ18" s="13">
        <f>SUM((AP18+'Baseline data'!$C17)-'New build change of plans'!AQ19)</f>
        <v>43036.399999999965</v>
      </c>
      <c r="AR18" s="13">
        <f>SUM((AQ18+'Baseline data'!$C17)-'New build change of plans'!AR19)</f>
        <v>43223.999999999964</v>
      </c>
      <c r="AS18" s="13">
        <f>SUM((AR18+'Baseline data'!$C17)-'New build change of plans'!AS19)</f>
        <v>43411.599999999962</v>
      </c>
      <c r="AT18" s="13">
        <f>SUM((AS18+'Baseline data'!$C17)-'New build change of plans'!AT19)</f>
        <v>43599.199999999961</v>
      </c>
      <c r="AU18" s="13">
        <f>SUM((AT18+'Baseline data'!$C17)-'New build change of plans'!AU19)</f>
        <v>43786.799999999959</v>
      </c>
      <c r="AV18" s="13">
        <f>SUM((AU18+'Baseline data'!$C17)-'New build change of plans'!AV19)</f>
        <v>43974.399999999958</v>
      </c>
      <c r="AW18" s="13">
        <f>SUM((AV18+'Baseline data'!$C17)-'New build change of plans'!AW19)</f>
        <v>44161.999999999956</v>
      </c>
      <c r="AX18" s="13">
        <f>SUM((AW18+'Baseline data'!$C17)-'New build change of plans'!AX19)</f>
        <v>44349.599999999955</v>
      </c>
    </row>
    <row r="19" spans="1:50" x14ac:dyDescent="0.15">
      <c r="B19" s="10" t="s">
        <v>21</v>
      </c>
      <c r="C19" s="23">
        <f t="shared" si="0"/>
        <v>37239.900000000045</v>
      </c>
      <c r="D19" s="11">
        <v>31240</v>
      </c>
      <c r="E19" s="12">
        <v>31480</v>
      </c>
      <c r="F19" s="12">
        <v>31800</v>
      </c>
      <c r="G19" s="12">
        <v>32160</v>
      </c>
      <c r="H19" s="12">
        <v>32610</v>
      </c>
      <c r="I19" s="11">
        <v>32880</v>
      </c>
      <c r="J19" s="11">
        <v>33000</v>
      </c>
      <c r="K19" s="11">
        <v>33080</v>
      </c>
      <c r="L19" s="11">
        <v>33220</v>
      </c>
      <c r="M19" s="11">
        <v>33340</v>
      </c>
      <c r="N19" s="11">
        <v>33590</v>
      </c>
      <c r="O19" s="11">
        <v>33970</v>
      </c>
      <c r="P19" s="11">
        <v>34350</v>
      </c>
      <c r="Q19" s="13">
        <f>SUM((P19+'Baseline data'!$C18)+($A19*$C$2))</f>
        <v>34467</v>
      </c>
      <c r="R19" s="13">
        <f>SUM((Q19+'Baseline data'!$C18)+($A19*$C$2))</f>
        <v>34584</v>
      </c>
      <c r="S19" s="13">
        <f>SUM((R19+'Baseline data'!$C18)+($A19*$C$2))</f>
        <v>34701</v>
      </c>
      <c r="T19" s="13">
        <f>SUM((S19+'Baseline data'!$C18)-'New build change of plans'!T20)</f>
        <v>34782.9</v>
      </c>
      <c r="U19" s="13">
        <f>SUM((T19+'Baseline data'!$C18)-'New build change of plans'!U20)</f>
        <v>34864.800000000003</v>
      </c>
      <c r="V19" s="13">
        <f>SUM((U19+'Baseline data'!$C18)-'New build change of plans'!V20)</f>
        <v>34946.700000000004</v>
      </c>
      <c r="W19" s="13">
        <f>SUM((V19+'Baseline data'!$C18)-'New build change of plans'!W20)</f>
        <v>35028.600000000006</v>
      </c>
      <c r="X19" s="13">
        <f>SUM((W19+'Baseline data'!$C18)-'New build change of plans'!X20)</f>
        <v>35110.500000000007</v>
      </c>
      <c r="Y19" s="13">
        <f>SUM((X19+'Baseline data'!$C18)-'New build change of plans'!Y20)</f>
        <v>35192.400000000009</v>
      </c>
      <c r="Z19" s="13">
        <f>SUM((Y19+'Baseline data'!$C18)-'New build change of plans'!Z20)</f>
        <v>35274.30000000001</v>
      </c>
      <c r="AA19" s="13">
        <f>SUM((Z19+'Baseline data'!$C18)-'New build change of plans'!AA20)</f>
        <v>35356.200000000012</v>
      </c>
      <c r="AB19" s="13">
        <f>SUM((AA19+'Baseline data'!$C18)-'New build change of plans'!AB20)</f>
        <v>35438.100000000013</v>
      </c>
      <c r="AC19" s="13">
        <f>SUM((AB19+'Baseline data'!$C18)-'New build change of plans'!AC20)</f>
        <v>35520.000000000015</v>
      </c>
      <c r="AD19" s="13">
        <f>SUM((AC19+'Baseline data'!$C18)-'New build change of plans'!AD20)</f>
        <v>35601.900000000016</v>
      </c>
      <c r="AE19" s="13">
        <f>SUM((AD19+'Baseline data'!$C18)-'New build change of plans'!AE20)</f>
        <v>35683.800000000017</v>
      </c>
      <c r="AF19" s="13">
        <f>SUM((AE19+'Baseline data'!$C18)-'New build change of plans'!AF20)</f>
        <v>35765.700000000019</v>
      </c>
      <c r="AG19" s="13">
        <f>SUM((AF19+'Baseline data'!$C18)-'New build change of plans'!AG20)</f>
        <v>35847.60000000002</v>
      </c>
      <c r="AH19" s="13">
        <f>SUM((AG19+'Baseline data'!$C18)-'New build change of plans'!AH20)</f>
        <v>35929.500000000022</v>
      </c>
      <c r="AI19" s="13">
        <f>SUM((AH19+'Baseline data'!$C18)-'New build change of plans'!AI20)</f>
        <v>36011.400000000023</v>
      </c>
      <c r="AJ19" s="13">
        <f>SUM((AI19+'Baseline data'!$C18)-'New build change of plans'!AJ20)</f>
        <v>36093.300000000025</v>
      </c>
      <c r="AK19" s="13">
        <f>SUM((AJ19+'Baseline data'!$C18)-'New build change of plans'!AK20)</f>
        <v>36175.200000000026</v>
      </c>
      <c r="AL19" s="13">
        <f>SUM((AK19+'Baseline data'!$C18)-'New build change of plans'!AL20)</f>
        <v>36257.100000000028</v>
      </c>
      <c r="AM19" s="13">
        <f>SUM((AL19+'Baseline data'!$C18)-'New build change of plans'!AM20)</f>
        <v>36339.000000000029</v>
      </c>
      <c r="AN19" s="13">
        <f>SUM((AM19+'Baseline data'!$C18)-'New build change of plans'!AN20)</f>
        <v>36420.900000000031</v>
      </c>
      <c r="AO19" s="13">
        <f>SUM((AN19+'Baseline data'!$C18)-'New build change of plans'!AO20)</f>
        <v>36502.800000000032</v>
      </c>
      <c r="AP19" s="13">
        <f>SUM((AO19+'Baseline data'!$C18)-'New build change of plans'!AP20)</f>
        <v>36584.700000000033</v>
      </c>
      <c r="AQ19" s="13">
        <f>SUM((AP19+'Baseline data'!$C18)-'New build change of plans'!AQ20)</f>
        <v>36666.600000000035</v>
      </c>
      <c r="AR19" s="13">
        <f>SUM((AQ19+'Baseline data'!$C18)-'New build change of plans'!AR20)</f>
        <v>36748.500000000036</v>
      </c>
      <c r="AS19" s="13">
        <f>SUM((AR19+'Baseline data'!$C18)-'New build change of plans'!AS20)</f>
        <v>36830.400000000038</v>
      </c>
      <c r="AT19" s="13">
        <f>SUM((AS19+'Baseline data'!$C18)-'New build change of plans'!AT20)</f>
        <v>36912.300000000039</v>
      </c>
      <c r="AU19" s="13">
        <f>SUM((AT19+'Baseline data'!$C18)-'New build change of plans'!AU20)</f>
        <v>36994.200000000041</v>
      </c>
      <c r="AV19" s="13">
        <f>SUM((AU19+'Baseline data'!$C18)-'New build change of plans'!AV20)</f>
        <v>37076.100000000042</v>
      </c>
      <c r="AW19" s="13">
        <f>SUM((AV19+'Baseline data'!$C18)-'New build change of plans'!AW20)</f>
        <v>37158.000000000044</v>
      </c>
      <c r="AX19" s="13">
        <f>SUM((AW19+'Baseline data'!$C18)-'New build change of plans'!AX20)</f>
        <v>37239.900000000045</v>
      </c>
    </row>
    <row r="20" spans="1:50" x14ac:dyDescent="0.15">
      <c r="B20" s="10" t="s">
        <v>22</v>
      </c>
      <c r="C20" s="23">
        <f t="shared" si="0"/>
        <v>65041.599999999955</v>
      </c>
      <c r="D20" s="11">
        <v>44390</v>
      </c>
      <c r="E20" s="12">
        <v>45010</v>
      </c>
      <c r="F20" s="12">
        <v>45750</v>
      </c>
      <c r="G20" s="12">
        <v>46440</v>
      </c>
      <c r="H20" s="12">
        <v>46970</v>
      </c>
      <c r="I20" s="11">
        <v>47580</v>
      </c>
      <c r="J20" s="11">
        <v>47880</v>
      </c>
      <c r="K20" s="11">
        <v>48290</v>
      </c>
      <c r="L20" s="11">
        <v>48620</v>
      </c>
      <c r="M20" s="11">
        <v>49100</v>
      </c>
      <c r="N20" s="11">
        <v>50400</v>
      </c>
      <c r="O20" s="11">
        <v>51120</v>
      </c>
      <c r="P20" s="11">
        <v>52000</v>
      </c>
      <c r="Q20" s="13">
        <f>SUM((P20+'Baseline data'!$C19)+($A20*$C$2))</f>
        <v>52528</v>
      </c>
      <c r="R20" s="13">
        <f>SUM((Q20+'Baseline data'!$C19)+($A20*$C$2))</f>
        <v>53056</v>
      </c>
      <c r="S20" s="13">
        <f>SUM((R20+'Baseline data'!$C19)+($A20*$C$2))</f>
        <v>53584</v>
      </c>
      <c r="T20" s="13">
        <f>SUM((S20+'Baseline data'!$C19)-'New build change of plans'!T22)</f>
        <v>53953.599999999999</v>
      </c>
      <c r="U20" s="13">
        <f>SUM((T20+'Baseline data'!$C19)-'New build change of plans'!U22)</f>
        <v>54323.199999999997</v>
      </c>
      <c r="V20" s="13">
        <f>SUM((U20+'Baseline data'!$C19)-'New build change of plans'!V22)</f>
        <v>54692.799999999996</v>
      </c>
      <c r="W20" s="13">
        <f>SUM((V20+'Baseline data'!$C19)-'New build change of plans'!W22)</f>
        <v>55062.399999999994</v>
      </c>
      <c r="X20" s="13">
        <f>SUM((W20+'Baseline data'!$C19)-'New build change of plans'!X22)</f>
        <v>55431.999999999993</v>
      </c>
      <c r="Y20" s="13">
        <f>SUM((X20+'Baseline data'!$C19)-'New build change of plans'!Y22)</f>
        <v>55801.599999999991</v>
      </c>
      <c r="Z20" s="13">
        <f>SUM((Y20+'Baseline data'!$C19)-'New build change of plans'!Z22)</f>
        <v>56171.19999999999</v>
      </c>
      <c r="AA20" s="13">
        <f>SUM((Z20+'Baseline data'!$C19)-'New build change of plans'!AA22)</f>
        <v>56540.799999999988</v>
      </c>
      <c r="AB20" s="13">
        <f>SUM((AA20+'Baseline data'!$C19)-'New build change of plans'!AB22)</f>
        <v>56910.399999999987</v>
      </c>
      <c r="AC20" s="13">
        <f>SUM((AB20+'Baseline data'!$C19)-'New build change of plans'!AC22)</f>
        <v>57279.999999999985</v>
      </c>
      <c r="AD20" s="13">
        <f>SUM((AC20+'Baseline data'!$C19)-'New build change of plans'!AD22)</f>
        <v>57649.599999999984</v>
      </c>
      <c r="AE20" s="13">
        <f>SUM((AD20+'Baseline data'!$C19)-'New build change of plans'!AE22)</f>
        <v>58019.199999999983</v>
      </c>
      <c r="AF20" s="13">
        <f>SUM((AE20+'Baseline data'!$C19)-'New build change of plans'!AF22)</f>
        <v>58388.799999999981</v>
      </c>
      <c r="AG20" s="13">
        <f>SUM((AF20+'Baseline data'!$C19)-'New build change of plans'!AG22)</f>
        <v>58758.39999999998</v>
      </c>
      <c r="AH20" s="13">
        <f>SUM((AG20+'Baseline data'!$C19)-'New build change of plans'!AH22)</f>
        <v>59127.999999999978</v>
      </c>
      <c r="AI20" s="13">
        <f>SUM((AH20+'Baseline data'!$C19)-'New build change of plans'!AI22)</f>
        <v>59497.599999999977</v>
      </c>
      <c r="AJ20" s="13">
        <f>SUM((AI20+'Baseline data'!$C19)-'New build change of plans'!AJ22)</f>
        <v>59867.199999999975</v>
      </c>
      <c r="AK20" s="13">
        <f>SUM((AJ20+'Baseline data'!$C19)-'New build change of plans'!AK22)</f>
        <v>60236.799999999974</v>
      </c>
      <c r="AL20" s="13">
        <f>SUM((AK20+'Baseline data'!$C19)-'New build change of plans'!AL22)</f>
        <v>60606.399999999972</v>
      </c>
      <c r="AM20" s="13">
        <f>SUM((AL20+'Baseline data'!$C19)-'New build change of plans'!AM22)</f>
        <v>60975.999999999971</v>
      </c>
      <c r="AN20" s="13">
        <f>SUM((AM20+'Baseline data'!$C19)-'New build change of plans'!AN22)</f>
        <v>61345.599999999969</v>
      </c>
      <c r="AO20" s="13">
        <f>SUM((AN20+'Baseline data'!$C19)-'New build change of plans'!AO22)</f>
        <v>61715.199999999968</v>
      </c>
      <c r="AP20" s="13">
        <f>SUM((AO20+'Baseline data'!$C19)-'New build change of plans'!AP22)</f>
        <v>62084.799999999967</v>
      </c>
      <c r="AQ20" s="13">
        <f>SUM((AP20+'Baseline data'!$C19)-'New build change of plans'!AQ22)</f>
        <v>62454.399999999965</v>
      </c>
      <c r="AR20" s="13">
        <f>SUM((AQ20+'Baseline data'!$C19)-'New build change of plans'!AR22)</f>
        <v>62823.999999999964</v>
      </c>
      <c r="AS20" s="13">
        <f>SUM((AR20+'Baseline data'!$C19)-'New build change of plans'!AS22)</f>
        <v>63193.599999999962</v>
      </c>
      <c r="AT20" s="13">
        <f>SUM((AS20+'Baseline data'!$C19)-'New build change of plans'!AT22)</f>
        <v>63563.199999999961</v>
      </c>
      <c r="AU20" s="13">
        <f>SUM((AT20+'Baseline data'!$C19)-'New build change of plans'!AU22)</f>
        <v>63932.799999999959</v>
      </c>
      <c r="AV20" s="13">
        <f>SUM((AU20+'Baseline data'!$C19)-'New build change of plans'!AV22)</f>
        <v>64302.399999999958</v>
      </c>
      <c r="AW20" s="13">
        <f>SUM((AV20+'Baseline data'!$C19)-'New build change of plans'!AW22)</f>
        <v>64671.999999999956</v>
      </c>
      <c r="AX20" s="13">
        <f>SUM((AW20+'Baseline data'!$C19)-'New build change of plans'!AX22)</f>
        <v>65041.599999999955</v>
      </c>
    </row>
    <row r="21" spans="1:50" x14ac:dyDescent="0.15">
      <c r="B21" s="10" t="s">
        <v>23</v>
      </c>
      <c r="C21" s="23">
        <f t="shared" si="0"/>
        <v>44275.900000000045</v>
      </c>
      <c r="D21" s="11">
        <v>32430</v>
      </c>
      <c r="E21" s="12">
        <v>32780</v>
      </c>
      <c r="F21" s="12">
        <v>33520</v>
      </c>
      <c r="G21" s="12">
        <v>34160</v>
      </c>
      <c r="H21" s="12">
        <v>34860</v>
      </c>
      <c r="I21" s="11">
        <v>35280</v>
      </c>
      <c r="J21" s="11">
        <v>35430</v>
      </c>
      <c r="K21" s="11">
        <v>35750</v>
      </c>
      <c r="L21" s="11">
        <v>36120</v>
      </c>
      <c r="M21" s="11">
        <v>36410</v>
      </c>
      <c r="N21" s="11">
        <v>36600</v>
      </c>
      <c r="O21" s="11">
        <v>36760</v>
      </c>
      <c r="P21" s="11">
        <v>36940</v>
      </c>
      <c r="Q21" s="13">
        <f>SUM((P21+'Baseline data'!$C20)+($A21*$C$2))</f>
        <v>37237</v>
      </c>
      <c r="R21" s="13">
        <f>SUM((Q21+'Baseline data'!$C20)+($A21*$C$2))</f>
        <v>37534</v>
      </c>
      <c r="S21" s="13">
        <f>SUM((R21+'Baseline data'!$C20)+($A21*$C$2))</f>
        <v>37831</v>
      </c>
      <c r="T21" s="13">
        <f>SUM((S21+'Baseline data'!$C20)-'New build change of plans'!T23)</f>
        <v>38038.9</v>
      </c>
      <c r="U21" s="13">
        <f>SUM((T21+'Baseline data'!$C20)-'New build change of plans'!U23)</f>
        <v>38246.800000000003</v>
      </c>
      <c r="V21" s="13">
        <f>SUM((U21+'Baseline data'!$C20)-'New build change of plans'!V23)</f>
        <v>38454.700000000004</v>
      </c>
      <c r="W21" s="13">
        <f>SUM((V21+'Baseline data'!$C20)-'New build change of plans'!W23)</f>
        <v>38662.600000000006</v>
      </c>
      <c r="X21" s="13">
        <f>SUM((W21+'Baseline data'!$C20)-'New build change of plans'!X23)</f>
        <v>38870.500000000007</v>
      </c>
      <c r="Y21" s="13">
        <f>SUM((X21+'Baseline data'!$C20)-'New build change of plans'!Y23)</f>
        <v>39078.400000000009</v>
      </c>
      <c r="Z21" s="13">
        <f>SUM((Y21+'Baseline data'!$C20)-'New build change of plans'!Z23)</f>
        <v>39286.30000000001</v>
      </c>
      <c r="AA21" s="13">
        <f>SUM((Z21+'Baseline data'!$C20)-'New build change of plans'!AA23)</f>
        <v>39494.200000000012</v>
      </c>
      <c r="AB21" s="13">
        <f>SUM((AA21+'Baseline data'!$C20)-'New build change of plans'!AB23)</f>
        <v>39702.100000000013</v>
      </c>
      <c r="AC21" s="13">
        <f>SUM((AB21+'Baseline data'!$C20)-'New build change of plans'!AC23)</f>
        <v>39910.000000000015</v>
      </c>
      <c r="AD21" s="13">
        <f>SUM((AC21+'Baseline data'!$C20)-'New build change of plans'!AD23)</f>
        <v>40117.900000000016</v>
      </c>
      <c r="AE21" s="13">
        <f>SUM((AD21+'Baseline data'!$C20)-'New build change of plans'!AE23)</f>
        <v>40325.800000000017</v>
      </c>
      <c r="AF21" s="13">
        <f>SUM((AE21+'Baseline data'!$C20)-'New build change of plans'!AF23)</f>
        <v>40533.700000000019</v>
      </c>
      <c r="AG21" s="13">
        <f>SUM((AF21+'Baseline data'!$C20)-'New build change of plans'!AG23)</f>
        <v>40741.60000000002</v>
      </c>
      <c r="AH21" s="13">
        <f>SUM((AG21+'Baseline data'!$C20)-'New build change of plans'!AH23)</f>
        <v>40949.500000000022</v>
      </c>
      <c r="AI21" s="13">
        <f>SUM((AH21+'Baseline data'!$C20)-'New build change of plans'!AI23)</f>
        <v>41157.400000000023</v>
      </c>
      <c r="AJ21" s="13">
        <f>SUM((AI21+'Baseline data'!$C20)-'New build change of plans'!AJ23)</f>
        <v>41365.300000000025</v>
      </c>
      <c r="AK21" s="13">
        <f>SUM((AJ21+'Baseline data'!$C20)-'New build change of plans'!AK23)</f>
        <v>41573.200000000026</v>
      </c>
      <c r="AL21" s="13">
        <f>SUM((AK21+'Baseline data'!$C20)-'New build change of plans'!AL23)</f>
        <v>41781.100000000028</v>
      </c>
      <c r="AM21" s="13">
        <f>SUM((AL21+'Baseline data'!$C20)-'New build change of plans'!AM23)</f>
        <v>41989.000000000029</v>
      </c>
      <c r="AN21" s="13">
        <f>SUM((AM21+'Baseline data'!$C20)-'New build change of plans'!AN23)</f>
        <v>42196.900000000031</v>
      </c>
      <c r="AO21" s="13">
        <f>SUM((AN21+'Baseline data'!$C20)-'New build change of plans'!AO23)</f>
        <v>42404.800000000032</v>
      </c>
      <c r="AP21" s="13">
        <f>SUM((AO21+'Baseline data'!$C20)-'New build change of plans'!AP23)</f>
        <v>42612.700000000033</v>
      </c>
      <c r="AQ21" s="13">
        <f>SUM((AP21+'Baseline data'!$C20)-'New build change of plans'!AQ23)</f>
        <v>42820.600000000035</v>
      </c>
      <c r="AR21" s="13">
        <f>SUM((AQ21+'Baseline data'!$C20)-'New build change of plans'!AR23)</f>
        <v>43028.500000000036</v>
      </c>
      <c r="AS21" s="13">
        <f>SUM((AR21+'Baseline data'!$C20)-'New build change of plans'!AS23)</f>
        <v>43236.400000000038</v>
      </c>
      <c r="AT21" s="13">
        <f>SUM((AS21+'Baseline data'!$C20)-'New build change of plans'!AT23)</f>
        <v>43444.300000000039</v>
      </c>
      <c r="AU21" s="13">
        <f>SUM((AT21+'Baseline data'!$C20)-'New build change of plans'!AU23)</f>
        <v>43652.200000000041</v>
      </c>
      <c r="AV21" s="13">
        <f>SUM((AU21+'Baseline data'!$C20)-'New build change of plans'!AV23)</f>
        <v>43860.100000000042</v>
      </c>
      <c r="AW21" s="13">
        <f>SUM((AV21+'Baseline data'!$C20)-'New build change of plans'!AW23)</f>
        <v>44068.000000000044</v>
      </c>
      <c r="AX21" s="13">
        <f>SUM((AW21+'Baseline data'!$C20)-'New build change of plans'!AX23)</f>
        <v>44275.900000000045</v>
      </c>
    </row>
    <row r="22" spans="1:50" x14ac:dyDescent="0.15">
      <c r="B22" s="20" t="s">
        <v>24</v>
      </c>
      <c r="C22" s="23">
        <f t="shared" si="0"/>
        <v>68790.5</v>
      </c>
      <c r="D22" s="19">
        <v>54640</v>
      </c>
      <c r="E22" s="15">
        <v>55040</v>
      </c>
      <c r="F22" s="15">
        <v>55620</v>
      </c>
      <c r="G22" s="15">
        <v>56430</v>
      </c>
      <c r="H22" s="15">
        <v>57020</v>
      </c>
      <c r="I22" s="19">
        <v>57610</v>
      </c>
      <c r="J22" s="19">
        <v>58110</v>
      </c>
      <c r="K22" s="19">
        <v>58350</v>
      </c>
      <c r="L22" s="19">
        <v>58730</v>
      </c>
      <c r="M22" s="19">
        <v>59430</v>
      </c>
      <c r="N22" s="19">
        <v>59790</v>
      </c>
      <c r="O22" s="19">
        <v>60340</v>
      </c>
      <c r="P22" s="19">
        <v>61010</v>
      </c>
      <c r="Q22" s="13">
        <f>SUM((P22+'Baseline data'!$C21)+($A22*$C$2))</f>
        <v>61325</v>
      </c>
      <c r="R22" s="13">
        <f>SUM((Q22+'Baseline data'!$C21)+($A22*$C$2))</f>
        <v>61640</v>
      </c>
      <c r="S22" s="13">
        <f>SUM((R22+'Baseline data'!$C21)+($A22*$C$2))</f>
        <v>61955</v>
      </c>
      <c r="T22" s="13">
        <f>SUM((S22+'Baseline data'!$C21)-'New build change of plans'!T24)</f>
        <v>62175.5</v>
      </c>
      <c r="U22" s="13">
        <f>SUM((T22+'Baseline data'!$C21)-'New build change of plans'!U24)</f>
        <v>62396</v>
      </c>
      <c r="V22" s="13">
        <f>SUM((U22+'Baseline data'!$C21)-'New build change of plans'!V24)</f>
        <v>62616.5</v>
      </c>
      <c r="W22" s="13">
        <f>SUM((V22+'Baseline data'!$C21)-'New build change of plans'!W24)</f>
        <v>62837</v>
      </c>
      <c r="X22" s="13">
        <f>SUM((W22+'Baseline data'!$C21)-'New build change of plans'!X24)</f>
        <v>63057.5</v>
      </c>
      <c r="Y22" s="13">
        <f>SUM((X22+'Baseline data'!$C21)-'New build change of plans'!Y24)</f>
        <v>63278</v>
      </c>
      <c r="Z22" s="13">
        <f>SUM((Y22+'Baseline data'!$C21)-'New build change of plans'!Z24)</f>
        <v>63498.5</v>
      </c>
      <c r="AA22" s="13">
        <f>SUM((Z22+'Baseline data'!$C21)-'New build change of plans'!AA24)</f>
        <v>63719</v>
      </c>
      <c r="AB22" s="13">
        <f>SUM((AA22+'Baseline data'!$C21)-'New build change of plans'!AB24)</f>
        <v>63939.5</v>
      </c>
      <c r="AC22" s="13">
        <f>SUM((AB22+'Baseline data'!$C21)-'New build change of plans'!AC24)</f>
        <v>64160</v>
      </c>
      <c r="AD22" s="13">
        <f>SUM((AC22+'Baseline data'!$C21)-'New build change of plans'!AD24)</f>
        <v>64380.5</v>
      </c>
      <c r="AE22" s="13">
        <f>SUM((AD22+'Baseline data'!$C21)-'New build change of plans'!AE24)</f>
        <v>64601</v>
      </c>
      <c r="AF22" s="13">
        <f>SUM((AE22+'Baseline data'!$C21)-'New build change of plans'!AF24)</f>
        <v>64821.5</v>
      </c>
      <c r="AG22" s="13">
        <f>SUM((AF22+'Baseline data'!$C21)-'New build change of plans'!AG24)</f>
        <v>65042</v>
      </c>
      <c r="AH22" s="13">
        <f>SUM((AG22+'Baseline data'!$C21)-'New build change of plans'!AH24)</f>
        <v>65262.5</v>
      </c>
      <c r="AI22" s="13">
        <f>SUM((AH22+'Baseline data'!$C21)-'New build change of plans'!AI24)</f>
        <v>65483</v>
      </c>
      <c r="AJ22" s="13">
        <f>SUM((AI22+'Baseline data'!$C21)-'New build change of plans'!AJ24)</f>
        <v>65703.5</v>
      </c>
      <c r="AK22" s="13">
        <f>SUM((AJ22+'Baseline data'!$C21)-'New build change of plans'!AK24)</f>
        <v>65924</v>
      </c>
      <c r="AL22" s="13">
        <f>SUM((AK22+'Baseline data'!$C21)-'New build change of plans'!AL24)</f>
        <v>66144.5</v>
      </c>
      <c r="AM22" s="13">
        <f>SUM((AL22+'Baseline data'!$C21)-'New build change of plans'!AM24)</f>
        <v>66365</v>
      </c>
      <c r="AN22" s="13">
        <f>SUM((AM22+'Baseline data'!$C21)-'New build change of plans'!AN24)</f>
        <v>66585.5</v>
      </c>
      <c r="AO22" s="13">
        <f>SUM((AN22+'Baseline data'!$C21)-'New build change of plans'!AO24)</f>
        <v>66806</v>
      </c>
      <c r="AP22" s="13">
        <f>SUM((AO22+'Baseline data'!$C21)-'New build change of plans'!AP24)</f>
        <v>67026.5</v>
      </c>
      <c r="AQ22" s="13">
        <f>SUM((AP22+'Baseline data'!$C21)-'New build change of plans'!AQ24)</f>
        <v>67247</v>
      </c>
      <c r="AR22" s="13">
        <f>SUM((AQ22+'Baseline data'!$C21)-'New build change of plans'!AR24)</f>
        <v>67467.5</v>
      </c>
      <c r="AS22" s="13">
        <f>SUM((AR22+'Baseline data'!$C21)-'New build change of plans'!AS24)</f>
        <v>67688</v>
      </c>
      <c r="AT22" s="13">
        <f>SUM((AS22+'Baseline data'!$C21)-'New build change of plans'!AT24)</f>
        <v>67908.5</v>
      </c>
      <c r="AU22" s="13">
        <f>SUM((AT22+'Baseline data'!$C21)-'New build change of plans'!AU24)</f>
        <v>68129</v>
      </c>
      <c r="AV22" s="13">
        <f>SUM((AU22+'Baseline data'!$C21)-'New build change of plans'!AV24)</f>
        <v>68349.5</v>
      </c>
      <c r="AW22" s="13">
        <f>SUM((AV22+'Baseline data'!$C21)-'New build change of plans'!AW24)</f>
        <v>68570</v>
      </c>
      <c r="AX22" s="13">
        <f>SUM((AW22+'Baseline data'!$C21)-'New build change of plans'!AX24)</f>
        <v>68790.5</v>
      </c>
    </row>
    <row r="23" spans="1:50" x14ac:dyDescent="0.15">
      <c r="B23" s="10" t="s">
        <v>25</v>
      </c>
      <c r="C23" s="23">
        <f t="shared" si="0"/>
        <v>89338.80000000009</v>
      </c>
      <c r="D23" s="11">
        <v>66410</v>
      </c>
      <c r="E23" s="12">
        <v>67060</v>
      </c>
      <c r="F23" s="12">
        <v>67770</v>
      </c>
      <c r="G23" s="12">
        <v>68380</v>
      </c>
      <c r="H23" s="12">
        <v>69090</v>
      </c>
      <c r="I23" s="11">
        <v>69870</v>
      </c>
      <c r="J23" s="11">
        <v>70640</v>
      </c>
      <c r="K23" s="11">
        <v>71400</v>
      </c>
      <c r="L23" s="11">
        <v>72270</v>
      </c>
      <c r="M23" s="11">
        <v>72690</v>
      </c>
      <c r="N23" s="11">
        <v>73370</v>
      </c>
      <c r="O23" s="11">
        <v>73890</v>
      </c>
      <c r="P23" s="11">
        <v>74420</v>
      </c>
      <c r="Q23" s="13">
        <f>SUM((P23+'Baseline data'!$C22)+($A23*$C$2))</f>
        <v>75024</v>
      </c>
      <c r="R23" s="13">
        <f>SUM((Q23+'Baseline data'!$C22)+($A23*$C$2))</f>
        <v>75628</v>
      </c>
      <c r="S23" s="13">
        <f>SUM((R23+'Baseline data'!$C22)+($A23*$C$2))</f>
        <v>76232</v>
      </c>
      <c r="T23" s="13">
        <f>SUM((S23+'Baseline data'!$C22)-'New build change of plans'!T25)</f>
        <v>76654.8</v>
      </c>
      <c r="U23" s="13">
        <f>SUM((T23+'Baseline data'!$C22)-'New build change of plans'!U25)</f>
        <v>77077.600000000006</v>
      </c>
      <c r="V23" s="13">
        <f>SUM((U23+'Baseline data'!$C22)-'New build change of plans'!V25)</f>
        <v>77500.400000000009</v>
      </c>
      <c r="W23" s="13">
        <f>SUM((V23+'Baseline data'!$C22)-'New build change of plans'!W25)</f>
        <v>77923.200000000012</v>
      </c>
      <c r="X23" s="13">
        <f>SUM((W23+'Baseline data'!$C22)-'New build change of plans'!X25)</f>
        <v>78346.000000000015</v>
      </c>
      <c r="Y23" s="13">
        <f>SUM((X23+'Baseline data'!$C22)-'New build change of plans'!Y25)</f>
        <v>78768.800000000017</v>
      </c>
      <c r="Z23" s="13">
        <f>SUM((Y23+'Baseline data'!$C22)-'New build change of plans'!Z25)</f>
        <v>79191.60000000002</v>
      </c>
      <c r="AA23" s="13">
        <f>SUM((Z23+'Baseline data'!$C22)-'New build change of plans'!AA25)</f>
        <v>79614.400000000023</v>
      </c>
      <c r="AB23" s="13">
        <f>SUM((AA23+'Baseline data'!$C22)-'New build change of plans'!AB25)</f>
        <v>80037.200000000026</v>
      </c>
      <c r="AC23" s="13">
        <f>SUM((AB23+'Baseline data'!$C22)-'New build change of plans'!AC25)</f>
        <v>80460.000000000029</v>
      </c>
      <c r="AD23" s="13">
        <f>SUM((AC23+'Baseline data'!$C22)-'New build change of plans'!AD25)</f>
        <v>80882.800000000032</v>
      </c>
      <c r="AE23" s="13">
        <f>SUM((AD23+'Baseline data'!$C22)-'New build change of plans'!AE25)</f>
        <v>81305.600000000035</v>
      </c>
      <c r="AF23" s="13">
        <f>SUM((AE23+'Baseline data'!$C22)-'New build change of plans'!AF25)</f>
        <v>81728.400000000038</v>
      </c>
      <c r="AG23" s="13">
        <f>SUM((AF23+'Baseline data'!$C22)-'New build change of plans'!AG25)</f>
        <v>82151.200000000041</v>
      </c>
      <c r="AH23" s="13">
        <f>SUM((AG23+'Baseline data'!$C22)-'New build change of plans'!AH25)</f>
        <v>82574.000000000044</v>
      </c>
      <c r="AI23" s="13">
        <f>SUM((AH23+'Baseline data'!$C22)-'New build change of plans'!AI25)</f>
        <v>82996.800000000047</v>
      </c>
      <c r="AJ23" s="13">
        <f>SUM((AI23+'Baseline data'!$C22)-'New build change of plans'!AJ25)</f>
        <v>83419.600000000049</v>
      </c>
      <c r="AK23" s="13">
        <f>SUM((AJ23+'Baseline data'!$C22)-'New build change of plans'!AK25)</f>
        <v>83842.400000000052</v>
      </c>
      <c r="AL23" s="13">
        <f>SUM((AK23+'Baseline data'!$C22)-'New build change of plans'!AL25)</f>
        <v>84265.200000000055</v>
      </c>
      <c r="AM23" s="13">
        <f>SUM((AL23+'Baseline data'!$C22)-'New build change of plans'!AM25)</f>
        <v>84688.000000000058</v>
      </c>
      <c r="AN23" s="13">
        <f>SUM((AM23+'Baseline data'!$C22)-'New build change of plans'!AN25)</f>
        <v>85110.800000000061</v>
      </c>
      <c r="AO23" s="13">
        <f>SUM((AN23+'Baseline data'!$C22)-'New build change of plans'!AO25)</f>
        <v>85533.600000000064</v>
      </c>
      <c r="AP23" s="13">
        <f>SUM((AO23+'Baseline data'!$C22)-'New build change of plans'!AP25)</f>
        <v>85956.400000000067</v>
      </c>
      <c r="AQ23" s="13">
        <f>SUM((AP23+'Baseline data'!$C22)-'New build change of plans'!AQ25)</f>
        <v>86379.20000000007</v>
      </c>
      <c r="AR23" s="13">
        <f>SUM((AQ23+'Baseline data'!$C22)-'New build change of plans'!AR25)</f>
        <v>86802.000000000073</v>
      </c>
      <c r="AS23" s="13">
        <f>SUM((AR23+'Baseline data'!$C22)-'New build change of plans'!AS25)</f>
        <v>87224.800000000076</v>
      </c>
      <c r="AT23" s="13">
        <f>SUM((AS23+'Baseline data'!$C22)-'New build change of plans'!AT25)</f>
        <v>87647.600000000079</v>
      </c>
      <c r="AU23" s="13">
        <f>SUM((AT23+'Baseline data'!$C22)-'New build change of plans'!AU25)</f>
        <v>88070.400000000081</v>
      </c>
      <c r="AV23" s="13">
        <f>SUM((AU23+'Baseline data'!$C22)-'New build change of plans'!AV25)</f>
        <v>88493.200000000084</v>
      </c>
      <c r="AW23" s="13">
        <f>SUM((AV23+'Baseline data'!$C22)-'New build change of plans'!AW25)</f>
        <v>88916.000000000087</v>
      </c>
      <c r="AX23" s="13">
        <f>SUM((AW23+'Baseline data'!$C22)-'New build change of plans'!AX25)</f>
        <v>89338.80000000009</v>
      </c>
    </row>
    <row r="24" spans="1:50" x14ac:dyDescent="0.15">
      <c r="B24" s="10" t="s">
        <v>26</v>
      </c>
      <c r="C24" s="23">
        <f t="shared" si="0"/>
        <v>60135</v>
      </c>
      <c r="D24" s="11">
        <v>51620</v>
      </c>
      <c r="E24" s="12">
        <v>52040</v>
      </c>
      <c r="F24" s="12">
        <v>52590</v>
      </c>
      <c r="G24" s="12">
        <v>53180</v>
      </c>
      <c r="H24" s="12">
        <v>53860</v>
      </c>
      <c r="I24" s="11">
        <v>54290</v>
      </c>
      <c r="J24" s="11">
        <v>54580</v>
      </c>
      <c r="K24" s="11">
        <v>54960</v>
      </c>
      <c r="L24" s="11">
        <v>55360</v>
      </c>
      <c r="M24" s="11">
        <v>55650</v>
      </c>
      <c r="N24" s="11">
        <v>55910</v>
      </c>
      <c r="O24" s="11">
        <v>56090</v>
      </c>
      <c r="P24" s="11">
        <v>56430</v>
      </c>
      <c r="Q24" s="13">
        <f>SUM((P24+'Baseline data'!$C23)+($A24*$C$2))</f>
        <v>56580</v>
      </c>
      <c r="R24" s="13">
        <f>SUM((Q24+'Baseline data'!$C23)+($A24*$C$2))</f>
        <v>56730</v>
      </c>
      <c r="S24" s="13">
        <f>SUM((R24+'Baseline data'!$C23)+($A24*$C$2))</f>
        <v>56880</v>
      </c>
      <c r="T24" s="13">
        <f>SUM((S24+'Baseline data'!$C23)-'New build change of plans'!T26)</f>
        <v>56985</v>
      </c>
      <c r="U24" s="13">
        <f>SUM((T24+'Baseline data'!$C23)-'New build change of plans'!U26)</f>
        <v>57090</v>
      </c>
      <c r="V24" s="13">
        <f>SUM((U24+'Baseline data'!$C23)-'New build change of plans'!V26)</f>
        <v>57195</v>
      </c>
      <c r="W24" s="13">
        <f>SUM((V24+'Baseline data'!$C23)-'New build change of plans'!W26)</f>
        <v>57300</v>
      </c>
      <c r="X24" s="13">
        <f>SUM((W24+'Baseline data'!$C23)-'New build change of plans'!X26)</f>
        <v>57405</v>
      </c>
      <c r="Y24" s="13">
        <f>SUM((X24+'Baseline data'!$C23)-'New build change of plans'!Y26)</f>
        <v>57510</v>
      </c>
      <c r="Z24" s="13">
        <f>SUM((Y24+'Baseline data'!$C23)-'New build change of plans'!Z26)</f>
        <v>57615</v>
      </c>
      <c r="AA24" s="13">
        <f>SUM((Z24+'Baseline data'!$C23)-'New build change of plans'!AA26)</f>
        <v>57720</v>
      </c>
      <c r="AB24" s="13">
        <f>SUM((AA24+'Baseline data'!$C23)-'New build change of plans'!AB26)</f>
        <v>57825</v>
      </c>
      <c r="AC24" s="13">
        <f>SUM((AB24+'Baseline data'!$C23)-'New build change of plans'!AC26)</f>
        <v>57930</v>
      </c>
      <c r="AD24" s="13">
        <f>SUM((AC24+'Baseline data'!$C23)-'New build change of plans'!AD26)</f>
        <v>58035</v>
      </c>
      <c r="AE24" s="13">
        <f>SUM((AD24+'Baseline data'!$C23)-'New build change of plans'!AE26)</f>
        <v>58140</v>
      </c>
      <c r="AF24" s="13">
        <f>SUM((AE24+'Baseline data'!$C23)-'New build change of plans'!AF26)</f>
        <v>58245</v>
      </c>
      <c r="AG24" s="13">
        <f>SUM((AF24+'Baseline data'!$C23)-'New build change of plans'!AG26)</f>
        <v>58350</v>
      </c>
      <c r="AH24" s="13">
        <f>SUM((AG24+'Baseline data'!$C23)-'New build change of plans'!AH26)</f>
        <v>58455</v>
      </c>
      <c r="AI24" s="13">
        <f>SUM((AH24+'Baseline data'!$C23)-'New build change of plans'!AI26)</f>
        <v>58560</v>
      </c>
      <c r="AJ24" s="13">
        <f>SUM((AI24+'Baseline data'!$C23)-'New build change of plans'!AJ26)</f>
        <v>58665</v>
      </c>
      <c r="AK24" s="13">
        <f>SUM((AJ24+'Baseline data'!$C23)-'New build change of plans'!AK26)</f>
        <v>58770</v>
      </c>
      <c r="AL24" s="13">
        <f>SUM((AK24+'Baseline data'!$C23)-'New build change of plans'!AL26)</f>
        <v>58875</v>
      </c>
      <c r="AM24" s="13">
        <f>SUM((AL24+'Baseline data'!$C23)-'New build change of plans'!AM26)</f>
        <v>58980</v>
      </c>
      <c r="AN24" s="13">
        <f>SUM((AM24+'Baseline data'!$C23)-'New build change of plans'!AN26)</f>
        <v>59085</v>
      </c>
      <c r="AO24" s="13">
        <f>SUM((AN24+'Baseline data'!$C23)-'New build change of plans'!AO26)</f>
        <v>59190</v>
      </c>
      <c r="AP24" s="13">
        <f>SUM((AO24+'Baseline data'!$C23)-'New build change of plans'!AP26)</f>
        <v>59295</v>
      </c>
      <c r="AQ24" s="13">
        <f>SUM((AP24+'Baseline data'!$C23)-'New build change of plans'!AQ26)</f>
        <v>59400</v>
      </c>
      <c r="AR24" s="13">
        <f>SUM((AQ24+'Baseline data'!$C23)-'New build change of plans'!AR26)</f>
        <v>59505</v>
      </c>
      <c r="AS24" s="13">
        <f>SUM((AR24+'Baseline data'!$C23)-'New build change of plans'!AS26)</f>
        <v>59610</v>
      </c>
      <c r="AT24" s="13">
        <f>SUM((AS24+'Baseline data'!$C23)-'New build change of plans'!AT26)</f>
        <v>59715</v>
      </c>
      <c r="AU24" s="13">
        <f>SUM((AT24+'Baseline data'!$C23)-'New build change of plans'!AU26)</f>
        <v>59820</v>
      </c>
      <c r="AV24" s="13">
        <f>SUM((AU24+'Baseline data'!$C23)-'New build change of plans'!AV26)</f>
        <v>59925</v>
      </c>
      <c r="AW24" s="13">
        <f>SUM((AV24+'Baseline data'!$C23)-'New build change of plans'!AW26)</f>
        <v>60030</v>
      </c>
      <c r="AX24" s="13">
        <f>SUM((AW24+'Baseline data'!$C23)-'New build change of plans'!AX26)</f>
        <v>60135</v>
      </c>
    </row>
    <row r="25" spans="1:50" x14ac:dyDescent="0.15">
      <c r="B25" s="10" t="s">
        <v>27</v>
      </c>
      <c r="C25" s="23">
        <f t="shared" si="0"/>
        <v>74343.69999999991</v>
      </c>
      <c r="D25" s="11">
        <v>55830</v>
      </c>
      <c r="E25" s="12">
        <v>56450</v>
      </c>
      <c r="F25" s="12">
        <v>57370</v>
      </c>
      <c r="G25" s="12">
        <v>58350</v>
      </c>
      <c r="H25" s="12">
        <v>59690</v>
      </c>
      <c r="I25" s="11">
        <v>60350</v>
      </c>
      <c r="J25" s="11">
        <v>61010</v>
      </c>
      <c r="K25" s="11">
        <v>61720</v>
      </c>
      <c r="L25" s="11">
        <v>62420</v>
      </c>
      <c r="M25" s="11">
        <v>63010</v>
      </c>
      <c r="N25" s="11">
        <v>63640</v>
      </c>
      <c r="O25" s="11">
        <v>64510</v>
      </c>
      <c r="P25" s="11">
        <v>65180</v>
      </c>
      <c r="Q25" s="13">
        <f>SUM((P25+'Baseline data'!$C24)+($A25*$C$2))</f>
        <v>65551</v>
      </c>
      <c r="R25" s="13">
        <f>SUM((Q25+'Baseline data'!$C24)+($A25*$C$2))</f>
        <v>65922</v>
      </c>
      <c r="S25" s="13">
        <f>SUM((R25+'Baseline data'!$C24)+($A25*$C$2))</f>
        <v>66293</v>
      </c>
      <c r="T25" s="13">
        <f>SUM((S25+'Baseline data'!$C24)-'New build change of plans'!T27)</f>
        <v>66552.7</v>
      </c>
      <c r="U25" s="13">
        <f>SUM((T25+'Baseline data'!$C24)-'New build change of plans'!U27)</f>
        <v>66812.399999999994</v>
      </c>
      <c r="V25" s="13">
        <f>SUM((U25+'Baseline data'!$C24)-'New build change of plans'!V27)</f>
        <v>67072.099999999991</v>
      </c>
      <c r="W25" s="13">
        <f>SUM((V25+'Baseline data'!$C24)-'New build change of plans'!W27)</f>
        <v>67331.799999999988</v>
      </c>
      <c r="X25" s="13">
        <f>SUM((W25+'Baseline data'!$C24)-'New build change of plans'!X27)</f>
        <v>67591.499999999985</v>
      </c>
      <c r="Y25" s="13">
        <f>SUM((X25+'Baseline data'!$C24)-'New build change of plans'!Y27)</f>
        <v>67851.199999999983</v>
      </c>
      <c r="Z25" s="13">
        <f>SUM((Y25+'Baseline data'!$C24)-'New build change of plans'!Z27)</f>
        <v>68110.89999999998</v>
      </c>
      <c r="AA25" s="13">
        <f>SUM((Z25+'Baseline data'!$C24)-'New build change of plans'!AA27)</f>
        <v>68370.599999999977</v>
      </c>
      <c r="AB25" s="13">
        <f>SUM((AA25+'Baseline data'!$C24)-'New build change of plans'!AB27)</f>
        <v>68630.299999999974</v>
      </c>
      <c r="AC25" s="13">
        <f>SUM((AB25+'Baseline data'!$C24)-'New build change of plans'!AC27)</f>
        <v>68889.999999999971</v>
      </c>
      <c r="AD25" s="13">
        <f>SUM((AC25+'Baseline data'!$C24)-'New build change of plans'!AD27)</f>
        <v>69149.699999999968</v>
      </c>
      <c r="AE25" s="13">
        <f>SUM((AD25+'Baseline data'!$C24)-'New build change of plans'!AE27)</f>
        <v>69409.399999999965</v>
      </c>
      <c r="AF25" s="13">
        <f>SUM((AE25+'Baseline data'!$C24)-'New build change of plans'!AF27)</f>
        <v>69669.099999999962</v>
      </c>
      <c r="AG25" s="13">
        <f>SUM((AF25+'Baseline data'!$C24)-'New build change of plans'!AG27)</f>
        <v>69928.799999999959</v>
      </c>
      <c r="AH25" s="13">
        <f>SUM((AG25+'Baseline data'!$C24)-'New build change of plans'!AH27)</f>
        <v>70188.499999999956</v>
      </c>
      <c r="AI25" s="13">
        <f>SUM((AH25+'Baseline data'!$C24)-'New build change of plans'!AI27)</f>
        <v>70448.199999999953</v>
      </c>
      <c r="AJ25" s="13">
        <f>SUM((AI25+'Baseline data'!$C24)-'New build change of plans'!AJ27)</f>
        <v>70707.899999999951</v>
      </c>
      <c r="AK25" s="13">
        <f>SUM((AJ25+'Baseline data'!$C24)-'New build change of plans'!AK27)</f>
        <v>70967.599999999948</v>
      </c>
      <c r="AL25" s="13">
        <f>SUM((AK25+'Baseline data'!$C24)-'New build change of plans'!AL27)</f>
        <v>71227.299999999945</v>
      </c>
      <c r="AM25" s="13">
        <f>SUM((AL25+'Baseline data'!$C24)-'New build change of plans'!AM27)</f>
        <v>71486.999999999942</v>
      </c>
      <c r="AN25" s="13">
        <f>SUM((AM25+'Baseline data'!$C24)-'New build change of plans'!AN27)</f>
        <v>71746.699999999939</v>
      </c>
      <c r="AO25" s="13">
        <f>SUM((AN25+'Baseline data'!$C24)-'New build change of plans'!AO27)</f>
        <v>72006.399999999936</v>
      </c>
      <c r="AP25" s="13">
        <f>SUM((AO25+'Baseline data'!$C24)-'New build change of plans'!AP27)</f>
        <v>72266.099999999933</v>
      </c>
      <c r="AQ25" s="13">
        <f>SUM((AP25+'Baseline data'!$C24)-'New build change of plans'!AQ27)</f>
        <v>72525.79999999993</v>
      </c>
      <c r="AR25" s="13">
        <f>SUM((AQ25+'Baseline data'!$C24)-'New build change of plans'!AR27)</f>
        <v>72785.499999999927</v>
      </c>
      <c r="AS25" s="13">
        <f>SUM((AR25+'Baseline data'!$C24)-'New build change of plans'!AS27)</f>
        <v>73045.199999999924</v>
      </c>
      <c r="AT25" s="13">
        <f>SUM((AS25+'Baseline data'!$C24)-'New build change of plans'!AT27)</f>
        <v>73304.899999999921</v>
      </c>
      <c r="AU25" s="13">
        <f>SUM((AT25+'Baseline data'!$C24)-'New build change of plans'!AU27)</f>
        <v>73564.599999999919</v>
      </c>
      <c r="AV25" s="13">
        <f>SUM((AU25+'Baseline data'!$C24)-'New build change of plans'!AV27)</f>
        <v>73824.299999999916</v>
      </c>
      <c r="AW25" s="13">
        <f>SUM((AV25+'Baseline data'!$C24)-'New build change of plans'!AW27)</f>
        <v>74083.999999999913</v>
      </c>
      <c r="AX25" s="13">
        <f>SUM((AW25+'Baseline data'!$C24)-'New build change of plans'!AX27)</f>
        <v>74343.69999999991</v>
      </c>
    </row>
    <row r="26" spans="1:50" x14ac:dyDescent="0.15">
      <c r="B26" s="20" t="s">
        <v>28</v>
      </c>
      <c r="C26" s="23">
        <f t="shared" si="0"/>
        <v>41334.099999999955</v>
      </c>
      <c r="D26" s="19">
        <v>33580</v>
      </c>
      <c r="E26" s="15">
        <v>33750</v>
      </c>
      <c r="F26" s="15">
        <v>33890</v>
      </c>
      <c r="G26" s="15">
        <v>34250</v>
      </c>
      <c r="H26" s="15">
        <v>34640</v>
      </c>
      <c r="I26" s="19">
        <v>35020</v>
      </c>
      <c r="J26" s="19">
        <v>35260</v>
      </c>
      <c r="K26" s="19">
        <v>35570</v>
      </c>
      <c r="L26" s="19">
        <v>35760</v>
      </c>
      <c r="M26" s="19">
        <v>35840</v>
      </c>
      <c r="N26" s="19">
        <v>36020</v>
      </c>
      <c r="O26" s="19">
        <v>36160</v>
      </c>
      <c r="P26" s="19">
        <v>36320</v>
      </c>
      <c r="Q26" s="13">
        <f>SUM((P26+'Baseline data'!$C25)+($A26*$C$2))</f>
        <v>36523</v>
      </c>
      <c r="R26" s="13">
        <f>SUM((Q26+'Baseline data'!$C25)+($A26*$C$2))</f>
        <v>36726</v>
      </c>
      <c r="S26" s="13">
        <f>SUM((R26+'Baseline data'!$C25)+($A26*$C$2))</f>
        <v>36929</v>
      </c>
      <c r="T26" s="13">
        <f>SUM((S26+'Baseline data'!$C25)-'New build change of plans'!T28)</f>
        <v>37071.1</v>
      </c>
      <c r="U26" s="13">
        <f>SUM((T26+'Baseline data'!$C25)-'New build change of plans'!U28)</f>
        <v>37213.199999999997</v>
      </c>
      <c r="V26" s="13">
        <f>SUM((U26+'Baseline data'!$C25)-'New build change of plans'!V28)</f>
        <v>37355.299999999996</v>
      </c>
      <c r="W26" s="13">
        <f>SUM((V26+'Baseline data'!$C25)-'New build change of plans'!W28)</f>
        <v>37497.399999999994</v>
      </c>
      <c r="X26" s="13">
        <f>SUM((W26+'Baseline data'!$C25)-'New build change of plans'!X28)</f>
        <v>37639.499999999993</v>
      </c>
      <c r="Y26" s="13">
        <f>SUM((X26+'Baseline data'!$C25)-'New build change of plans'!Y28)</f>
        <v>37781.599999999991</v>
      </c>
      <c r="Z26" s="13">
        <f>SUM((Y26+'Baseline data'!$C25)-'New build change of plans'!Z28)</f>
        <v>37923.69999999999</v>
      </c>
      <c r="AA26" s="13">
        <f>SUM((Z26+'Baseline data'!$C25)-'New build change of plans'!AA28)</f>
        <v>38065.799999999988</v>
      </c>
      <c r="AB26" s="13">
        <f>SUM((AA26+'Baseline data'!$C25)-'New build change of plans'!AB28)</f>
        <v>38207.899999999987</v>
      </c>
      <c r="AC26" s="13">
        <f>SUM((AB26+'Baseline data'!$C25)-'New build change of plans'!AC28)</f>
        <v>38349.999999999985</v>
      </c>
      <c r="AD26" s="13">
        <f>SUM((AC26+'Baseline data'!$C25)-'New build change of plans'!AD28)</f>
        <v>38492.099999999984</v>
      </c>
      <c r="AE26" s="13">
        <f>SUM((AD26+'Baseline data'!$C25)-'New build change of plans'!AE28)</f>
        <v>38634.199999999983</v>
      </c>
      <c r="AF26" s="13">
        <f>SUM((AE26+'Baseline data'!$C25)-'New build change of plans'!AF28)</f>
        <v>38776.299999999981</v>
      </c>
      <c r="AG26" s="13">
        <f>SUM((AF26+'Baseline data'!$C25)-'New build change of plans'!AG28)</f>
        <v>38918.39999999998</v>
      </c>
      <c r="AH26" s="13">
        <f>SUM((AG26+'Baseline data'!$C25)-'New build change of plans'!AH28)</f>
        <v>39060.499999999978</v>
      </c>
      <c r="AI26" s="13">
        <f>SUM((AH26+'Baseline data'!$C25)-'New build change of plans'!AI28)</f>
        <v>39202.599999999977</v>
      </c>
      <c r="AJ26" s="13">
        <f>SUM((AI26+'Baseline data'!$C25)-'New build change of plans'!AJ28)</f>
        <v>39344.699999999975</v>
      </c>
      <c r="AK26" s="13">
        <f>SUM((AJ26+'Baseline data'!$C25)-'New build change of plans'!AK28)</f>
        <v>39486.799999999974</v>
      </c>
      <c r="AL26" s="13">
        <f>SUM((AK26+'Baseline data'!$C25)-'New build change of plans'!AL28)</f>
        <v>39628.899999999972</v>
      </c>
      <c r="AM26" s="13">
        <f>SUM((AL26+'Baseline data'!$C25)-'New build change of plans'!AM28)</f>
        <v>39770.999999999971</v>
      </c>
      <c r="AN26" s="13">
        <f>SUM((AM26+'Baseline data'!$C25)-'New build change of plans'!AN28)</f>
        <v>39913.099999999969</v>
      </c>
      <c r="AO26" s="13">
        <f>SUM((AN26+'Baseline data'!$C25)-'New build change of plans'!AO28)</f>
        <v>40055.199999999968</v>
      </c>
      <c r="AP26" s="13">
        <f>SUM((AO26+'Baseline data'!$C25)-'New build change of plans'!AP28)</f>
        <v>40197.299999999967</v>
      </c>
      <c r="AQ26" s="13">
        <f>SUM((AP26+'Baseline data'!$C25)-'New build change of plans'!AQ28)</f>
        <v>40339.399999999965</v>
      </c>
      <c r="AR26" s="13">
        <f>SUM((AQ26+'Baseline data'!$C25)-'New build change of plans'!AR28)</f>
        <v>40481.499999999964</v>
      </c>
      <c r="AS26" s="13">
        <f>SUM((AR26+'Baseline data'!$C25)-'New build change of plans'!AS28)</f>
        <v>40623.599999999962</v>
      </c>
      <c r="AT26" s="13">
        <f>SUM((AS26+'Baseline data'!$C25)-'New build change of plans'!AT28)</f>
        <v>40765.699999999961</v>
      </c>
      <c r="AU26" s="13">
        <f>SUM((AT26+'Baseline data'!$C25)-'New build change of plans'!AU28)</f>
        <v>40907.799999999959</v>
      </c>
      <c r="AV26" s="13">
        <f>SUM((AU26+'Baseline data'!$C25)-'New build change of plans'!AV28)</f>
        <v>41049.899999999958</v>
      </c>
      <c r="AW26" s="13">
        <f>SUM((AV26+'Baseline data'!$C25)-'New build change of plans'!AW28)</f>
        <v>41191.999999999956</v>
      </c>
      <c r="AX26" s="13">
        <f>SUM((AW26+'Baseline data'!$C25)-'New build change of plans'!AX28)</f>
        <v>41334.099999999955</v>
      </c>
    </row>
    <row r="27" spans="1:50" x14ac:dyDescent="0.15">
      <c r="B27" s="20"/>
      <c r="C27" s="23"/>
      <c r="D27" s="19"/>
      <c r="E27" s="15"/>
      <c r="F27" s="15"/>
      <c r="G27" s="15"/>
      <c r="H27" s="15"/>
      <c r="I27" s="19"/>
      <c r="J27" s="19"/>
      <c r="K27" s="19"/>
      <c r="L27" s="19"/>
      <c r="M27" s="19"/>
      <c r="N27" s="19"/>
      <c r="O27" s="19"/>
      <c r="P27" s="19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x14ac:dyDescent="0.15">
      <c r="A28" s="7">
        <v>0.2</v>
      </c>
      <c r="B28" s="20" t="s">
        <v>36</v>
      </c>
      <c r="C28" s="23">
        <f t="shared" si="0"/>
        <v>141389.14000000001</v>
      </c>
      <c r="D28" s="19"/>
      <c r="E28" s="15"/>
      <c r="F28" s="15"/>
      <c r="G28" s="15"/>
      <c r="H28" s="15"/>
      <c r="I28" s="19"/>
      <c r="J28" s="19"/>
      <c r="K28" s="19"/>
      <c r="L28" s="19"/>
      <c r="M28" s="19"/>
      <c r="N28" s="19"/>
      <c r="O28" s="19"/>
      <c r="P28" s="19"/>
      <c r="Q28" s="13"/>
      <c r="R28" s="13"/>
      <c r="S28" s="13"/>
      <c r="T28" s="13">
        <f>SUM($C$2*$A28)+'New build change of plans'!T30</f>
        <v>4560.9400000000005</v>
      </c>
      <c r="U28" s="13">
        <f>SUM($C$2*$A28)+T28+'New build change of plans'!U30</f>
        <v>9121.880000000001</v>
      </c>
      <c r="V28" s="13">
        <f>SUM($C$2*$A28)+U28+'New build change of plans'!V30</f>
        <v>13682.820000000002</v>
      </c>
      <c r="W28" s="13">
        <f>SUM($C$2*$A28)+V28+'New build change of plans'!W30</f>
        <v>18243.760000000002</v>
      </c>
      <c r="X28" s="13">
        <f>SUM($C$2*$A28)+W28+'New build change of plans'!X30</f>
        <v>22804.700000000004</v>
      </c>
      <c r="Y28" s="13">
        <f>SUM($C$2*$A28)+X28+'New build change of plans'!Y30</f>
        <v>27365.640000000007</v>
      </c>
      <c r="Z28" s="13">
        <f>SUM($C$2*$A28)+Y28+'New build change of plans'!Z30</f>
        <v>31926.580000000009</v>
      </c>
      <c r="AA28" s="13">
        <f>SUM($C$2*$A28)+Z28+'New build change of plans'!AA30</f>
        <v>36487.520000000004</v>
      </c>
      <c r="AB28" s="13">
        <f>SUM($C$2*$A28)+AA28+'New build change of plans'!AB30</f>
        <v>41048.46</v>
      </c>
      <c r="AC28" s="13">
        <f>SUM($C$2*$A28)+AB28+'New build change of plans'!AC30</f>
        <v>45609.399999999994</v>
      </c>
      <c r="AD28" s="13">
        <f>SUM($C$2*$A28)+AC28+'New build change of plans'!AD30</f>
        <v>50170.339999999989</v>
      </c>
      <c r="AE28" s="13">
        <f>SUM($C$2*$A28)+AD28+'New build change of plans'!AE30</f>
        <v>54731.279999999984</v>
      </c>
      <c r="AF28" s="13">
        <f>SUM($C$2*$A28)+AE28+'New build change of plans'!AF30</f>
        <v>59292.219999999979</v>
      </c>
      <c r="AG28" s="13">
        <f>SUM($C$2*$A28)+AF28+'New build change of plans'!AG30</f>
        <v>63853.159999999974</v>
      </c>
      <c r="AH28" s="13">
        <f>SUM($C$2*$A28)+AG28+'New build change of plans'!AH30</f>
        <v>68414.099999999977</v>
      </c>
      <c r="AI28" s="13">
        <f>SUM($C$2*$A28)+AH28+'New build change of plans'!AI30</f>
        <v>72975.039999999979</v>
      </c>
      <c r="AJ28" s="13">
        <f>SUM($C$2*$A28)+AI28+'New build change of plans'!AJ30</f>
        <v>77535.979999999981</v>
      </c>
      <c r="AK28" s="13">
        <f>SUM($C$2*$A28)+AJ28+'New build change of plans'!AK30</f>
        <v>82096.919999999984</v>
      </c>
      <c r="AL28" s="13">
        <f>SUM($C$2*$A28)+AK28+'New build change of plans'!AL30</f>
        <v>86657.859999999986</v>
      </c>
      <c r="AM28" s="13">
        <f>SUM($C$2*$A28)+AL28+'New build change of plans'!AM30</f>
        <v>91218.799999999988</v>
      </c>
      <c r="AN28" s="13">
        <f>SUM($C$2*$A28)+AM28+'New build change of plans'!AN30</f>
        <v>95779.739999999991</v>
      </c>
      <c r="AO28" s="13">
        <f>SUM($C$2*$A28)+AN28+'New build change of plans'!AO30</f>
        <v>100340.68</v>
      </c>
      <c r="AP28" s="13">
        <f>SUM($C$2*$A28)+AO28+'New build change of plans'!AP30</f>
        <v>104901.62</v>
      </c>
      <c r="AQ28" s="13">
        <f>SUM($C$2*$A28)+AP28+'New build change of plans'!AQ30</f>
        <v>109462.56</v>
      </c>
      <c r="AR28" s="13">
        <f>SUM($C$2*$A28)+AQ28+'New build change of plans'!AR30</f>
        <v>114023.5</v>
      </c>
      <c r="AS28" s="13">
        <f>SUM($C$2*$A28)+AR28+'New build change of plans'!AS30</f>
        <v>118584.44</v>
      </c>
      <c r="AT28" s="13">
        <f>SUM($C$2*$A28)+AS28+'New build change of plans'!AT30</f>
        <v>123145.38</v>
      </c>
      <c r="AU28" s="13">
        <f>SUM($C$2*$A28)+AT28+'New build change of plans'!AU30</f>
        <v>127706.32</v>
      </c>
      <c r="AV28" s="13">
        <f>SUM($C$2*$A28)+AU28+'New build change of plans'!AV30</f>
        <v>132267.26</v>
      </c>
      <c r="AW28" s="13">
        <f>SUM($C$2*$A28)+AV28+'New build change of plans'!AW30</f>
        <v>136828.20000000001</v>
      </c>
      <c r="AX28" s="13">
        <f>SUM($C$2*$A28)+AW28+'New build change of plans'!AX30</f>
        <v>141389.14000000001</v>
      </c>
    </row>
    <row r="29" spans="1:50" x14ac:dyDescent="0.15">
      <c r="A29" s="7">
        <v>0.2</v>
      </c>
      <c r="B29" s="20" t="s">
        <v>37</v>
      </c>
      <c r="C29" s="23">
        <f t="shared" si="0"/>
        <v>141389.14000000001</v>
      </c>
      <c r="D29" s="19"/>
      <c r="E29" s="15"/>
      <c r="F29" s="15"/>
      <c r="G29" s="15"/>
      <c r="H29" s="15"/>
      <c r="I29" s="19"/>
      <c r="J29" s="19"/>
      <c r="K29" s="19"/>
      <c r="L29" s="19"/>
      <c r="M29" s="19"/>
      <c r="N29" s="19"/>
      <c r="O29" s="19"/>
      <c r="P29" s="19"/>
      <c r="Q29" s="13"/>
      <c r="R29" s="13"/>
      <c r="S29" s="13"/>
      <c r="T29" s="13">
        <f>SUM($C$2*$A29)+'New build change of plans'!T31</f>
        <v>4560.9400000000005</v>
      </c>
      <c r="U29" s="13">
        <f>SUM($C$2*$A29)+T29+'New build change of plans'!U31</f>
        <v>9121.880000000001</v>
      </c>
      <c r="V29" s="13">
        <f>SUM($C$2*$A29)+U29+'New build change of plans'!V31</f>
        <v>13682.820000000002</v>
      </c>
      <c r="W29" s="13">
        <f>SUM($C$2*$A29)+V29+'New build change of plans'!W31</f>
        <v>18243.760000000002</v>
      </c>
      <c r="X29" s="13">
        <f>SUM($C$2*$A29)+W29+'New build change of plans'!X31</f>
        <v>22804.700000000004</v>
      </c>
      <c r="Y29" s="13">
        <f>SUM($C$2*$A29)+X29+'New build change of plans'!Y31</f>
        <v>27365.640000000007</v>
      </c>
      <c r="Z29" s="13">
        <f>SUM($C$2*$A29)+Y29+'New build change of plans'!Z31</f>
        <v>31926.580000000009</v>
      </c>
      <c r="AA29" s="13">
        <f>SUM($C$2*$A29)+Z29+'New build change of plans'!AA31</f>
        <v>36487.520000000004</v>
      </c>
      <c r="AB29" s="13">
        <f>SUM($C$2*$A29)+AA29+'New build change of plans'!AB31</f>
        <v>41048.46</v>
      </c>
      <c r="AC29" s="13">
        <f>SUM($C$2*$A29)+AB29+'New build change of plans'!AC31</f>
        <v>45609.399999999994</v>
      </c>
      <c r="AD29" s="13">
        <f>SUM($C$2*$A29)+AC29+'New build change of plans'!AD31</f>
        <v>50170.339999999989</v>
      </c>
      <c r="AE29" s="13">
        <f>SUM($C$2*$A29)+AD29+'New build change of plans'!AE31</f>
        <v>54731.279999999984</v>
      </c>
      <c r="AF29" s="13">
        <f>SUM($C$2*$A29)+AE29+'New build change of plans'!AF31</f>
        <v>59292.219999999979</v>
      </c>
      <c r="AG29" s="13">
        <f>SUM($C$2*$A29)+AF29+'New build change of plans'!AG31</f>
        <v>63853.159999999974</v>
      </c>
      <c r="AH29" s="13">
        <f>SUM($C$2*$A29)+AG29+'New build change of plans'!AH31</f>
        <v>68414.099999999977</v>
      </c>
      <c r="AI29" s="13">
        <f>SUM($C$2*$A29)+AH29+'New build change of plans'!AI31</f>
        <v>72975.039999999979</v>
      </c>
      <c r="AJ29" s="13">
        <f>SUM($C$2*$A29)+AI29+'New build change of plans'!AJ31</f>
        <v>77535.979999999981</v>
      </c>
      <c r="AK29" s="13">
        <f>SUM($C$2*$A29)+AJ29+'New build change of plans'!AK31</f>
        <v>82096.919999999984</v>
      </c>
      <c r="AL29" s="13">
        <f>SUM($C$2*$A29)+AK29+'New build change of plans'!AL31</f>
        <v>86657.859999999986</v>
      </c>
      <c r="AM29" s="13">
        <f>SUM($C$2*$A29)+AL29+'New build change of plans'!AM31</f>
        <v>91218.799999999988</v>
      </c>
      <c r="AN29" s="13">
        <f>SUM($C$2*$A29)+AM29+'New build change of plans'!AN31</f>
        <v>95779.739999999991</v>
      </c>
      <c r="AO29" s="13">
        <f>SUM($C$2*$A29)+AN29+'New build change of plans'!AO31</f>
        <v>100340.68</v>
      </c>
      <c r="AP29" s="13">
        <f>SUM($C$2*$A29)+AO29+'New build change of plans'!AP31</f>
        <v>104901.62</v>
      </c>
      <c r="AQ29" s="13">
        <f>SUM($C$2*$A29)+AP29+'New build change of plans'!AQ31</f>
        <v>109462.56</v>
      </c>
      <c r="AR29" s="13">
        <f>SUM($C$2*$A29)+AQ29+'New build change of plans'!AR31</f>
        <v>114023.5</v>
      </c>
      <c r="AS29" s="13">
        <f>SUM($C$2*$A29)+AR29+'New build change of plans'!AS31</f>
        <v>118584.44</v>
      </c>
      <c r="AT29" s="13">
        <f>SUM($C$2*$A29)+AS29+'New build change of plans'!AT31</f>
        <v>123145.38</v>
      </c>
      <c r="AU29" s="13">
        <f>SUM($C$2*$A29)+AT29+'New build change of plans'!AU31</f>
        <v>127706.32</v>
      </c>
      <c r="AV29" s="13">
        <f>SUM($C$2*$A29)+AU29+'New build change of plans'!AV31</f>
        <v>132267.26</v>
      </c>
      <c r="AW29" s="13">
        <f>SUM($C$2*$A29)+AV29+'New build change of plans'!AW31</f>
        <v>136828.20000000001</v>
      </c>
      <c r="AX29" s="13">
        <f>SUM($C$2*$A29)+AW29+'New build change of plans'!AX31</f>
        <v>141389.14000000001</v>
      </c>
    </row>
    <row r="30" spans="1:50" x14ac:dyDescent="0.15">
      <c r="A30" s="7">
        <v>0.2</v>
      </c>
      <c r="B30" s="20" t="s">
        <v>38</v>
      </c>
      <c r="C30" s="23">
        <f t="shared" si="0"/>
        <v>141389.14000000001</v>
      </c>
      <c r="D30" s="19"/>
      <c r="E30" s="15"/>
      <c r="F30" s="15"/>
      <c r="G30" s="15"/>
      <c r="H30" s="15"/>
      <c r="I30" s="19"/>
      <c r="J30" s="19"/>
      <c r="K30" s="19"/>
      <c r="L30" s="19"/>
      <c r="M30" s="19"/>
      <c r="N30" s="19"/>
      <c r="O30" s="19"/>
      <c r="P30" s="19"/>
      <c r="Q30" s="13"/>
      <c r="R30" s="13"/>
      <c r="S30" s="13"/>
      <c r="T30" s="13">
        <f>SUM($C$2*$A30)+'New build change of plans'!T32</f>
        <v>4560.9400000000005</v>
      </c>
      <c r="U30" s="13">
        <f>SUM($C$2*$A30)+T30+'New build change of plans'!U32</f>
        <v>9121.880000000001</v>
      </c>
      <c r="V30" s="13">
        <f>SUM($C$2*$A30)+U30+'New build change of plans'!V32</f>
        <v>13682.820000000002</v>
      </c>
      <c r="W30" s="13">
        <f>SUM($C$2*$A30)+V30+'New build change of plans'!W32</f>
        <v>18243.760000000002</v>
      </c>
      <c r="X30" s="13">
        <f>SUM($C$2*$A30)+W30+'New build change of plans'!X32</f>
        <v>22804.700000000004</v>
      </c>
      <c r="Y30" s="13">
        <f>SUM($C$2*$A30)+X30+'New build change of plans'!Y32</f>
        <v>27365.640000000007</v>
      </c>
      <c r="Z30" s="13">
        <f>SUM($C$2*$A30)+Y30+'New build change of plans'!Z32</f>
        <v>31926.580000000009</v>
      </c>
      <c r="AA30" s="13">
        <f>SUM($C$2*$A30)+Z30+'New build change of plans'!AA32</f>
        <v>36487.520000000004</v>
      </c>
      <c r="AB30" s="13">
        <f>SUM($C$2*$A30)+AA30+'New build change of plans'!AB32</f>
        <v>41048.46</v>
      </c>
      <c r="AC30" s="13">
        <f>SUM($C$2*$A30)+AB30+'New build change of plans'!AC32</f>
        <v>45609.399999999994</v>
      </c>
      <c r="AD30" s="13">
        <f>SUM($C$2*$A30)+AC30+'New build change of plans'!AD32</f>
        <v>50170.339999999989</v>
      </c>
      <c r="AE30" s="13">
        <f>SUM($C$2*$A30)+AD30+'New build change of plans'!AE32</f>
        <v>54731.279999999984</v>
      </c>
      <c r="AF30" s="13">
        <f>SUM($C$2*$A30)+AE30+'New build change of plans'!AF32</f>
        <v>59292.219999999979</v>
      </c>
      <c r="AG30" s="13">
        <f>SUM($C$2*$A30)+AF30+'New build change of plans'!AG32</f>
        <v>63853.159999999974</v>
      </c>
      <c r="AH30" s="13">
        <f>SUM($C$2*$A30)+AG30+'New build change of plans'!AH32</f>
        <v>68414.099999999977</v>
      </c>
      <c r="AI30" s="13">
        <f>SUM($C$2*$A30)+AH30+'New build change of plans'!AI32</f>
        <v>72975.039999999979</v>
      </c>
      <c r="AJ30" s="13">
        <f>SUM($C$2*$A30)+AI30+'New build change of plans'!AJ32</f>
        <v>77535.979999999981</v>
      </c>
      <c r="AK30" s="13">
        <f>SUM($C$2*$A30)+AJ30+'New build change of plans'!AK32</f>
        <v>82096.919999999984</v>
      </c>
      <c r="AL30" s="13">
        <f>SUM($C$2*$A30)+AK30+'New build change of plans'!AL32</f>
        <v>86657.859999999986</v>
      </c>
      <c r="AM30" s="13">
        <f>SUM($C$2*$A30)+AL30+'New build change of plans'!AM32</f>
        <v>91218.799999999988</v>
      </c>
      <c r="AN30" s="13">
        <f>SUM($C$2*$A30)+AM30+'New build change of plans'!AN32</f>
        <v>95779.739999999991</v>
      </c>
      <c r="AO30" s="13">
        <f>SUM($C$2*$A30)+AN30+'New build change of plans'!AO32</f>
        <v>100340.68</v>
      </c>
      <c r="AP30" s="13">
        <f>SUM($C$2*$A30)+AO30+'New build change of plans'!AP32</f>
        <v>104901.62</v>
      </c>
      <c r="AQ30" s="13">
        <f>SUM($C$2*$A30)+AP30+'New build change of plans'!AQ32</f>
        <v>109462.56</v>
      </c>
      <c r="AR30" s="13">
        <f>SUM($C$2*$A30)+AQ30+'New build change of plans'!AR32</f>
        <v>114023.5</v>
      </c>
      <c r="AS30" s="13">
        <f>SUM($C$2*$A30)+AR30+'New build change of plans'!AS32</f>
        <v>118584.44</v>
      </c>
      <c r="AT30" s="13">
        <f>SUM($C$2*$A30)+AS30+'New build change of plans'!AT32</f>
        <v>123145.38</v>
      </c>
      <c r="AU30" s="13">
        <f>SUM($C$2*$A30)+AT30+'New build change of plans'!AU32</f>
        <v>127706.32</v>
      </c>
      <c r="AV30" s="13">
        <f>SUM($C$2*$A30)+AU30+'New build change of plans'!AV32</f>
        <v>132267.26</v>
      </c>
      <c r="AW30" s="13">
        <f>SUM($C$2*$A30)+AV30+'New build change of plans'!AW32</f>
        <v>136828.20000000001</v>
      </c>
      <c r="AX30" s="13">
        <f>SUM($C$2*$A30)+AW30+'New build change of plans'!AX32</f>
        <v>141389.14000000001</v>
      </c>
    </row>
    <row r="31" spans="1:50" x14ac:dyDescent="0.15">
      <c r="A31" s="7">
        <v>0.2</v>
      </c>
      <c r="B31" s="20" t="s">
        <v>39</v>
      </c>
      <c r="C31" s="23">
        <f t="shared" si="0"/>
        <v>141389.14000000001</v>
      </c>
      <c r="D31" s="19"/>
      <c r="E31" s="15"/>
      <c r="F31" s="15"/>
      <c r="G31" s="15"/>
      <c r="H31" s="15"/>
      <c r="I31" s="19"/>
      <c r="J31" s="19"/>
      <c r="K31" s="19"/>
      <c r="L31" s="19"/>
      <c r="M31" s="19"/>
      <c r="N31" s="19"/>
      <c r="O31" s="19"/>
      <c r="P31" s="19"/>
      <c r="Q31" s="13"/>
      <c r="R31" s="13"/>
      <c r="S31" s="13"/>
      <c r="T31" s="13">
        <f>SUM($C$2*$A31)+'New build change of plans'!T33</f>
        <v>4560.9400000000005</v>
      </c>
      <c r="U31" s="13">
        <f>SUM($C$2*$A31)+T31+'New build change of plans'!U33</f>
        <v>9121.880000000001</v>
      </c>
      <c r="V31" s="13">
        <f>SUM($C$2*$A31)+U31+'New build change of plans'!V33</f>
        <v>13682.820000000002</v>
      </c>
      <c r="W31" s="13">
        <f>SUM($C$2*$A31)+V31+'New build change of plans'!W33</f>
        <v>18243.760000000002</v>
      </c>
      <c r="X31" s="13">
        <f>SUM($C$2*$A31)+W31+'New build change of plans'!X33</f>
        <v>22804.700000000004</v>
      </c>
      <c r="Y31" s="13">
        <f>SUM($C$2*$A31)+X31+'New build change of plans'!Y33</f>
        <v>27365.640000000007</v>
      </c>
      <c r="Z31" s="13">
        <f>SUM($C$2*$A31)+Y31+'New build change of plans'!Z33</f>
        <v>31926.580000000009</v>
      </c>
      <c r="AA31" s="13">
        <f>SUM($C$2*$A31)+Z31+'New build change of plans'!AA33</f>
        <v>36487.520000000004</v>
      </c>
      <c r="AB31" s="13">
        <f>SUM($C$2*$A31)+AA31+'New build change of plans'!AB33</f>
        <v>41048.46</v>
      </c>
      <c r="AC31" s="13">
        <f>SUM($C$2*$A31)+AB31+'New build change of plans'!AC33</f>
        <v>45609.399999999994</v>
      </c>
      <c r="AD31" s="13">
        <f>SUM($C$2*$A31)+AC31+'New build change of plans'!AD33</f>
        <v>50170.339999999989</v>
      </c>
      <c r="AE31" s="13">
        <f>SUM($C$2*$A31)+AD31+'New build change of plans'!AE33</f>
        <v>54731.279999999984</v>
      </c>
      <c r="AF31" s="13">
        <f>SUM($C$2*$A31)+AE31+'New build change of plans'!AF33</f>
        <v>59292.219999999979</v>
      </c>
      <c r="AG31" s="13">
        <f>SUM($C$2*$A31)+AF31+'New build change of plans'!AG33</f>
        <v>63853.159999999974</v>
      </c>
      <c r="AH31" s="13">
        <f>SUM($C$2*$A31)+AG31+'New build change of plans'!AH33</f>
        <v>68414.099999999977</v>
      </c>
      <c r="AI31" s="13">
        <f>SUM($C$2*$A31)+AH31+'New build change of plans'!AI33</f>
        <v>72975.039999999979</v>
      </c>
      <c r="AJ31" s="13">
        <f>SUM($C$2*$A31)+AI31+'New build change of plans'!AJ33</f>
        <v>77535.979999999981</v>
      </c>
      <c r="AK31" s="13">
        <f>SUM($C$2*$A31)+AJ31+'New build change of plans'!AK33</f>
        <v>82096.919999999984</v>
      </c>
      <c r="AL31" s="13">
        <f>SUM($C$2*$A31)+AK31+'New build change of plans'!AL33</f>
        <v>86657.859999999986</v>
      </c>
      <c r="AM31" s="13">
        <f>SUM($C$2*$A31)+AL31+'New build change of plans'!AM33</f>
        <v>91218.799999999988</v>
      </c>
      <c r="AN31" s="13">
        <f>SUM($C$2*$A31)+AM31+'New build change of plans'!AN33</f>
        <v>95779.739999999991</v>
      </c>
      <c r="AO31" s="13">
        <f>SUM($C$2*$A31)+AN31+'New build change of plans'!AO33</f>
        <v>100340.68</v>
      </c>
      <c r="AP31" s="13">
        <f>SUM($C$2*$A31)+AO31+'New build change of plans'!AP33</f>
        <v>104901.62</v>
      </c>
      <c r="AQ31" s="13">
        <f>SUM($C$2*$A31)+AP31+'New build change of plans'!AQ33</f>
        <v>109462.56</v>
      </c>
      <c r="AR31" s="13">
        <f>SUM($C$2*$A31)+AQ31+'New build change of plans'!AR33</f>
        <v>114023.5</v>
      </c>
      <c r="AS31" s="13">
        <f>SUM($C$2*$A31)+AR31+'New build change of plans'!AS33</f>
        <v>118584.44</v>
      </c>
      <c r="AT31" s="13">
        <f>SUM($C$2*$A31)+AS31+'New build change of plans'!AT33</f>
        <v>123145.38</v>
      </c>
      <c r="AU31" s="13">
        <f>SUM($C$2*$A31)+AT31+'New build change of plans'!AU33</f>
        <v>127706.32</v>
      </c>
      <c r="AV31" s="13">
        <f>SUM($C$2*$A31)+AU31+'New build change of plans'!AV33</f>
        <v>132267.26</v>
      </c>
      <c r="AW31" s="13">
        <f>SUM($C$2*$A31)+AV31+'New build change of plans'!AW33</f>
        <v>136828.20000000001</v>
      </c>
      <c r="AX31" s="13">
        <f>SUM($C$2*$A31)+AW31+'New build change of plans'!AX33</f>
        <v>141389.14000000001</v>
      </c>
    </row>
    <row r="32" spans="1:50" x14ac:dyDescent="0.15">
      <c r="A32" s="7">
        <v>0.2</v>
      </c>
      <c r="B32" s="20" t="s">
        <v>40</v>
      </c>
      <c r="C32" s="23">
        <f t="shared" si="0"/>
        <v>141389.14000000001</v>
      </c>
      <c r="D32" s="19"/>
      <c r="E32" s="15"/>
      <c r="F32" s="15"/>
      <c r="G32" s="15"/>
      <c r="H32" s="15"/>
      <c r="I32" s="19"/>
      <c r="J32" s="19"/>
      <c r="K32" s="19"/>
      <c r="L32" s="19"/>
      <c r="M32" s="19"/>
      <c r="N32" s="19"/>
      <c r="O32" s="19"/>
      <c r="P32" s="19"/>
      <c r="Q32" s="13"/>
      <c r="R32" s="13"/>
      <c r="S32" s="13"/>
      <c r="T32" s="13">
        <f>SUM($C$2*$A32)+'New build change of plans'!T34</f>
        <v>4560.9400000000005</v>
      </c>
      <c r="U32" s="13">
        <f>SUM($C$2*$A32)+T32+'New build change of plans'!U34</f>
        <v>9121.880000000001</v>
      </c>
      <c r="V32" s="13">
        <f>SUM($C$2*$A32)+U32+'New build change of plans'!V34</f>
        <v>13682.820000000002</v>
      </c>
      <c r="W32" s="13">
        <f>SUM($C$2*$A32)+V32+'New build change of plans'!W34</f>
        <v>18243.760000000002</v>
      </c>
      <c r="X32" s="13">
        <f>SUM($C$2*$A32)+W32+'New build change of plans'!X34</f>
        <v>22804.700000000004</v>
      </c>
      <c r="Y32" s="13">
        <f>SUM($C$2*$A32)+X32+'New build change of plans'!Y34</f>
        <v>27365.640000000007</v>
      </c>
      <c r="Z32" s="13">
        <f>SUM($C$2*$A32)+Y32+'New build change of plans'!Z34</f>
        <v>31926.580000000009</v>
      </c>
      <c r="AA32" s="13">
        <f>SUM($C$2*$A32)+Z32+'New build change of plans'!AA34</f>
        <v>36487.520000000004</v>
      </c>
      <c r="AB32" s="13">
        <f>SUM($C$2*$A32)+AA32+'New build change of plans'!AB34</f>
        <v>41048.46</v>
      </c>
      <c r="AC32" s="13">
        <f>SUM($C$2*$A32)+AB32+'New build change of plans'!AC34</f>
        <v>45609.399999999994</v>
      </c>
      <c r="AD32" s="13">
        <f>SUM($C$2*$A32)+AC32+'New build change of plans'!AD34</f>
        <v>50170.339999999989</v>
      </c>
      <c r="AE32" s="13">
        <f>SUM($C$2*$A32)+AD32+'New build change of plans'!AE34</f>
        <v>54731.279999999984</v>
      </c>
      <c r="AF32" s="13">
        <f>SUM($C$2*$A32)+AE32+'New build change of plans'!AF34</f>
        <v>59292.219999999979</v>
      </c>
      <c r="AG32" s="13">
        <f>SUM($C$2*$A32)+AF32+'New build change of plans'!AG34</f>
        <v>63853.159999999974</v>
      </c>
      <c r="AH32" s="13">
        <f>SUM($C$2*$A32)+AG32+'New build change of plans'!AH34</f>
        <v>68414.099999999977</v>
      </c>
      <c r="AI32" s="13">
        <f>SUM($C$2*$A32)+AH32+'New build change of plans'!AI34</f>
        <v>72975.039999999979</v>
      </c>
      <c r="AJ32" s="13">
        <f>SUM($C$2*$A32)+AI32+'New build change of plans'!AJ34</f>
        <v>77535.979999999981</v>
      </c>
      <c r="AK32" s="13">
        <f>SUM($C$2*$A32)+AJ32+'New build change of plans'!AK34</f>
        <v>82096.919999999984</v>
      </c>
      <c r="AL32" s="13">
        <f>SUM($C$2*$A32)+AK32+'New build change of plans'!AL34</f>
        <v>86657.859999999986</v>
      </c>
      <c r="AM32" s="13">
        <f>SUM($C$2*$A32)+AL32+'New build change of plans'!AM34</f>
        <v>91218.799999999988</v>
      </c>
      <c r="AN32" s="13">
        <f>SUM($C$2*$A32)+AM32+'New build change of plans'!AN34</f>
        <v>95779.739999999991</v>
      </c>
      <c r="AO32" s="13">
        <f>SUM($C$2*$A32)+AN32+'New build change of plans'!AO34</f>
        <v>100340.68</v>
      </c>
      <c r="AP32" s="13">
        <f>SUM($C$2*$A32)+AO32+'New build change of plans'!AP34</f>
        <v>104901.62</v>
      </c>
      <c r="AQ32" s="13">
        <f>SUM($C$2*$A32)+AP32+'New build change of plans'!AQ34</f>
        <v>109462.56</v>
      </c>
      <c r="AR32" s="13">
        <f>SUM($C$2*$A32)+AQ32+'New build change of plans'!AR34</f>
        <v>114023.5</v>
      </c>
      <c r="AS32" s="13">
        <f>SUM($C$2*$A32)+AR32+'New build change of plans'!AS34</f>
        <v>118584.44</v>
      </c>
      <c r="AT32" s="13">
        <f>SUM($C$2*$A32)+AS32+'New build change of plans'!AT34</f>
        <v>123145.38</v>
      </c>
      <c r="AU32" s="13">
        <f>SUM($C$2*$A32)+AT32+'New build change of plans'!AU34</f>
        <v>127706.32</v>
      </c>
      <c r="AV32" s="13">
        <f>SUM($C$2*$A32)+AU32+'New build change of plans'!AV34</f>
        <v>132267.26</v>
      </c>
      <c r="AW32" s="13">
        <f>SUM($C$2*$A32)+AV32+'New build change of plans'!AW34</f>
        <v>136828.20000000001</v>
      </c>
      <c r="AX32" s="13">
        <f>SUM($C$2*$A32)+AW32+'New build change of plans'!AX34</f>
        <v>141389.14000000001</v>
      </c>
    </row>
    <row r="33" spans="1:50" x14ac:dyDescent="0.15">
      <c r="C33" s="23">
        <f t="shared" si="0"/>
        <v>0</v>
      </c>
      <c r="E33" s="16"/>
      <c r="F33" s="16"/>
      <c r="G33" s="16"/>
      <c r="H33" s="16"/>
    </row>
    <row r="34" spans="1:50" x14ac:dyDescent="0.15">
      <c r="A34" s="7">
        <f>SUM(A5:A32)</f>
        <v>1</v>
      </c>
      <c r="B34" s="7" t="s">
        <v>33</v>
      </c>
      <c r="C34" s="23">
        <f t="shared" si="0"/>
        <v>2371997.0000000009</v>
      </c>
      <c r="D34" s="13">
        <f>SUM(D5:D32)</f>
        <v>1246820</v>
      </c>
      <c r="E34" s="13">
        <f t="shared" ref="E34:AX34" si="1">SUM(E5:E32)</f>
        <v>1265630</v>
      </c>
      <c r="F34" s="13">
        <f t="shared" si="1"/>
        <v>1275790</v>
      </c>
      <c r="G34" s="13">
        <f t="shared" si="1"/>
        <v>1289230</v>
      </c>
      <c r="H34" s="13">
        <f t="shared" si="1"/>
        <v>1304940</v>
      </c>
      <c r="I34" s="13">
        <f t="shared" si="1"/>
        <v>1313600</v>
      </c>
      <c r="J34" s="13">
        <f t="shared" si="1"/>
        <v>1335750</v>
      </c>
      <c r="K34" s="13">
        <f t="shared" si="1"/>
        <v>1345790</v>
      </c>
      <c r="L34" s="13">
        <f t="shared" si="1"/>
        <v>1358060</v>
      </c>
      <c r="M34" s="13">
        <f t="shared" si="1"/>
        <v>1368340</v>
      </c>
      <c r="N34" s="13">
        <f t="shared" si="1"/>
        <v>1380570</v>
      </c>
      <c r="O34" s="13">
        <f t="shared" si="1"/>
        <v>1394770</v>
      </c>
      <c r="P34" s="13">
        <f t="shared" si="1"/>
        <v>1411160</v>
      </c>
      <c r="Q34" s="13">
        <f t="shared" si="1"/>
        <v>1421439</v>
      </c>
      <c r="R34" s="13">
        <f t="shared" si="1"/>
        <v>1431718</v>
      </c>
      <c r="S34" s="13">
        <f t="shared" si="1"/>
        <v>1441997</v>
      </c>
      <c r="T34" s="13">
        <f t="shared" si="1"/>
        <v>1471996.9999999998</v>
      </c>
      <c r="U34" s="13">
        <f t="shared" si="1"/>
        <v>1501996.9999999993</v>
      </c>
      <c r="V34" s="13">
        <f t="shared" si="1"/>
        <v>1531997.0000000007</v>
      </c>
      <c r="W34" s="13">
        <f t="shared" si="1"/>
        <v>1561997</v>
      </c>
      <c r="X34" s="13">
        <f t="shared" si="1"/>
        <v>1591996.9999999998</v>
      </c>
      <c r="Y34" s="13">
        <f t="shared" si="1"/>
        <v>1621996.9999999998</v>
      </c>
      <c r="Z34" s="13">
        <f t="shared" si="1"/>
        <v>1651997.0000000005</v>
      </c>
      <c r="AA34" s="13">
        <f t="shared" si="1"/>
        <v>1681997.0000000002</v>
      </c>
      <c r="AB34" s="13">
        <f t="shared" si="1"/>
        <v>1711997</v>
      </c>
      <c r="AC34" s="13">
        <f t="shared" si="1"/>
        <v>1741996.9999999995</v>
      </c>
      <c r="AD34" s="13">
        <f t="shared" si="1"/>
        <v>1771997.0000000007</v>
      </c>
      <c r="AE34" s="13">
        <f t="shared" si="1"/>
        <v>1801997.0000000002</v>
      </c>
      <c r="AF34" s="13">
        <f t="shared" si="1"/>
        <v>1831997</v>
      </c>
      <c r="AG34" s="13">
        <f t="shared" si="1"/>
        <v>1861996.9999999998</v>
      </c>
      <c r="AH34" s="13">
        <f t="shared" si="1"/>
        <v>1891997.0000000005</v>
      </c>
      <c r="AI34" s="13">
        <f t="shared" si="1"/>
        <v>1921997.0000000005</v>
      </c>
      <c r="AJ34" s="13">
        <f t="shared" si="1"/>
        <v>1951997.0000000002</v>
      </c>
      <c r="AK34" s="13">
        <f t="shared" si="1"/>
        <v>1981997</v>
      </c>
      <c r="AL34" s="13">
        <f t="shared" si="1"/>
        <v>2011997</v>
      </c>
      <c r="AM34" s="13">
        <f t="shared" si="1"/>
        <v>2041997.0000000007</v>
      </c>
      <c r="AN34" s="13">
        <f t="shared" si="1"/>
        <v>2071997.0000000002</v>
      </c>
      <c r="AO34" s="13">
        <f t="shared" si="1"/>
        <v>2101997</v>
      </c>
      <c r="AP34" s="13">
        <f t="shared" si="1"/>
        <v>2131997.0000000009</v>
      </c>
      <c r="AQ34" s="13">
        <f t="shared" si="1"/>
        <v>2161997.0000000005</v>
      </c>
      <c r="AR34" s="13">
        <f t="shared" si="1"/>
        <v>2191997.0000000005</v>
      </c>
      <c r="AS34" s="13">
        <f t="shared" si="1"/>
        <v>2221997</v>
      </c>
      <c r="AT34" s="13">
        <f t="shared" si="1"/>
        <v>2251997</v>
      </c>
      <c r="AU34" s="13">
        <f t="shared" si="1"/>
        <v>2281997.0000000005</v>
      </c>
      <c r="AV34" s="13">
        <f t="shared" si="1"/>
        <v>2311997</v>
      </c>
      <c r="AW34" s="13">
        <f t="shared" si="1"/>
        <v>2341997.0000000005</v>
      </c>
      <c r="AX34" s="13">
        <f t="shared" si="1"/>
        <v>2371997.0000000009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4"/>
  <sheetViews>
    <sheetView workbookViewId="0">
      <pane xSplit="1" topLeftCell="B1" activePane="topRight" state="frozen"/>
      <selection pane="topRight" activeCell="AW27" sqref="AW27"/>
    </sheetView>
  </sheetViews>
  <sheetFormatPr baseColWidth="10" defaultColWidth="8.796875" defaultRowHeight="12" x14ac:dyDescent="0.15"/>
  <cols>
    <col min="1" max="1" width="25.796875" style="7" bestFit="1" customWidth="1"/>
    <col min="2" max="48" width="10.796875" style="7" customWidth="1"/>
    <col min="49" max="16384" width="8.796875" style="7"/>
  </cols>
  <sheetData>
    <row r="1" spans="1:48" x14ac:dyDescent="0.15">
      <c r="A1" s="6" t="s">
        <v>44</v>
      </c>
    </row>
    <row r="3" spans="1:48" x14ac:dyDescent="0.15">
      <c r="A3" s="6" t="s">
        <v>47</v>
      </c>
    </row>
    <row r="4" spans="1:48" x14ac:dyDescent="0.15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x14ac:dyDescent="0.15">
      <c r="A5" s="10" t="s">
        <v>7</v>
      </c>
      <c r="B5" s="11">
        <f>'Projection New Settlements'!D5</f>
        <v>55670</v>
      </c>
      <c r="C5" s="11">
        <f>'Projection New Settlements'!E5</f>
        <v>56260</v>
      </c>
      <c r="D5" s="11">
        <f>'Projection New Settlements'!F5</f>
        <v>57180</v>
      </c>
      <c r="E5" s="11">
        <f>'Projection New Settlements'!G5</f>
        <v>57900</v>
      </c>
      <c r="F5" s="11">
        <f>'Projection New Settlements'!H5</f>
        <v>58200</v>
      </c>
      <c r="G5" s="11">
        <f>'Projection New Settlements'!I5</f>
        <v>58490</v>
      </c>
      <c r="H5" s="11">
        <f>'Projection New Settlements'!J5</f>
        <v>58790</v>
      </c>
      <c r="I5" s="11">
        <f>'Projection New Settlements'!K5</f>
        <v>59020</v>
      </c>
      <c r="J5" s="11">
        <f>'Projection New Settlements'!L5</f>
        <v>59370</v>
      </c>
      <c r="K5" s="11">
        <f>'Projection New Settlements'!M5</f>
        <v>59720</v>
      </c>
      <c r="L5" s="11">
        <f>'Projection New Settlements'!N5</f>
        <v>60130</v>
      </c>
      <c r="M5" s="11">
        <f>'Projection New Settlements'!O5</f>
        <v>61070</v>
      </c>
      <c r="N5" s="11">
        <f>'Projection New Settlements'!P5</f>
        <v>62500</v>
      </c>
      <c r="O5" s="11">
        <f>'Projection New Settlements'!Q5</f>
        <v>62909</v>
      </c>
      <c r="P5" s="11">
        <f>'Projection New Settlements'!R5</f>
        <v>63318</v>
      </c>
      <c r="Q5" s="11">
        <f>'Projection New Settlements'!S5</f>
        <v>63727</v>
      </c>
      <c r="R5" s="11">
        <f>'Projection New Settlements'!T5+R29</f>
        <v>68574.240000000005</v>
      </c>
      <c r="S5" s="11">
        <f>'Projection New Settlements'!U5+S29</f>
        <v>73421.48000000001</v>
      </c>
      <c r="T5" s="11">
        <f>'Projection New Settlements'!V5+T29</f>
        <v>78268.720000000016</v>
      </c>
      <c r="U5" s="11">
        <f>'Projection New Settlements'!W5+U29</f>
        <v>83115.960000000021</v>
      </c>
      <c r="V5" s="11">
        <f>'Projection New Settlements'!X5+V29</f>
        <v>87963.200000000012</v>
      </c>
      <c r="W5" s="11">
        <f>'Projection New Settlements'!Y5+W29</f>
        <v>92810.440000000031</v>
      </c>
      <c r="X5" s="11">
        <f>'Projection New Settlements'!Z5+X29</f>
        <v>97657.680000000022</v>
      </c>
      <c r="Y5" s="11">
        <f>'Projection New Settlements'!AA5+Y29</f>
        <v>102504.92000000003</v>
      </c>
      <c r="Z5" s="11">
        <f>'Projection New Settlements'!AB5+Z29</f>
        <v>107352.16000000003</v>
      </c>
      <c r="AA5" s="11">
        <f>'Projection New Settlements'!AC5+AA29</f>
        <v>112199.40000000002</v>
      </c>
      <c r="AB5" s="11">
        <f>'Projection New Settlements'!AD5+AB29</f>
        <v>117046.64000000001</v>
      </c>
      <c r="AC5" s="11">
        <f>'Projection New Settlements'!AE5+AC29</f>
        <v>121893.88000000002</v>
      </c>
      <c r="AD5" s="11">
        <f>'Projection New Settlements'!AF5+AD29</f>
        <v>126741.12000000002</v>
      </c>
      <c r="AE5" s="11">
        <f>'Projection New Settlements'!AG5+AE29</f>
        <v>131588.36000000002</v>
      </c>
      <c r="AF5" s="11">
        <f>'Projection New Settlements'!AH5+AF29</f>
        <v>136435.60000000003</v>
      </c>
      <c r="AG5" s="11">
        <f>'Projection New Settlements'!AI5+AG29</f>
        <v>141282.84000000003</v>
      </c>
      <c r="AH5" s="11">
        <f>'Projection New Settlements'!AJ5+AH29</f>
        <v>146130.08000000002</v>
      </c>
      <c r="AI5" s="11">
        <f>'Projection New Settlements'!AK5+AI29</f>
        <v>150977.32000000004</v>
      </c>
      <c r="AJ5" s="11">
        <f>'Projection New Settlements'!AL5+AJ29</f>
        <v>155824.56000000006</v>
      </c>
      <c r="AK5" s="11">
        <f>'Projection New Settlements'!AM5+AK29</f>
        <v>160671.80000000005</v>
      </c>
      <c r="AL5" s="11">
        <f>'Projection New Settlements'!AN5+AL29</f>
        <v>165519.04000000004</v>
      </c>
      <c r="AM5" s="11">
        <f>'Projection New Settlements'!AO5+AM29</f>
        <v>170366.28000000006</v>
      </c>
      <c r="AN5" s="11">
        <f>'Projection New Settlements'!AP5+AN29</f>
        <v>175213.52000000008</v>
      </c>
      <c r="AO5" s="11">
        <f>'Projection New Settlements'!AQ5+AO29</f>
        <v>180060.76000000007</v>
      </c>
      <c r="AP5" s="11">
        <f>'Projection New Settlements'!AR5+AP29</f>
        <v>184908.00000000006</v>
      </c>
      <c r="AQ5" s="11">
        <f>'Projection New Settlements'!AS5+AQ29</f>
        <v>189755.24000000008</v>
      </c>
      <c r="AR5" s="11">
        <f>'Projection New Settlements'!AT5+AR29</f>
        <v>194602.4800000001</v>
      </c>
      <c r="AS5" s="11">
        <f>'Projection New Settlements'!AU5+AS29</f>
        <v>199449.72000000009</v>
      </c>
      <c r="AT5" s="11">
        <f>'Projection New Settlements'!AV5+AT29</f>
        <v>204296.96000000008</v>
      </c>
      <c r="AU5" s="11">
        <f>'Projection New Settlements'!AW5+AU29</f>
        <v>209144.2000000001</v>
      </c>
      <c r="AV5" s="11">
        <f>'Projection New Settlements'!AX5+AV29</f>
        <v>213991.44000000012</v>
      </c>
    </row>
    <row r="6" spans="1:48" x14ac:dyDescent="0.15">
      <c r="A6" s="10" t="s">
        <v>32</v>
      </c>
      <c r="B6" s="11">
        <f>'Projection New Settlements'!D6</f>
        <v>53940</v>
      </c>
      <c r="C6" s="11">
        <f>'Projection New Settlements'!E6</f>
        <v>54460</v>
      </c>
      <c r="D6" s="11">
        <f>'Projection New Settlements'!F6</f>
        <v>55260</v>
      </c>
      <c r="E6" s="11">
        <f>'Projection New Settlements'!G6</f>
        <v>55980</v>
      </c>
      <c r="F6" s="11">
        <f>'Projection New Settlements'!H6</f>
        <v>56400</v>
      </c>
      <c r="G6" s="11">
        <f>'Projection New Settlements'!I6</f>
        <v>56960</v>
      </c>
      <c r="H6" s="11">
        <f>'Projection New Settlements'!J6</f>
        <v>57110</v>
      </c>
      <c r="I6" s="11">
        <f>'Projection New Settlements'!K6</f>
        <v>57220</v>
      </c>
      <c r="J6" s="11">
        <f>'Projection New Settlements'!L6</f>
        <v>57480</v>
      </c>
      <c r="K6" s="11">
        <f>'Projection New Settlements'!M6</f>
        <v>57690</v>
      </c>
      <c r="L6" s="11">
        <f>'Projection New Settlements'!N6</f>
        <v>57760</v>
      </c>
      <c r="M6" s="11">
        <f>'Projection New Settlements'!O6</f>
        <v>58030</v>
      </c>
      <c r="N6" s="11">
        <f>'Projection New Settlements'!P6</f>
        <v>58400</v>
      </c>
      <c r="O6" s="11">
        <f>'Projection New Settlements'!Q6</f>
        <v>58656</v>
      </c>
      <c r="P6" s="11">
        <f>'Projection New Settlements'!R6</f>
        <v>58912</v>
      </c>
      <c r="Q6" s="11">
        <f>'Projection New Settlements'!S6</f>
        <v>59168</v>
      </c>
      <c r="R6" s="11">
        <f>'Projection New Settlements'!T6</f>
        <v>59347.199999999997</v>
      </c>
      <c r="S6" s="11">
        <f>'Projection New Settlements'!U6</f>
        <v>59526.399999999994</v>
      </c>
      <c r="T6" s="11">
        <f>'Projection New Settlements'!V6</f>
        <v>59705.599999999991</v>
      </c>
      <c r="U6" s="11">
        <f>'Projection New Settlements'!W6</f>
        <v>59884.799999999988</v>
      </c>
      <c r="V6" s="11">
        <f>'Projection New Settlements'!X6</f>
        <v>60063.999999999985</v>
      </c>
      <c r="W6" s="11">
        <f>'Projection New Settlements'!Y6</f>
        <v>60243.199999999983</v>
      </c>
      <c r="X6" s="11">
        <f>'Projection New Settlements'!Z6</f>
        <v>60422.39999999998</v>
      </c>
      <c r="Y6" s="11">
        <f>'Projection New Settlements'!AA6</f>
        <v>60601.599999999977</v>
      </c>
      <c r="Z6" s="11">
        <f>'Projection New Settlements'!AB6</f>
        <v>60780.799999999974</v>
      </c>
      <c r="AA6" s="11">
        <f>'Projection New Settlements'!AC6</f>
        <v>60959.999999999971</v>
      </c>
      <c r="AB6" s="11">
        <f>'Projection New Settlements'!AD6</f>
        <v>61139.199999999968</v>
      </c>
      <c r="AC6" s="11">
        <f>'Projection New Settlements'!AE6</f>
        <v>61318.399999999965</v>
      </c>
      <c r="AD6" s="11">
        <f>'Projection New Settlements'!AF6</f>
        <v>61497.599999999962</v>
      </c>
      <c r="AE6" s="11">
        <f>'Projection New Settlements'!AG6</f>
        <v>61676.799999999959</v>
      </c>
      <c r="AF6" s="11">
        <f>'Projection New Settlements'!AH6</f>
        <v>61855.999999999956</v>
      </c>
      <c r="AG6" s="11">
        <f>'Projection New Settlements'!AI6</f>
        <v>62035.199999999953</v>
      </c>
      <c r="AH6" s="11">
        <f>'Projection New Settlements'!AJ6</f>
        <v>62214.399999999951</v>
      </c>
      <c r="AI6" s="11">
        <f>'Projection New Settlements'!AK6</f>
        <v>62393.599999999948</v>
      </c>
      <c r="AJ6" s="11">
        <f>'Projection New Settlements'!AL6</f>
        <v>62572.799999999945</v>
      </c>
      <c r="AK6" s="11">
        <f>'Projection New Settlements'!AM6</f>
        <v>62751.999999999942</v>
      </c>
      <c r="AL6" s="11">
        <f>'Projection New Settlements'!AN6</f>
        <v>62931.199999999939</v>
      </c>
      <c r="AM6" s="11">
        <f>'Projection New Settlements'!AO6</f>
        <v>63110.399999999936</v>
      </c>
      <c r="AN6" s="11">
        <f>'Projection New Settlements'!AP6</f>
        <v>63289.599999999933</v>
      </c>
      <c r="AO6" s="11">
        <f>'Projection New Settlements'!AQ6</f>
        <v>63468.79999999993</v>
      </c>
      <c r="AP6" s="11">
        <f>'Projection New Settlements'!AR6</f>
        <v>63647.999999999927</v>
      </c>
      <c r="AQ6" s="11">
        <f>'Projection New Settlements'!AS6</f>
        <v>63827.199999999924</v>
      </c>
      <c r="AR6" s="11">
        <f>'Projection New Settlements'!AT6</f>
        <v>64006.399999999921</v>
      </c>
      <c r="AS6" s="11">
        <f>'Projection New Settlements'!AU6</f>
        <v>64185.599999999919</v>
      </c>
      <c r="AT6" s="11">
        <f>'Projection New Settlements'!AV6</f>
        <v>64364.799999999916</v>
      </c>
      <c r="AU6" s="11">
        <f>'Projection New Settlements'!AW6</f>
        <v>64543.999999999913</v>
      </c>
      <c r="AV6" s="11">
        <f>'Projection New Settlements'!AX6</f>
        <v>64723.19999999991</v>
      </c>
    </row>
    <row r="7" spans="1:48" x14ac:dyDescent="0.15">
      <c r="A7" s="10" t="s">
        <v>9</v>
      </c>
      <c r="B7" s="11">
        <f>'Projection New Settlements'!D7</f>
        <v>54740</v>
      </c>
      <c r="C7" s="11">
        <f>'Projection New Settlements'!E7</f>
        <v>54930</v>
      </c>
      <c r="D7" s="11">
        <f>'Projection New Settlements'!F7</f>
        <v>55150</v>
      </c>
      <c r="E7" s="11">
        <f>'Projection New Settlements'!G7</f>
        <v>55360</v>
      </c>
      <c r="F7" s="11">
        <f>'Projection New Settlements'!H7</f>
        <v>55900</v>
      </c>
      <c r="G7" s="11">
        <f>'Projection New Settlements'!I7</f>
        <v>56180</v>
      </c>
      <c r="H7" s="11">
        <f>'Projection New Settlements'!J7</f>
        <v>56410</v>
      </c>
      <c r="I7" s="11">
        <f>'Projection New Settlements'!K7</f>
        <v>56640</v>
      </c>
      <c r="J7" s="11">
        <f>'Projection New Settlements'!L7</f>
        <v>57120</v>
      </c>
      <c r="K7" s="11">
        <f>'Projection New Settlements'!M7</f>
        <v>57600</v>
      </c>
      <c r="L7" s="11">
        <f>'Projection New Settlements'!N7</f>
        <v>58110</v>
      </c>
      <c r="M7" s="11">
        <f>'Projection New Settlements'!O7</f>
        <v>58730</v>
      </c>
      <c r="N7" s="11">
        <f>'Projection New Settlements'!P7</f>
        <v>59310</v>
      </c>
      <c r="O7" s="11">
        <f>'Projection New Settlements'!Q7</f>
        <v>59692</v>
      </c>
      <c r="P7" s="11">
        <f>'Projection New Settlements'!R7</f>
        <v>60074</v>
      </c>
      <c r="Q7" s="11">
        <f>'Projection New Settlements'!S7</f>
        <v>60456</v>
      </c>
      <c r="R7" s="11">
        <f>'Projection New Settlements'!T7</f>
        <v>60723.4</v>
      </c>
      <c r="S7" s="11">
        <f>'Projection New Settlements'!U7</f>
        <v>60990.8</v>
      </c>
      <c r="T7" s="11">
        <f>'Projection New Settlements'!V7</f>
        <v>61258.200000000004</v>
      </c>
      <c r="U7" s="11">
        <f>'Projection New Settlements'!W7</f>
        <v>61525.600000000006</v>
      </c>
      <c r="V7" s="11">
        <f>'Projection New Settlements'!X7</f>
        <v>61793.000000000007</v>
      </c>
      <c r="W7" s="11">
        <f>'Projection New Settlements'!Y7</f>
        <v>62060.400000000009</v>
      </c>
      <c r="X7" s="11">
        <f>'Projection New Settlements'!Z7</f>
        <v>62327.80000000001</v>
      </c>
      <c r="Y7" s="11">
        <f>'Projection New Settlements'!AA7</f>
        <v>62595.200000000012</v>
      </c>
      <c r="Z7" s="11">
        <f>'Projection New Settlements'!AB7</f>
        <v>62862.600000000013</v>
      </c>
      <c r="AA7" s="11">
        <f>'Projection New Settlements'!AC7</f>
        <v>63130.000000000015</v>
      </c>
      <c r="AB7" s="11">
        <f>'Projection New Settlements'!AD7</f>
        <v>63397.400000000016</v>
      </c>
      <c r="AC7" s="11">
        <f>'Projection New Settlements'!AE7</f>
        <v>63664.800000000017</v>
      </c>
      <c r="AD7" s="11">
        <f>'Projection New Settlements'!AF7</f>
        <v>63932.200000000019</v>
      </c>
      <c r="AE7" s="11">
        <f>'Projection New Settlements'!AG7</f>
        <v>64199.60000000002</v>
      </c>
      <c r="AF7" s="11">
        <f>'Projection New Settlements'!AH7</f>
        <v>64467.000000000022</v>
      </c>
      <c r="AG7" s="11">
        <f>'Projection New Settlements'!AI7</f>
        <v>64734.400000000023</v>
      </c>
      <c r="AH7" s="11">
        <f>'Projection New Settlements'!AJ7</f>
        <v>65001.800000000025</v>
      </c>
      <c r="AI7" s="11">
        <f>'Projection New Settlements'!AK7</f>
        <v>65269.200000000026</v>
      </c>
      <c r="AJ7" s="11">
        <f>'Projection New Settlements'!AL7</f>
        <v>65536.60000000002</v>
      </c>
      <c r="AK7" s="11">
        <f>'Projection New Settlements'!AM7</f>
        <v>65804.000000000015</v>
      </c>
      <c r="AL7" s="11">
        <f>'Projection New Settlements'!AN7</f>
        <v>66071.400000000009</v>
      </c>
      <c r="AM7" s="11">
        <f>'Projection New Settlements'!AO7</f>
        <v>66338.8</v>
      </c>
      <c r="AN7" s="11">
        <f>'Projection New Settlements'!AP7</f>
        <v>66606.2</v>
      </c>
      <c r="AO7" s="11">
        <f>'Projection New Settlements'!AQ7</f>
        <v>66873.599999999991</v>
      </c>
      <c r="AP7" s="11">
        <f>'Projection New Settlements'!AR7</f>
        <v>67140.999999999985</v>
      </c>
      <c r="AQ7" s="11">
        <f>'Projection New Settlements'!AS7</f>
        <v>67408.39999999998</v>
      </c>
      <c r="AR7" s="11">
        <f>'Projection New Settlements'!AT7</f>
        <v>67675.799999999974</v>
      </c>
      <c r="AS7" s="11">
        <f>'Projection New Settlements'!AU7</f>
        <v>67943.199999999968</v>
      </c>
      <c r="AT7" s="11">
        <f>'Projection New Settlements'!AV7</f>
        <v>68210.599999999962</v>
      </c>
      <c r="AU7" s="11">
        <f>'Projection New Settlements'!AW7</f>
        <v>68477.999999999956</v>
      </c>
      <c r="AV7" s="11">
        <f>'Projection New Settlements'!AX7</f>
        <v>68745.399999999951</v>
      </c>
    </row>
    <row r="8" spans="1:48" x14ac:dyDescent="0.15">
      <c r="A8" s="10" t="s">
        <v>10</v>
      </c>
      <c r="B8" s="11">
        <f>'Projection New Settlements'!D8</f>
        <v>80590</v>
      </c>
      <c r="C8" s="11">
        <f>'Projection New Settlements'!E8</f>
        <v>82360</v>
      </c>
      <c r="D8" s="11">
        <f>'Projection New Settlements'!F8</f>
        <v>83980</v>
      </c>
      <c r="E8" s="11">
        <f>'Projection New Settlements'!G8</f>
        <v>86300</v>
      </c>
      <c r="F8" s="11">
        <f>'Projection New Settlements'!H8</f>
        <v>88310</v>
      </c>
      <c r="G8" s="11">
        <f>'Projection New Settlements'!I8</f>
        <v>89340</v>
      </c>
      <c r="H8" s="11">
        <f>'Projection New Settlements'!J8</f>
        <v>90280</v>
      </c>
      <c r="I8" s="11">
        <f>'Projection New Settlements'!K8</f>
        <v>91130</v>
      </c>
      <c r="J8" s="11">
        <f>'Projection New Settlements'!L8</f>
        <v>92020</v>
      </c>
      <c r="K8" s="11">
        <f>'Projection New Settlements'!M8</f>
        <v>92620</v>
      </c>
      <c r="L8" s="11">
        <f>'Projection New Settlements'!N8</f>
        <v>93210</v>
      </c>
      <c r="M8" s="11">
        <f>'Projection New Settlements'!O8</f>
        <v>93900</v>
      </c>
      <c r="N8" s="11">
        <f>'Projection New Settlements'!P8</f>
        <v>95340</v>
      </c>
      <c r="O8" s="11">
        <f>'Projection New Settlements'!Q8</f>
        <v>96184</v>
      </c>
      <c r="P8" s="11">
        <f>'Projection New Settlements'!R8</f>
        <v>97028</v>
      </c>
      <c r="Q8" s="11">
        <f>'Projection New Settlements'!S8</f>
        <v>97872</v>
      </c>
      <c r="R8" s="11">
        <f>'Projection New Settlements'!T8</f>
        <v>98462.8</v>
      </c>
      <c r="S8" s="11">
        <f>'Projection New Settlements'!U8</f>
        <v>99053.6</v>
      </c>
      <c r="T8" s="11">
        <f>'Projection New Settlements'!V8</f>
        <v>99644.400000000009</v>
      </c>
      <c r="U8" s="11">
        <f>'Projection New Settlements'!W8</f>
        <v>100235.20000000001</v>
      </c>
      <c r="V8" s="11">
        <f>'Projection New Settlements'!X8</f>
        <v>100826.00000000001</v>
      </c>
      <c r="W8" s="11">
        <f>'Projection New Settlements'!Y8</f>
        <v>101416.80000000002</v>
      </c>
      <c r="X8" s="11">
        <f>'Projection New Settlements'!Z8</f>
        <v>102007.60000000002</v>
      </c>
      <c r="Y8" s="11">
        <f>'Projection New Settlements'!AA8</f>
        <v>102598.40000000002</v>
      </c>
      <c r="Z8" s="11">
        <f>'Projection New Settlements'!AB8</f>
        <v>103189.20000000003</v>
      </c>
      <c r="AA8" s="11">
        <f>'Projection New Settlements'!AC8</f>
        <v>103780.00000000003</v>
      </c>
      <c r="AB8" s="11">
        <f>'Projection New Settlements'!AD8</f>
        <v>104370.80000000003</v>
      </c>
      <c r="AC8" s="11">
        <f>'Projection New Settlements'!AE8</f>
        <v>104961.60000000003</v>
      </c>
      <c r="AD8" s="11">
        <f>'Projection New Settlements'!AF8</f>
        <v>105552.40000000004</v>
      </c>
      <c r="AE8" s="11">
        <f>'Projection New Settlements'!AG8</f>
        <v>106143.20000000004</v>
      </c>
      <c r="AF8" s="11">
        <f>'Projection New Settlements'!AH8</f>
        <v>106734.00000000004</v>
      </c>
      <c r="AG8" s="11">
        <f>'Projection New Settlements'!AI8</f>
        <v>107324.80000000005</v>
      </c>
      <c r="AH8" s="11">
        <f>'Projection New Settlements'!AJ8</f>
        <v>107915.60000000005</v>
      </c>
      <c r="AI8" s="11">
        <f>'Projection New Settlements'!AK8</f>
        <v>108506.40000000005</v>
      </c>
      <c r="AJ8" s="11">
        <f>'Projection New Settlements'!AL8</f>
        <v>109097.20000000006</v>
      </c>
      <c r="AK8" s="11">
        <f>'Projection New Settlements'!AM8</f>
        <v>109688.00000000006</v>
      </c>
      <c r="AL8" s="11">
        <f>'Projection New Settlements'!AN8</f>
        <v>110278.80000000006</v>
      </c>
      <c r="AM8" s="11">
        <f>'Projection New Settlements'!AO8</f>
        <v>110869.60000000006</v>
      </c>
      <c r="AN8" s="11">
        <f>'Projection New Settlements'!AP8</f>
        <v>111460.40000000007</v>
      </c>
      <c r="AO8" s="11">
        <f>'Projection New Settlements'!AQ8</f>
        <v>112051.20000000007</v>
      </c>
      <c r="AP8" s="11">
        <f>'Projection New Settlements'!AR8</f>
        <v>112642.00000000007</v>
      </c>
      <c r="AQ8" s="11">
        <f>'Projection New Settlements'!AS8</f>
        <v>113232.80000000008</v>
      </c>
      <c r="AR8" s="11">
        <f>'Projection New Settlements'!AT8</f>
        <v>113823.60000000008</v>
      </c>
      <c r="AS8" s="11">
        <f>'Projection New Settlements'!AU8</f>
        <v>114414.40000000008</v>
      </c>
      <c r="AT8" s="11">
        <f>'Projection New Settlements'!AV8</f>
        <v>115005.20000000008</v>
      </c>
      <c r="AU8" s="11">
        <f>'Projection New Settlements'!AW8</f>
        <v>115596.00000000009</v>
      </c>
      <c r="AV8" s="11">
        <f>'Projection New Settlements'!AX8</f>
        <v>116186.80000000009</v>
      </c>
    </row>
    <row r="9" spans="1:48" x14ac:dyDescent="0.15">
      <c r="A9" s="10" t="s">
        <v>11</v>
      </c>
      <c r="B9" s="11">
        <f>'Projection New Settlements'!D9</f>
        <v>47520</v>
      </c>
      <c r="C9" s="11">
        <f>'Projection New Settlements'!E9</f>
        <v>48270</v>
      </c>
      <c r="D9" s="11">
        <f>'Projection New Settlements'!F9</f>
        <v>48910</v>
      </c>
      <c r="E9" s="11">
        <f>'Projection New Settlements'!G9</f>
        <v>49450</v>
      </c>
      <c r="F9" s="11">
        <f>'Projection New Settlements'!H9</f>
        <v>49910</v>
      </c>
      <c r="G9" s="11">
        <f>'Projection New Settlements'!I9</f>
        <v>50240</v>
      </c>
      <c r="H9" s="11">
        <f>'Projection New Settlements'!J9</f>
        <v>50680</v>
      </c>
      <c r="I9" s="11">
        <f>'Projection New Settlements'!K9</f>
        <v>51020</v>
      </c>
      <c r="J9" s="11">
        <f>'Projection New Settlements'!L9</f>
        <v>51400</v>
      </c>
      <c r="K9" s="11">
        <f>'Projection New Settlements'!M9</f>
        <v>51720</v>
      </c>
      <c r="L9" s="11">
        <f>'Projection New Settlements'!N9</f>
        <v>52270</v>
      </c>
      <c r="M9" s="11">
        <f>'Projection New Settlements'!O9</f>
        <v>53090</v>
      </c>
      <c r="N9" s="11">
        <f>'Projection New Settlements'!P9</f>
        <v>54220</v>
      </c>
      <c r="O9" s="11">
        <f>'Projection New Settlements'!Q9</f>
        <v>54742</v>
      </c>
      <c r="P9" s="11">
        <f>'Projection New Settlements'!R9</f>
        <v>55264</v>
      </c>
      <c r="Q9" s="11">
        <f>'Projection New Settlements'!S9</f>
        <v>55786</v>
      </c>
      <c r="R9" s="11">
        <f>'Projection New Settlements'!T9</f>
        <v>56151.4</v>
      </c>
      <c r="S9" s="11">
        <f>'Projection New Settlements'!U9</f>
        <v>56516.800000000003</v>
      </c>
      <c r="T9" s="11">
        <f>'Projection New Settlements'!V9</f>
        <v>56882.200000000004</v>
      </c>
      <c r="U9" s="11">
        <f>'Projection New Settlements'!W9</f>
        <v>57247.600000000006</v>
      </c>
      <c r="V9" s="11">
        <f>'Projection New Settlements'!X9</f>
        <v>57613.000000000007</v>
      </c>
      <c r="W9" s="11">
        <f>'Projection New Settlements'!Y9</f>
        <v>57978.400000000009</v>
      </c>
      <c r="X9" s="11">
        <f>'Projection New Settlements'!Z9</f>
        <v>58343.80000000001</v>
      </c>
      <c r="Y9" s="11">
        <f>'Projection New Settlements'!AA9</f>
        <v>58709.200000000012</v>
      </c>
      <c r="Z9" s="11">
        <f>'Projection New Settlements'!AB9</f>
        <v>59074.600000000013</v>
      </c>
      <c r="AA9" s="11">
        <f>'Projection New Settlements'!AC9</f>
        <v>59440.000000000015</v>
      </c>
      <c r="AB9" s="11">
        <f>'Projection New Settlements'!AD9</f>
        <v>59805.400000000016</v>
      </c>
      <c r="AC9" s="11">
        <f>'Projection New Settlements'!AE9</f>
        <v>60170.800000000017</v>
      </c>
      <c r="AD9" s="11">
        <f>'Projection New Settlements'!AF9</f>
        <v>60536.200000000019</v>
      </c>
      <c r="AE9" s="11">
        <f>'Projection New Settlements'!AG9</f>
        <v>60901.60000000002</v>
      </c>
      <c r="AF9" s="11">
        <f>'Projection New Settlements'!AH9</f>
        <v>61267.000000000022</v>
      </c>
      <c r="AG9" s="11">
        <f>'Projection New Settlements'!AI9</f>
        <v>61632.400000000023</v>
      </c>
      <c r="AH9" s="11">
        <f>'Projection New Settlements'!AJ9</f>
        <v>61997.800000000025</v>
      </c>
      <c r="AI9" s="11">
        <f>'Projection New Settlements'!AK9</f>
        <v>62363.200000000026</v>
      </c>
      <c r="AJ9" s="11">
        <f>'Projection New Settlements'!AL9</f>
        <v>62728.600000000028</v>
      </c>
      <c r="AK9" s="11">
        <f>'Projection New Settlements'!AM9</f>
        <v>63094.000000000029</v>
      </c>
      <c r="AL9" s="11">
        <f>'Projection New Settlements'!AN9</f>
        <v>63459.400000000031</v>
      </c>
      <c r="AM9" s="11">
        <f>'Projection New Settlements'!AO9</f>
        <v>63824.800000000032</v>
      </c>
      <c r="AN9" s="11">
        <f>'Projection New Settlements'!AP9</f>
        <v>64190.200000000033</v>
      </c>
      <c r="AO9" s="11">
        <f>'Projection New Settlements'!AQ9</f>
        <v>64555.600000000035</v>
      </c>
      <c r="AP9" s="11">
        <f>'Projection New Settlements'!AR9</f>
        <v>64921.000000000036</v>
      </c>
      <c r="AQ9" s="11">
        <f>'Projection New Settlements'!AS9</f>
        <v>65286.400000000038</v>
      </c>
      <c r="AR9" s="11">
        <f>'Projection New Settlements'!AT9</f>
        <v>65651.800000000032</v>
      </c>
      <c r="AS9" s="11">
        <f>'Projection New Settlements'!AU9</f>
        <v>66017.200000000026</v>
      </c>
      <c r="AT9" s="11">
        <f>'Projection New Settlements'!AV9</f>
        <v>66382.60000000002</v>
      </c>
      <c r="AU9" s="11">
        <f>'Projection New Settlements'!AW9</f>
        <v>66748.000000000015</v>
      </c>
      <c r="AV9" s="11">
        <f>'Projection New Settlements'!AX9</f>
        <v>67113.400000000009</v>
      </c>
    </row>
    <row r="10" spans="1:48" x14ac:dyDescent="0.15">
      <c r="A10" s="10" t="s">
        <v>12</v>
      </c>
      <c r="B10" s="11">
        <f>'Projection New Settlements'!D10</f>
        <v>41420</v>
      </c>
      <c r="C10" s="11">
        <f>'Projection New Settlements'!E10</f>
        <v>42010</v>
      </c>
      <c r="D10" s="11">
        <f>'Projection New Settlements'!F10</f>
        <v>42710</v>
      </c>
      <c r="E10" s="11">
        <f>'Projection New Settlements'!G10</f>
        <v>43480</v>
      </c>
      <c r="F10" s="11">
        <f>'Projection New Settlements'!H10</f>
        <v>44320</v>
      </c>
      <c r="G10" s="11">
        <f>'Projection New Settlements'!I10</f>
        <v>44850</v>
      </c>
      <c r="H10" s="11">
        <f>'Projection New Settlements'!J10</f>
        <v>45200</v>
      </c>
      <c r="I10" s="11">
        <f>'Projection New Settlements'!K10</f>
        <v>45580</v>
      </c>
      <c r="J10" s="11">
        <f>'Projection New Settlements'!L10</f>
        <v>45940</v>
      </c>
      <c r="K10" s="11">
        <f>'Projection New Settlements'!M10</f>
        <v>46220</v>
      </c>
      <c r="L10" s="11">
        <f>'Projection New Settlements'!N10</f>
        <v>46400</v>
      </c>
      <c r="M10" s="11">
        <f>'Projection New Settlements'!O10</f>
        <v>46800</v>
      </c>
      <c r="N10" s="11">
        <f>'Projection New Settlements'!P10</f>
        <v>47050</v>
      </c>
      <c r="O10" s="11">
        <f>'Projection New Settlements'!Q10</f>
        <v>47317</v>
      </c>
      <c r="P10" s="11">
        <f>'Projection New Settlements'!R10</f>
        <v>47584</v>
      </c>
      <c r="Q10" s="11">
        <f>'Projection New Settlements'!S10</f>
        <v>47851</v>
      </c>
      <c r="R10" s="11">
        <f>'Projection New Settlements'!T10</f>
        <v>48037.9</v>
      </c>
      <c r="S10" s="11">
        <f>'Projection New Settlements'!U10</f>
        <v>48224.800000000003</v>
      </c>
      <c r="T10" s="11">
        <f>'Projection New Settlements'!V10</f>
        <v>48411.700000000004</v>
      </c>
      <c r="U10" s="11">
        <f>'Projection New Settlements'!W10</f>
        <v>48598.600000000006</v>
      </c>
      <c r="V10" s="11">
        <f>'Projection New Settlements'!X10</f>
        <v>48785.500000000007</v>
      </c>
      <c r="W10" s="11">
        <f>'Projection New Settlements'!Y10</f>
        <v>48972.400000000009</v>
      </c>
      <c r="X10" s="11">
        <f>'Projection New Settlements'!Z10</f>
        <v>49159.30000000001</v>
      </c>
      <c r="Y10" s="11">
        <f>'Projection New Settlements'!AA10</f>
        <v>49346.200000000012</v>
      </c>
      <c r="Z10" s="11">
        <f>'Projection New Settlements'!AB10</f>
        <v>49533.100000000013</v>
      </c>
      <c r="AA10" s="11">
        <f>'Projection New Settlements'!AC10</f>
        <v>49720.000000000015</v>
      </c>
      <c r="AB10" s="11">
        <f>'Projection New Settlements'!AD10</f>
        <v>49906.900000000016</v>
      </c>
      <c r="AC10" s="11">
        <f>'Projection New Settlements'!AE10</f>
        <v>50093.800000000017</v>
      </c>
      <c r="AD10" s="11">
        <f>'Projection New Settlements'!AF10</f>
        <v>50280.700000000019</v>
      </c>
      <c r="AE10" s="11">
        <f>'Projection New Settlements'!AG10</f>
        <v>50467.60000000002</v>
      </c>
      <c r="AF10" s="11">
        <f>'Projection New Settlements'!AH10</f>
        <v>50654.500000000022</v>
      </c>
      <c r="AG10" s="11">
        <f>'Projection New Settlements'!AI10</f>
        <v>50841.400000000023</v>
      </c>
      <c r="AH10" s="11">
        <f>'Projection New Settlements'!AJ10</f>
        <v>51028.300000000025</v>
      </c>
      <c r="AI10" s="11">
        <f>'Projection New Settlements'!AK10</f>
        <v>51215.200000000026</v>
      </c>
      <c r="AJ10" s="11">
        <f>'Projection New Settlements'!AL10</f>
        <v>51402.100000000028</v>
      </c>
      <c r="AK10" s="11">
        <f>'Projection New Settlements'!AM10</f>
        <v>51589.000000000029</v>
      </c>
      <c r="AL10" s="11">
        <f>'Projection New Settlements'!AN10</f>
        <v>51775.900000000031</v>
      </c>
      <c r="AM10" s="11">
        <f>'Projection New Settlements'!AO10</f>
        <v>51962.800000000032</v>
      </c>
      <c r="AN10" s="11">
        <f>'Projection New Settlements'!AP10</f>
        <v>52149.700000000033</v>
      </c>
      <c r="AO10" s="11">
        <f>'Projection New Settlements'!AQ10</f>
        <v>52336.600000000035</v>
      </c>
      <c r="AP10" s="11">
        <f>'Projection New Settlements'!AR10</f>
        <v>52523.500000000036</v>
      </c>
      <c r="AQ10" s="11">
        <f>'Projection New Settlements'!AS10</f>
        <v>52710.400000000038</v>
      </c>
      <c r="AR10" s="11">
        <f>'Projection New Settlements'!AT10</f>
        <v>52897.300000000039</v>
      </c>
      <c r="AS10" s="11">
        <f>'Projection New Settlements'!AU10</f>
        <v>53084.200000000041</v>
      </c>
      <c r="AT10" s="11">
        <f>'Projection New Settlements'!AV10</f>
        <v>53271.100000000042</v>
      </c>
      <c r="AU10" s="11">
        <f>'Projection New Settlements'!AW10</f>
        <v>53458.000000000044</v>
      </c>
      <c r="AV10" s="11">
        <f>'Projection New Settlements'!AX10</f>
        <v>53644.900000000045</v>
      </c>
    </row>
    <row r="11" spans="1:48" x14ac:dyDescent="0.15">
      <c r="A11" s="10" t="s">
        <v>13</v>
      </c>
      <c r="B11" s="11">
        <f>'Projection New Settlements'!D11</f>
        <v>67890</v>
      </c>
      <c r="C11" s="11">
        <f>'Projection New Settlements'!E11</f>
        <v>68400</v>
      </c>
      <c r="D11" s="11">
        <f>'Projection New Settlements'!F11</f>
        <v>68890</v>
      </c>
      <c r="E11" s="11">
        <f>'Projection New Settlements'!G11</f>
        <v>69350</v>
      </c>
      <c r="F11" s="11">
        <f>'Projection New Settlements'!H11</f>
        <v>70020</v>
      </c>
      <c r="G11" s="11">
        <f>'Projection New Settlements'!I11</f>
        <v>70610</v>
      </c>
      <c r="H11" s="11">
        <f>'Projection New Settlements'!J11</f>
        <v>71250</v>
      </c>
      <c r="I11" s="11">
        <f>'Projection New Settlements'!K11</f>
        <v>71880</v>
      </c>
      <c r="J11" s="11">
        <f>'Projection New Settlements'!L11</f>
        <v>72990</v>
      </c>
      <c r="K11" s="11">
        <f>'Projection New Settlements'!M11</f>
        <v>73920</v>
      </c>
      <c r="L11" s="11">
        <f>'Projection New Settlements'!N11</f>
        <v>74910</v>
      </c>
      <c r="M11" s="11">
        <f>'Projection New Settlements'!O11</f>
        <v>76330</v>
      </c>
      <c r="N11" s="11">
        <f>'Projection New Settlements'!P11</f>
        <v>77520</v>
      </c>
      <c r="O11" s="11">
        <f>'Projection New Settlements'!Q11</f>
        <v>78387</v>
      </c>
      <c r="P11" s="11">
        <f>'Projection New Settlements'!R11</f>
        <v>79254</v>
      </c>
      <c r="Q11" s="11">
        <f>'Projection New Settlements'!S11</f>
        <v>80121</v>
      </c>
      <c r="R11" s="11">
        <f>'Projection New Settlements'!T11+R28</f>
        <v>85288.84</v>
      </c>
      <c r="S11" s="11">
        <f>'Projection New Settlements'!U11+S28</f>
        <v>90456.68</v>
      </c>
      <c r="T11" s="11">
        <f>'Projection New Settlements'!V11+T28</f>
        <v>95624.51999999999</v>
      </c>
      <c r="U11" s="11">
        <f>'Projection New Settlements'!W11+U28</f>
        <v>100792.35999999999</v>
      </c>
      <c r="V11" s="11">
        <f>'Projection New Settlements'!X11+V28</f>
        <v>105960.19999999998</v>
      </c>
      <c r="W11" s="11">
        <f>'Projection New Settlements'!Y11+W28</f>
        <v>111128.03999999998</v>
      </c>
      <c r="X11" s="11">
        <f>'Projection New Settlements'!Z11+X28</f>
        <v>116295.87999999998</v>
      </c>
      <c r="Y11" s="11">
        <f>'Projection New Settlements'!AA11+Y28</f>
        <v>121463.71999999996</v>
      </c>
      <c r="Z11" s="11">
        <f>'Projection New Settlements'!AB11+Z28</f>
        <v>126631.55999999994</v>
      </c>
      <c r="AA11" s="11">
        <f>'Projection New Settlements'!AC11+AA28</f>
        <v>131799.39999999994</v>
      </c>
      <c r="AB11" s="11">
        <f>'Projection New Settlements'!AD11+AB28</f>
        <v>136967.23999999993</v>
      </c>
      <c r="AC11" s="11">
        <f>'Projection New Settlements'!AE11+AC28</f>
        <v>142135.0799999999</v>
      </c>
      <c r="AD11" s="11">
        <f>'Projection New Settlements'!AF11+AD28</f>
        <v>147302.9199999999</v>
      </c>
      <c r="AE11" s="11">
        <f>'Projection New Settlements'!AG11+AE28</f>
        <v>152470.75999999989</v>
      </c>
      <c r="AF11" s="11">
        <f>'Projection New Settlements'!AH11+AF28</f>
        <v>157638.59999999989</v>
      </c>
      <c r="AG11" s="11">
        <f>'Projection New Settlements'!AI11+AG28</f>
        <v>162806.43999999989</v>
      </c>
      <c r="AH11" s="11">
        <f>'Projection New Settlements'!AJ11+AH28</f>
        <v>167974.27999999988</v>
      </c>
      <c r="AI11" s="11">
        <f>'Projection New Settlements'!AK11+AI28</f>
        <v>173142.11999999988</v>
      </c>
      <c r="AJ11" s="11">
        <f>'Projection New Settlements'!AL11+AJ28</f>
        <v>178309.95999999988</v>
      </c>
      <c r="AK11" s="11">
        <f>'Projection New Settlements'!AM11+AK28</f>
        <v>183477.79999999987</v>
      </c>
      <c r="AL11" s="11">
        <f>'Projection New Settlements'!AN11+AL28</f>
        <v>188645.63999999987</v>
      </c>
      <c r="AM11" s="11">
        <f>'Projection New Settlements'!AO11+AM28</f>
        <v>193813.47999999986</v>
      </c>
      <c r="AN11" s="11">
        <f>'Projection New Settlements'!AP11+AN28</f>
        <v>198981.31999999986</v>
      </c>
      <c r="AO11" s="11">
        <f>'Projection New Settlements'!AQ11+AO28</f>
        <v>204149.15999999986</v>
      </c>
      <c r="AP11" s="11">
        <f>'Projection New Settlements'!AR11+AP28</f>
        <v>209316.99999999985</v>
      </c>
      <c r="AQ11" s="11">
        <f>'Projection New Settlements'!AS11+AQ28</f>
        <v>214484.83999999985</v>
      </c>
      <c r="AR11" s="11">
        <f>'Projection New Settlements'!AT11+AR28</f>
        <v>219652.67999999985</v>
      </c>
      <c r="AS11" s="11">
        <f>'Projection New Settlements'!AU11+AS28</f>
        <v>224820.51999999984</v>
      </c>
      <c r="AT11" s="11">
        <f>'Projection New Settlements'!AV11+AT28</f>
        <v>229988.35999999984</v>
      </c>
      <c r="AU11" s="11">
        <f>'Projection New Settlements'!AW11+AU28</f>
        <v>235156.19999999984</v>
      </c>
      <c r="AV11" s="11">
        <f>'Projection New Settlements'!AX11+AV28</f>
        <v>240324.03999999983</v>
      </c>
    </row>
    <row r="12" spans="1:48" x14ac:dyDescent="0.15">
      <c r="A12" s="17" t="s">
        <v>14</v>
      </c>
      <c r="B12" s="11">
        <f>'Projection New Settlements'!D12</f>
        <v>61100</v>
      </c>
      <c r="C12" s="11">
        <f>'Projection New Settlements'!E12</f>
        <v>62600</v>
      </c>
      <c r="D12" s="11">
        <f>'Projection New Settlements'!F12</f>
        <v>61600</v>
      </c>
      <c r="E12" s="11">
        <f>'Projection New Settlements'!G12</f>
        <v>62300</v>
      </c>
      <c r="F12" s="11">
        <f>'Projection New Settlements'!H12</f>
        <v>62900</v>
      </c>
      <c r="G12" s="11">
        <f>'Projection New Settlements'!I12</f>
        <v>64500</v>
      </c>
      <c r="H12" s="11">
        <f>'Projection New Settlements'!J12</f>
        <v>66660</v>
      </c>
      <c r="I12" s="11">
        <f>'Projection New Settlements'!K12</f>
        <v>67330</v>
      </c>
      <c r="J12" s="11">
        <f>'Projection New Settlements'!L12</f>
        <v>68250</v>
      </c>
      <c r="K12" s="11">
        <f>'Projection New Settlements'!M12</f>
        <v>68910</v>
      </c>
      <c r="L12" s="11">
        <f>'Projection New Settlements'!N12</f>
        <v>69900</v>
      </c>
      <c r="M12" s="11">
        <f>'Projection New Settlements'!O12</f>
        <v>70730</v>
      </c>
      <c r="N12" s="11">
        <f>'Projection New Settlements'!P12</f>
        <v>71700</v>
      </c>
      <c r="O12" s="11">
        <f>'Projection New Settlements'!Q12</f>
        <v>72308</v>
      </c>
      <c r="P12" s="11">
        <f>'Projection New Settlements'!R12</f>
        <v>72916</v>
      </c>
      <c r="Q12" s="11">
        <f>'Projection New Settlements'!S12</f>
        <v>73524</v>
      </c>
      <c r="R12" s="11">
        <f>'Projection New Settlements'!T12</f>
        <v>73949.600000000006</v>
      </c>
      <c r="S12" s="11">
        <f>'Projection New Settlements'!U12</f>
        <v>74375.200000000012</v>
      </c>
      <c r="T12" s="11">
        <f>'Projection New Settlements'!V12</f>
        <v>74800.800000000017</v>
      </c>
      <c r="U12" s="11">
        <f>'Projection New Settlements'!W12</f>
        <v>75226.400000000023</v>
      </c>
      <c r="V12" s="11">
        <f>'Projection New Settlements'!X12</f>
        <v>75652.000000000029</v>
      </c>
      <c r="W12" s="11">
        <f>'Projection New Settlements'!Y12</f>
        <v>76077.600000000035</v>
      </c>
      <c r="X12" s="11">
        <f>'Projection New Settlements'!Z12</f>
        <v>76503.200000000041</v>
      </c>
      <c r="Y12" s="11">
        <f>'Projection New Settlements'!AA12</f>
        <v>76928.800000000047</v>
      </c>
      <c r="Z12" s="11">
        <f>'Projection New Settlements'!AB12</f>
        <v>77354.400000000052</v>
      </c>
      <c r="AA12" s="11">
        <f>'Projection New Settlements'!AC12</f>
        <v>77780.000000000058</v>
      </c>
      <c r="AB12" s="11">
        <f>'Projection New Settlements'!AD12</f>
        <v>78205.600000000064</v>
      </c>
      <c r="AC12" s="11">
        <f>'Projection New Settlements'!AE12</f>
        <v>78631.20000000007</v>
      </c>
      <c r="AD12" s="11">
        <f>'Projection New Settlements'!AF12</f>
        <v>79056.800000000076</v>
      </c>
      <c r="AE12" s="11">
        <f>'Projection New Settlements'!AG12</f>
        <v>79482.400000000081</v>
      </c>
      <c r="AF12" s="11">
        <f>'Projection New Settlements'!AH12</f>
        <v>79908.000000000087</v>
      </c>
      <c r="AG12" s="11">
        <f>'Projection New Settlements'!AI12</f>
        <v>80333.600000000093</v>
      </c>
      <c r="AH12" s="11">
        <f>'Projection New Settlements'!AJ12</f>
        <v>80759.200000000099</v>
      </c>
      <c r="AI12" s="11">
        <f>'Projection New Settlements'!AK12</f>
        <v>81184.800000000105</v>
      </c>
      <c r="AJ12" s="11">
        <f>'Projection New Settlements'!AL12</f>
        <v>81610.400000000111</v>
      </c>
      <c r="AK12" s="11">
        <f>'Projection New Settlements'!AM12</f>
        <v>82036.000000000116</v>
      </c>
      <c r="AL12" s="11">
        <f>'Projection New Settlements'!AN12</f>
        <v>82461.600000000122</v>
      </c>
      <c r="AM12" s="11">
        <f>'Projection New Settlements'!AO12</f>
        <v>82887.200000000128</v>
      </c>
      <c r="AN12" s="11">
        <f>'Projection New Settlements'!AP12</f>
        <v>83312.800000000134</v>
      </c>
      <c r="AO12" s="11">
        <f>'Projection New Settlements'!AQ12</f>
        <v>83738.40000000014</v>
      </c>
      <c r="AP12" s="11">
        <f>'Projection New Settlements'!AR12</f>
        <v>84164.000000000146</v>
      </c>
      <c r="AQ12" s="11">
        <f>'Projection New Settlements'!AS12</f>
        <v>84589.600000000151</v>
      </c>
      <c r="AR12" s="11">
        <f>'Projection New Settlements'!AT12</f>
        <v>85015.200000000157</v>
      </c>
      <c r="AS12" s="11">
        <f>'Projection New Settlements'!AU12</f>
        <v>85440.800000000163</v>
      </c>
      <c r="AT12" s="11">
        <f>'Projection New Settlements'!AV12</f>
        <v>85866.400000000169</v>
      </c>
      <c r="AU12" s="11">
        <f>'Projection New Settlements'!AW12</f>
        <v>86292.000000000175</v>
      </c>
      <c r="AV12" s="11">
        <f>'Projection New Settlements'!AX12</f>
        <v>86717.60000000018</v>
      </c>
    </row>
    <row r="13" spans="1:48" x14ac:dyDescent="0.15">
      <c r="A13" s="17" t="s">
        <v>15</v>
      </c>
      <c r="B13" s="11">
        <f>'Projection New Settlements'!D13</f>
        <v>99900</v>
      </c>
      <c r="C13" s="11">
        <f>'Projection New Settlements'!E13</f>
        <v>105600</v>
      </c>
      <c r="D13" s="11">
        <f>'Projection New Settlements'!F13</f>
        <v>102200</v>
      </c>
      <c r="E13" s="11">
        <f>'Projection New Settlements'!G13</f>
        <v>99800</v>
      </c>
      <c r="F13" s="11">
        <f>'Projection New Settlements'!H13</f>
        <v>100000</v>
      </c>
      <c r="G13" s="11">
        <f>'Projection New Settlements'!I13</f>
        <v>96000</v>
      </c>
      <c r="H13" s="11">
        <f>'Projection New Settlements'!J13</f>
        <v>107410</v>
      </c>
      <c r="I13" s="11">
        <f>'Projection New Settlements'!K13</f>
        <v>108690</v>
      </c>
      <c r="J13" s="11">
        <f>'Projection New Settlements'!L13</f>
        <v>109990</v>
      </c>
      <c r="K13" s="11">
        <f>'Projection New Settlements'!M13</f>
        <v>110960</v>
      </c>
      <c r="L13" s="11">
        <f>'Projection New Settlements'!N13</f>
        <v>112220</v>
      </c>
      <c r="M13" s="11">
        <f>'Projection New Settlements'!O13</f>
        <v>113740</v>
      </c>
      <c r="N13" s="11">
        <f>'Projection New Settlements'!P13</f>
        <v>115370</v>
      </c>
      <c r="O13" s="11">
        <f>'Projection New Settlements'!Q13</f>
        <v>116240</v>
      </c>
      <c r="P13" s="11">
        <f>'Projection New Settlements'!R13</f>
        <v>117110</v>
      </c>
      <c r="Q13" s="11">
        <f>'Projection New Settlements'!S13</f>
        <v>117980</v>
      </c>
      <c r="R13" s="11">
        <f>'Projection New Settlements'!T13+R30</f>
        <v>123149.94</v>
      </c>
      <c r="S13" s="11">
        <f>'Projection New Settlements'!U13+S30</f>
        <v>128319.88</v>
      </c>
      <c r="T13" s="11">
        <f>'Projection New Settlements'!V13+T30</f>
        <v>133489.82</v>
      </c>
      <c r="U13" s="11">
        <f>'Projection New Settlements'!W13+U30</f>
        <v>138659.76</v>
      </c>
      <c r="V13" s="11">
        <f>'Projection New Settlements'!X13+V30</f>
        <v>143829.70000000001</v>
      </c>
      <c r="W13" s="11">
        <f>'Projection New Settlements'!Y13+W30</f>
        <v>148999.64000000001</v>
      </c>
      <c r="X13" s="11">
        <f>'Projection New Settlements'!Z13+X30</f>
        <v>154169.58000000002</v>
      </c>
      <c r="Y13" s="11">
        <f>'Projection New Settlements'!AA13+Y30</f>
        <v>159339.52000000002</v>
      </c>
      <c r="Z13" s="11">
        <f>'Projection New Settlements'!AB13+Z30</f>
        <v>164509.46</v>
      </c>
      <c r="AA13" s="11">
        <f>'Projection New Settlements'!AC13+AA30</f>
        <v>169679.4</v>
      </c>
      <c r="AB13" s="11">
        <f>'Projection New Settlements'!AD13+AB30</f>
        <v>174849.34</v>
      </c>
      <c r="AC13" s="11">
        <f>'Projection New Settlements'!AE13+AC30</f>
        <v>180019.27999999997</v>
      </c>
      <c r="AD13" s="11">
        <f>'Projection New Settlements'!AF13+AD30</f>
        <v>185189.21999999997</v>
      </c>
      <c r="AE13" s="11">
        <f>'Projection New Settlements'!AG13+AE30</f>
        <v>190359.15999999997</v>
      </c>
      <c r="AF13" s="11">
        <f>'Projection New Settlements'!AH13+AF30</f>
        <v>195529.09999999998</v>
      </c>
      <c r="AG13" s="11">
        <f>'Projection New Settlements'!AI13+AG30</f>
        <v>200699.03999999998</v>
      </c>
      <c r="AH13" s="11">
        <f>'Projection New Settlements'!AJ13+AH30</f>
        <v>205868.97999999998</v>
      </c>
      <c r="AI13" s="11">
        <f>'Projection New Settlements'!AK13+AI30</f>
        <v>211038.91999999998</v>
      </c>
      <c r="AJ13" s="11">
        <f>'Projection New Settlements'!AL13+AJ30</f>
        <v>216208.86</v>
      </c>
      <c r="AK13" s="11">
        <f>'Projection New Settlements'!AM13+AK30</f>
        <v>221378.8</v>
      </c>
      <c r="AL13" s="11">
        <f>'Projection New Settlements'!AN13+AL30</f>
        <v>226548.74</v>
      </c>
      <c r="AM13" s="11">
        <f>'Projection New Settlements'!AO13+AM30</f>
        <v>231718.68</v>
      </c>
      <c r="AN13" s="11">
        <f>'Projection New Settlements'!AP13+AN30</f>
        <v>236888.62</v>
      </c>
      <c r="AO13" s="11">
        <f>'Projection New Settlements'!AQ13+AO30</f>
        <v>242058.56</v>
      </c>
      <c r="AP13" s="11">
        <f>'Projection New Settlements'!AR13+AP30</f>
        <v>247228.5</v>
      </c>
      <c r="AQ13" s="11">
        <f>'Projection New Settlements'!AS13+AQ30</f>
        <v>252398.44</v>
      </c>
      <c r="AR13" s="11">
        <f>'Projection New Settlements'!AT13+AR30</f>
        <v>257568.38</v>
      </c>
      <c r="AS13" s="11">
        <f>'Projection New Settlements'!AU13+AS30</f>
        <v>262738.32</v>
      </c>
      <c r="AT13" s="11">
        <f>'Projection New Settlements'!AV13+AT30</f>
        <v>267908.26</v>
      </c>
      <c r="AU13" s="11">
        <f>'Projection New Settlements'!AW13+AU30</f>
        <v>273078.2</v>
      </c>
      <c r="AV13" s="11">
        <f>'Projection New Settlements'!AX13+AV30</f>
        <v>278248.14</v>
      </c>
    </row>
    <row r="14" spans="1:48" x14ac:dyDescent="0.15">
      <c r="A14" s="10" t="s">
        <v>16</v>
      </c>
      <c r="B14" s="11">
        <f>'Projection New Settlements'!D14</f>
        <v>31010</v>
      </c>
      <c r="C14" s="11">
        <f>'Projection New Settlements'!E14</f>
        <v>31250</v>
      </c>
      <c r="D14" s="11">
        <f>'Projection New Settlements'!F14</f>
        <v>31580</v>
      </c>
      <c r="E14" s="11">
        <f>'Projection New Settlements'!G14</f>
        <v>31840</v>
      </c>
      <c r="F14" s="11">
        <f>'Projection New Settlements'!H14</f>
        <v>32150</v>
      </c>
      <c r="G14" s="11">
        <f>'Projection New Settlements'!I14</f>
        <v>32320</v>
      </c>
      <c r="H14" s="11">
        <f>'Projection New Settlements'!J14</f>
        <v>32480</v>
      </c>
      <c r="I14" s="11">
        <f>'Projection New Settlements'!K14</f>
        <v>32620</v>
      </c>
      <c r="J14" s="11">
        <f>'Projection New Settlements'!L14</f>
        <v>32760</v>
      </c>
      <c r="K14" s="11">
        <f>'Projection New Settlements'!M14</f>
        <v>32880</v>
      </c>
      <c r="L14" s="11">
        <f>'Projection New Settlements'!N14</f>
        <v>33110</v>
      </c>
      <c r="M14" s="11">
        <f>'Projection New Settlements'!O14</f>
        <v>33500</v>
      </c>
      <c r="N14" s="11">
        <f>'Projection New Settlements'!P14</f>
        <v>34070</v>
      </c>
      <c r="O14" s="11">
        <f>'Projection New Settlements'!Q14</f>
        <v>34295</v>
      </c>
      <c r="P14" s="11">
        <f>'Projection New Settlements'!R14</f>
        <v>34520</v>
      </c>
      <c r="Q14" s="11">
        <f>'Projection New Settlements'!S14</f>
        <v>34745</v>
      </c>
      <c r="R14" s="11">
        <f>'Projection New Settlements'!T14</f>
        <v>34902.5</v>
      </c>
      <c r="S14" s="11">
        <f>'Projection New Settlements'!U14</f>
        <v>35060</v>
      </c>
      <c r="T14" s="11">
        <f>'Projection New Settlements'!V14</f>
        <v>35217.5</v>
      </c>
      <c r="U14" s="11">
        <f>'Projection New Settlements'!W14</f>
        <v>35375</v>
      </c>
      <c r="V14" s="11">
        <f>'Projection New Settlements'!X14</f>
        <v>35532.5</v>
      </c>
      <c r="W14" s="11">
        <f>'Projection New Settlements'!Y14</f>
        <v>35690</v>
      </c>
      <c r="X14" s="11">
        <f>'Projection New Settlements'!Z14</f>
        <v>35847.5</v>
      </c>
      <c r="Y14" s="11">
        <f>'Projection New Settlements'!AA14</f>
        <v>36005</v>
      </c>
      <c r="Z14" s="11">
        <f>'Projection New Settlements'!AB14</f>
        <v>36162.5</v>
      </c>
      <c r="AA14" s="11">
        <f>'Projection New Settlements'!AC14</f>
        <v>36320</v>
      </c>
      <c r="AB14" s="11">
        <f>'Projection New Settlements'!AD14</f>
        <v>36477.5</v>
      </c>
      <c r="AC14" s="11">
        <f>'Projection New Settlements'!AE14</f>
        <v>36635</v>
      </c>
      <c r="AD14" s="11">
        <f>'Projection New Settlements'!AF14</f>
        <v>36792.5</v>
      </c>
      <c r="AE14" s="11">
        <f>'Projection New Settlements'!AG14</f>
        <v>36950</v>
      </c>
      <c r="AF14" s="11">
        <f>'Projection New Settlements'!AH14</f>
        <v>37107.5</v>
      </c>
      <c r="AG14" s="11">
        <f>'Projection New Settlements'!AI14</f>
        <v>37265</v>
      </c>
      <c r="AH14" s="11">
        <f>'Projection New Settlements'!AJ14</f>
        <v>37422.5</v>
      </c>
      <c r="AI14" s="11">
        <f>'Projection New Settlements'!AK14</f>
        <v>37580</v>
      </c>
      <c r="AJ14" s="11">
        <f>'Projection New Settlements'!AL14</f>
        <v>37737.5</v>
      </c>
      <c r="AK14" s="11">
        <f>'Projection New Settlements'!AM14</f>
        <v>37895</v>
      </c>
      <c r="AL14" s="11">
        <f>'Projection New Settlements'!AN14</f>
        <v>38052.5</v>
      </c>
      <c r="AM14" s="11">
        <f>'Projection New Settlements'!AO14</f>
        <v>38210</v>
      </c>
      <c r="AN14" s="11">
        <f>'Projection New Settlements'!AP14</f>
        <v>38367.5</v>
      </c>
      <c r="AO14" s="11">
        <f>'Projection New Settlements'!AQ14</f>
        <v>38525</v>
      </c>
      <c r="AP14" s="11">
        <f>'Projection New Settlements'!AR14</f>
        <v>38682.5</v>
      </c>
      <c r="AQ14" s="11">
        <f>'Projection New Settlements'!AS14</f>
        <v>38840</v>
      </c>
      <c r="AR14" s="11">
        <f>'Projection New Settlements'!AT14</f>
        <v>38997.5</v>
      </c>
      <c r="AS14" s="11">
        <f>'Projection New Settlements'!AU14</f>
        <v>39155</v>
      </c>
      <c r="AT14" s="11">
        <f>'Projection New Settlements'!AV14</f>
        <v>39312.5</v>
      </c>
      <c r="AU14" s="11">
        <f>'Projection New Settlements'!AW14</f>
        <v>39470</v>
      </c>
      <c r="AV14" s="11">
        <f>'Projection New Settlements'!AX14</f>
        <v>39627.5</v>
      </c>
    </row>
    <row r="15" spans="1:48" x14ac:dyDescent="0.15">
      <c r="A15" s="18" t="s">
        <v>17</v>
      </c>
      <c r="B15" s="11">
        <f>'Projection New Settlements'!D15</f>
        <v>73050</v>
      </c>
      <c r="C15" s="11">
        <f>'Projection New Settlements'!E15</f>
        <v>73590</v>
      </c>
      <c r="D15" s="11">
        <f>'Projection New Settlements'!F15</f>
        <v>74150</v>
      </c>
      <c r="E15" s="11">
        <f>'Projection New Settlements'!G15</f>
        <v>74550</v>
      </c>
      <c r="F15" s="11">
        <f>'Projection New Settlements'!H15</f>
        <v>75010</v>
      </c>
      <c r="G15" s="11">
        <f>'Projection New Settlements'!I15</f>
        <v>75430</v>
      </c>
      <c r="H15" s="11">
        <f>'Projection New Settlements'!J15</f>
        <v>75800</v>
      </c>
      <c r="I15" s="11">
        <f>'Projection New Settlements'!K15</f>
        <v>76010</v>
      </c>
      <c r="J15" s="11">
        <f>'Projection New Settlements'!L15</f>
        <v>76370</v>
      </c>
      <c r="K15" s="11">
        <f>'Projection New Settlements'!M15</f>
        <v>76730</v>
      </c>
      <c r="L15" s="11">
        <f>'Projection New Settlements'!N15</f>
        <v>76910</v>
      </c>
      <c r="M15" s="11">
        <f>'Projection New Settlements'!O15</f>
        <v>77100</v>
      </c>
      <c r="N15" s="11">
        <f>'Projection New Settlements'!P15</f>
        <v>77730</v>
      </c>
      <c r="O15" s="11">
        <f>'Projection New Settlements'!Q15</f>
        <v>77994</v>
      </c>
      <c r="P15" s="11">
        <f>'Projection New Settlements'!R15</f>
        <v>78258</v>
      </c>
      <c r="Q15" s="11">
        <f>'Projection New Settlements'!S15</f>
        <v>78522</v>
      </c>
      <c r="R15" s="11">
        <f>'Projection New Settlements'!T15</f>
        <v>78706.8</v>
      </c>
      <c r="S15" s="11">
        <f>'Projection New Settlements'!U15</f>
        <v>78891.600000000006</v>
      </c>
      <c r="T15" s="11">
        <f>'Projection New Settlements'!V15</f>
        <v>79076.400000000009</v>
      </c>
      <c r="U15" s="11">
        <f>'Projection New Settlements'!W15</f>
        <v>79261.200000000012</v>
      </c>
      <c r="V15" s="11">
        <f>'Projection New Settlements'!X15</f>
        <v>79446.000000000015</v>
      </c>
      <c r="W15" s="11">
        <f>'Projection New Settlements'!Y15</f>
        <v>79630.800000000017</v>
      </c>
      <c r="X15" s="11">
        <f>'Projection New Settlements'!Z15</f>
        <v>79815.60000000002</v>
      </c>
      <c r="Y15" s="11">
        <f>'Projection New Settlements'!AA15</f>
        <v>80000.400000000023</v>
      </c>
      <c r="Z15" s="11">
        <f>'Projection New Settlements'!AB15</f>
        <v>80185.200000000026</v>
      </c>
      <c r="AA15" s="11">
        <f>'Projection New Settlements'!AC15</f>
        <v>80370.000000000029</v>
      </c>
      <c r="AB15" s="11">
        <f>'Projection New Settlements'!AD15</f>
        <v>80554.800000000032</v>
      </c>
      <c r="AC15" s="11">
        <f>'Projection New Settlements'!AE15</f>
        <v>80739.600000000035</v>
      </c>
      <c r="AD15" s="11">
        <f>'Projection New Settlements'!AF15</f>
        <v>80924.400000000038</v>
      </c>
      <c r="AE15" s="11">
        <f>'Projection New Settlements'!AG15</f>
        <v>81109.200000000041</v>
      </c>
      <c r="AF15" s="11">
        <f>'Projection New Settlements'!AH15</f>
        <v>81294.000000000044</v>
      </c>
      <c r="AG15" s="11">
        <f>'Projection New Settlements'!AI15</f>
        <v>81478.800000000047</v>
      </c>
      <c r="AH15" s="11">
        <f>'Projection New Settlements'!AJ15</f>
        <v>81663.600000000049</v>
      </c>
      <c r="AI15" s="11">
        <f>'Projection New Settlements'!AK15</f>
        <v>81848.400000000052</v>
      </c>
      <c r="AJ15" s="11">
        <f>'Projection New Settlements'!AL15</f>
        <v>82033.200000000055</v>
      </c>
      <c r="AK15" s="11">
        <f>'Projection New Settlements'!AM15</f>
        <v>82218.000000000058</v>
      </c>
      <c r="AL15" s="11">
        <f>'Projection New Settlements'!AN15</f>
        <v>82402.800000000061</v>
      </c>
      <c r="AM15" s="11">
        <f>'Projection New Settlements'!AO15</f>
        <v>82587.600000000064</v>
      </c>
      <c r="AN15" s="11">
        <f>'Projection New Settlements'!AP15</f>
        <v>82772.400000000067</v>
      </c>
      <c r="AO15" s="11">
        <f>'Projection New Settlements'!AQ15</f>
        <v>82957.20000000007</v>
      </c>
      <c r="AP15" s="11">
        <f>'Projection New Settlements'!AR15</f>
        <v>83142.000000000073</v>
      </c>
      <c r="AQ15" s="11">
        <f>'Projection New Settlements'!AS15</f>
        <v>83326.800000000076</v>
      </c>
      <c r="AR15" s="11">
        <f>'Projection New Settlements'!AT15</f>
        <v>83511.600000000079</v>
      </c>
      <c r="AS15" s="11">
        <f>'Projection New Settlements'!AU15</f>
        <v>83696.400000000081</v>
      </c>
      <c r="AT15" s="11">
        <f>'Projection New Settlements'!AV15</f>
        <v>83881.200000000084</v>
      </c>
      <c r="AU15" s="11">
        <f>'Projection New Settlements'!AW15</f>
        <v>84066.000000000087</v>
      </c>
      <c r="AV15" s="11">
        <f>'Projection New Settlements'!AX15</f>
        <v>84250.80000000009</v>
      </c>
    </row>
    <row r="16" spans="1:48" x14ac:dyDescent="0.15">
      <c r="A16" s="18" t="s">
        <v>18</v>
      </c>
      <c r="B16" s="11">
        <f>'Projection New Settlements'!D16</f>
        <v>90090</v>
      </c>
      <c r="C16" s="11">
        <f>'Projection New Settlements'!E16</f>
        <v>91490</v>
      </c>
      <c r="D16" s="11">
        <f>'Projection New Settlements'!F16</f>
        <v>93320</v>
      </c>
      <c r="E16" s="11">
        <f>'Projection New Settlements'!G16</f>
        <v>95020</v>
      </c>
      <c r="F16" s="11">
        <f>'Projection New Settlements'!H16</f>
        <v>97350</v>
      </c>
      <c r="G16" s="11">
        <f>'Projection New Settlements'!I16</f>
        <v>99230</v>
      </c>
      <c r="H16" s="11">
        <f>'Projection New Settlements'!J16</f>
        <v>100680</v>
      </c>
      <c r="I16" s="11">
        <f>'Projection New Settlements'!K16</f>
        <v>102010</v>
      </c>
      <c r="J16" s="11">
        <f>'Projection New Settlements'!L16</f>
        <v>103590</v>
      </c>
      <c r="K16" s="11">
        <f>'Projection New Settlements'!M16</f>
        <v>104890</v>
      </c>
      <c r="L16" s="11">
        <f>'Projection New Settlements'!N16</f>
        <v>106130</v>
      </c>
      <c r="M16" s="11">
        <f>'Projection New Settlements'!O16</f>
        <v>107550</v>
      </c>
      <c r="N16" s="11">
        <f>'Projection New Settlements'!P16</f>
        <v>108740</v>
      </c>
      <c r="O16" s="11">
        <f>'Projection New Settlements'!Q16</f>
        <v>110078</v>
      </c>
      <c r="P16" s="11">
        <f>'Projection New Settlements'!R16</f>
        <v>111416</v>
      </c>
      <c r="Q16" s="11">
        <f>'Projection New Settlements'!S16</f>
        <v>112754</v>
      </c>
      <c r="R16" s="11">
        <f>'Projection New Settlements'!T16</f>
        <v>113690.6</v>
      </c>
      <c r="S16" s="11">
        <f>'Projection New Settlements'!U16</f>
        <v>114627.20000000001</v>
      </c>
      <c r="T16" s="11">
        <f>'Projection New Settlements'!V16</f>
        <v>115563.80000000002</v>
      </c>
      <c r="U16" s="11">
        <f>'Projection New Settlements'!W16</f>
        <v>116500.40000000002</v>
      </c>
      <c r="V16" s="11">
        <f>'Projection New Settlements'!X16</f>
        <v>117437.00000000003</v>
      </c>
      <c r="W16" s="11">
        <f>'Projection New Settlements'!Y16</f>
        <v>118373.60000000003</v>
      </c>
      <c r="X16" s="11">
        <f>'Projection New Settlements'!Z16</f>
        <v>119310.20000000004</v>
      </c>
      <c r="Y16" s="11">
        <f>'Projection New Settlements'!AA16</f>
        <v>120246.80000000005</v>
      </c>
      <c r="Z16" s="11">
        <f>'Projection New Settlements'!AB16</f>
        <v>121183.40000000005</v>
      </c>
      <c r="AA16" s="11">
        <f>'Projection New Settlements'!AC16</f>
        <v>122120.00000000006</v>
      </c>
      <c r="AB16" s="11">
        <f>'Projection New Settlements'!AD16</f>
        <v>123056.60000000006</v>
      </c>
      <c r="AC16" s="11">
        <f>'Projection New Settlements'!AE16</f>
        <v>123993.20000000007</v>
      </c>
      <c r="AD16" s="11">
        <f>'Projection New Settlements'!AF16</f>
        <v>124929.80000000008</v>
      </c>
      <c r="AE16" s="11">
        <f>'Projection New Settlements'!AG16</f>
        <v>125866.40000000008</v>
      </c>
      <c r="AF16" s="11">
        <f>'Projection New Settlements'!AH16</f>
        <v>126803.00000000009</v>
      </c>
      <c r="AG16" s="11">
        <f>'Projection New Settlements'!AI16</f>
        <v>127739.60000000009</v>
      </c>
      <c r="AH16" s="11">
        <f>'Projection New Settlements'!AJ16</f>
        <v>128676.2000000001</v>
      </c>
      <c r="AI16" s="11">
        <f>'Projection New Settlements'!AK16</f>
        <v>129612.8000000001</v>
      </c>
      <c r="AJ16" s="11">
        <f>'Projection New Settlements'!AL16</f>
        <v>130549.40000000011</v>
      </c>
      <c r="AK16" s="11">
        <f>'Projection New Settlements'!AM16</f>
        <v>131486.00000000012</v>
      </c>
      <c r="AL16" s="11">
        <f>'Projection New Settlements'!AN16</f>
        <v>132422.60000000012</v>
      </c>
      <c r="AM16" s="11">
        <f>'Projection New Settlements'!AO16</f>
        <v>133359.20000000013</v>
      </c>
      <c r="AN16" s="11">
        <f>'Projection New Settlements'!AP16</f>
        <v>134295.80000000013</v>
      </c>
      <c r="AO16" s="11">
        <f>'Projection New Settlements'!AQ16</f>
        <v>135232.40000000014</v>
      </c>
      <c r="AP16" s="11">
        <f>'Projection New Settlements'!AR16</f>
        <v>136169.00000000015</v>
      </c>
      <c r="AQ16" s="11">
        <f>'Projection New Settlements'!AS16</f>
        <v>137105.60000000015</v>
      </c>
      <c r="AR16" s="11">
        <f>'Projection New Settlements'!AT16</f>
        <v>138042.20000000016</v>
      </c>
      <c r="AS16" s="11">
        <f>'Projection New Settlements'!AU16</f>
        <v>138978.80000000016</v>
      </c>
      <c r="AT16" s="11">
        <f>'Projection New Settlements'!AV16</f>
        <v>139915.40000000017</v>
      </c>
      <c r="AU16" s="11">
        <f>'Projection New Settlements'!AW16</f>
        <v>140852.00000000017</v>
      </c>
      <c r="AV16" s="11">
        <f>'Projection New Settlements'!AX16</f>
        <v>141788.60000000018</v>
      </c>
    </row>
    <row r="17" spans="1:48" x14ac:dyDescent="0.15">
      <c r="A17" s="10" t="s">
        <v>19</v>
      </c>
      <c r="B17" s="11">
        <f>'Projection New Settlements'!D17</f>
        <v>85590</v>
      </c>
      <c r="C17" s="11">
        <f>'Projection New Settlements'!E17</f>
        <v>86060</v>
      </c>
      <c r="D17" s="11">
        <f>'Projection New Settlements'!F17</f>
        <v>87550</v>
      </c>
      <c r="E17" s="11">
        <f>'Projection New Settlements'!G17</f>
        <v>89330</v>
      </c>
      <c r="F17" s="11">
        <f>'Projection New Settlements'!H17</f>
        <v>90290</v>
      </c>
      <c r="G17" s="11">
        <f>'Projection New Settlements'!I17</f>
        <v>90930</v>
      </c>
      <c r="H17" s="11">
        <f>'Projection New Settlements'!J17</f>
        <v>91220</v>
      </c>
      <c r="I17" s="11">
        <f>'Projection New Settlements'!K17</f>
        <v>91480</v>
      </c>
      <c r="J17" s="11">
        <f>'Projection New Settlements'!L17</f>
        <v>91910</v>
      </c>
      <c r="K17" s="11">
        <f>'Projection New Settlements'!M17</f>
        <v>92420</v>
      </c>
      <c r="L17" s="11">
        <f>'Projection New Settlements'!N17</f>
        <v>93260</v>
      </c>
      <c r="M17" s="11">
        <f>'Projection New Settlements'!O17</f>
        <v>94090</v>
      </c>
      <c r="N17" s="11">
        <f>'Projection New Settlements'!P17</f>
        <v>94830</v>
      </c>
      <c r="O17" s="11">
        <f>'Projection New Settlements'!Q17</f>
        <v>95404</v>
      </c>
      <c r="P17" s="11">
        <f>'Projection New Settlements'!R17</f>
        <v>95978</v>
      </c>
      <c r="Q17" s="11">
        <f>'Projection New Settlements'!S17</f>
        <v>96552</v>
      </c>
      <c r="R17" s="11">
        <f>'Projection New Settlements'!T17</f>
        <v>96953.8</v>
      </c>
      <c r="S17" s="11">
        <f>'Projection New Settlements'!U17</f>
        <v>97355.6</v>
      </c>
      <c r="T17" s="11">
        <f>'Projection New Settlements'!V17</f>
        <v>97757.400000000009</v>
      </c>
      <c r="U17" s="11">
        <f>'Projection New Settlements'!W17</f>
        <v>98159.200000000012</v>
      </c>
      <c r="V17" s="11">
        <f>'Projection New Settlements'!X17</f>
        <v>98561.000000000015</v>
      </c>
      <c r="W17" s="11">
        <f>'Projection New Settlements'!Y17</f>
        <v>98962.800000000017</v>
      </c>
      <c r="X17" s="11">
        <f>'Projection New Settlements'!Z17</f>
        <v>99364.60000000002</v>
      </c>
      <c r="Y17" s="11">
        <f>'Projection New Settlements'!AA17</f>
        <v>99766.400000000023</v>
      </c>
      <c r="Z17" s="11">
        <f>'Projection New Settlements'!AB17</f>
        <v>100168.20000000003</v>
      </c>
      <c r="AA17" s="11">
        <f>'Projection New Settlements'!AC17</f>
        <v>100570.00000000003</v>
      </c>
      <c r="AB17" s="11">
        <f>'Projection New Settlements'!AD17</f>
        <v>100971.80000000003</v>
      </c>
      <c r="AC17" s="11">
        <f>'Projection New Settlements'!AE17</f>
        <v>101373.60000000003</v>
      </c>
      <c r="AD17" s="11">
        <f>'Projection New Settlements'!AF17</f>
        <v>101775.40000000004</v>
      </c>
      <c r="AE17" s="11">
        <f>'Projection New Settlements'!AG17</f>
        <v>102177.20000000004</v>
      </c>
      <c r="AF17" s="11">
        <f>'Projection New Settlements'!AH17</f>
        <v>102579.00000000004</v>
      </c>
      <c r="AG17" s="11">
        <f>'Projection New Settlements'!AI17</f>
        <v>102980.80000000005</v>
      </c>
      <c r="AH17" s="11">
        <f>'Projection New Settlements'!AJ17</f>
        <v>103382.60000000005</v>
      </c>
      <c r="AI17" s="11">
        <f>'Projection New Settlements'!AK17</f>
        <v>103784.40000000005</v>
      </c>
      <c r="AJ17" s="11">
        <f>'Projection New Settlements'!AL17</f>
        <v>104186.20000000006</v>
      </c>
      <c r="AK17" s="11">
        <f>'Projection New Settlements'!AM17</f>
        <v>104588.00000000006</v>
      </c>
      <c r="AL17" s="11">
        <f>'Projection New Settlements'!AN17</f>
        <v>104989.80000000006</v>
      </c>
      <c r="AM17" s="11">
        <f>'Projection New Settlements'!AO17</f>
        <v>105391.60000000006</v>
      </c>
      <c r="AN17" s="11">
        <f>'Projection New Settlements'!AP17</f>
        <v>105793.40000000007</v>
      </c>
      <c r="AO17" s="11">
        <f>'Projection New Settlements'!AQ17</f>
        <v>106195.20000000007</v>
      </c>
      <c r="AP17" s="11">
        <f>'Projection New Settlements'!AR17</f>
        <v>106597.00000000007</v>
      </c>
      <c r="AQ17" s="11">
        <f>'Projection New Settlements'!AS17</f>
        <v>106998.80000000008</v>
      </c>
      <c r="AR17" s="11">
        <f>'Projection New Settlements'!AT17</f>
        <v>107400.60000000008</v>
      </c>
      <c r="AS17" s="11">
        <f>'Projection New Settlements'!AU17</f>
        <v>107802.40000000008</v>
      </c>
      <c r="AT17" s="11">
        <f>'Projection New Settlements'!AV17</f>
        <v>108204.20000000008</v>
      </c>
      <c r="AU17" s="11">
        <f>'Projection New Settlements'!AW17</f>
        <v>108606.00000000009</v>
      </c>
      <c r="AV17" s="11">
        <f>'Projection New Settlements'!AX17</f>
        <v>109007.80000000009</v>
      </c>
    </row>
    <row r="18" spans="1:48" x14ac:dyDescent="0.15">
      <c r="A18" s="10" t="s">
        <v>20</v>
      </c>
      <c r="B18" s="11">
        <f>'Projection New Settlements'!D18</f>
        <v>34170</v>
      </c>
      <c r="C18" s="11">
        <f>'Projection New Settlements'!E18</f>
        <v>34740</v>
      </c>
      <c r="D18" s="11">
        <f>'Projection New Settlements'!F18</f>
        <v>35000</v>
      </c>
      <c r="E18" s="11">
        <f>'Projection New Settlements'!G18</f>
        <v>35220</v>
      </c>
      <c r="F18" s="11">
        <f>'Projection New Settlements'!H18</f>
        <v>35440</v>
      </c>
      <c r="G18" s="11">
        <f>'Projection New Settlements'!I18</f>
        <v>35640</v>
      </c>
      <c r="H18" s="11">
        <f>'Projection New Settlements'!J18</f>
        <v>35870</v>
      </c>
      <c r="I18" s="11">
        <f>'Projection New Settlements'!K18</f>
        <v>36040</v>
      </c>
      <c r="J18" s="11">
        <f>'Projection New Settlements'!L18</f>
        <v>36370</v>
      </c>
      <c r="K18" s="11">
        <f>'Projection New Settlements'!M18</f>
        <v>36590</v>
      </c>
      <c r="L18" s="11">
        <f>'Projection New Settlements'!N18</f>
        <v>36930</v>
      </c>
      <c r="M18" s="11">
        <f>'Projection New Settlements'!O18</f>
        <v>37270</v>
      </c>
      <c r="N18" s="11">
        <f>'Projection New Settlements'!P18</f>
        <v>37730</v>
      </c>
      <c r="O18" s="11">
        <f>'Projection New Settlements'!Q18</f>
        <v>37998</v>
      </c>
      <c r="P18" s="11">
        <f>'Projection New Settlements'!R18</f>
        <v>38266</v>
      </c>
      <c r="Q18" s="11">
        <f>'Projection New Settlements'!S18</f>
        <v>38534</v>
      </c>
      <c r="R18" s="11">
        <f>'Projection New Settlements'!T18</f>
        <v>38721.599999999999</v>
      </c>
      <c r="S18" s="11">
        <f>'Projection New Settlements'!U18</f>
        <v>38909.199999999997</v>
      </c>
      <c r="T18" s="11">
        <f>'Projection New Settlements'!V18</f>
        <v>39096.799999999996</v>
      </c>
      <c r="U18" s="11">
        <f>'Projection New Settlements'!W18</f>
        <v>39284.399999999994</v>
      </c>
      <c r="V18" s="11">
        <f>'Projection New Settlements'!X18</f>
        <v>39471.999999999993</v>
      </c>
      <c r="W18" s="11">
        <f>'Projection New Settlements'!Y18</f>
        <v>39659.599999999991</v>
      </c>
      <c r="X18" s="11">
        <f>'Projection New Settlements'!Z18</f>
        <v>39847.19999999999</v>
      </c>
      <c r="Y18" s="11">
        <f>'Projection New Settlements'!AA18</f>
        <v>40034.799999999988</v>
      </c>
      <c r="Z18" s="11">
        <f>'Projection New Settlements'!AB18</f>
        <v>40222.399999999987</v>
      </c>
      <c r="AA18" s="11">
        <f>'Projection New Settlements'!AC18</f>
        <v>40409.999999999985</v>
      </c>
      <c r="AB18" s="11">
        <f>'Projection New Settlements'!AD18</f>
        <v>40597.599999999984</v>
      </c>
      <c r="AC18" s="11">
        <f>'Projection New Settlements'!AE18</f>
        <v>40785.199999999983</v>
      </c>
      <c r="AD18" s="11">
        <f>'Projection New Settlements'!AF18</f>
        <v>40972.799999999981</v>
      </c>
      <c r="AE18" s="11">
        <f>'Projection New Settlements'!AG18</f>
        <v>41160.39999999998</v>
      </c>
      <c r="AF18" s="11">
        <f>'Projection New Settlements'!AH18</f>
        <v>41347.999999999978</v>
      </c>
      <c r="AG18" s="11">
        <f>'Projection New Settlements'!AI18</f>
        <v>41535.599999999977</v>
      </c>
      <c r="AH18" s="11">
        <f>'Projection New Settlements'!AJ18</f>
        <v>41723.199999999975</v>
      </c>
      <c r="AI18" s="11">
        <f>'Projection New Settlements'!AK18</f>
        <v>41910.799999999974</v>
      </c>
      <c r="AJ18" s="11">
        <f>'Projection New Settlements'!AL18</f>
        <v>42098.399999999972</v>
      </c>
      <c r="AK18" s="11">
        <f>'Projection New Settlements'!AM18</f>
        <v>42285.999999999971</v>
      </c>
      <c r="AL18" s="11">
        <f>'Projection New Settlements'!AN18</f>
        <v>42473.599999999969</v>
      </c>
      <c r="AM18" s="11">
        <f>'Projection New Settlements'!AO18</f>
        <v>42661.199999999968</v>
      </c>
      <c r="AN18" s="11">
        <f>'Projection New Settlements'!AP18</f>
        <v>42848.799999999967</v>
      </c>
      <c r="AO18" s="11">
        <f>'Projection New Settlements'!AQ18</f>
        <v>43036.399999999965</v>
      </c>
      <c r="AP18" s="11">
        <f>'Projection New Settlements'!AR18</f>
        <v>43223.999999999964</v>
      </c>
      <c r="AQ18" s="11">
        <f>'Projection New Settlements'!AS18</f>
        <v>43411.599999999962</v>
      </c>
      <c r="AR18" s="11">
        <f>'Projection New Settlements'!AT18</f>
        <v>43599.199999999961</v>
      </c>
      <c r="AS18" s="11">
        <f>'Projection New Settlements'!AU18</f>
        <v>43786.799999999959</v>
      </c>
      <c r="AT18" s="11">
        <f>'Projection New Settlements'!AV18</f>
        <v>43974.399999999958</v>
      </c>
      <c r="AU18" s="11">
        <f>'Projection New Settlements'!AW18</f>
        <v>44161.999999999956</v>
      </c>
      <c r="AV18" s="11">
        <f>'Projection New Settlements'!AX18</f>
        <v>44349.599999999955</v>
      </c>
    </row>
    <row r="19" spans="1:48" x14ac:dyDescent="0.15">
      <c r="A19" s="10" t="s">
        <v>21</v>
      </c>
      <c r="B19" s="11">
        <f>'Projection New Settlements'!D19</f>
        <v>31240</v>
      </c>
      <c r="C19" s="11">
        <f>'Projection New Settlements'!E19</f>
        <v>31480</v>
      </c>
      <c r="D19" s="11">
        <f>'Projection New Settlements'!F19</f>
        <v>31800</v>
      </c>
      <c r="E19" s="11">
        <f>'Projection New Settlements'!G19</f>
        <v>32160</v>
      </c>
      <c r="F19" s="11">
        <f>'Projection New Settlements'!H19</f>
        <v>32610</v>
      </c>
      <c r="G19" s="11">
        <f>'Projection New Settlements'!I19</f>
        <v>32880</v>
      </c>
      <c r="H19" s="11">
        <f>'Projection New Settlements'!J19</f>
        <v>33000</v>
      </c>
      <c r="I19" s="11">
        <f>'Projection New Settlements'!K19</f>
        <v>33080</v>
      </c>
      <c r="J19" s="11">
        <f>'Projection New Settlements'!L19</f>
        <v>33220</v>
      </c>
      <c r="K19" s="11">
        <f>'Projection New Settlements'!M19</f>
        <v>33340</v>
      </c>
      <c r="L19" s="11">
        <f>'Projection New Settlements'!N19</f>
        <v>33590</v>
      </c>
      <c r="M19" s="11">
        <f>'Projection New Settlements'!O19</f>
        <v>33970</v>
      </c>
      <c r="N19" s="11">
        <f>'Projection New Settlements'!P19</f>
        <v>34350</v>
      </c>
      <c r="O19" s="11">
        <f>'Projection New Settlements'!Q19</f>
        <v>34467</v>
      </c>
      <c r="P19" s="11">
        <f>'Projection New Settlements'!R19</f>
        <v>34584</v>
      </c>
      <c r="Q19" s="11">
        <f>'Projection New Settlements'!S19</f>
        <v>34701</v>
      </c>
      <c r="R19" s="11">
        <f>'Projection New Settlements'!T19</f>
        <v>34782.9</v>
      </c>
      <c r="S19" s="11">
        <f>'Projection New Settlements'!U19</f>
        <v>34864.800000000003</v>
      </c>
      <c r="T19" s="11">
        <f>'Projection New Settlements'!V19</f>
        <v>34946.700000000004</v>
      </c>
      <c r="U19" s="11">
        <f>'Projection New Settlements'!W19</f>
        <v>35028.600000000006</v>
      </c>
      <c r="V19" s="11">
        <f>'Projection New Settlements'!X19</f>
        <v>35110.500000000007</v>
      </c>
      <c r="W19" s="11">
        <f>'Projection New Settlements'!Y19</f>
        <v>35192.400000000009</v>
      </c>
      <c r="X19" s="11">
        <f>'Projection New Settlements'!Z19</f>
        <v>35274.30000000001</v>
      </c>
      <c r="Y19" s="11">
        <f>'Projection New Settlements'!AA19</f>
        <v>35356.200000000012</v>
      </c>
      <c r="Z19" s="11">
        <f>'Projection New Settlements'!AB19</f>
        <v>35438.100000000013</v>
      </c>
      <c r="AA19" s="11">
        <f>'Projection New Settlements'!AC19</f>
        <v>35520.000000000015</v>
      </c>
      <c r="AB19" s="11">
        <f>'Projection New Settlements'!AD19</f>
        <v>35601.900000000016</v>
      </c>
      <c r="AC19" s="11">
        <f>'Projection New Settlements'!AE19</f>
        <v>35683.800000000017</v>
      </c>
      <c r="AD19" s="11">
        <f>'Projection New Settlements'!AF19</f>
        <v>35765.700000000019</v>
      </c>
      <c r="AE19" s="11">
        <f>'Projection New Settlements'!AG19</f>
        <v>35847.60000000002</v>
      </c>
      <c r="AF19" s="11">
        <f>'Projection New Settlements'!AH19</f>
        <v>35929.500000000022</v>
      </c>
      <c r="AG19" s="11">
        <f>'Projection New Settlements'!AI19</f>
        <v>36011.400000000023</v>
      </c>
      <c r="AH19" s="11">
        <f>'Projection New Settlements'!AJ19</f>
        <v>36093.300000000025</v>
      </c>
      <c r="AI19" s="11">
        <f>'Projection New Settlements'!AK19</f>
        <v>36175.200000000026</v>
      </c>
      <c r="AJ19" s="11">
        <f>'Projection New Settlements'!AL19</f>
        <v>36257.100000000028</v>
      </c>
      <c r="AK19" s="11">
        <f>'Projection New Settlements'!AM19</f>
        <v>36339.000000000029</v>
      </c>
      <c r="AL19" s="11">
        <f>'Projection New Settlements'!AN19</f>
        <v>36420.900000000031</v>
      </c>
      <c r="AM19" s="11">
        <f>'Projection New Settlements'!AO19</f>
        <v>36502.800000000032</v>
      </c>
      <c r="AN19" s="11">
        <f>'Projection New Settlements'!AP19</f>
        <v>36584.700000000033</v>
      </c>
      <c r="AO19" s="11">
        <f>'Projection New Settlements'!AQ19</f>
        <v>36666.600000000035</v>
      </c>
      <c r="AP19" s="11">
        <f>'Projection New Settlements'!AR19</f>
        <v>36748.500000000036</v>
      </c>
      <c r="AQ19" s="11">
        <f>'Projection New Settlements'!AS19</f>
        <v>36830.400000000038</v>
      </c>
      <c r="AR19" s="11">
        <f>'Projection New Settlements'!AT19</f>
        <v>36912.300000000039</v>
      </c>
      <c r="AS19" s="11">
        <f>'Projection New Settlements'!AU19</f>
        <v>36994.200000000041</v>
      </c>
      <c r="AT19" s="11">
        <f>'Projection New Settlements'!AV19</f>
        <v>37076.100000000042</v>
      </c>
      <c r="AU19" s="11">
        <f>'Projection New Settlements'!AW19</f>
        <v>37158.000000000044</v>
      </c>
      <c r="AV19" s="11">
        <f>'Projection New Settlements'!AX19</f>
        <v>37239.900000000045</v>
      </c>
    </row>
    <row r="20" spans="1:48" x14ac:dyDescent="0.15">
      <c r="A20" s="10" t="s">
        <v>22</v>
      </c>
      <c r="B20" s="11">
        <f>'Projection New Settlements'!D20</f>
        <v>44390</v>
      </c>
      <c r="C20" s="11">
        <f>'Projection New Settlements'!E20</f>
        <v>45010</v>
      </c>
      <c r="D20" s="11">
        <f>'Projection New Settlements'!F20</f>
        <v>45750</v>
      </c>
      <c r="E20" s="11">
        <f>'Projection New Settlements'!G20</f>
        <v>46440</v>
      </c>
      <c r="F20" s="11">
        <f>'Projection New Settlements'!H20</f>
        <v>46970</v>
      </c>
      <c r="G20" s="11">
        <f>'Projection New Settlements'!I20</f>
        <v>47580</v>
      </c>
      <c r="H20" s="11">
        <f>'Projection New Settlements'!J20</f>
        <v>47880</v>
      </c>
      <c r="I20" s="11">
        <f>'Projection New Settlements'!K20</f>
        <v>48290</v>
      </c>
      <c r="J20" s="11">
        <f>'Projection New Settlements'!L20</f>
        <v>48620</v>
      </c>
      <c r="K20" s="11">
        <f>'Projection New Settlements'!M20</f>
        <v>49100</v>
      </c>
      <c r="L20" s="11">
        <f>'Projection New Settlements'!N20</f>
        <v>50400</v>
      </c>
      <c r="M20" s="11">
        <f>'Projection New Settlements'!O20</f>
        <v>51120</v>
      </c>
      <c r="N20" s="11">
        <f>'Projection New Settlements'!P20</f>
        <v>52000</v>
      </c>
      <c r="O20" s="11">
        <f>'Projection New Settlements'!Q20</f>
        <v>52528</v>
      </c>
      <c r="P20" s="11">
        <f>'Projection New Settlements'!R20</f>
        <v>53056</v>
      </c>
      <c r="Q20" s="11">
        <f>'Projection New Settlements'!S20</f>
        <v>53584</v>
      </c>
      <c r="R20" s="11">
        <f>'Projection New Settlements'!T20</f>
        <v>53953.599999999999</v>
      </c>
      <c r="S20" s="11">
        <f>'Projection New Settlements'!U20</f>
        <v>54323.199999999997</v>
      </c>
      <c r="T20" s="11">
        <f>'Projection New Settlements'!V20</f>
        <v>54692.799999999996</v>
      </c>
      <c r="U20" s="11">
        <f>'Projection New Settlements'!W20</f>
        <v>55062.399999999994</v>
      </c>
      <c r="V20" s="11">
        <f>'Projection New Settlements'!X20</f>
        <v>55431.999999999993</v>
      </c>
      <c r="W20" s="11">
        <f>'Projection New Settlements'!Y20</f>
        <v>55801.599999999991</v>
      </c>
      <c r="X20" s="11">
        <f>'Projection New Settlements'!Z20</f>
        <v>56171.19999999999</v>
      </c>
      <c r="Y20" s="11">
        <f>'Projection New Settlements'!AA20</f>
        <v>56540.799999999988</v>
      </c>
      <c r="Z20" s="11">
        <f>'Projection New Settlements'!AB20</f>
        <v>56910.399999999987</v>
      </c>
      <c r="AA20" s="11">
        <f>'Projection New Settlements'!AC20</f>
        <v>57279.999999999985</v>
      </c>
      <c r="AB20" s="11">
        <f>'Projection New Settlements'!AD20</f>
        <v>57649.599999999984</v>
      </c>
      <c r="AC20" s="11">
        <f>'Projection New Settlements'!AE20</f>
        <v>58019.199999999983</v>
      </c>
      <c r="AD20" s="11">
        <f>'Projection New Settlements'!AF20</f>
        <v>58388.799999999981</v>
      </c>
      <c r="AE20" s="11">
        <f>'Projection New Settlements'!AG20</f>
        <v>58758.39999999998</v>
      </c>
      <c r="AF20" s="11">
        <f>'Projection New Settlements'!AH20</f>
        <v>59127.999999999978</v>
      </c>
      <c r="AG20" s="11">
        <f>'Projection New Settlements'!AI20</f>
        <v>59497.599999999977</v>
      </c>
      <c r="AH20" s="11">
        <f>'Projection New Settlements'!AJ20</f>
        <v>59867.199999999975</v>
      </c>
      <c r="AI20" s="11">
        <f>'Projection New Settlements'!AK20</f>
        <v>60236.799999999974</v>
      </c>
      <c r="AJ20" s="11">
        <f>'Projection New Settlements'!AL20</f>
        <v>60606.399999999972</v>
      </c>
      <c r="AK20" s="11">
        <f>'Projection New Settlements'!AM20</f>
        <v>60975.999999999971</v>
      </c>
      <c r="AL20" s="11">
        <f>'Projection New Settlements'!AN20</f>
        <v>61345.599999999969</v>
      </c>
      <c r="AM20" s="11">
        <f>'Projection New Settlements'!AO20</f>
        <v>61715.199999999968</v>
      </c>
      <c r="AN20" s="11">
        <f>'Projection New Settlements'!AP20</f>
        <v>62084.799999999967</v>
      </c>
      <c r="AO20" s="11">
        <f>'Projection New Settlements'!AQ20</f>
        <v>62454.399999999965</v>
      </c>
      <c r="AP20" s="11">
        <f>'Projection New Settlements'!AR20</f>
        <v>62823.999999999964</v>
      </c>
      <c r="AQ20" s="11">
        <f>'Projection New Settlements'!AS20</f>
        <v>63193.599999999962</v>
      </c>
      <c r="AR20" s="11">
        <f>'Projection New Settlements'!AT20</f>
        <v>63563.199999999961</v>
      </c>
      <c r="AS20" s="11">
        <f>'Projection New Settlements'!AU20</f>
        <v>63932.799999999959</v>
      </c>
      <c r="AT20" s="11">
        <f>'Projection New Settlements'!AV20</f>
        <v>64302.399999999958</v>
      </c>
      <c r="AU20" s="11">
        <f>'Projection New Settlements'!AW20</f>
        <v>64671.999999999956</v>
      </c>
      <c r="AV20" s="11">
        <f>'Projection New Settlements'!AX20</f>
        <v>65041.599999999955</v>
      </c>
    </row>
    <row r="21" spans="1:48" x14ac:dyDescent="0.15">
      <c r="A21" s="10" t="s">
        <v>23</v>
      </c>
      <c r="B21" s="11">
        <f>'Projection New Settlements'!D21</f>
        <v>32430</v>
      </c>
      <c r="C21" s="11">
        <f>'Projection New Settlements'!E21</f>
        <v>32780</v>
      </c>
      <c r="D21" s="11">
        <f>'Projection New Settlements'!F21</f>
        <v>33520</v>
      </c>
      <c r="E21" s="11">
        <f>'Projection New Settlements'!G21</f>
        <v>34160</v>
      </c>
      <c r="F21" s="11">
        <f>'Projection New Settlements'!H21</f>
        <v>34860</v>
      </c>
      <c r="G21" s="11">
        <f>'Projection New Settlements'!I21</f>
        <v>35280</v>
      </c>
      <c r="H21" s="11">
        <f>'Projection New Settlements'!J21</f>
        <v>35430</v>
      </c>
      <c r="I21" s="11">
        <f>'Projection New Settlements'!K21</f>
        <v>35750</v>
      </c>
      <c r="J21" s="11">
        <f>'Projection New Settlements'!L21</f>
        <v>36120</v>
      </c>
      <c r="K21" s="11">
        <f>'Projection New Settlements'!M21</f>
        <v>36410</v>
      </c>
      <c r="L21" s="11">
        <f>'Projection New Settlements'!N21</f>
        <v>36600</v>
      </c>
      <c r="M21" s="11">
        <f>'Projection New Settlements'!O21</f>
        <v>36760</v>
      </c>
      <c r="N21" s="11">
        <f>'Projection New Settlements'!P21</f>
        <v>36940</v>
      </c>
      <c r="O21" s="11">
        <f>'Projection New Settlements'!Q21</f>
        <v>37237</v>
      </c>
      <c r="P21" s="11">
        <f>'Projection New Settlements'!R21</f>
        <v>37534</v>
      </c>
      <c r="Q21" s="11">
        <f>'Projection New Settlements'!S21</f>
        <v>37831</v>
      </c>
      <c r="R21" s="11">
        <f>'Projection New Settlements'!T21</f>
        <v>38038.9</v>
      </c>
      <c r="S21" s="11">
        <f>'Projection New Settlements'!U21</f>
        <v>38246.800000000003</v>
      </c>
      <c r="T21" s="11">
        <f>'Projection New Settlements'!V21</f>
        <v>38454.700000000004</v>
      </c>
      <c r="U21" s="11">
        <f>'Projection New Settlements'!W21</f>
        <v>38662.600000000006</v>
      </c>
      <c r="V21" s="11">
        <f>'Projection New Settlements'!X21</f>
        <v>38870.500000000007</v>
      </c>
      <c r="W21" s="11">
        <f>'Projection New Settlements'!Y21</f>
        <v>39078.400000000009</v>
      </c>
      <c r="X21" s="11">
        <f>'Projection New Settlements'!Z21</f>
        <v>39286.30000000001</v>
      </c>
      <c r="Y21" s="11">
        <f>'Projection New Settlements'!AA21</f>
        <v>39494.200000000012</v>
      </c>
      <c r="Z21" s="11">
        <f>'Projection New Settlements'!AB21</f>
        <v>39702.100000000013</v>
      </c>
      <c r="AA21" s="11">
        <f>'Projection New Settlements'!AC21</f>
        <v>39910.000000000015</v>
      </c>
      <c r="AB21" s="11">
        <f>'Projection New Settlements'!AD21</f>
        <v>40117.900000000016</v>
      </c>
      <c r="AC21" s="11">
        <f>'Projection New Settlements'!AE21</f>
        <v>40325.800000000017</v>
      </c>
      <c r="AD21" s="11">
        <f>'Projection New Settlements'!AF21</f>
        <v>40533.700000000019</v>
      </c>
      <c r="AE21" s="11">
        <f>'Projection New Settlements'!AG21</f>
        <v>40741.60000000002</v>
      </c>
      <c r="AF21" s="11">
        <f>'Projection New Settlements'!AH21</f>
        <v>40949.500000000022</v>
      </c>
      <c r="AG21" s="11">
        <f>'Projection New Settlements'!AI21</f>
        <v>41157.400000000023</v>
      </c>
      <c r="AH21" s="11">
        <f>'Projection New Settlements'!AJ21</f>
        <v>41365.300000000025</v>
      </c>
      <c r="AI21" s="11">
        <f>'Projection New Settlements'!AK21</f>
        <v>41573.200000000026</v>
      </c>
      <c r="AJ21" s="11">
        <f>'Projection New Settlements'!AL21</f>
        <v>41781.100000000028</v>
      </c>
      <c r="AK21" s="11">
        <f>'Projection New Settlements'!AM21</f>
        <v>41989.000000000029</v>
      </c>
      <c r="AL21" s="11">
        <f>'Projection New Settlements'!AN21</f>
        <v>42196.900000000031</v>
      </c>
      <c r="AM21" s="11">
        <f>'Projection New Settlements'!AO21</f>
        <v>42404.800000000032</v>
      </c>
      <c r="AN21" s="11">
        <f>'Projection New Settlements'!AP21</f>
        <v>42612.700000000033</v>
      </c>
      <c r="AO21" s="11">
        <f>'Projection New Settlements'!AQ21</f>
        <v>42820.600000000035</v>
      </c>
      <c r="AP21" s="11">
        <f>'Projection New Settlements'!AR21</f>
        <v>43028.500000000036</v>
      </c>
      <c r="AQ21" s="11">
        <f>'Projection New Settlements'!AS21</f>
        <v>43236.400000000038</v>
      </c>
      <c r="AR21" s="11">
        <f>'Projection New Settlements'!AT21</f>
        <v>43444.300000000039</v>
      </c>
      <c r="AS21" s="11">
        <f>'Projection New Settlements'!AU21</f>
        <v>43652.200000000041</v>
      </c>
      <c r="AT21" s="11">
        <f>'Projection New Settlements'!AV21</f>
        <v>43860.100000000042</v>
      </c>
      <c r="AU21" s="11">
        <f>'Projection New Settlements'!AW21</f>
        <v>44068.000000000044</v>
      </c>
      <c r="AV21" s="11">
        <f>'Projection New Settlements'!AX21</f>
        <v>44275.900000000045</v>
      </c>
    </row>
    <row r="22" spans="1:48" x14ac:dyDescent="0.15">
      <c r="A22" s="20" t="s">
        <v>24</v>
      </c>
      <c r="B22" s="11">
        <f>'Projection New Settlements'!D22</f>
        <v>54640</v>
      </c>
      <c r="C22" s="11">
        <f>'Projection New Settlements'!E22</f>
        <v>55040</v>
      </c>
      <c r="D22" s="11">
        <f>'Projection New Settlements'!F22</f>
        <v>55620</v>
      </c>
      <c r="E22" s="11">
        <f>'Projection New Settlements'!G22</f>
        <v>56430</v>
      </c>
      <c r="F22" s="11">
        <f>'Projection New Settlements'!H22</f>
        <v>57020</v>
      </c>
      <c r="G22" s="11">
        <f>'Projection New Settlements'!I22</f>
        <v>57610</v>
      </c>
      <c r="H22" s="11">
        <f>'Projection New Settlements'!J22</f>
        <v>58110</v>
      </c>
      <c r="I22" s="11">
        <f>'Projection New Settlements'!K22</f>
        <v>58350</v>
      </c>
      <c r="J22" s="11">
        <f>'Projection New Settlements'!L22</f>
        <v>58730</v>
      </c>
      <c r="K22" s="11">
        <f>'Projection New Settlements'!M22</f>
        <v>59430</v>
      </c>
      <c r="L22" s="11">
        <f>'Projection New Settlements'!N22</f>
        <v>59790</v>
      </c>
      <c r="M22" s="11">
        <f>'Projection New Settlements'!O22</f>
        <v>60340</v>
      </c>
      <c r="N22" s="11">
        <f>'Projection New Settlements'!P22</f>
        <v>61010</v>
      </c>
      <c r="O22" s="11">
        <f>'Projection New Settlements'!Q22</f>
        <v>61325</v>
      </c>
      <c r="P22" s="11">
        <f>'Projection New Settlements'!R22</f>
        <v>61640</v>
      </c>
      <c r="Q22" s="11">
        <f>'Projection New Settlements'!S22</f>
        <v>61955</v>
      </c>
      <c r="R22" s="11">
        <f>'Projection New Settlements'!T22</f>
        <v>62175.5</v>
      </c>
      <c r="S22" s="11">
        <f>'Projection New Settlements'!U22</f>
        <v>62396</v>
      </c>
      <c r="T22" s="11">
        <f>'Projection New Settlements'!V22</f>
        <v>62616.5</v>
      </c>
      <c r="U22" s="11">
        <f>'Projection New Settlements'!W22</f>
        <v>62837</v>
      </c>
      <c r="V22" s="11">
        <f>'Projection New Settlements'!X22</f>
        <v>63057.5</v>
      </c>
      <c r="W22" s="11">
        <f>'Projection New Settlements'!Y22</f>
        <v>63278</v>
      </c>
      <c r="X22" s="11">
        <f>'Projection New Settlements'!Z22</f>
        <v>63498.5</v>
      </c>
      <c r="Y22" s="11">
        <f>'Projection New Settlements'!AA22</f>
        <v>63719</v>
      </c>
      <c r="Z22" s="11">
        <f>'Projection New Settlements'!AB22</f>
        <v>63939.5</v>
      </c>
      <c r="AA22" s="11">
        <f>'Projection New Settlements'!AC22</f>
        <v>64160</v>
      </c>
      <c r="AB22" s="11">
        <f>'Projection New Settlements'!AD22</f>
        <v>64380.5</v>
      </c>
      <c r="AC22" s="11">
        <f>'Projection New Settlements'!AE22</f>
        <v>64601</v>
      </c>
      <c r="AD22" s="11">
        <f>'Projection New Settlements'!AF22</f>
        <v>64821.5</v>
      </c>
      <c r="AE22" s="11">
        <f>'Projection New Settlements'!AG22</f>
        <v>65042</v>
      </c>
      <c r="AF22" s="11">
        <f>'Projection New Settlements'!AH22</f>
        <v>65262.5</v>
      </c>
      <c r="AG22" s="11">
        <f>'Projection New Settlements'!AI22</f>
        <v>65483</v>
      </c>
      <c r="AH22" s="11">
        <f>'Projection New Settlements'!AJ22</f>
        <v>65703.5</v>
      </c>
      <c r="AI22" s="11">
        <f>'Projection New Settlements'!AK22</f>
        <v>65924</v>
      </c>
      <c r="AJ22" s="11">
        <f>'Projection New Settlements'!AL22</f>
        <v>66144.5</v>
      </c>
      <c r="AK22" s="11">
        <f>'Projection New Settlements'!AM22</f>
        <v>66365</v>
      </c>
      <c r="AL22" s="11">
        <f>'Projection New Settlements'!AN22</f>
        <v>66585.5</v>
      </c>
      <c r="AM22" s="11">
        <f>'Projection New Settlements'!AO22</f>
        <v>66806</v>
      </c>
      <c r="AN22" s="11">
        <f>'Projection New Settlements'!AP22</f>
        <v>67026.5</v>
      </c>
      <c r="AO22" s="11">
        <f>'Projection New Settlements'!AQ22</f>
        <v>67247</v>
      </c>
      <c r="AP22" s="11">
        <f>'Projection New Settlements'!AR22</f>
        <v>67467.5</v>
      </c>
      <c r="AQ22" s="11">
        <f>'Projection New Settlements'!AS22</f>
        <v>67688</v>
      </c>
      <c r="AR22" s="11">
        <f>'Projection New Settlements'!AT22</f>
        <v>67908.5</v>
      </c>
      <c r="AS22" s="11">
        <f>'Projection New Settlements'!AU22</f>
        <v>68129</v>
      </c>
      <c r="AT22" s="11">
        <f>'Projection New Settlements'!AV22</f>
        <v>68349.5</v>
      </c>
      <c r="AU22" s="11">
        <f>'Projection New Settlements'!AW22</f>
        <v>68570</v>
      </c>
      <c r="AV22" s="11">
        <f>'Projection New Settlements'!AX22</f>
        <v>68790.5</v>
      </c>
    </row>
    <row r="23" spans="1:48" x14ac:dyDescent="0.15">
      <c r="A23" s="10" t="s">
        <v>25</v>
      </c>
      <c r="B23" s="11">
        <f>'Projection New Settlements'!D23</f>
        <v>66410</v>
      </c>
      <c r="C23" s="11">
        <f>'Projection New Settlements'!E23</f>
        <v>67060</v>
      </c>
      <c r="D23" s="11">
        <f>'Projection New Settlements'!F23</f>
        <v>67770</v>
      </c>
      <c r="E23" s="11">
        <f>'Projection New Settlements'!G23</f>
        <v>68380</v>
      </c>
      <c r="F23" s="11">
        <f>'Projection New Settlements'!H23</f>
        <v>69090</v>
      </c>
      <c r="G23" s="11">
        <f>'Projection New Settlements'!I23</f>
        <v>69870</v>
      </c>
      <c r="H23" s="11">
        <f>'Projection New Settlements'!J23</f>
        <v>70640</v>
      </c>
      <c r="I23" s="11">
        <f>'Projection New Settlements'!K23</f>
        <v>71400</v>
      </c>
      <c r="J23" s="11">
        <f>'Projection New Settlements'!L23</f>
        <v>72270</v>
      </c>
      <c r="K23" s="11">
        <f>'Projection New Settlements'!M23</f>
        <v>72690</v>
      </c>
      <c r="L23" s="11">
        <f>'Projection New Settlements'!N23</f>
        <v>73370</v>
      </c>
      <c r="M23" s="11">
        <f>'Projection New Settlements'!O23</f>
        <v>73890</v>
      </c>
      <c r="N23" s="11">
        <f>'Projection New Settlements'!P23</f>
        <v>74420</v>
      </c>
      <c r="O23" s="11">
        <f>'Projection New Settlements'!Q23</f>
        <v>75024</v>
      </c>
      <c r="P23" s="11">
        <f>'Projection New Settlements'!R23</f>
        <v>75628</v>
      </c>
      <c r="Q23" s="11">
        <f>'Projection New Settlements'!S23</f>
        <v>76232</v>
      </c>
      <c r="R23" s="11">
        <f>'Projection New Settlements'!T23+R31</f>
        <v>81215.740000000005</v>
      </c>
      <c r="S23" s="11">
        <f>'Projection New Settlements'!U23+S31</f>
        <v>86199.48000000001</v>
      </c>
      <c r="T23" s="11">
        <f>'Projection New Settlements'!V23+T31</f>
        <v>91183.220000000016</v>
      </c>
      <c r="U23" s="11">
        <f>'Projection New Settlements'!W23+U31</f>
        <v>96166.960000000021</v>
      </c>
      <c r="V23" s="11">
        <f>'Projection New Settlements'!X23+V31</f>
        <v>101150.70000000001</v>
      </c>
      <c r="W23" s="11">
        <f>'Projection New Settlements'!Y23+W31</f>
        <v>106134.44000000003</v>
      </c>
      <c r="X23" s="11">
        <f>'Projection New Settlements'!Z23+X31</f>
        <v>111118.18000000002</v>
      </c>
      <c r="Y23" s="11">
        <f>'Projection New Settlements'!AA23+Y31</f>
        <v>116101.92000000003</v>
      </c>
      <c r="Z23" s="11">
        <f>'Projection New Settlements'!AB23+Z31</f>
        <v>121085.66000000003</v>
      </c>
      <c r="AA23" s="11">
        <f>'Projection New Settlements'!AC23+AA31</f>
        <v>126069.40000000002</v>
      </c>
      <c r="AB23" s="11">
        <f>'Projection New Settlements'!AD23+AB31</f>
        <v>131053.14000000001</v>
      </c>
      <c r="AC23" s="11">
        <f>'Projection New Settlements'!AE23+AC31</f>
        <v>136036.88</v>
      </c>
      <c r="AD23" s="11">
        <f>'Projection New Settlements'!AF23+AD31</f>
        <v>141020.62000000002</v>
      </c>
      <c r="AE23" s="11">
        <f>'Projection New Settlements'!AG23+AE31</f>
        <v>146004.36000000002</v>
      </c>
      <c r="AF23" s="11">
        <f>'Projection New Settlements'!AH23+AF31</f>
        <v>150988.10000000003</v>
      </c>
      <c r="AG23" s="11">
        <f>'Projection New Settlements'!AI23+AG31</f>
        <v>155971.84000000003</v>
      </c>
      <c r="AH23" s="11">
        <f>'Projection New Settlements'!AJ23+AH31</f>
        <v>160955.58000000002</v>
      </c>
      <c r="AI23" s="11">
        <f>'Projection New Settlements'!AK23+AI31</f>
        <v>165939.32000000004</v>
      </c>
      <c r="AJ23" s="11">
        <f>'Projection New Settlements'!AL23+AJ31</f>
        <v>170923.06000000006</v>
      </c>
      <c r="AK23" s="11">
        <f>'Projection New Settlements'!AM23+AK31</f>
        <v>175906.80000000005</v>
      </c>
      <c r="AL23" s="11">
        <f>'Projection New Settlements'!AN23+AL31</f>
        <v>180890.54000000004</v>
      </c>
      <c r="AM23" s="11">
        <f>'Projection New Settlements'!AO23+AM31</f>
        <v>185874.28000000006</v>
      </c>
      <c r="AN23" s="11">
        <f>'Projection New Settlements'!AP23+AN31</f>
        <v>190858.02000000008</v>
      </c>
      <c r="AO23" s="11">
        <f>'Projection New Settlements'!AQ23+AO31</f>
        <v>195841.76000000007</v>
      </c>
      <c r="AP23" s="11">
        <f>'Projection New Settlements'!AR23+AP31</f>
        <v>200825.50000000006</v>
      </c>
      <c r="AQ23" s="11">
        <f>'Projection New Settlements'!AS23+AQ31</f>
        <v>205809.24000000008</v>
      </c>
      <c r="AR23" s="11">
        <f>'Projection New Settlements'!AT23+AR31</f>
        <v>210792.9800000001</v>
      </c>
      <c r="AS23" s="11">
        <f>'Projection New Settlements'!AU23+AS31</f>
        <v>215776.72000000009</v>
      </c>
      <c r="AT23" s="11">
        <f>'Projection New Settlements'!AV23+AT31</f>
        <v>220760.46000000008</v>
      </c>
      <c r="AU23" s="11">
        <f>'Projection New Settlements'!AW23+AU31</f>
        <v>225744.2000000001</v>
      </c>
      <c r="AV23" s="11">
        <f>'Projection New Settlements'!AX23+AV31</f>
        <v>230727.94000000012</v>
      </c>
    </row>
    <row r="24" spans="1:48" x14ac:dyDescent="0.15">
      <c r="A24" s="10" t="s">
        <v>26</v>
      </c>
      <c r="B24" s="11">
        <f>'Projection New Settlements'!D24</f>
        <v>51620</v>
      </c>
      <c r="C24" s="11">
        <f>'Projection New Settlements'!E24</f>
        <v>52040</v>
      </c>
      <c r="D24" s="11">
        <f>'Projection New Settlements'!F24</f>
        <v>52590</v>
      </c>
      <c r="E24" s="11">
        <f>'Projection New Settlements'!G24</f>
        <v>53180</v>
      </c>
      <c r="F24" s="11">
        <f>'Projection New Settlements'!H24</f>
        <v>53860</v>
      </c>
      <c r="G24" s="11">
        <f>'Projection New Settlements'!I24</f>
        <v>54290</v>
      </c>
      <c r="H24" s="11">
        <f>'Projection New Settlements'!J24</f>
        <v>54580</v>
      </c>
      <c r="I24" s="11">
        <f>'Projection New Settlements'!K24</f>
        <v>54960</v>
      </c>
      <c r="J24" s="11">
        <f>'Projection New Settlements'!L24</f>
        <v>55360</v>
      </c>
      <c r="K24" s="11">
        <f>'Projection New Settlements'!M24</f>
        <v>55650</v>
      </c>
      <c r="L24" s="11">
        <f>'Projection New Settlements'!N24</f>
        <v>55910</v>
      </c>
      <c r="M24" s="11">
        <f>'Projection New Settlements'!O24</f>
        <v>56090</v>
      </c>
      <c r="N24" s="11">
        <f>'Projection New Settlements'!P24</f>
        <v>56430</v>
      </c>
      <c r="O24" s="11">
        <f>'Projection New Settlements'!Q24</f>
        <v>56580</v>
      </c>
      <c r="P24" s="11">
        <f>'Projection New Settlements'!R24</f>
        <v>56730</v>
      </c>
      <c r="Q24" s="11">
        <f>'Projection New Settlements'!S24</f>
        <v>56880</v>
      </c>
      <c r="R24" s="11">
        <f>'Projection New Settlements'!T24</f>
        <v>56985</v>
      </c>
      <c r="S24" s="11">
        <f>'Projection New Settlements'!U24</f>
        <v>57090</v>
      </c>
      <c r="T24" s="11">
        <f>'Projection New Settlements'!V24</f>
        <v>57195</v>
      </c>
      <c r="U24" s="11">
        <f>'Projection New Settlements'!W24</f>
        <v>57300</v>
      </c>
      <c r="V24" s="11">
        <f>'Projection New Settlements'!X24</f>
        <v>57405</v>
      </c>
      <c r="W24" s="11">
        <f>'Projection New Settlements'!Y24</f>
        <v>57510</v>
      </c>
      <c r="X24" s="11">
        <f>'Projection New Settlements'!Z24</f>
        <v>57615</v>
      </c>
      <c r="Y24" s="11">
        <f>'Projection New Settlements'!AA24</f>
        <v>57720</v>
      </c>
      <c r="Z24" s="11">
        <f>'Projection New Settlements'!AB24</f>
        <v>57825</v>
      </c>
      <c r="AA24" s="11">
        <f>'Projection New Settlements'!AC24</f>
        <v>57930</v>
      </c>
      <c r="AB24" s="11">
        <f>'Projection New Settlements'!AD24</f>
        <v>58035</v>
      </c>
      <c r="AC24" s="11">
        <f>'Projection New Settlements'!AE24</f>
        <v>58140</v>
      </c>
      <c r="AD24" s="11">
        <f>'Projection New Settlements'!AF24</f>
        <v>58245</v>
      </c>
      <c r="AE24" s="11">
        <f>'Projection New Settlements'!AG24</f>
        <v>58350</v>
      </c>
      <c r="AF24" s="11">
        <f>'Projection New Settlements'!AH24</f>
        <v>58455</v>
      </c>
      <c r="AG24" s="11">
        <f>'Projection New Settlements'!AI24</f>
        <v>58560</v>
      </c>
      <c r="AH24" s="11">
        <f>'Projection New Settlements'!AJ24</f>
        <v>58665</v>
      </c>
      <c r="AI24" s="11">
        <f>'Projection New Settlements'!AK24</f>
        <v>58770</v>
      </c>
      <c r="AJ24" s="11">
        <f>'Projection New Settlements'!AL24</f>
        <v>58875</v>
      </c>
      <c r="AK24" s="11">
        <f>'Projection New Settlements'!AM24</f>
        <v>58980</v>
      </c>
      <c r="AL24" s="11">
        <f>'Projection New Settlements'!AN24</f>
        <v>59085</v>
      </c>
      <c r="AM24" s="11">
        <f>'Projection New Settlements'!AO24</f>
        <v>59190</v>
      </c>
      <c r="AN24" s="11">
        <f>'Projection New Settlements'!AP24</f>
        <v>59295</v>
      </c>
      <c r="AO24" s="11">
        <f>'Projection New Settlements'!AQ24</f>
        <v>59400</v>
      </c>
      <c r="AP24" s="11">
        <f>'Projection New Settlements'!AR24</f>
        <v>59505</v>
      </c>
      <c r="AQ24" s="11">
        <f>'Projection New Settlements'!AS24</f>
        <v>59610</v>
      </c>
      <c r="AR24" s="11">
        <f>'Projection New Settlements'!AT24</f>
        <v>59715</v>
      </c>
      <c r="AS24" s="11">
        <f>'Projection New Settlements'!AU24</f>
        <v>59820</v>
      </c>
      <c r="AT24" s="11">
        <f>'Projection New Settlements'!AV24</f>
        <v>59925</v>
      </c>
      <c r="AU24" s="11">
        <f>'Projection New Settlements'!AW24</f>
        <v>60030</v>
      </c>
      <c r="AV24" s="11">
        <f>'Projection New Settlements'!AX24</f>
        <v>60135</v>
      </c>
    </row>
    <row r="25" spans="1:48" x14ac:dyDescent="0.15">
      <c r="A25" s="10" t="s">
        <v>27</v>
      </c>
      <c r="B25" s="11">
        <f>'Projection New Settlements'!D25</f>
        <v>55830</v>
      </c>
      <c r="C25" s="11">
        <f>'Projection New Settlements'!E25</f>
        <v>56450</v>
      </c>
      <c r="D25" s="11">
        <f>'Projection New Settlements'!F25</f>
        <v>57370</v>
      </c>
      <c r="E25" s="11">
        <f>'Projection New Settlements'!G25</f>
        <v>58350</v>
      </c>
      <c r="F25" s="11">
        <f>'Projection New Settlements'!H25</f>
        <v>59690</v>
      </c>
      <c r="G25" s="11">
        <f>'Projection New Settlements'!I25</f>
        <v>60350</v>
      </c>
      <c r="H25" s="11">
        <f>'Projection New Settlements'!J25</f>
        <v>61010</v>
      </c>
      <c r="I25" s="11">
        <f>'Projection New Settlements'!K25</f>
        <v>61720</v>
      </c>
      <c r="J25" s="11">
        <f>'Projection New Settlements'!L25</f>
        <v>62420</v>
      </c>
      <c r="K25" s="11">
        <f>'Projection New Settlements'!M25</f>
        <v>63010</v>
      </c>
      <c r="L25" s="11">
        <f>'Projection New Settlements'!N25</f>
        <v>63640</v>
      </c>
      <c r="M25" s="11">
        <f>'Projection New Settlements'!O25</f>
        <v>64510</v>
      </c>
      <c r="N25" s="11">
        <f>'Projection New Settlements'!P25</f>
        <v>65180</v>
      </c>
      <c r="O25" s="11">
        <f>'Projection New Settlements'!Q25</f>
        <v>65551</v>
      </c>
      <c r="P25" s="11">
        <f>'Projection New Settlements'!R25</f>
        <v>65922</v>
      </c>
      <c r="Q25" s="11">
        <f>'Projection New Settlements'!S25</f>
        <v>66293</v>
      </c>
      <c r="R25" s="11">
        <f>'Projection New Settlements'!T25+R32</f>
        <v>71113.64</v>
      </c>
      <c r="S25" s="11">
        <f>'Projection New Settlements'!U25+S32</f>
        <v>75934.28</v>
      </c>
      <c r="T25" s="11">
        <f>'Projection New Settlements'!V25+T32</f>
        <v>80754.92</v>
      </c>
      <c r="U25" s="11">
        <f>'Projection New Settlements'!W25+U32</f>
        <v>85575.56</v>
      </c>
      <c r="V25" s="11">
        <f>'Projection New Settlements'!X25+V32</f>
        <v>90396.199999999983</v>
      </c>
      <c r="W25" s="11">
        <f>'Projection New Settlements'!Y25+W32</f>
        <v>95216.84</v>
      </c>
      <c r="X25" s="11">
        <f>'Projection New Settlements'!Z25+X32</f>
        <v>100037.47999999998</v>
      </c>
      <c r="Y25" s="11">
        <f>'Projection New Settlements'!AA25+Y32</f>
        <v>104858.11999999998</v>
      </c>
      <c r="Z25" s="11">
        <f>'Projection New Settlements'!AB25+Z32</f>
        <v>109678.75999999998</v>
      </c>
      <c r="AA25" s="11">
        <f>'Projection New Settlements'!AC25+AA32</f>
        <v>114499.39999999997</v>
      </c>
      <c r="AB25" s="11">
        <f>'Projection New Settlements'!AD25+AB32</f>
        <v>119320.03999999995</v>
      </c>
      <c r="AC25" s="11">
        <f>'Projection New Settlements'!AE25+AC32</f>
        <v>124140.67999999995</v>
      </c>
      <c r="AD25" s="11">
        <f>'Projection New Settlements'!AF25+AD32</f>
        <v>128961.31999999995</v>
      </c>
      <c r="AE25" s="11">
        <f>'Projection New Settlements'!AG25+AE32</f>
        <v>133781.95999999993</v>
      </c>
      <c r="AF25" s="11">
        <f>'Projection New Settlements'!AH25+AF32</f>
        <v>138602.59999999992</v>
      </c>
      <c r="AG25" s="11">
        <f>'Projection New Settlements'!AI25+AG32</f>
        <v>143423.23999999993</v>
      </c>
      <c r="AH25" s="11">
        <f>'Projection New Settlements'!AJ25+AH32</f>
        <v>148243.87999999995</v>
      </c>
      <c r="AI25" s="11">
        <f>'Projection New Settlements'!AK25+AI32</f>
        <v>153064.51999999993</v>
      </c>
      <c r="AJ25" s="11">
        <f>'Projection New Settlements'!AL25+AJ32</f>
        <v>157885.15999999992</v>
      </c>
      <c r="AK25" s="11">
        <f>'Projection New Settlements'!AM25+AK32</f>
        <v>162705.79999999993</v>
      </c>
      <c r="AL25" s="11">
        <f>'Projection New Settlements'!AN25+AL32</f>
        <v>167526.43999999994</v>
      </c>
      <c r="AM25" s="11">
        <f>'Projection New Settlements'!AO25+AM32</f>
        <v>172347.07999999993</v>
      </c>
      <c r="AN25" s="11">
        <f>'Projection New Settlements'!AP25+AN32</f>
        <v>177167.71999999991</v>
      </c>
      <c r="AO25" s="11">
        <f>'Projection New Settlements'!AQ25+AO32</f>
        <v>181988.35999999993</v>
      </c>
      <c r="AP25" s="11">
        <f>'Projection New Settlements'!AR25+AP32</f>
        <v>186808.99999999994</v>
      </c>
      <c r="AQ25" s="11">
        <f>'Projection New Settlements'!AS25+AQ32</f>
        <v>191629.63999999993</v>
      </c>
      <c r="AR25" s="11">
        <f>'Projection New Settlements'!AT25+AR32</f>
        <v>196450.27999999991</v>
      </c>
      <c r="AS25" s="11">
        <f>'Projection New Settlements'!AU25+AS32</f>
        <v>201270.91999999993</v>
      </c>
      <c r="AT25" s="11">
        <f>'Projection New Settlements'!AV25+AT32</f>
        <v>206091.55999999994</v>
      </c>
      <c r="AU25" s="11">
        <f>'Projection New Settlements'!AW25+AU32</f>
        <v>210912.19999999992</v>
      </c>
      <c r="AV25" s="11">
        <f>'Projection New Settlements'!AX25+AV32</f>
        <v>215732.83999999991</v>
      </c>
    </row>
    <row r="26" spans="1:48" x14ac:dyDescent="0.15">
      <c r="A26" s="20" t="s">
        <v>28</v>
      </c>
      <c r="B26" s="11">
        <f>'Projection New Settlements'!D26</f>
        <v>33580</v>
      </c>
      <c r="C26" s="11">
        <f>'Projection New Settlements'!E26</f>
        <v>33750</v>
      </c>
      <c r="D26" s="11">
        <f>'Projection New Settlements'!F26</f>
        <v>33890</v>
      </c>
      <c r="E26" s="11">
        <f>'Projection New Settlements'!G26</f>
        <v>34250</v>
      </c>
      <c r="F26" s="11">
        <f>'Projection New Settlements'!H26</f>
        <v>34640</v>
      </c>
      <c r="G26" s="11">
        <f>'Projection New Settlements'!I26</f>
        <v>35020</v>
      </c>
      <c r="H26" s="11">
        <f>'Projection New Settlements'!J26</f>
        <v>35260</v>
      </c>
      <c r="I26" s="11">
        <f>'Projection New Settlements'!K26</f>
        <v>35570</v>
      </c>
      <c r="J26" s="11">
        <f>'Projection New Settlements'!L26</f>
        <v>35760</v>
      </c>
      <c r="K26" s="11">
        <f>'Projection New Settlements'!M26</f>
        <v>35840</v>
      </c>
      <c r="L26" s="11">
        <f>'Projection New Settlements'!N26</f>
        <v>36020</v>
      </c>
      <c r="M26" s="11">
        <f>'Projection New Settlements'!O26</f>
        <v>36160</v>
      </c>
      <c r="N26" s="11">
        <f>'Projection New Settlements'!P26</f>
        <v>36320</v>
      </c>
      <c r="O26" s="11">
        <f>'Projection New Settlements'!Q26</f>
        <v>36523</v>
      </c>
      <c r="P26" s="11">
        <f>'Projection New Settlements'!R26</f>
        <v>36726</v>
      </c>
      <c r="Q26" s="11">
        <f>'Projection New Settlements'!S26</f>
        <v>36929</v>
      </c>
      <c r="R26" s="11">
        <f>'Projection New Settlements'!T26</f>
        <v>37071.1</v>
      </c>
      <c r="S26" s="11">
        <f>'Projection New Settlements'!U26</f>
        <v>37213.199999999997</v>
      </c>
      <c r="T26" s="11">
        <f>'Projection New Settlements'!V26</f>
        <v>37355.299999999996</v>
      </c>
      <c r="U26" s="11">
        <f>'Projection New Settlements'!W26</f>
        <v>37497.399999999994</v>
      </c>
      <c r="V26" s="11">
        <f>'Projection New Settlements'!X26</f>
        <v>37639.499999999993</v>
      </c>
      <c r="W26" s="11">
        <f>'Projection New Settlements'!Y26</f>
        <v>37781.599999999991</v>
      </c>
      <c r="X26" s="11">
        <f>'Projection New Settlements'!Z26</f>
        <v>37923.69999999999</v>
      </c>
      <c r="Y26" s="11">
        <f>'Projection New Settlements'!AA26</f>
        <v>38065.799999999988</v>
      </c>
      <c r="Z26" s="11">
        <f>'Projection New Settlements'!AB26</f>
        <v>38207.899999999987</v>
      </c>
      <c r="AA26" s="11">
        <f>'Projection New Settlements'!AC26</f>
        <v>38349.999999999985</v>
      </c>
      <c r="AB26" s="11">
        <f>'Projection New Settlements'!AD26</f>
        <v>38492.099999999984</v>
      </c>
      <c r="AC26" s="11">
        <f>'Projection New Settlements'!AE26</f>
        <v>38634.199999999983</v>
      </c>
      <c r="AD26" s="11">
        <f>'Projection New Settlements'!AF26</f>
        <v>38776.299999999981</v>
      </c>
      <c r="AE26" s="11">
        <f>'Projection New Settlements'!AG26</f>
        <v>38918.39999999998</v>
      </c>
      <c r="AF26" s="11">
        <f>'Projection New Settlements'!AH26</f>
        <v>39060.499999999978</v>
      </c>
      <c r="AG26" s="11">
        <f>'Projection New Settlements'!AI26</f>
        <v>39202.599999999977</v>
      </c>
      <c r="AH26" s="11">
        <f>'Projection New Settlements'!AJ26</f>
        <v>39344.699999999975</v>
      </c>
      <c r="AI26" s="11">
        <f>'Projection New Settlements'!AK26</f>
        <v>39486.799999999974</v>
      </c>
      <c r="AJ26" s="11">
        <f>'Projection New Settlements'!AL26</f>
        <v>39628.899999999972</v>
      </c>
      <c r="AK26" s="11">
        <f>'Projection New Settlements'!AM26</f>
        <v>39770.999999999971</v>
      </c>
      <c r="AL26" s="11">
        <f>'Projection New Settlements'!AN26</f>
        <v>39913.099999999969</v>
      </c>
      <c r="AM26" s="11">
        <f>'Projection New Settlements'!AO26</f>
        <v>40055.199999999968</v>
      </c>
      <c r="AN26" s="11">
        <f>'Projection New Settlements'!AP26</f>
        <v>40197.299999999967</v>
      </c>
      <c r="AO26" s="11">
        <f>'Projection New Settlements'!AQ26</f>
        <v>40339.399999999965</v>
      </c>
      <c r="AP26" s="11">
        <f>'Projection New Settlements'!AR26</f>
        <v>40481.499999999964</v>
      </c>
      <c r="AQ26" s="11">
        <f>'Projection New Settlements'!AS26</f>
        <v>40623.599999999962</v>
      </c>
      <c r="AR26" s="11">
        <f>'Projection New Settlements'!AT26</f>
        <v>40765.699999999961</v>
      </c>
      <c r="AS26" s="11">
        <f>'Projection New Settlements'!AU26</f>
        <v>40907.799999999959</v>
      </c>
      <c r="AT26" s="11">
        <f>'Projection New Settlements'!AV26</f>
        <v>41049.899999999958</v>
      </c>
      <c r="AU26" s="11">
        <f>'Projection New Settlements'!AW26</f>
        <v>41191.999999999956</v>
      </c>
      <c r="AV26" s="11">
        <f>'Projection New Settlements'!AX26</f>
        <v>41334.099999999955</v>
      </c>
    </row>
    <row r="27" spans="1:48" x14ac:dyDescent="0.15">
      <c r="A27" s="2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spans="1:48" x14ac:dyDescent="0.15">
      <c r="A28" s="20" t="s">
        <v>36</v>
      </c>
      <c r="B28" s="11">
        <f>'Projection New Settlements'!D28</f>
        <v>0</v>
      </c>
      <c r="C28" s="11">
        <f>'Projection New Settlements'!E28</f>
        <v>0</v>
      </c>
      <c r="D28" s="11">
        <f>'Projection New Settlements'!F28</f>
        <v>0</v>
      </c>
      <c r="E28" s="11">
        <f>'Projection New Settlements'!G28</f>
        <v>0</v>
      </c>
      <c r="F28" s="11">
        <f>'Projection New Settlements'!H28</f>
        <v>0</v>
      </c>
      <c r="G28" s="11">
        <f>'Projection New Settlements'!I28</f>
        <v>0</v>
      </c>
      <c r="H28" s="11">
        <f>'Projection New Settlements'!J28</f>
        <v>0</v>
      </c>
      <c r="I28" s="11">
        <f>'Projection New Settlements'!K28</f>
        <v>0</v>
      </c>
      <c r="J28" s="11">
        <f>'Projection New Settlements'!L28</f>
        <v>0</v>
      </c>
      <c r="K28" s="11">
        <f>'Projection New Settlements'!M28</f>
        <v>0</v>
      </c>
      <c r="L28" s="11">
        <f>'Projection New Settlements'!N28</f>
        <v>0</v>
      </c>
      <c r="M28" s="11">
        <f>'Projection New Settlements'!O28</f>
        <v>0</v>
      </c>
      <c r="N28" s="11">
        <f>'Projection New Settlements'!P28</f>
        <v>0</v>
      </c>
      <c r="O28" s="11">
        <f>'Projection New Settlements'!Q28</f>
        <v>0</v>
      </c>
      <c r="P28" s="11">
        <f>'Projection New Settlements'!R28</f>
        <v>0</v>
      </c>
      <c r="Q28" s="11">
        <f>'Projection New Settlements'!S28</f>
        <v>0</v>
      </c>
      <c r="R28" s="11">
        <f>'Projection New Settlements'!T28</f>
        <v>4560.9400000000005</v>
      </c>
      <c r="S28" s="11">
        <f>'Projection New Settlements'!U28</f>
        <v>9121.880000000001</v>
      </c>
      <c r="T28" s="11">
        <f>'Projection New Settlements'!V28</f>
        <v>13682.820000000002</v>
      </c>
      <c r="U28" s="11">
        <f>'Projection New Settlements'!W28</f>
        <v>18243.760000000002</v>
      </c>
      <c r="V28" s="11">
        <f>'Projection New Settlements'!X28</f>
        <v>22804.700000000004</v>
      </c>
      <c r="W28" s="11">
        <f>'Projection New Settlements'!Y28</f>
        <v>27365.640000000007</v>
      </c>
      <c r="X28" s="11">
        <f>'Projection New Settlements'!Z28</f>
        <v>31926.580000000009</v>
      </c>
      <c r="Y28" s="11">
        <f>'Projection New Settlements'!AA28</f>
        <v>36487.520000000004</v>
      </c>
      <c r="Z28" s="11">
        <f>'Projection New Settlements'!AB28</f>
        <v>41048.46</v>
      </c>
      <c r="AA28" s="11">
        <f>'Projection New Settlements'!AC28</f>
        <v>45609.399999999994</v>
      </c>
      <c r="AB28" s="11">
        <f>'Projection New Settlements'!AD28</f>
        <v>50170.339999999989</v>
      </c>
      <c r="AC28" s="11">
        <f>'Projection New Settlements'!AE28</f>
        <v>54731.279999999984</v>
      </c>
      <c r="AD28" s="11">
        <f>'Projection New Settlements'!AF28</f>
        <v>59292.219999999979</v>
      </c>
      <c r="AE28" s="11">
        <f>'Projection New Settlements'!AG28</f>
        <v>63853.159999999974</v>
      </c>
      <c r="AF28" s="11">
        <f>'Projection New Settlements'!AH28</f>
        <v>68414.099999999977</v>
      </c>
      <c r="AG28" s="11">
        <f>'Projection New Settlements'!AI28</f>
        <v>72975.039999999979</v>
      </c>
      <c r="AH28" s="11">
        <f>'Projection New Settlements'!AJ28</f>
        <v>77535.979999999981</v>
      </c>
      <c r="AI28" s="11">
        <f>'Projection New Settlements'!AK28</f>
        <v>82096.919999999984</v>
      </c>
      <c r="AJ28" s="11">
        <f>'Projection New Settlements'!AL28</f>
        <v>86657.859999999986</v>
      </c>
      <c r="AK28" s="11">
        <f>'Projection New Settlements'!AM28</f>
        <v>91218.799999999988</v>
      </c>
      <c r="AL28" s="11">
        <f>'Projection New Settlements'!AN28</f>
        <v>95779.739999999991</v>
      </c>
      <c r="AM28" s="11">
        <f>'Projection New Settlements'!AO28</f>
        <v>100340.68</v>
      </c>
      <c r="AN28" s="11">
        <f>'Projection New Settlements'!AP28</f>
        <v>104901.62</v>
      </c>
      <c r="AO28" s="11">
        <f>'Projection New Settlements'!AQ28</f>
        <v>109462.56</v>
      </c>
      <c r="AP28" s="11">
        <f>'Projection New Settlements'!AR28</f>
        <v>114023.5</v>
      </c>
      <c r="AQ28" s="11">
        <f>'Projection New Settlements'!AS28</f>
        <v>118584.44</v>
      </c>
      <c r="AR28" s="11">
        <f>'Projection New Settlements'!AT28</f>
        <v>123145.38</v>
      </c>
      <c r="AS28" s="11">
        <f>'Projection New Settlements'!AU28</f>
        <v>127706.32</v>
      </c>
      <c r="AT28" s="11">
        <f>'Projection New Settlements'!AV28</f>
        <v>132267.26</v>
      </c>
      <c r="AU28" s="11">
        <f>'Projection New Settlements'!AW28</f>
        <v>136828.20000000001</v>
      </c>
      <c r="AV28" s="11">
        <f>'Projection New Settlements'!AX28</f>
        <v>141389.14000000001</v>
      </c>
    </row>
    <row r="29" spans="1:48" x14ac:dyDescent="0.15">
      <c r="A29" s="20" t="s">
        <v>37</v>
      </c>
      <c r="B29" s="11">
        <f>'Projection New Settlements'!D29</f>
        <v>0</v>
      </c>
      <c r="C29" s="11">
        <f>'Projection New Settlements'!E29</f>
        <v>0</v>
      </c>
      <c r="D29" s="11">
        <f>'Projection New Settlements'!F29</f>
        <v>0</v>
      </c>
      <c r="E29" s="11">
        <f>'Projection New Settlements'!G29</f>
        <v>0</v>
      </c>
      <c r="F29" s="11">
        <f>'Projection New Settlements'!H29</f>
        <v>0</v>
      </c>
      <c r="G29" s="11">
        <f>'Projection New Settlements'!I29</f>
        <v>0</v>
      </c>
      <c r="H29" s="11">
        <f>'Projection New Settlements'!J29</f>
        <v>0</v>
      </c>
      <c r="I29" s="11">
        <f>'Projection New Settlements'!K29</f>
        <v>0</v>
      </c>
      <c r="J29" s="11">
        <f>'Projection New Settlements'!L29</f>
        <v>0</v>
      </c>
      <c r="K29" s="11">
        <f>'Projection New Settlements'!M29</f>
        <v>0</v>
      </c>
      <c r="L29" s="11">
        <f>'Projection New Settlements'!N29</f>
        <v>0</v>
      </c>
      <c r="M29" s="11">
        <f>'Projection New Settlements'!O29</f>
        <v>0</v>
      </c>
      <c r="N29" s="11">
        <f>'Projection New Settlements'!P29</f>
        <v>0</v>
      </c>
      <c r="O29" s="11">
        <f>'Projection New Settlements'!Q29</f>
        <v>0</v>
      </c>
      <c r="P29" s="11">
        <f>'Projection New Settlements'!R29</f>
        <v>0</v>
      </c>
      <c r="Q29" s="11">
        <f>'Projection New Settlements'!S29</f>
        <v>0</v>
      </c>
      <c r="R29" s="11">
        <f>'Projection New Settlements'!T29</f>
        <v>4560.9400000000005</v>
      </c>
      <c r="S29" s="11">
        <f>'Projection New Settlements'!U29</f>
        <v>9121.880000000001</v>
      </c>
      <c r="T29" s="11">
        <f>'Projection New Settlements'!V29</f>
        <v>13682.820000000002</v>
      </c>
      <c r="U29" s="11">
        <f>'Projection New Settlements'!W29</f>
        <v>18243.760000000002</v>
      </c>
      <c r="V29" s="11">
        <f>'Projection New Settlements'!X29</f>
        <v>22804.700000000004</v>
      </c>
      <c r="W29" s="11">
        <f>'Projection New Settlements'!Y29</f>
        <v>27365.640000000007</v>
      </c>
      <c r="X29" s="11">
        <f>'Projection New Settlements'!Z29</f>
        <v>31926.580000000009</v>
      </c>
      <c r="Y29" s="11">
        <f>'Projection New Settlements'!AA29</f>
        <v>36487.520000000004</v>
      </c>
      <c r="Z29" s="11">
        <f>'Projection New Settlements'!AB29</f>
        <v>41048.46</v>
      </c>
      <c r="AA29" s="11">
        <f>'Projection New Settlements'!AC29</f>
        <v>45609.399999999994</v>
      </c>
      <c r="AB29" s="11">
        <f>'Projection New Settlements'!AD29</f>
        <v>50170.339999999989</v>
      </c>
      <c r="AC29" s="11">
        <f>'Projection New Settlements'!AE29</f>
        <v>54731.279999999984</v>
      </c>
      <c r="AD29" s="11">
        <f>'Projection New Settlements'!AF29</f>
        <v>59292.219999999979</v>
      </c>
      <c r="AE29" s="11">
        <f>'Projection New Settlements'!AG29</f>
        <v>63853.159999999974</v>
      </c>
      <c r="AF29" s="11">
        <f>'Projection New Settlements'!AH29</f>
        <v>68414.099999999977</v>
      </c>
      <c r="AG29" s="11">
        <f>'Projection New Settlements'!AI29</f>
        <v>72975.039999999979</v>
      </c>
      <c r="AH29" s="11">
        <f>'Projection New Settlements'!AJ29</f>
        <v>77535.979999999981</v>
      </c>
      <c r="AI29" s="11">
        <f>'Projection New Settlements'!AK29</f>
        <v>82096.919999999984</v>
      </c>
      <c r="AJ29" s="11">
        <f>'Projection New Settlements'!AL29</f>
        <v>86657.859999999986</v>
      </c>
      <c r="AK29" s="11">
        <f>'Projection New Settlements'!AM29</f>
        <v>91218.799999999988</v>
      </c>
      <c r="AL29" s="11">
        <f>'Projection New Settlements'!AN29</f>
        <v>95779.739999999991</v>
      </c>
      <c r="AM29" s="11">
        <f>'Projection New Settlements'!AO29</f>
        <v>100340.68</v>
      </c>
      <c r="AN29" s="11">
        <f>'Projection New Settlements'!AP29</f>
        <v>104901.62</v>
      </c>
      <c r="AO29" s="11">
        <f>'Projection New Settlements'!AQ29</f>
        <v>109462.56</v>
      </c>
      <c r="AP29" s="11">
        <f>'Projection New Settlements'!AR29</f>
        <v>114023.5</v>
      </c>
      <c r="AQ29" s="11">
        <f>'Projection New Settlements'!AS29</f>
        <v>118584.44</v>
      </c>
      <c r="AR29" s="11">
        <f>'Projection New Settlements'!AT29</f>
        <v>123145.38</v>
      </c>
      <c r="AS29" s="11">
        <f>'Projection New Settlements'!AU29</f>
        <v>127706.32</v>
      </c>
      <c r="AT29" s="11">
        <f>'Projection New Settlements'!AV29</f>
        <v>132267.26</v>
      </c>
      <c r="AU29" s="11">
        <f>'Projection New Settlements'!AW29</f>
        <v>136828.20000000001</v>
      </c>
      <c r="AV29" s="11">
        <f>'Projection New Settlements'!AX29</f>
        <v>141389.14000000001</v>
      </c>
    </row>
    <row r="30" spans="1:48" x14ac:dyDescent="0.15">
      <c r="A30" s="20" t="s">
        <v>38</v>
      </c>
      <c r="B30" s="11">
        <f>'Projection New Settlements'!D30</f>
        <v>0</v>
      </c>
      <c r="C30" s="11">
        <f>'Projection New Settlements'!E30</f>
        <v>0</v>
      </c>
      <c r="D30" s="11">
        <f>'Projection New Settlements'!F30</f>
        <v>0</v>
      </c>
      <c r="E30" s="11">
        <f>'Projection New Settlements'!G30</f>
        <v>0</v>
      </c>
      <c r="F30" s="11">
        <f>'Projection New Settlements'!H30</f>
        <v>0</v>
      </c>
      <c r="G30" s="11">
        <f>'Projection New Settlements'!I30</f>
        <v>0</v>
      </c>
      <c r="H30" s="11">
        <f>'Projection New Settlements'!J30</f>
        <v>0</v>
      </c>
      <c r="I30" s="11">
        <f>'Projection New Settlements'!K30</f>
        <v>0</v>
      </c>
      <c r="J30" s="11">
        <f>'Projection New Settlements'!L30</f>
        <v>0</v>
      </c>
      <c r="K30" s="11">
        <f>'Projection New Settlements'!M30</f>
        <v>0</v>
      </c>
      <c r="L30" s="11">
        <f>'Projection New Settlements'!N30</f>
        <v>0</v>
      </c>
      <c r="M30" s="11">
        <f>'Projection New Settlements'!O30</f>
        <v>0</v>
      </c>
      <c r="N30" s="11">
        <f>'Projection New Settlements'!P30</f>
        <v>0</v>
      </c>
      <c r="O30" s="11">
        <f>'Projection New Settlements'!Q30</f>
        <v>0</v>
      </c>
      <c r="P30" s="11">
        <f>'Projection New Settlements'!R30</f>
        <v>0</v>
      </c>
      <c r="Q30" s="11">
        <f>'Projection New Settlements'!S30</f>
        <v>0</v>
      </c>
      <c r="R30" s="11">
        <f>'Projection New Settlements'!T30</f>
        <v>4560.9400000000005</v>
      </c>
      <c r="S30" s="11">
        <f>'Projection New Settlements'!U30</f>
        <v>9121.880000000001</v>
      </c>
      <c r="T30" s="11">
        <f>'Projection New Settlements'!V30</f>
        <v>13682.820000000002</v>
      </c>
      <c r="U30" s="11">
        <f>'Projection New Settlements'!W30</f>
        <v>18243.760000000002</v>
      </c>
      <c r="V30" s="11">
        <f>'Projection New Settlements'!X30</f>
        <v>22804.700000000004</v>
      </c>
      <c r="W30" s="11">
        <f>'Projection New Settlements'!Y30</f>
        <v>27365.640000000007</v>
      </c>
      <c r="X30" s="11">
        <f>'Projection New Settlements'!Z30</f>
        <v>31926.580000000009</v>
      </c>
      <c r="Y30" s="11">
        <f>'Projection New Settlements'!AA30</f>
        <v>36487.520000000004</v>
      </c>
      <c r="Z30" s="11">
        <f>'Projection New Settlements'!AB30</f>
        <v>41048.46</v>
      </c>
      <c r="AA30" s="11">
        <f>'Projection New Settlements'!AC30</f>
        <v>45609.399999999994</v>
      </c>
      <c r="AB30" s="11">
        <f>'Projection New Settlements'!AD30</f>
        <v>50170.339999999989</v>
      </c>
      <c r="AC30" s="11">
        <f>'Projection New Settlements'!AE30</f>
        <v>54731.279999999984</v>
      </c>
      <c r="AD30" s="11">
        <f>'Projection New Settlements'!AF30</f>
        <v>59292.219999999979</v>
      </c>
      <c r="AE30" s="11">
        <f>'Projection New Settlements'!AG30</f>
        <v>63853.159999999974</v>
      </c>
      <c r="AF30" s="11">
        <f>'Projection New Settlements'!AH30</f>
        <v>68414.099999999977</v>
      </c>
      <c r="AG30" s="11">
        <f>'Projection New Settlements'!AI30</f>
        <v>72975.039999999979</v>
      </c>
      <c r="AH30" s="11">
        <f>'Projection New Settlements'!AJ30</f>
        <v>77535.979999999981</v>
      </c>
      <c r="AI30" s="11">
        <f>'Projection New Settlements'!AK30</f>
        <v>82096.919999999984</v>
      </c>
      <c r="AJ30" s="11">
        <f>'Projection New Settlements'!AL30</f>
        <v>86657.859999999986</v>
      </c>
      <c r="AK30" s="11">
        <f>'Projection New Settlements'!AM30</f>
        <v>91218.799999999988</v>
      </c>
      <c r="AL30" s="11">
        <f>'Projection New Settlements'!AN30</f>
        <v>95779.739999999991</v>
      </c>
      <c r="AM30" s="11">
        <f>'Projection New Settlements'!AO30</f>
        <v>100340.68</v>
      </c>
      <c r="AN30" s="11">
        <f>'Projection New Settlements'!AP30</f>
        <v>104901.62</v>
      </c>
      <c r="AO30" s="11">
        <f>'Projection New Settlements'!AQ30</f>
        <v>109462.56</v>
      </c>
      <c r="AP30" s="11">
        <f>'Projection New Settlements'!AR30</f>
        <v>114023.5</v>
      </c>
      <c r="AQ30" s="11">
        <f>'Projection New Settlements'!AS30</f>
        <v>118584.44</v>
      </c>
      <c r="AR30" s="11">
        <f>'Projection New Settlements'!AT30</f>
        <v>123145.38</v>
      </c>
      <c r="AS30" s="11">
        <f>'Projection New Settlements'!AU30</f>
        <v>127706.32</v>
      </c>
      <c r="AT30" s="11">
        <f>'Projection New Settlements'!AV30</f>
        <v>132267.26</v>
      </c>
      <c r="AU30" s="11">
        <f>'Projection New Settlements'!AW30</f>
        <v>136828.20000000001</v>
      </c>
      <c r="AV30" s="11">
        <f>'Projection New Settlements'!AX30</f>
        <v>141389.14000000001</v>
      </c>
    </row>
    <row r="31" spans="1:48" x14ac:dyDescent="0.15">
      <c r="A31" s="20" t="s">
        <v>39</v>
      </c>
      <c r="B31" s="11">
        <f>'Projection New Settlements'!D31</f>
        <v>0</v>
      </c>
      <c r="C31" s="11">
        <f>'Projection New Settlements'!E31</f>
        <v>0</v>
      </c>
      <c r="D31" s="11">
        <f>'Projection New Settlements'!F31</f>
        <v>0</v>
      </c>
      <c r="E31" s="11">
        <f>'Projection New Settlements'!G31</f>
        <v>0</v>
      </c>
      <c r="F31" s="11">
        <f>'Projection New Settlements'!H31</f>
        <v>0</v>
      </c>
      <c r="G31" s="11">
        <f>'Projection New Settlements'!I31</f>
        <v>0</v>
      </c>
      <c r="H31" s="11">
        <f>'Projection New Settlements'!J31</f>
        <v>0</v>
      </c>
      <c r="I31" s="11">
        <f>'Projection New Settlements'!K31</f>
        <v>0</v>
      </c>
      <c r="J31" s="11">
        <f>'Projection New Settlements'!L31</f>
        <v>0</v>
      </c>
      <c r="K31" s="11">
        <f>'Projection New Settlements'!M31</f>
        <v>0</v>
      </c>
      <c r="L31" s="11">
        <f>'Projection New Settlements'!N31</f>
        <v>0</v>
      </c>
      <c r="M31" s="11">
        <f>'Projection New Settlements'!O31</f>
        <v>0</v>
      </c>
      <c r="N31" s="11">
        <f>'Projection New Settlements'!P31</f>
        <v>0</v>
      </c>
      <c r="O31" s="11">
        <f>'Projection New Settlements'!Q31</f>
        <v>0</v>
      </c>
      <c r="P31" s="11">
        <f>'Projection New Settlements'!R31</f>
        <v>0</v>
      </c>
      <c r="Q31" s="11">
        <f>'Projection New Settlements'!S31</f>
        <v>0</v>
      </c>
      <c r="R31" s="11">
        <f>'Projection New Settlements'!T31</f>
        <v>4560.9400000000005</v>
      </c>
      <c r="S31" s="11">
        <f>'Projection New Settlements'!U31</f>
        <v>9121.880000000001</v>
      </c>
      <c r="T31" s="11">
        <f>'Projection New Settlements'!V31</f>
        <v>13682.820000000002</v>
      </c>
      <c r="U31" s="11">
        <f>'Projection New Settlements'!W31</f>
        <v>18243.760000000002</v>
      </c>
      <c r="V31" s="11">
        <f>'Projection New Settlements'!X31</f>
        <v>22804.700000000004</v>
      </c>
      <c r="W31" s="11">
        <f>'Projection New Settlements'!Y31</f>
        <v>27365.640000000007</v>
      </c>
      <c r="X31" s="11">
        <f>'Projection New Settlements'!Z31</f>
        <v>31926.580000000009</v>
      </c>
      <c r="Y31" s="11">
        <f>'Projection New Settlements'!AA31</f>
        <v>36487.520000000004</v>
      </c>
      <c r="Z31" s="11">
        <f>'Projection New Settlements'!AB31</f>
        <v>41048.46</v>
      </c>
      <c r="AA31" s="11">
        <f>'Projection New Settlements'!AC31</f>
        <v>45609.399999999994</v>
      </c>
      <c r="AB31" s="11">
        <f>'Projection New Settlements'!AD31</f>
        <v>50170.339999999989</v>
      </c>
      <c r="AC31" s="11">
        <f>'Projection New Settlements'!AE31</f>
        <v>54731.279999999984</v>
      </c>
      <c r="AD31" s="11">
        <f>'Projection New Settlements'!AF31</f>
        <v>59292.219999999979</v>
      </c>
      <c r="AE31" s="11">
        <f>'Projection New Settlements'!AG31</f>
        <v>63853.159999999974</v>
      </c>
      <c r="AF31" s="11">
        <f>'Projection New Settlements'!AH31</f>
        <v>68414.099999999977</v>
      </c>
      <c r="AG31" s="11">
        <f>'Projection New Settlements'!AI31</f>
        <v>72975.039999999979</v>
      </c>
      <c r="AH31" s="11">
        <f>'Projection New Settlements'!AJ31</f>
        <v>77535.979999999981</v>
      </c>
      <c r="AI31" s="11">
        <f>'Projection New Settlements'!AK31</f>
        <v>82096.919999999984</v>
      </c>
      <c r="AJ31" s="11">
        <f>'Projection New Settlements'!AL31</f>
        <v>86657.859999999986</v>
      </c>
      <c r="AK31" s="11">
        <f>'Projection New Settlements'!AM31</f>
        <v>91218.799999999988</v>
      </c>
      <c r="AL31" s="11">
        <f>'Projection New Settlements'!AN31</f>
        <v>95779.739999999991</v>
      </c>
      <c r="AM31" s="11">
        <f>'Projection New Settlements'!AO31</f>
        <v>100340.68</v>
      </c>
      <c r="AN31" s="11">
        <f>'Projection New Settlements'!AP31</f>
        <v>104901.62</v>
      </c>
      <c r="AO31" s="11">
        <f>'Projection New Settlements'!AQ31</f>
        <v>109462.56</v>
      </c>
      <c r="AP31" s="11">
        <f>'Projection New Settlements'!AR31</f>
        <v>114023.5</v>
      </c>
      <c r="AQ31" s="11">
        <f>'Projection New Settlements'!AS31</f>
        <v>118584.44</v>
      </c>
      <c r="AR31" s="11">
        <f>'Projection New Settlements'!AT31</f>
        <v>123145.38</v>
      </c>
      <c r="AS31" s="11">
        <f>'Projection New Settlements'!AU31</f>
        <v>127706.32</v>
      </c>
      <c r="AT31" s="11">
        <f>'Projection New Settlements'!AV31</f>
        <v>132267.26</v>
      </c>
      <c r="AU31" s="11">
        <f>'Projection New Settlements'!AW31</f>
        <v>136828.20000000001</v>
      </c>
      <c r="AV31" s="11">
        <f>'Projection New Settlements'!AX31</f>
        <v>141389.14000000001</v>
      </c>
    </row>
    <row r="32" spans="1:48" x14ac:dyDescent="0.15">
      <c r="A32" s="20" t="s">
        <v>40</v>
      </c>
      <c r="B32" s="11">
        <f>'Projection New Settlements'!D32</f>
        <v>0</v>
      </c>
      <c r="C32" s="11">
        <f>'Projection New Settlements'!E32</f>
        <v>0</v>
      </c>
      <c r="D32" s="11">
        <f>'Projection New Settlements'!F32</f>
        <v>0</v>
      </c>
      <c r="E32" s="11">
        <f>'Projection New Settlements'!G32</f>
        <v>0</v>
      </c>
      <c r="F32" s="11">
        <f>'Projection New Settlements'!H32</f>
        <v>0</v>
      </c>
      <c r="G32" s="11">
        <f>'Projection New Settlements'!I32</f>
        <v>0</v>
      </c>
      <c r="H32" s="11">
        <f>'Projection New Settlements'!J32</f>
        <v>0</v>
      </c>
      <c r="I32" s="11">
        <f>'Projection New Settlements'!K32</f>
        <v>0</v>
      </c>
      <c r="J32" s="11">
        <f>'Projection New Settlements'!L32</f>
        <v>0</v>
      </c>
      <c r="K32" s="11">
        <f>'Projection New Settlements'!M32</f>
        <v>0</v>
      </c>
      <c r="L32" s="11">
        <f>'Projection New Settlements'!N32</f>
        <v>0</v>
      </c>
      <c r="M32" s="11">
        <f>'Projection New Settlements'!O32</f>
        <v>0</v>
      </c>
      <c r="N32" s="11">
        <f>'Projection New Settlements'!P32</f>
        <v>0</v>
      </c>
      <c r="O32" s="11">
        <f>'Projection New Settlements'!Q32</f>
        <v>0</v>
      </c>
      <c r="P32" s="11">
        <f>'Projection New Settlements'!R32</f>
        <v>0</v>
      </c>
      <c r="Q32" s="11">
        <f>'Projection New Settlements'!S32</f>
        <v>0</v>
      </c>
      <c r="R32" s="11">
        <f>'Projection New Settlements'!T32</f>
        <v>4560.9400000000005</v>
      </c>
      <c r="S32" s="11">
        <f>'Projection New Settlements'!U32</f>
        <v>9121.880000000001</v>
      </c>
      <c r="T32" s="11">
        <f>'Projection New Settlements'!V32</f>
        <v>13682.820000000002</v>
      </c>
      <c r="U32" s="11">
        <f>'Projection New Settlements'!W32</f>
        <v>18243.760000000002</v>
      </c>
      <c r="V32" s="11">
        <f>'Projection New Settlements'!X32</f>
        <v>22804.700000000004</v>
      </c>
      <c r="W32" s="11">
        <f>'Projection New Settlements'!Y32</f>
        <v>27365.640000000007</v>
      </c>
      <c r="X32" s="11">
        <f>'Projection New Settlements'!Z32</f>
        <v>31926.580000000009</v>
      </c>
      <c r="Y32" s="11">
        <f>'Projection New Settlements'!AA32</f>
        <v>36487.520000000004</v>
      </c>
      <c r="Z32" s="11">
        <f>'Projection New Settlements'!AB32</f>
        <v>41048.46</v>
      </c>
      <c r="AA32" s="11">
        <f>'Projection New Settlements'!AC32</f>
        <v>45609.399999999994</v>
      </c>
      <c r="AB32" s="11">
        <f>'Projection New Settlements'!AD32</f>
        <v>50170.339999999989</v>
      </c>
      <c r="AC32" s="11">
        <f>'Projection New Settlements'!AE32</f>
        <v>54731.279999999984</v>
      </c>
      <c r="AD32" s="11">
        <f>'Projection New Settlements'!AF32</f>
        <v>59292.219999999979</v>
      </c>
      <c r="AE32" s="11">
        <f>'Projection New Settlements'!AG32</f>
        <v>63853.159999999974</v>
      </c>
      <c r="AF32" s="11">
        <f>'Projection New Settlements'!AH32</f>
        <v>68414.099999999977</v>
      </c>
      <c r="AG32" s="11">
        <f>'Projection New Settlements'!AI32</f>
        <v>72975.039999999979</v>
      </c>
      <c r="AH32" s="11">
        <f>'Projection New Settlements'!AJ32</f>
        <v>77535.979999999981</v>
      </c>
      <c r="AI32" s="11">
        <f>'Projection New Settlements'!AK32</f>
        <v>82096.919999999984</v>
      </c>
      <c r="AJ32" s="11">
        <f>'Projection New Settlements'!AL32</f>
        <v>86657.859999999986</v>
      </c>
      <c r="AK32" s="11">
        <f>'Projection New Settlements'!AM32</f>
        <v>91218.799999999988</v>
      </c>
      <c r="AL32" s="11">
        <f>'Projection New Settlements'!AN32</f>
        <v>95779.739999999991</v>
      </c>
      <c r="AM32" s="11">
        <f>'Projection New Settlements'!AO32</f>
        <v>100340.68</v>
      </c>
      <c r="AN32" s="11">
        <f>'Projection New Settlements'!AP32</f>
        <v>104901.62</v>
      </c>
      <c r="AO32" s="11">
        <f>'Projection New Settlements'!AQ32</f>
        <v>109462.56</v>
      </c>
      <c r="AP32" s="11">
        <f>'Projection New Settlements'!AR32</f>
        <v>114023.5</v>
      </c>
      <c r="AQ32" s="11">
        <f>'Projection New Settlements'!AS32</f>
        <v>118584.44</v>
      </c>
      <c r="AR32" s="11">
        <f>'Projection New Settlements'!AT32</f>
        <v>123145.38</v>
      </c>
      <c r="AS32" s="11">
        <f>'Projection New Settlements'!AU32</f>
        <v>127706.32</v>
      </c>
      <c r="AT32" s="11">
        <f>'Projection New Settlements'!AV32</f>
        <v>132267.26</v>
      </c>
      <c r="AU32" s="11">
        <f>'Projection New Settlements'!AW32</f>
        <v>136828.20000000001</v>
      </c>
      <c r="AV32" s="11">
        <f>'Projection New Settlements'!AX32</f>
        <v>141389.14000000001</v>
      </c>
    </row>
    <row r="33" spans="1:48" x14ac:dyDescent="0.15">
      <c r="C33" s="16"/>
      <c r="D33" s="16"/>
      <c r="E33" s="16"/>
      <c r="F33" s="16"/>
    </row>
    <row r="34" spans="1:48" x14ac:dyDescent="0.15">
      <c r="A34" s="7" t="s">
        <v>33</v>
      </c>
      <c r="B34" s="13">
        <f>SUM(B5:B32)</f>
        <v>1246820</v>
      </c>
      <c r="C34" s="13">
        <f t="shared" ref="C34:AV34" si="0">SUM(C5:C32)</f>
        <v>1265630</v>
      </c>
      <c r="D34" s="13">
        <f t="shared" si="0"/>
        <v>1275790</v>
      </c>
      <c r="E34" s="13">
        <f t="shared" si="0"/>
        <v>1289230</v>
      </c>
      <c r="F34" s="13">
        <f t="shared" si="0"/>
        <v>1304940</v>
      </c>
      <c r="G34" s="13">
        <f t="shared" si="0"/>
        <v>1313600</v>
      </c>
      <c r="H34" s="13">
        <f t="shared" si="0"/>
        <v>1335750</v>
      </c>
      <c r="I34" s="13">
        <f t="shared" si="0"/>
        <v>1345790</v>
      </c>
      <c r="J34" s="13">
        <f t="shared" si="0"/>
        <v>1358060</v>
      </c>
      <c r="K34" s="13">
        <f t="shared" si="0"/>
        <v>1368340</v>
      </c>
      <c r="L34" s="13">
        <f t="shared" si="0"/>
        <v>1380570</v>
      </c>
      <c r="M34" s="13">
        <f t="shared" si="0"/>
        <v>1394770</v>
      </c>
      <c r="N34" s="13">
        <f t="shared" si="0"/>
        <v>1411160</v>
      </c>
      <c r="O34" s="13">
        <f t="shared" si="0"/>
        <v>1421439</v>
      </c>
      <c r="P34" s="13">
        <f t="shared" si="0"/>
        <v>1431718</v>
      </c>
      <c r="Q34" s="13">
        <f t="shared" si="0"/>
        <v>1441997</v>
      </c>
      <c r="R34" s="13">
        <f t="shared" si="0"/>
        <v>1494801.6999999997</v>
      </c>
      <c r="S34" s="13">
        <f t="shared" si="0"/>
        <v>1547606.3999999994</v>
      </c>
      <c r="T34" s="13">
        <f t="shared" si="0"/>
        <v>1600411.1000000006</v>
      </c>
      <c r="U34" s="13">
        <f t="shared" si="0"/>
        <v>1653215.8</v>
      </c>
      <c r="V34" s="13">
        <f t="shared" si="0"/>
        <v>1706020.4999999998</v>
      </c>
      <c r="W34" s="13">
        <f t="shared" si="0"/>
        <v>1758825.2</v>
      </c>
      <c r="X34" s="13">
        <f t="shared" si="0"/>
        <v>1811629.9000000004</v>
      </c>
      <c r="Y34" s="13">
        <f t="shared" si="0"/>
        <v>1864434.6</v>
      </c>
      <c r="Z34" s="13">
        <f t="shared" si="0"/>
        <v>1917239.3</v>
      </c>
      <c r="AA34" s="13">
        <f t="shared" si="0"/>
        <v>1970043.9999999995</v>
      </c>
      <c r="AB34" s="13">
        <f t="shared" si="0"/>
        <v>2022848.7000000009</v>
      </c>
      <c r="AC34" s="13">
        <f t="shared" si="0"/>
        <v>2075653.4000000001</v>
      </c>
      <c r="AD34" s="13">
        <f t="shared" si="0"/>
        <v>2128458.1</v>
      </c>
      <c r="AE34" s="13">
        <f t="shared" si="0"/>
        <v>2181262.7999999998</v>
      </c>
      <c r="AF34" s="13">
        <f t="shared" si="0"/>
        <v>2234067.5000000005</v>
      </c>
      <c r="AG34" s="13">
        <f t="shared" si="0"/>
        <v>2286872.2000000007</v>
      </c>
      <c r="AH34" s="13">
        <f t="shared" si="0"/>
        <v>2339676.9</v>
      </c>
      <c r="AI34" s="13">
        <f t="shared" si="0"/>
        <v>2392481.6</v>
      </c>
      <c r="AJ34" s="13">
        <f t="shared" si="0"/>
        <v>2445286.2999999998</v>
      </c>
      <c r="AK34" s="13">
        <f t="shared" si="0"/>
        <v>2498090.9999999991</v>
      </c>
      <c r="AL34" s="13">
        <f t="shared" si="0"/>
        <v>2550895.7000000011</v>
      </c>
      <c r="AM34" s="13">
        <f t="shared" si="0"/>
        <v>2603700.4000000013</v>
      </c>
      <c r="AN34" s="13">
        <f t="shared" si="0"/>
        <v>2656505.100000001</v>
      </c>
      <c r="AO34" s="13">
        <f t="shared" si="0"/>
        <v>2709309.8000000007</v>
      </c>
      <c r="AP34" s="13">
        <f t="shared" si="0"/>
        <v>2762114.5</v>
      </c>
      <c r="AQ34" s="13">
        <f t="shared" si="0"/>
        <v>2814919.2</v>
      </c>
      <c r="AR34" s="13">
        <f t="shared" si="0"/>
        <v>2867723.9</v>
      </c>
      <c r="AS34" s="13">
        <f t="shared" si="0"/>
        <v>2920528.5999999992</v>
      </c>
      <c r="AT34" s="13">
        <f t="shared" si="0"/>
        <v>2973333.3</v>
      </c>
      <c r="AU34" s="13">
        <f t="shared" si="0"/>
        <v>3026138.0000000014</v>
      </c>
      <c r="AV34" s="13">
        <f t="shared" si="0"/>
        <v>3078942.7000000011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31"/>
  <sheetViews>
    <sheetView workbookViewId="0">
      <pane xSplit="1" topLeftCell="B1" activePane="topRight" state="frozen"/>
      <selection pane="topRight" activeCell="A3" sqref="A3"/>
    </sheetView>
  </sheetViews>
  <sheetFormatPr baseColWidth="10" defaultColWidth="8.796875" defaultRowHeight="12" customHeight="1" x14ac:dyDescent="0.15"/>
  <cols>
    <col min="1" max="1" width="25.796875" style="7" bestFit="1" customWidth="1"/>
    <col min="2" max="48" width="10.796875" style="7" customWidth="1"/>
    <col min="49" max="16384" width="8.796875" style="7"/>
  </cols>
  <sheetData>
    <row r="1" spans="1:48" ht="12" customHeight="1" x14ac:dyDescent="0.15">
      <c r="A1" s="6" t="s">
        <v>42</v>
      </c>
    </row>
    <row r="3" spans="1:48" ht="12" customHeight="1" x14ac:dyDescent="0.15">
      <c r="A3" s="6" t="s">
        <v>43</v>
      </c>
    </row>
    <row r="4" spans="1:48" ht="12" customHeight="1" x14ac:dyDescent="0.15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" customHeight="1" x14ac:dyDescent="0.2">
      <c r="A5" s="10" t="s">
        <v>7</v>
      </c>
      <c r="B5" s="3">
        <v>76100</v>
      </c>
      <c r="C5" s="3">
        <v>75000</v>
      </c>
      <c r="D5" s="3">
        <v>77900</v>
      </c>
      <c r="E5" s="3">
        <v>77000</v>
      </c>
      <c r="F5" s="3">
        <v>80000</v>
      </c>
      <c r="G5" s="3">
        <v>71700</v>
      </c>
      <c r="H5" s="3">
        <v>74700</v>
      </c>
      <c r="I5" s="3">
        <v>74400</v>
      </c>
      <c r="J5" s="3">
        <v>83300</v>
      </c>
      <c r="K5" s="3">
        <v>78800</v>
      </c>
      <c r="L5" s="3">
        <v>72600</v>
      </c>
      <c r="M5" s="3">
        <v>73200</v>
      </c>
      <c r="N5" s="3">
        <v>75600</v>
      </c>
      <c r="O5" s="3">
        <v>84200</v>
      </c>
      <c r="P5" s="13">
        <f>SUM(O5+('Projection New Settlem data'!P5-'Projection New Settlem data'!O5)*'Baseline data'!$H4)</f>
        <v>84725.681016866889</v>
      </c>
      <c r="Q5" s="13">
        <f>SUM(P5+('Projection New Settlem data'!Q5-'Projection New Settlem data'!P5)*'Baseline data'!$H4)</f>
        <v>85251.362033733778</v>
      </c>
      <c r="R5" s="13">
        <f>SUM(Q5+('Projection New Settlem data'!R5-'Projection New Settlem data'!Q5)*'Baseline data'!$H4)</f>
        <v>91481.440400965657</v>
      </c>
      <c r="S5" s="13">
        <f>SUM(R5+('Projection New Settlem data'!S5-'Projection New Settlem data'!R5)*'Baseline data'!$H4)</f>
        <v>97711.518768197537</v>
      </c>
      <c r="T5" s="13">
        <f>SUM(S5+('Projection New Settlem data'!T5-'Projection New Settlem data'!S5)*'Baseline data'!$H4)</f>
        <v>103941.59713542942</v>
      </c>
      <c r="U5" s="13">
        <f>SUM(T5+('Projection New Settlem data'!U5-'Projection New Settlem data'!T5)*'Baseline data'!$H4)</f>
        <v>110171.6755026613</v>
      </c>
      <c r="V5" s="13">
        <f>SUM(U5+('Projection New Settlem data'!V5-'Projection New Settlem data'!U5)*'Baseline data'!$H4)</f>
        <v>116401.75386989316</v>
      </c>
      <c r="W5" s="13">
        <f>SUM(V5+('Projection New Settlem data'!W5-'Projection New Settlem data'!V5)*'Baseline data'!$H4)</f>
        <v>122631.83223712507</v>
      </c>
      <c r="X5" s="13">
        <f>SUM(W5+('Projection New Settlem data'!X5-'Projection New Settlem data'!W5)*'Baseline data'!$H4)</f>
        <v>128861.91060435693</v>
      </c>
      <c r="Y5" s="13">
        <f>SUM(X5+('Projection New Settlem data'!Y5-'Projection New Settlem data'!X5)*'Baseline data'!$H4)</f>
        <v>135091.98897158881</v>
      </c>
      <c r="Z5" s="13">
        <f>SUM(Y5+('Projection New Settlem data'!Z5-'Projection New Settlem data'!Y5)*'Baseline data'!$H4)</f>
        <v>141322.06733882069</v>
      </c>
      <c r="AA5" s="13">
        <f>SUM(Z5+('Projection New Settlem data'!AA5-'Projection New Settlem data'!Z5)*'Baseline data'!$H4)</f>
        <v>147552.14570605254</v>
      </c>
      <c r="AB5" s="13">
        <f>SUM(AA5+('Projection New Settlem data'!AB5-'Projection New Settlem data'!AA5)*'Baseline data'!$H4)</f>
        <v>153782.22407328442</v>
      </c>
      <c r="AC5" s="13">
        <f>SUM(AB5+('Projection New Settlem data'!AC5-'Projection New Settlem data'!AB5)*'Baseline data'!$H4)</f>
        <v>160012.3024405163</v>
      </c>
      <c r="AD5" s="13">
        <f>SUM(AC5+('Projection New Settlem data'!AD5-'Projection New Settlem data'!AC5)*'Baseline data'!$H4)</f>
        <v>166242.38080774818</v>
      </c>
      <c r="AE5" s="13">
        <f>SUM(AD5+('Projection New Settlem data'!AE5-'Projection New Settlem data'!AD5)*'Baseline data'!$H4)</f>
        <v>172472.45917498006</v>
      </c>
      <c r="AF5" s="13">
        <f>SUM(AE5+('Projection New Settlem data'!AF5-'Projection New Settlem data'!AE5)*'Baseline data'!$H4)</f>
        <v>178702.53754221197</v>
      </c>
      <c r="AG5" s="13">
        <f>SUM(AF5+('Projection New Settlem data'!AG5-'Projection New Settlem data'!AF5)*'Baseline data'!$H4)</f>
        <v>184932.61590944382</v>
      </c>
      <c r="AH5" s="13">
        <f>SUM(AG5+('Projection New Settlem data'!AH5-'Projection New Settlem data'!AG5)*'Baseline data'!$H4)</f>
        <v>191162.6942766757</v>
      </c>
      <c r="AI5" s="13">
        <f>SUM(AH5+('Projection New Settlem data'!AI5-'Projection New Settlem data'!AH5)*'Baseline data'!$H4)</f>
        <v>197392.77264390761</v>
      </c>
      <c r="AJ5" s="13">
        <f>SUM(AI5+('Projection New Settlem data'!AJ5-'Projection New Settlem data'!AI5)*'Baseline data'!$H4)</f>
        <v>203622.85101113952</v>
      </c>
      <c r="AK5" s="13">
        <f>SUM(AJ5+('Projection New Settlem data'!AK5-'Projection New Settlem data'!AJ5)*'Baseline data'!$H4)</f>
        <v>209852.92937837139</v>
      </c>
      <c r="AL5" s="13">
        <f>SUM(AK5+('Projection New Settlem data'!AL5-'Projection New Settlem data'!AK5)*'Baseline data'!$H4)</f>
        <v>216083.00774560327</v>
      </c>
      <c r="AM5" s="13">
        <f>SUM(AL5+('Projection New Settlem data'!AM5-'Projection New Settlem data'!AL5)*'Baseline data'!$H4)</f>
        <v>222313.08611283518</v>
      </c>
      <c r="AN5" s="13">
        <f>SUM(AM5+('Projection New Settlem data'!AN5-'Projection New Settlem data'!AM5)*'Baseline data'!$H4)</f>
        <v>228543.16448006709</v>
      </c>
      <c r="AO5" s="13">
        <f>SUM(AN5+('Projection New Settlem data'!AO5-'Projection New Settlem data'!AN5)*'Baseline data'!$H4)</f>
        <v>234773.24284729897</v>
      </c>
      <c r="AP5" s="13">
        <f>SUM(AO5+('Projection New Settlem data'!AP5-'Projection New Settlem data'!AO5)*'Baseline data'!$H4)</f>
        <v>241003.32121453085</v>
      </c>
      <c r="AQ5" s="13">
        <f>SUM(AP5+('Projection New Settlem data'!AQ5-'Projection New Settlem data'!AP5)*'Baseline data'!$H4)</f>
        <v>247233.39958176276</v>
      </c>
      <c r="AR5" s="13">
        <f>SUM(AQ5+('Projection New Settlem data'!AR5-'Projection New Settlem data'!AQ5)*'Baseline data'!$H4)</f>
        <v>253463.47794899467</v>
      </c>
      <c r="AS5" s="13">
        <f>SUM(AR5+('Projection New Settlem data'!AS5-'Projection New Settlem data'!AR5)*'Baseline data'!$H4)</f>
        <v>259693.55631622655</v>
      </c>
      <c r="AT5" s="13">
        <f>SUM(AS5+('Projection New Settlem data'!AT5-'Projection New Settlem data'!AS5)*'Baseline data'!$H4)</f>
        <v>265923.63468345843</v>
      </c>
      <c r="AU5" s="13">
        <f>SUM(AT5+('Projection New Settlem data'!AU5-'Projection New Settlem data'!AT5)*'Baseline data'!$H4)</f>
        <v>272153.7130506903</v>
      </c>
      <c r="AV5" s="13">
        <f>SUM(AU5+('Projection New Settlem data'!AV5-'Projection New Settlem data'!AU5)*'Baseline data'!$H4)</f>
        <v>278383.79141792218</v>
      </c>
    </row>
    <row r="6" spans="1:48" ht="12" customHeight="1" x14ac:dyDescent="0.2">
      <c r="A6" s="10" t="s">
        <v>32</v>
      </c>
      <c r="B6" s="3">
        <v>74900</v>
      </c>
      <c r="C6" s="3">
        <v>79100</v>
      </c>
      <c r="D6" s="3">
        <v>76400</v>
      </c>
      <c r="E6" s="3">
        <v>75600</v>
      </c>
      <c r="F6" s="3">
        <v>81500</v>
      </c>
      <c r="G6" s="3">
        <v>78900</v>
      </c>
      <c r="H6" s="3">
        <v>78900</v>
      </c>
      <c r="I6" s="3">
        <v>87000</v>
      </c>
      <c r="J6" s="3">
        <v>85400</v>
      </c>
      <c r="K6" s="3">
        <v>86500</v>
      </c>
      <c r="L6" s="3">
        <v>86700</v>
      </c>
      <c r="M6" s="3">
        <v>100600</v>
      </c>
      <c r="N6" s="3">
        <v>93900</v>
      </c>
      <c r="O6" s="3">
        <v>96700</v>
      </c>
      <c r="P6" s="13">
        <f>SUM(O6+('Projection New Settlem data'!P6-'Projection New Settlem data'!O6)*'Baseline data'!$H5)</f>
        <v>97085.371145092009</v>
      </c>
      <c r="Q6" s="13">
        <f>SUM(P6+('Projection New Settlem data'!Q6-'Projection New Settlem data'!P6)*'Baseline data'!$H5)</f>
        <v>97470.742290184018</v>
      </c>
      <c r="R6" s="13">
        <f>SUM(Q6+('Projection New Settlem data'!R6-'Projection New Settlem data'!Q6)*'Baseline data'!$H5)</f>
        <v>97740.502091748422</v>
      </c>
      <c r="S6" s="13">
        <f>SUM(R6+('Projection New Settlem data'!S6-'Projection New Settlem data'!R6)*'Baseline data'!$H5)</f>
        <v>98010.261893312825</v>
      </c>
      <c r="T6" s="13">
        <f>SUM(S6+('Projection New Settlem data'!T6-'Projection New Settlem data'!S6)*'Baseline data'!$H5)</f>
        <v>98280.021694877229</v>
      </c>
      <c r="U6" s="13">
        <f>SUM(T6+('Projection New Settlem data'!U6-'Projection New Settlem data'!T6)*'Baseline data'!$H5)</f>
        <v>98549.781496441632</v>
      </c>
      <c r="V6" s="13">
        <f>SUM(U6+('Projection New Settlem data'!V6-'Projection New Settlem data'!U6)*'Baseline data'!$H5)</f>
        <v>98819.541298006036</v>
      </c>
      <c r="W6" s="13">
        <f>SUM(V6+('Projection New Settlem data'!W6-'Projection New Settlem data'!V6)*'Baseline data'!$H5)</f>
        <v>99089.301099570439</v>
      </c>
      <c r="X6" s="13">
        <f>SUM(W6+('Projection New Settlem data'!X6-'Projection New Settlem data'!W6)*'Baseline data'!$H5)</f>
        <v>99359.060901134842</v>
      </c>
      <c r="Y6" s="13">
        <f>SUM(X6+('Projection New Settlem data'!Y6-'Projection New Settlem data'!X6)*'Baseline data'!$H5)</f>
        <v>99628.820702699246</v>
      </c>
      <c r="Z6" s="13">
        <f>SUM(Y6+('Projection New Settlem data'!Z6-'Projection New Settlem data'!Y6)*'Baseline data'!$H5)</f>
        <v>99898.580504263649</v>
      </c>
      <c r="AA6" s="13">
        <f>SUM(Z6+('Projection New Settlem data'!AA6-'Projection New Settlem data'!Z6)*'Baseline data'!$H5)</f>
        <v>100168.34030582805</v>
      </c>
      <c r="AB6" s="13">
        <f>SUM(AA6+('Projection New Settlem data'!AB6-'Projection New Settlem data'!AA6)*'Baseline data'!$H5)</f>
        <v>100438.10010739246</v>
      </c>
      <c r="AC6" s="13">
        <f>SUM(AB6+('Projection New Settlem data'!AC6-'Projection New Settlem data'!AB6)*'Baseline data'!$H5)</f>
        <v>100707.85990895686</v>
      </c>
      <c r="AD6" s="13">
        <f>SUM(AC6+('Projection New Settlem data'!AD6-'Projection New Settlem data'!AC6)*'Baseline data'!$H5)</f>
        <v>100977.61971052126</v>
      </c>
      <c r="AE6" s="13">
        <f>SUM(AD6+('Projection New Settlem data'!AE6-'Projection New Settlem data'!AD6)*'Baseline data'!$H5)</f>
        <v>101247.37951208567</v>
      </c>
      <c r="AF6" s="13">
        <f>SUM(AE6+('Projection New Settlem data'!AF6-'Projection New Settlem data'!AE6)*'Baseline data'!$H5)</f>
        <v>101517.13931365007</v>
      </c>
      <c r="AG6" s="13">
        <f>SUM(AF6+('Projection New Settlem data'!AG6-'Projection New Settlem data'!AF6)*'Baseline data'!$H5)</f>
        <v>101786.89911521447</v>
      </c>
      <c r="AH6" s="13">
        <f>SUM(AG6+('Projection New Settlem data'!AH6-'Projection New Settlem data'!AG6)*'Baseline data'!$H5)</f>
        <v>102056.65891677888</v>
      </c>
      <c r="AI6" s="13">
        <f>SUM(AH6+('Projection New Settlem data'!AI6-'Projection New Settlem data'!AH6)*'Baseline data'!$H5)</f>
        <v>102326.41871834328</v>
      </c>
      <c r="AJ6" s="13">
        <f>SUM(AI6+('Projection New Settlem data'!AJ6-'Projection New Settlem data'!AI6)*'Baseline data'!$H5)</f>
        <v>102596.17851990768</v>
      </c>
      <c r="AK6" s="13">
        <f>SUM(AJ6+('Projection New Settlem data'!AK6-'Projection New Settlem data'!AJ6)*'Baseline data'!$H5)</f>
        <v>102865.93832147209</v>
      </c>
      <c r="AL6" s="13">
        <f>SUM(AK6+('Projection New Settlem data'!AL6-'Projection New Settlem data'!AK6)*'Baseline data'!$H5)</f>
        <v>103135.69812303649</v>
      </c>
      <c r="AM6" s="13">
        <f>SUM(AL6+('Projection New Settlem data'!AM6-'Projection New Settlem data'!AL6)*'Baseline data'!$H5)</f>
        <v>103405.45792460089</v>
      </c>
      <c r="AN6" s="13">
        <f>SUM(AM6+('Projection New Settlem data'!AN6-'Projection New Settlem data'!AM6)*'Baseline data'!$H5)</f>
        <v>103675.2177261653</v>
      </c>
      <c r="AO6" s="13">
        <f>SUM(AN6+('Projection New Settlem data'!AO6-'Projection New Settlem data'!AN6)*'Baseline data'!$H5)</f>
        <v>103944.9775277297</v>
      </c>
      <c r="AP6" s="13">
        <f>SUM(AO6+('Projection New Settlem data'!AP6-'Projection New Settlem data'!AO6)*'Baseline data'!$H5)</f>
        <v>104214.7373292941</v>
      </c>
      <c r="AQ6" s="13">
        <f>SUM(AP6+('Projection New Settlem data'!AQ6-'Projection New Settlem data'!AP6)*'Baseline data'!$H5)</f>
        <v>104484.49713085851</v>
      </c>
      <c r="AR6" s="13">
        <f>SUM(AQ6+('Projection New Settlem data'!AR6-'Projection New Settlem data'!AQ6)*'Baseline data'!$H5)</f>
        <v>104754.25693242291</v>
      </c>
      <c r="AS6" s="13">
        <f>SUM(AR6+('Projection New Settlem data'!AS6-'Projection New Settlem data'!AR6)*'Baseline data'!$H5)</f>
        <v>105024.01673398732</v>
      </c>
      <c r="AT6" s="13">
        <f>SUM(AS6+('Projection New Settlem data'!AT6-'Projection New Settlem data'!AS6)*'Baseline data'!$H5)</f>
        <v>105293.77653555172</v>
      </c>
      <c r="AU6" s="13">
        <f>SUM(AT6+('Projection New Settlem data'!AU6-'Projection New Settlem data'!AT6)*'Baseline data'!$H5)</f>
        <v>105563.53633711612</v>
      </c>
      <c r="AV6" s="13">
        <f>SUM(AU6+('Projection New Settlem data'!AV6-'Projection New Settlem data'!AU6)*'Baseline data'!$H5)</f>
        <v>105833.29613868053</v>
      </c>
    </row>
    <row r="7" spans="1:48" ht="12" customHeight="1" x14ac:dyDescent="0.2">
      <c r="A7" s="10" t="s">
        <v>9</v>
      </c>
      <c r="B7" s="3">
        <v>68200</v>
      </c>
      <c r="C7" s="3">
        <v>68600</v>
      </c>
      <c r="D7" s="3">
        <v>67300</v>
      </c>
      <c r="E7" s="3">
        <v>67500</v>
      </c>
      <c r="F7" s="3">
        <v>70700</v>
      </c>
      <c r="G7" s="3">
        <v>75000</v>
      </c>
      <c r="H7" s="3">
        <v>70100</v>
      </c>
      <c r="I7" s="3">
        <v>71500</v>
      </c>
      <c r="J7" s="3">
        <v>71900</v>
      </c>
      <c r="K7" s="3">
        <v>69500</v>
      </c>
      <c r="L7" s="3">
        <v>75400</v>
      </c>
      <c r="M7" s="3">
        <v>78500</v>
      </c>
      <c r="N7" s="3">
        <v>71300</v>
      </c>
      <c r="O7" s="3">
        <v>68800</v>
      </c>
      <c r="P7" s="13">
        <f>SUM(O7+('Projection New Settlem data'!P7-'Projection New Settlem data'!O7)*'Baseline data'!$H6)</f>
        <v>69278.484442098867</v>
      </c>
      <c r="Q7" s="13">
        <f>SUM(P7+('Projection New Settlem data'!Q7-'Projection New Settlem data'!P7)*'Baseline data'!$H6)</f>
        <v>69756.968884197733</v>
      </c>
      <c r="R7" s="13">
        <f>SUM(Q7+('Projection New Settlem data'!R7-'Projection New Settlem data'!Q7)*'Baseline data'!$H6)</f>
        <v>70091.907993666944</v>
      </c>
      <c r="S7" s="13">
        <f>SUM(R7+('Projection New Settlem data'!S7-'Projection New Settlem data'!R7)*'Baseline data'!$H6)</f>
        <v>70426.847103136155</v>
      </c>
      <c r="T7" s="13">
        <f>SUM(S7+('Projection New Settlem data'!T7-'Projection New Settlem data'!S7)*'Baseline data'!$H6)</f>
        <v>70761.786212605366</v>
      </c>
      <c r="U7" s="13">
        <f>SUM(T7+('Projection New Settlem data'!U7-'Projection New Settlem data'!T7)*'Baseline data'!$H6)</f>
        <v>71096.725322074577</v>
      </c>
      <c r="V7" s="13">
        <f>SUM(U7+('Projection New Settlem data'!V7-'Projection New Settlem data'!U7)*'Baseline data'!$H6)</f>
        <v>71431.664431543788</v>
      </c>
      <c r="W7" s="13">
        <f>SUM(V7+('Projection New Settlem data'!W7-'Projection New Settlem data'!V7)*'Baseline data'!$H6)</f>
        <v>71766.603541012999</v>
      </c>
      <c r="X7" s="13">
        <f>SUM(W7+('Projection New Settlem data'!X7-'Projection New Settlem data'!W7)*'Baseline data'!$H6)</f>
        <v>72101.54265048221</v>
      </c>
      <c r="Y7" s="13">
        <f>SUM(X7+('Projection New Settlem data'!Y7-'Projection New Settlem data'!X7)*'Baseline data'!$H6)</f>
        <v>72436.481759951421</v>
      </c>
      <c r="Z7" s="13">
        <f>SUM(Y7+('Projection New Settlem data'!Z7-'Projection New Settlem data'!Y7)*'Baseline data'!$H6)</f>
        <v>72771.420869420632</v>
      </c>
      <c r="AA7" s="13">
        <f>SUM(Z7+('Projection New Settlem data'!AA7-'Projection New Settlem data'!Z7)*'Baseline data'!$H6)</f>
        <v>73106.359978889843</v>
      </c>
      <c r="AB7" s="13">
        <f>SUM(AA7+('Projection New Settlem data'!AB7-'Projection New Settlem data'!AA7)*'Baseline data'!$H6)</f>
        <v>73441.299088359054</v>
      </c>
      <c r="AC7" s="13">
        <f>SUM(AB7+('Projection New Settlem data'!AC7-'Projection New Settlem data'!AB7)*'Baseline data'!$H6)</f>
        <v>73776.238197828265</v>
      </c>
      <c r="AD7" s="13">
        <f>SUM(AC7+('Projection New Settlem data'!AD7-'Projection New Settlem data'!AC7)*'Baseline data'!$H6)</f>
        <v>74111.177307297476</v>
      </c>
      <c r="AE7" s="13">
        <f>SUM(AD7+('Projection New Settlem data'!AE7-'Projection New Settlem data'!AD7)*'Baseline data'!$H6)</f>
        <v>74446.116416766687</v>
      </c>
      <c r="AF7" s="13">
        <f>SUM(AE7+('Projection New Settlem data'!AF7-'Projection New Settlem data'!AE7)*'Baseline data'!$H6)</f>
        <v>74781.055526235898</v>
      </c>
      <c r="AG7" s="13">
        <f>SUM(AF7+('Projection New Settlem data'!AG7-'Projection New Settlem data'!AF7)*'Baseline data'!$H6)</f>
        <v>75115.994635705109</v>
      </c>
      <c r="AH7" s="13">
        <f>SUM(AG7+('Projection New Settlem data'!AH7-'Projection New Settlem data'!AG7)*'Baseline data'!$H6)</f>
        <v>75450.933745174319</v>
      </c>
      <c r="AI7" s="13">
        <f>SUM(AH7+('Projection New Settlem data'!AI7-'Projection New Settlem data'!AH7)*'Baseline data'!$H6)</f>
        <v>75785.87285464353</v>
      </c>
      <c r="AJ7" s="13">
        <f>SUM(AI7+('Projection New Settlem data'!AJ7-'Projection New Settlem data'!AI7)*'Baseline data'!$H6)</f>
        <v>76120.811964112727</v>
      </c>
      <c r="AK7" s="13">
        <f>SUM(AJ7+('Projection New Settlem data'!AK7-'Projection New Settlem data'!AJ7)*'Baseline data'!$H6)</f>
        <v>76455.751073581923</v>
      </c>
      <c r="AL7" s="13">
        <f>SUM(AK7+('Projection New Settlem data'!AL7-'Projection New Settlem data'!AK7)*'Baseline data'!$H6)</f>
        <v>76790.69018305112</v>
      </c>
      <c r="AM7" s="13">
        <f>SUM(AL7+('Projection New Settlem data'!AM7-'Projection New Settlem data'!AL7)*'Baseline data'!$H6)</f>
        <v>77125.629292520316</v>
      </c>
      <c r="AN7" s="13">
        <f>SUM(AM7+('Projection New Settlem data'!AN7-'Projection New Settlem data'!AM7)*'Baseline data'!$H6)</f>
        <v>77460.568401989512</v>
      </c>
      <c r="AO7" s="13">
        <f>SUM(AN7+('Projection New Settlem data'!AO7-'Projection New Settlem data'!AN7)*'Baseline data'!$H6)</f>
        <v>77795.507511458709</v>
      </c>
      <c r="AP7" s="13">
        <f>SUM(AO7+('Projection New Settlem data'!AP7-'Projection New Settlem data'!AO7)*'Baseline data'!$H6)</f>
        <v>78130.446620927905</v>
      </c>
      <c r="AQ7" s="13">
        <f>SUM(AP7+('Projection New Settlem data'!AQ7-'Projection New Settlem data'!AP7)*'Baseline data'!$H6)</f>
        <v>78465.385730397102</v>
      </c>
      <c r="AR7" s="13">
        <f>SUM(AQ7+('Projection New Settlem data'!AR7-'Projection New Settlem data'!AQ7)*'Baseline data'!$H6)</f>
        <v>78800.324839866298</v>
      </c>
      <c r="AS7" s="13">
        <f>SUM(AR7+('Projection New Settlem data'!AS7-'Projection New Settlem data'!AR7)*'Baseline data'!$H6)</f>
        <v>79135.263949335495</v>
      </c>
      <c r="AT7" s="13">
        <f>SUM(AS7+('Projection New Settlem data'!AT7-'Projection New Settlem data'!AS7)*'Baseline data'!$H6)</f>
        <v>79470.203058804691</v>
      </c>
      <c r="AU7" s="13">
        <f>SUM(AT7+('Projection New Settlem data'!AU7-'Projection New Settlem data'!AT7)*'Baseline data'!$H6)</f>
        <v>79805.142168273887</v>
      </c>
      <c r="AV7" s="13">
        <f>SUM(AU7+('Projection New Settlem data'!AV7-'Projection New Settlem data'!AU7)*'Baseline data'!$H6)</f>
        <v>80140.081277743084</v>
      </c>
    </row>
    <row r="8" spans="1:48" ht="12" customHeight="1" x14ac:dyDescent="0.2">
      <c r="A8" s="10" t="s">
        <v>10</v>
      </c>
      <c r="B8" s="3">
        <v>102200</v>
      </c>
      <c r="C8" s="3">
        <v>103900</v>
      </c>
      <c r="D8" s="3">
        <v>105200</v>
      </c>
      <c r="E8" s="3">
        <v>111800</v>
      </c>
      <c r="F8" s="3">
        <v>111700</v>
      </c>
      <c r="G8" s="3">
        <v>114800</v>
      </c>
      <c r="H8" s="3">
        <v>113100</v>
      </c>
      <c r="I8" s="3">
        <v>110500</v>
      </c>
      <c r="J8" s="3">
        <v>112500</v>
      </c>
      <c r="K8" s="3">
        <v>114600</v>
      </c>
      <c r="L8" s="3">
        <v>117700</v>
      </c>
      <c r="M8" s="3">
        <v>116000</v>
      </c>
      <c r="N8" s="3">
        <v>120400</v>
      </c>
      <c r="O8" s="3">
        <v>120400</v>
      </c>
      <c r="P8" s="13">
        <f>SUM(O8+('Projection New Settlem data'!P8-'Projection New Settlem data'!O8)*'Baseline data'!$H7)</f>
        <v>121457.54978271261</v>
      </c>
      <c r="Q8" s="13">
        <f>SUM(P8+('Projection New Settlem data'!Q8-'Projection New Settlem data'!P8)*'Baseline data'!$H7)</f>
        <v>122515.09956542522</v>
      </c>
      <c r="R8" s="13">
        <f>SUM(Q8+('Projection New Settlem data'!R8-'Projection New Settlem data'!Q8)*'Baseline data'!$H7)</f>
        <v>123255.38441332405</v>
      </c>
      <c r="S8" s="13">
        <f>SUM(R8+('Projection New Settlem data'!S8-'Projection New Settlem data'!R8)*'Baseline data'!$H7)</f>
        <v>123995.66926122288</v>
      </c>
      <c r="T8" s="13">
        <f>SUM(S8+('Projection New Settlem data'!T8-'Projection New Settlem data'!S8)*'Baseline data'!$H7)</f>
        <v>124735.95410912171</v>
      </c>
      <c r="U8" s="13">
        <f>SUM(T8+('Projection New Settlem data'!U8-'Projection New Settlem data'!T8)*'Baseline data'!$H7)</f>
        <v>125476.23895702054</v>
      </c>
      <c r="V8" s="13">
        <f>SUM(U8+('Projection New Settlem data'!V8-'Projection New Settlem data'!U8)*'Baseline data'!$H7)</f>
        <v>126216.52380491937</v>
      </c>
      <c r="W8" s="13">
        <f>SUM(V8+('Projection New Settlem data'!W8-'Projection New Settlem data'!V8)*'Baseline data'!$H7)</f>
        <v>126956.8086528182</v>
      </c>
      <c r="X8" s="13">
        <f>SUM(W8+('Projection New Settlem data'!X8-'Projection New Settlem data'!W8)*'Baseline data'!$H7)</f>
        <v>127697.09350071703</v>
      </c>
      <c r="Y8" s="13">
        <f>SUM(X8+('Projection New Settlem data'!Y8-'Projection New Settlem data'!X8)*'Baseline data'!$H7)</f>
        <v>128437.37834861586</v>
      </c>
      <c r="Z8" s="13">
        <f>SUM(Y8+('Projection New Settlem data'!Z8-'Projection New Settlem data'!Y8)*'Baseline data'!$H7)</f>
        <v>129177.6631965147</v>
      </c>
      <c r="AA8" s="13">
        <f>SUM(Z8+('Projection New Settlem data'!AA8-'Projection New Settlem data'!Z8)*'Baseline data'!$H7)</f>
        <v>129917.94804441353</v>
      </c>
      <c r="AB8" s="13">
        <f>SUM(AA8+('Projection New Settlem data'!AB8-'Projection New Settlem data'!AA8)*'Baseline data'!$H7)</f>
        <v>130658.23289231236</v>
      </c>
      <c r="AC8" s="13">
        <f>SUM(AB8+('Projection New Settlem data'!AC8-'Projection New Settlem data'!AB8)*'Baseline data'!$H7)</f>
        <v>131398.51774021119</v>
      </c>
      <c r="AD8" s="13">
        <f>SUM(AC8+('Projection New Settlem data'!AD8-'Projection New Settlem data'!AC8)*'Baseline data'!$H7)</f>
        <v>132138.80258811</v>
      </c>
      <c r="AE8" s="13">
        <f>SUM(AD8+('Projection New Settlem data'!AE8-'Projection New Settlem data'!AD8)*'Baseline data'!$H7)</f>
        <v>132879.08743600882</v>
      </c>
      <c r="AF8" s="13">
        <f>SUM(AE8+('Projection New Settlem data'!AF8-'Projection New Settlem data'!AE8)*'Baseline data'!$H7)</f>
        <v>133619.37228390764</v>
      </c>
      <c r="AG8" s="13">
        <f>SUM(AF8+('Projection New Settlem data'!AG8-'Projection New Settlem data'!AF8)*'Baseline data'!$H7)</f>
        <v>134359.65713180645</v>
      </c>
      <c r="AH8" s="13">
        <f>SUM(AG8+('Projection New Settlem data'!AH8-'Projection New Settlem data'!AG8)*'Baseline data'!$H7)</f>
        <v>135099.94197970527</v>
      </c>
      <c r="AI8" s="13">
        <f>SUM(AH8+('Projection New Settlem data'!AI8-'Projection New Settlem data'!AH8)*'Baseline data'!$H7)</f>
        <v>135840.22682760408</v>
      </c>
      <c r="AJ8" s="13">
        <f>SUM(AI8+('Projection New Settlem data'!AJ8-'Projection New Settlem data'!AI8)*'Baseline data'!$H7)</f>
        <v>136580.5116755029</v>
      </c>
      <c r="AK8" s="13">
        <f>SUM(AJ8+('Projection New Settlem data'!AK8-'Projection New Settlem data'!AJ8)*'Baseline data'!$H7)</f>
        <v>137320.79652340172</v>
      </c>
      <c r="AL8" s="13">
        <f>SUM(AK8+('Projection New Settlem data'!AL8-'Projection New Settlem data'!AK8)*'Baseline data'!$H7)</f>
        <v>138061.08137130053</v>
      </c>
      <c r="AM8" s="13">
        <f>SUM(AL8+('Projection New Settlem data'!AM8-'Projection New Settlem data'!AL8)*'Baseline data'!$H7)</f>
        <v>138801.36621919935</v>
      </c>
      <c r="AN8" s="13">
        <f>SUM(AM8+('Projection New Settlem data'!AN8-'Projection New Settlem data'!AM8)*'Baseline data'!$H7)</f>
        <v>139541.65106709817</v>
      </c>
      <c r="AO8" s="13">
        <f>SUM(AN8+('Projection New Settlem data'!AO8-'Projection New Settlem data'!AN8)*'Baseline data'!$H7)</f>
        <v>140281.93591499698</v>
      </c>
      <c r="AP8" s="13">
        <f>SUM(AO8+('Projection New Settlem data'!AP8-'Projection New Settlem data'!AO8)*'Baseline data'!$H7)</f>
        <v>141022.2207628958</v>
      </c>
      <c r="AQ8" s="13">
        <f>SUM(AP8+('Projection New Settlem data'!AQ8-'Projection New Settlem data'!AP8)*'Baseline data'!$H7)</f>
        <v>141762.50561079461</v>
      </c>
      <c r="AR8" s="13">
        <f>SUM(AQ8+('Projection New Settlem data'!AR8-'Projection New Settlem data'!AQ8)*'Baseline data'!$H7)</f>
        <v>142502.79045869343</v>
      </c>
      <c r="AS8" s="13">
        <f>SUM(AR8+('Projection New Settlem data'!AS8-'Projection New Settlem data'!AR8)*'Baseline data'!$H7)</f>
        <v>143243.07530659225</v>
      </c>
      <c r="AT8" s="13">
        <f>SUM(AS8+('Projection New Settlem data'!AT8-'Projection New Settlem data'!AS8)*'Baseline data'!$H7)</f>
        <v>143983.36015449106</v>
      </c>
      <c r="AU8" s="13">
        <f>SUM(AT8+('Projection New Settlem data'!AU8-'Projection New Settlem data'!AT8)*'Baseline data'!$H7)</f>
        <v>144723.64500238988</v>
      </c>
      <c r="AV8" s="13">
        <f>SUM(AU8+('Projection New Settlem data'!AV8-'Projection New Settlem data'!AU8)*'Baseline data'!$H7)</f>
        <v>145463.9298502887</v>
      </c>
    </row>
    <row r="9" spans="1:48" ht="12" customHeight="1" x14ac:dyDescent="0.2">
      <c r="A9" s="10" t="s">
        <v>11</v>
      </c>
      <c r="B9" s="3">
        <v>61400</v>
      </c>
      <c r="C9" s="3">
        <v>65300</v>
      </c>
      <c r="D9" s="3">
        <v>64000</v>
      </c>
      <c r="E9" s="3">
        <v>67600</v>
      </c>
      <c r="F9" s="3">
        <v>64900</v>
      </c>
      <c r="G9" s="3">
        <v>63800</v>
      </c>
      <c r="H9" s="3">
        <v>63500</v>
      </c>
      <c r="I9" s="3">
        <v>63000</v>
      </c>
      <c r="J9" s="3">
        <v>65400</v>
      </c>
      <c r="K9" s="3">
        <v>65500</v>
      </c>
      <c r="L9" s="3">
        <v>59600</v>
      </c>
      <c r="M9" s="3">
        <v>64500</v>
      </c>
      <c r="N9" s="3">
        <v>68100</v>
      </c>
      <c r="O9" s="3">
        <v>68300</v>
      </c>
      <c r="P9" s="13">
        <f>SUM(O9+('Projection New Settlem data'!P9-'Projection New Settlem data'!O9)*'Baseline data'!$H8)</f>
        <v>68955.948842417332</v>
      </c>
      <c r="Q9" s="13">
        <f>SUM(P9+('Projection New Settlem data'!Q9-'Projection New Settlem data'!P9)*'Baseline data'!$H8)</f>
        <v>69611.897684834665</v>
      </c>
      <c r="R9" s="13">
        <f>SUM(Q9+('Projection New Settlem data'!R9-'Projection New Settlem data'!Q9)*'Baseline data'!$H8)</f>
        <v>70071.0618745268</v>
      </c>
      <c r="S9" s="13">
        <f>SUM(R9+('Projection New Settlem data'!S9-'Projection New Settlem data'!R9)*'Baseline data'!$H8)</f>
        <v>70530.226064218936</v>
      </c>
      <c r="T9" s="13">
        <f>SUM(S9+('Projection New Settlem data'!T9-'Projection New Settlem data'!S9)*'Baseline data'!$H8)</f>
        <v>70989.390253911071</v>
      </c>
      <c r="U9" s="13">
        <f>SUM(T9+('Projection New Settlem data'!U9-'Projection New Settlem data'!T9)*'Baseline data'!$H8)</f>
        <v>71448.554443603207</v>
      </c>
      <c r="V9" s="13">
        <f>SUM(U9+('Projection New Settlem data'!V9-'Projection New Settlem data'!U9)*'Baseline data'!$H8)</f>
        <v>71907.718633295342</v>
      </c>
      <c r="W9" s="13">
        <f>SUM(V9+('Projection New Settlem data'!W9-'Projection New Settlem data'!V9)*'Baseline data'!$H8)</f>
        <v>72366.882822987478</v>
      </c>
      <c r="X9" s="13">
        <f>SUM(W9+('Projection New Settlem data'!X9-'Projection New Settlem data'!W9)*'Baseline data'!$H8)</f>
        <v>72826.047012679614</v>
      </c>
      <c r="Y9" s="13">
        <f>SUM(X9+('Projection New Settlem data'!Y9-'Projection New Settlem data'!X9)*'Baseline data'!$H8)</f>
        <v>73285.211202371749</v>
      </c>
      <c r="Z9" s="13">
        <f>SUM(Y9+('Projection New Settlem data'!Z9-'Projection New Settlem data'!Y9)*'Baseline data'!$H8)</f>
        <v>73744.375392063885</v>
      </c>
      <c r="AA9" s="13">
        <f>SUM(Z9+('Projection New Settlem data'!AA9-'Projection New Settlem data'!Z9)*'Baseline data'!$H8)</f>
        <v>74203.53958175602</v>
      </c>
      <c r="AB9" s="13">
        <f>SUM(AA9+('Projection New Settlem data'!AB9-'Projection New Settlem data'!AA9)*'Baseline data'!$H8)</f>
        <v>74662.703771448156</v>
      </c>
      <c r="AC9" s="13">
        <f>SUM(AB9+('Projection New Settlem data'!AC9-'Projection New Settlem data'!AB9)*'Baseline data'!$H8)</f>
        <v>75121.867961140291</v>
      </c>
      <c r="AD9" s="13">
        <f>SUM(AC9+('Projection New Settlem data'!AD9-'Projection New Settlem data'!AC9)*'Baseline data'!$H8)</f>
        <v>75581.032150832427</v>
      </c>
      <c r="AE9" s="13">
        <f>SUM(AD9+('Projection New Settlem data'!AE9-'Projection New Settlem data'!AD9)*'Baseline data'!$H8)</f>
        <v>76040.196340524562</v>
      </c>
      <c r="AF9" s="13">
        <f>SUM(AE9+('Projection New Settlem data'!AF9-'Projection New Settlem data'!AE9)*'Baseline data'!$H8)</f>
        <v>76499.360530216698</v>
      </c>
      <c r="AG9" s="13">
        <f>SUM(AF9+('Projection New Settlem data'!AG9-'Projection New Settlem data'!AF9)*'Baseline data'!$H8)</f>
        <v>76958.524719908834</v>
      </c>
      <c r="AH9" s="13">
        <f>SUM(AG9+('Projection New Settlem data'!AH9-'Projection New Settlem data'!AG9)*'Baseline data'!$H8)</f>
        <v>77417.688909600969</v>
      </c>
      <c r="AI9" s="13">
        <f>SUM(AH9+('Projection New Settlem data'!AI9-'Projection New Settlem data'!AH9)*'Baseline data'!$H8)</f>
        <v>77876.853099293105</v>
      </c>
      <c r="AJ9" s="13">
        <f>SUM(AI9+('Projection New Settlem data'!AJ9-'Projection New Settlem data'!AI9)*'Baseline data'!$H8)</f>
        <v>78336.01728898524</v>
      </c>
      <c r="AK9" s="13">
        <f>SUM(AJ9+('Projection New Settlem data'!AK9-'Projection New Settlem data'!AJ9)*'Baseline data'!$H8)</f>
        <v>78795.181478677376</v>
      </c>
      <c r="AL9" s="13">
        <f>SUM(AK9+('Projection New Settlem data'!AL9-'Projection New Settlem data'!AK9)*'Baseline data'!$H8)</f>
        <v>79254.345668369511</v>
      </c>
      <c r="AM9" s="13">
        <f>SUM(AL9+('Projection New Settlem data'!AM9-'Projection New Settlem data'!AL9)*'Baseline data'!$H8)</f>
        <v>79713.509858061647</v>
      </c>
      <c r="AN9" s="13">
        <f>SUM(AM9+('Projection New Settlem data'!AN9-'Projection New Settlem data'!AM9)*'Baseline data'!$H8)</f>
        <v>80172.674047753782</v>
      </c>
      <c r="AO9" s="13">
        <f>SUM(AN9+('Projection New Settlem data'!AO9-'Projection New Settlem data'!AN9)*'Baseline data'!$H8)</f>
        <v>80631.838237445918</v>
      </c>
      <c r="AP9" s="13">
        <f>SUM(AO9+('Projection New Settlem data'!AP9-'Projection New Settlem data'!AO9)*'Baseline data'!$H8)</f>
        <v>81091.002427138053</v>
      </c>
      <c r="AQ9" s="13">
        <f>SUM(AP9+('Projection New Settlem data'!AQ9-'Projection New Settlem data'!AP9)*'Baseline data'!$H8)</f>
        <v>81550.166616830189</v>
      </c>
      <c r="AR9" s="13">
        <f>SUM(AQ9+('Projection New Settlem data'!AR9-'Projection New Settlem data'!AQ9)*'Baseline data'!$H8)</f>
        <v>82009.330806522325</v>
      </c>
      <c r="AS9" s="13">
        <f>SUM(AR9+('Projection New Settlem data'!AS9-'Projection New Settlem data'!AR9)*'Baseline data'!$H8)</f>
        <v>82468.49499621446</v>
      </c>
      <c r="AT9" s="13">
        <f>SUM(AS9+('Projection New Settlem data'!AT9-'Projection New Settlem data'!AS9)*'Baseline data'!$H8)</f>
        <v>82927.659185906596</v>
      </c>
      <c r="AU9" s="13">
        <f>SUM(AT9+('Projection New Settlem data'!AU9-'Projection New Settlem data'!AT9)*'Baseline data'!$H8)</f>
        <v>83386.823375598731</v>
      </c>
      <c r="AV9" s="13">
        <f>SUM(AU9+('Projection New Settlem data'!AV9-'Projection New Settlem data'!AU9)*'Baseline data'!$H8)</f>
        <v>83845.987565290867</v>
      </c>
    </row>
    <row r="10" spans="1:48" ht="12" customHeight="1" x14ac:dyDescent="0.2">
      <c r="A10" s="10" t="s">
        <v>12</v>
      </c>
      <c r="B10" s="3">
        <v>53200</v>
      </c>
      <c r="C10" s="3">
        <v>56200</v>
      </c>
      <c r="D10" s="3">
        <v>57800</v>
      </c>
      <c r="E10" s="3">
        <v>57400</v>
      </c>
      <c r="F10" s="3">
        <v>59100</v>
      </c>
      <c r="G10" s="3">
        <v>55400</v>
      </c>
      <c r="H10" s="3">
        <v>56300</v>
      </c>
      <c r="I10" s="3">
        <v>59200</v>
      </c>
      <c r="J10" s="3">
        <v>57100</v>
      </c>
      <c r="K10" s="3">
        <v>58800</v>
      </c>
      <c r="L10" s="3">
        <v>58500</v>
      </c>
      <c r="M10" s="3">
        <v>59900</v>
      </c>
      <c r="N10" s="3">
        <v>58100</v>
      </c>
      <c r="O10" s="3">
        <v>59400</v>
      </c>
      <c r="P10" s="13">
        <f>SUM(O10+('Projection New Settlem data'!P10-'Projection New Settlem data'!O10)*'Baseline data'!$H9)</f>
        <v>59739.314808536823</v>
      </c>
      <c r="Q10" s="13">
        <f>SUM(P10+('Projection New Settlem data'!Q10-'Projection New Settlem data'!P10)*'Baseline data'!$H9)</f>
        <v>60078.629617073646</v>
      </c>
      <c r="R10" s="13">
        <f>SUM(Q10+('Projection New Settlem data'!R10-'Projection New Settlem data'!Q10)*'Baseline data'!$H9)</f>
        <v>60316.149983049429</v>
      </c>
      <c r="S10" s="13">
        <f>SUM(R10+('Projection New Settlem data'!S10-'Projection New Settlem data'!R10)*'Baseline data'!$H9)</f>
        <v>60553.670349025211</v>
      </c>
      <c r="T10" s="13">
        <f>SUM(S10+('Projection New Settlem data'!T10-'Projection New Settlem data'!S10)*'Baseline data'!$H9)</f>
        <v>60791.190715000994</v>
      </c>
      <c r="U10" s="13">
        <f>SUM(T10+('Projection New Settlem data'!U10-'Projection New Settlem data'!T10)*'Baseline data'!$H9)</f>
        <v>61028.711080976776</v>
      </c>
      <c r="V10" s="13">
        <f>SUM(U10+('Projection New Settlem data'!V10-'Projection New Settlem data'!U10)*'Baseline data'!$H9)</f>
        <v>61266.231446952559</v>
      </c>
      <c r="W10" s="13">
        <f>SUM(V10+('Projection New Settlem data'!W10-'Projection New Settlem data'!V10)*'Baseline data'!$H9)</f>
        <v>61503.751812928342</v>
      </c>
      <c r="X10" s="13">
        <f>SUM(W10+('Projection New Settlem data'!X10-'Projection New Settlem data'!W10)*'Baseline data'!$H9)</f>
        <v>61741.272178904124</v>
      </c>
      <c r="Y10" s="13">
        <f>SUM(X10+('Projection New Settlem data'!Y10-'Projection New Settlem data'!X10)*'Baseline data'!$H9)</f>
        <v>61978.792544879907</v>
      </c>
      <c r="Z10" s="13">
        <f>SUM(Y10+('Projection New Settlem data'!Z10-'Projection New Settlem data'!Y10)*'Baseline data'!$H9)</f>
        <v>62216.31291085569</v>
      </c>
      <c r="AA10" s="13">
        <f>SUM(Z10+('Projection New Settlem data'!AA10-'Projection New Settlem data'!Z10)*'Baseline data'!$H9)</f>
        <v>62453.833276831472</v>
      </c>
      <c r="AB10" s="13">
        <f>SUM(AA10+('Projection New Settlem data'!AB10-'Projection New Settlem data'!AA10)*'Baseline data'!$H9)</f>
        <v>62691.353642807255</v>
      </c>
      <c r="AC10" s="13">
        <f>SUM(AB10+('Projection New Settlem data'!AC10-'Projection New Settlem data'!AB10)*'Baseline data'!$H9)</f>
        <v>62928.874008783037</v>
      </c>
      <c r="AD10" s="13">
        <f>SUM(AC10+('Projection New Settlem data'!AD10-'Projection New Settlem data'!AC10)*'Baseline data'!$H9)</f>
        <v>63166.39437475882</v>
      </c>
      <c r="AE10" s="13">
        <f>SUM(AD10+('Projection New Settlem data'!AE10-'Projection New Settlem data'!AD10)*'Baseline data'!$H9)</f>
        <v>63403.914740734603</v>
      </c>
      <c r="AF10" s="13">
        <f>SUM(AE10+('Projection New Settlem data'!AF10-'Projection New Settlem data'!AE10)*'Baseline data'!$H9)</f>
        <v>63641.435106710385</v>
      </c>
      <c r="AG10" s="13">
        <f>SUM(AF10+('Projection New Settlem data'!AG10-'Projection New Settlem data'!AF10)*'Baseline data'!$H9)</f>
        <v>63878.955472686168</v>
      </c>
      <c r="AH10" s="13">
        <f>SUM(AG10+('Projection New Settlem data'!AH10-'Projection New Settlem data'!AG10)*'Baseline data'!$H9)</f>
        <v>64116.475838661951</v>
      </c>
      <c r="AI10" s="13">
        <f>SUM(AH10+('Projection New Settlem data'!AI10-'Projection New Settlem data'!AH10)*'Baseline data'!$H9)</f>
        <v>64353.996204637733</v>
      </c>
      <c r="AJ10" s="13">
        <f>SUM(AI10+('Projection New Settlem data'!AJ10-'Projection New Settlem data'!AI10)*'Baseline data'!$H9)</f>
        <v>64591.516570613516</v>
      </c>
      <c r="AK10" s="13">
        <f>SUM(AJ10+('Projection New Settlem data'!AK10-'Projection New Settlem data'!AJ10)*'Baseline data'!$H9)</f>
        <v>64829.036936589298</v>
      </c>
      <c r="AL10" s="13">
        <f>SUM(AK10+('Projection New Settlem data'!AL10-'Projection New Settlem data'!AK10)*'Baseline data'!$H9)</f>
        <v>65066.557302565081</v>
      </c>
      <c r="AM10" s="13">
        <f>SUM(AL10+('Projection New Settlem data'!AM10-'Projection New Settlem data'!AL10)*'Baseline data'!$H9)</f>
        <v>65304.077668540864</v>
      </c>
      <c r="AN10" s="13">
        <f>SUM(AM10+('Projection New Settlem data'!AN10-'Projection New Settlem data'!AM10)*'Baseline data'!$H9)</f>
        <v>65541.598034516646</v>
      </c>
      <c r="AO10" s="13">
        <f>SUM(AN10+('Projection New Settlem data'!AO10-'Projection New Settlem data'!AN10)*'Baseline data'!$H9)</f>
        <v>65779.118400492429</v>
      </c>
      <c r="AP10" s="13">
        <f>SUM(AO10+('Projection New Settlem data'!AP10-'Projection New Settlem data'!AO10)*'Baseline data'!$H9)</f>
        <v>66016.638766468212</v>
      </c>
      <c r="AQ10" s="13">
        <f>SUM(AP10+('Projection New Settlem data'!AQ10-'Projection New Settlem data'!AP10)*'Baseline data'!$H9)</f>
        <v>66254.159132443994</v>
      </c>
      <c r="AR10" s="13">
        <f>SUM(AQ10+('Projection New Settlem data'!AR10-'Projection New Settlem data'!AQ10)*'Baseline data'!$H9)</f>
        <v>66491.679498419777</v>
      </c>
      <c r="AS10" s="13">
        <f>SUM(AR10+('Projection New Settlem data'!AS10-'Projection New Settlem data'!AR10)*'Baseline data'!$H9)</f>
        <v>66729.199864395559</v>
      </c>
      <c r="AT10" s="13">
        <f>SUM(AS10+('Projection New Settlem data'!AT10-'Projection New Settlem data'!AS10)*'Baseline data'!$H9)</f>
        <v>66966.720230371342</v>
      </c>
      <c r="AU10" s="13">
        <f>SUM(AT10+('Projection New Settlem data'!AU10-'Projection New Settlem data'!AT10)*'Baseline data'!$H9)</f>
        <v>67204.240596347125</v>
      </c>
      <c r="AV10" s="13">
        <f>SUM(AU10+('Projection New Settlem data'!AV10-'Projection New Settlem data'!AU10)*'Baseline data'!$H9)</f>
        <v>67441.760962322907</v>
      </c>
    </row>
    <row r="11" spans="1:48" ht="12" customHeight="1" x14ac:dyDescent="0.2">
      <c r="A11" s="10" t="s">
        <v>13</v>
      </c>
      <c r="B11" s="3">
        <v>91000</v>
      </c>
      <c r="C11" s="3">
        <v>91200</v>
      </c>
      <c r="D11" s="3">
        <v>88300</v>
      </c>
      <c r="E11" s="3">
        <v>85500</v>
      </c>
      <c r="F11" s="3">
        <v>94700</v>
      </c>
      <c r="G11" s="3">
        <v>95200</v>
      </c>
      <c r="H11" s="3">
        <v>91400</v>
      </c>
      <c r="I11" s="3">
        <v>90800</v>
      </c>
      <c r="J11" s="3">
        <v>91700</v>
      </c>
      <c r="K11" s="3">
        <v>92800</v>
      </c>
      <c r="L11" s="3">
        <v>99000</v>
      </c>
      <c r="M11" s="3">
        <v>99700</v>
      </c>
      <c r="N11" s="3">
        <v>103500</v>
      </c>
      <c r="O11" s="3">
        <v>107700</v>
      </c>
      <c r="P11" s="13">
        <f>SUM(O11+('Projection New Settlem data'!P11-'Projection New Settlem data'!O11)*'Baseline data'!$H10)</f>
        <v>108829.32407024159</v>
      </c>
      <c r="Q11" s="13">
        <f>SUM(P11+('Projection New Settlem data'!Q11-'Projection New Settlem data'!P11)*'Baseline data'!$H10)</f>
        <v>109958.64814048319</v>
      </c>
      <c r="R11" s="13">
        <f>SUM(Q11+('Projection New Settlem data'!R11-'Projection New Settlem data'!Q11)*'Baseline data'!$H10)</f>
        <v>116690.09693305215</v>
      </c>
      <c r="S11" s="13">
        <f>SUM(R11+('Projection New Settlem data'!S11-'Projection New Settlem data'!R11)*'Baseline data'!$H10)</f>
        <v>123421.54572562111</v>
      </c>
      <c r="T11" s="13">
        <f>SUM(S11+('Projection New Settlem data'!T11-'Projection New Settlem data'!S11)*'Baseline data'!$H10)</f>
        <v>130152.99451819007</v>
      </c>
      <c r="U11" s="13">
        <f>SUM(T11+('Projection New Settlem data'!U11-'Projection New Settlem data'!T11)*'Baseline data'!$H10)</f>
        <v>136884.44331075903</v>
      </c>
      <c r="V11" s="13">
        <f>SUM(U11+('Projection New Settlem data'!V11-'Projection New Settlem data'!U11)*'Baseline data'!$H10)</f>
        <v>143615.89210332799</v>
      </c>
      <c r="W11" s="13">
        <f>SUM(V11+('Projection New Settlem data'!W11-'Projection New Settlem data'!V11)*'Baseline data'!$H10)</f>
        <v>150347.34089589695</v>
      </c>
      <c r="X11" s="13">
        <f>SUM(W11+('Projection New Settlem data'!X11-'Projection New Settlem data'!W11)*'Baseline data'!$H10)</f>
        <v>157078.78968846591</v>
      </c>
      <c r="Y11" s="13">
        <f>SUM(X11+('Projection New Settlem data'!Y11-'Projection New Settlem data'!X11)*'Baseline data'!$H10)</f>
        <v>163810.23848103484</v>
      </c>
      <c r="Z11" s="13">
        <f>SUM(Y11+('Projection New Settlem data'!Z11-'Projection New Settlem data'!Y11)*'Baseline data'!$H10)</f>
        <v>170541.68727360378</v>
      </c>
      <c r="AA11" s="13">
        <f>SUM(Z11+('Projection New Settlem data'!AA11-'Projection New Settlem data'!Z11)*'Baseline data'!$H10)</f>
        <v>177273.13606617274</v>
      </c>
      <c r="AB11" s="13">
        <f>SUM(AA11+('Projection New Settlem data'!AB11-'Projection New Settlem data'!AA11)*'Baseline data'!$H10)</f>
        <v>184004.5848587417</v>
      </c>
      <c r="AC11" s="13">
        <f>SUM(AB11+('Projection New Settlem data'!AC11-'Projection New Settlem data'!AB11)*'Baseline data'!$H10)</f>
        <v>190736.03365131063</v>
      </c>
      <c r="AD11" s="13">
        <f>SUM(AC11+('Projection New Settlem data'!AD11-'Projection New Settlem data'!AC11)*'Baseline data'!$H10)</f>
        <v>197467.48244387959</v>
      </c>
      <c r="AE11" s="13">
        <f>SUM(AD11+('Projection New Settlem data'!AE11-'Projection New Settlem data'!AD11)*'Baseline data'!$H10)</f>
        <v>204198.93123644855</v>
      </c>
      <c r="AF11" s="13">
        <f>SUM(AE11+('Projection New Settlem data'!AF11-'Projection New Settlem data'!AE11)*'Baseline data'!$H10)</f>
        <v>210930.38002901751</v>
      </c>
      <c r="AG11" s="13">
        <f>SUM(AF11+('Projection New Settlem data'!AG11-'Projection New Settlem data'!AF11)*'Baseline data'!$H10)</f>
        <v>217661.82882158647</v>
      </c>
      <c r="AH11" s="13">
        <f>SUM(AG11+('Projection New Settlem data'!AH11-'Projection New Settlem data'!AG11)*'Baseline data'!$H10)</f>
        <v>224393.27761415544</v>
      </c>
      <c r="AI11" s="13">
        <f>SUM(AH11+('Projection New Settlem data'!AI11-'Projection New Settlem data'!AH11)*'Baseline data'!$H10)</f>
        <v>231124.7264067244</v>
      </c>
      <c r="AJ11" s="13">
        <f>SUM(AI11+('Projection New Settlem data'!AJ11-'Projection New Settlem data'!AI11)*'Baseline data'!$H10)</f>
        <v>237856.17519929336</v>
      </c>
      <c r="AK11" s="13">
        <f>SUM(AJ11+('Projection New Settlem data'!AK11-'Projection New Settlem data'!AJ11)*'Baseline data'!$H10)</f>
        <v>244587.62399186232</v>
      </c>
      <c r="AL11" s="13">
        <f>SUM(AK11+('Projection New Settlem data'!AL11-'Projection New Settlem data'!AK11)*'Baseline data'!$H10)</f>
        <v>251319.07278443128</v>
      </c>
      <c r="AM11" s="13">
        <f>SUM(AL11+('Projection New Settlem data'!AM11-'Projection New Settlem data'!AL11)*'Baseline data'!$H10)</f>
        <v>258050.52157700024</v>
      </c>
      <c r="AN11" s="13">
        <f>SUM(AM11+('Projection New Settlem data'!AN11-'Projection New Settlem data'!AM11)*'Baseline data'!$H10)</f>
        <v>264781.9703695692</v>
      </c>
      <c r="AO11" s="13">
        <f>SUM(AN11+('Projection New Settlem data'!AO11-'Projection New Settlem data'!AN11)*'Baseline data'!$H10)</f>
        <v>271513.41916213813</v>
      </c>
      <c r="AP11" s="13">
        <f>SUM(AO11+('Projection New Settlem data'!AP11-'Projection New Settlem data'!AO11)*'Baseline data'!$H10)</f>
        <v>278244.86795470712</v>
      </c>
      <c r="AQ11" s="13">
        <f>SUM(AP11+('Projection New Settlem data'!AQ11-'Projection New Settlem data'!AP11)*'Baseline data'!$H10)</f>
        <v>284976.31674727611</v>
      </c>
      <c r="AR11" s="13">
        <f>SUM(AQ11+('Projection New Settlem data'!AR11-'Projection New Settlem data'!AQ11)*'Baseline data'!$H10)</f>
        <v>291707.7655398451</v>
      </c>
      <c r="AS11" s="13">
        <f>SUM(AR11+('Projection New Settlem data'!AS11-'Projection New Settlem data'!AR11)*'Baseline data'!$H10)</f>
        <v>298439.21433241409</v>
      </c>
      <c r="AT11" s="13">
        <f>SUM(AS11+('Projection New Settlem data'!AT11-'Projection New Settlem data'!AS11)*'Baseline data'!$H10)</f>
        <v>305170.66312498308</v>
      </c>
      <c r="AU11" s="13">
        <f>SUM(AT11+('Projection New Settlem data'!AU11-'Projection New Settlem data'!AT11)*'Baseline data'!$H10)</f>
        <v>311902.11191755207</v>
      </c>
      <c r="AV11" s="13">
        <f>SUM(AU11+('Projection New Settlem data'!AV11-'Projection New Settlem data'!AU11)*'Baseline data'!$H10)</f>
        <v>318633.56071012106</v>
      </c>
    </row>
    <row r="12" spans="1:48" ht="12" customHeight="1" x14ac:dyDescent="0.2">
      <c r="A12" s="17" t="s">
        <v>14</v>
      </c>
      <c r="B12" s="3">
        <v>79800</v>
      </c>
      <c r="C12" s="3">
        <v>80900</v>
      </c>
      <c r="D12" s="3">
        <v>78800</v>
      </c>
      <c r="E12" s="3">
        <v>80400</v>
      </c>
      <c r="F12" s="3">
        <v>75500</v>
      </c>
      <c r="G12" s="3">
        <v>82200</v>
      </c>
      <c r="H12" s="3">
        <v>82500</v>
      </c>
      <c r="I12" s="3">
        <v>85000</v>
      </c>
      <c r="J12" s="3">
        <v>85200</v>
      </c>
      <c r="K12" s="3">
        <v>86400</v>
      </c>
      <c r="L12" s="3">
        <v>86200</v>
      </c>
      <c r="M12" s="3">
        <v>86600</v>
      </c>
      <c r="N12" s="3">
        <v>86100</v>
      </c>
      <c r="O12" s="3">
        <v>89900</v>
      </c>
      <c r="P12" s="13">
        <f>SUM(O12+('Projection New Settlem data'!P12-'Projection New Settlem data'!O12)*'Baseline data'!$H11)</f>
        <v>90655.533067201293</v>
      </c>
      <c r="Q12" s="13">
        <f>SUM(P12+('Projection New Settlem data'!Q12-'Projection New Settlem data'!P12)*'Baseline data'!$H11)</f>
        <v>91411.066134402587</v>
      </c>
      <c r="R12" s="13">
        <f>SUM(Q12+('Projection New Settlem data'!R12-'Projection New Settlem data'!Q12)*'Baseline data'!$H11)</f>
        <v>91939.939281443498</v>
      </c>
      <c r="S12" s="13">
        <f>SUM(R12+('Projection New Settlem data'!S12-'Projection New Settlem data'!R12)*'Baseline data'!$H11)</f>
        <v>92468.812428484409</v>
      </c>
      <c r="T12" s="13">
        <f>SUM(S12+('Projection New Settlem data'!T12-'Projection New Settlem data'!S12)*'Baseline data'!$H11)</f>
        <v>92997.68557552532</v>
      </c>
      <c r="U12" s="13">
        <f>SUM(T12+('Projection New Settlem data'!U12-'Projection New Settlem data'!T12)*'Baseline data'!$H11)</f>
        <v>93526.558722566231</v>
      </c>
      <c r="V12" s="13">
        <f>SUM(U12+('Projection New Settlem data'!V12-'Projection New Settlem data'!U12)*'Baseline data'!$H11)</f>
        <v>94055.431869607142</v>
      </c>
      <c r="W12" s="13">
        <f>SUM(V12+('Projection New Settlem data'!W12-'Projection New Settlem data'!V12)*'Baseline data'!$H11)</f>
        <v>94584.305016648053</v>
      </c>
      <c r="X12" s="13">
        <f>SUM(W12+('Projection New Settlem data'!X12-'Projection New Settlem data'!W12)*'Baseline data'!$H11)</f>
        <v>95113.178163688965</v>
      </c>
      <c r="Y12" s="13">
        <f>SUM(X12+('Projection New Settlem data'!Y12-'Projection New Settlem data'!X12)*'Baseline data'!$H11)</f>
        <v>95642.051310729876</v>
      </c>
      <c r="Z12" s="13">
        <f>SUM(Y12+('Projection New Settlem data'!Z12-'Projection New Settlem data'!Y12)*'Baseline data'!$H11)</f>
        <v>96170.924457770787</v>
      </c>
      <c r="AA12" s="13">
        <f>SUM(Z12+('Projection New Settlem data'!AA12-'Projection New Settlem data'!Z12)*'Baseline data'!$H11)</f>
        <v>96699.797604811698</v>
      </c>
      <c r="AB12" s="13">
        <f>SUM(AA12+('Projection New Settlem data'!AB12-'Projection New Settlem data'!AA12)*'Baseline data'!$H11)</f>
        <v>97228.670751852609</v>
      </c>
      <c r="AC12" s="13">
        <f>SUM(AB12+('Projection New Settlem data'!AC12-'Projection New Settlem data'!AB12)*'Baseline data'!$H11)</f>
        <v>97757.54389889352</v>
      </c>
      <c r="AD12" s="13">
        <f>SUM(AC12+('Projection New Settlem data'!AD12-'Projection New Settlem data'!AC12)*'Baseline data'!$H11)</f>
        <v>98286.417045934431</v>
      </c>
      <c r="AE12" s="13">
        <f>SUM(AD12+('Projection New Settlem data'!AE12-'Projection New Settlem data'!AD12)*'Baseline data'!$H11)</f>
        <v>98815.290192975343</v>
      </c>
      <c r="AF12" s="13">
        <f>SUM(AE12+('Projection New Settlem data'!AF12-'Projection New Settlem data'!AE12)*'Baseline data'!$H11)</f>
        <v>99344.163340016254</v>
      </c>
      <c r="AG12" s="13">
        <f>SUM(AF12+('Projection New Settlem data'!AG12-'Projection New Settlem data'!AF12)*'Baseline data'!$H11)</f>
        <v>99873.036487057165</v>
      </c>
      <c r="AH12" s="13">
        <f>SUM(AG12+('Projection New Settlem data'!AH12-'Projection New Settlem data'!AG12)*'Baseline data'!$H11)</f>
        <v>100401.90963409808</v>
      </c>
      <c r="AI12" s="13">
        <f>SUM(AH12+('Projection New Settlem data'!AI12-'Projection New Settlem data'!AH12)*'Baseline data'!$H11)</f>
        <v>100930.78278113899</v>
      </c>
      <c r="AJ12" s="13">
        <f>SUM(AI12+('Projection New Settlem data'!AJ12-'Projection New Settlem data'!AI12)*'Baseline data'!$H11)</f>
        <v>101459.6559281799</v>
      </c>
      <c r="AK12" s="13">
        <f>SUM(AJ12+('Projection New Settlem data'!AK12-'Projection New Settlem data'!AJ12)*'Baseline data'!$H11)</f>
        <v>101988.52907522081</v>
      </c>
      <c r="AL12" s="13">
        <f>SUM(AK12+('Projection New Settlem data'!AL12-'Projection New Settlem data'!AK12)*'Baseline data'!$H11)</f>
        <v>102517.40222226172</v>
      </c>
      <c r="AM12" s="13">
        <f>SUM(AL12+('Projection New Settlem data'!AM12-'Projection New Settlem data'!AL12)*'Baseline data'!$H11)</f>
        <v>103046.27536930263</v>
      </c>
      <c r="AN12" s="13">
        <f>SUM(AM12+('Projection New Settlem data'!AN12-'Projection New Settlem data'!AM12)*'Baseline data'!$H11)</f>
        <v>103575.14851634354</v>
      </c>
      <c r="AO12" s="13">
        <f>SUM(AN12+('Projection New Settlem data'!AO12-'Projection New Settlem data'!AN12)*'Baseline data'!$H11)</f>
        <v>104104.02166338445</v>
      </c>
      <c r="AP12" s="13">
        <f>SUM(AO12+('Projection New Settlem data'!AP12-'Projection New Settlem data'!AO12)*'Baseline data'!$H11)</f>
        <v>104632.89481042536</v>
      </c>
      <c r="AQ12" s="13">
        <f>SUM(AP12+('Projection New Settlem data'!AQ12-'Projection New Settlem data'!AP12)*'Baseline data'!$H11)</f>
        <v>105161.76795746628</v>
      </c>
      <c r="AR12" s="13">
        <f>SUM(AQ12+('Projection New Settlem data'!AR12-'Projection New Settlem data'!AQ12)*'Baseline data'!$H11)</f>
        <v>105690.64110450719</v>
      </c>
      <c r="AS12" s="13">
        <f>SUM(AR12+('Projection New Settlem data'!AS12-'Projection New Settlem data'!AR12)*'Baseline data'!$H11)</f>
        <v>106219.5142515481</v>
      </c>
      <c r="AT12" s="13">
        <f>SUM(AS12+('Projection New Settlem data'!AT12-'Projection New Settlem data'!AS12)*'Baseline data'!$H11)</f>
        <v>106748.38739858901</v>
      </c>
      <c r="AU12" s="13">
        <f>SUM(AT12+('Projection New Settlem data'!AU12-'Projection New Settlem data'!AT12)*'Baseline data'!$H11)</f>
        <v>107277.26054562992</v>
      </c>
      <c r="AV12" s="13">
        <f>SUM(AU12+('Projection New Settlem data'!AV12-'Projection New Settlem data'!AU12)*'Baseline data'!$H11)</f>
        <v>107806.13369267083</v>
      </c>
    </row>
    <row r="13" spans="1:48" ht="12" customHeight="1" x14ac:dyDescent="0.2">
      <c r="A13" s="17" t="s">
        <v>15</v>
      </c>
      <c r="B13" s="3">
        <v>132200</v>
      </c>
      <c r="C13" s="3">
        <v>128600</v>
      </c>
      <c r="D13" s="3">
        <v>128500</v>
      </c>
      <c r="E13" s="3">
        <v>135400</v>
      </c>
      <c r="F13" s="3">
        <v>141800</v>
      </c>
      <c r="G13" s="3">
        <v>133500</v>
      </c>
      <c r="H13" s="3">
        <v>137200</v>
      </c>
      <c r="I13" s="3">
        <v>139600</v>
      </c>
      <c r="J13" s="3">
        <v>134800</v>
      </c>
      <c r="K13" s="3">
        <v>139200</v>
      </c>
      <c r="L13" s="3">
        <v>149200</v>
      </c>
      <c r="M13" s="3">
        <v>146900</v>
      </c>
      <c r="N13" s="3">
        <v>147600</v>
      </c>
      <c r="O13" s="3">
        <v>154100</v>
      </c>
      <c r="P13" s="13">
        <f>SUM(O13+('Projection New Settlem data'!P13-'Projection New Settlem data'!O13)*'Baseline data'!$H12)</f>
        <v>155241.54176331722</v>
      </c>
      <c r="Q13" s="13">
        <f>SUM(P13+('Projection New Settlem data'!Q13-'Projection New Settlem data'!P13)*'Baseline data'!$H12)</f>
        <v>156383.08352663444</v>
      </c>
      <c r="R13" s="13">
        <f>SUM(Q13+('Projection New Settlem data'!R13-'Projection New Settlem data'!Q13)*'Baseline data'!$H12)</f>
        <v>163166.64953105306</v>
      </c>
      <c r="S13" s="13">
        <f>SUM(R13+('Projection New Settlem data'!S13-'Projection New Settlem data'!R13)*'Baseline data'!$H12)</f>
        <v>169950.21553547168</v>
      </c>
      <c r="T13" s="13">
        <f>SUM(S13+('Projection New Settlem data'!T13-'Projection New Settlem data'!S13)*'Baseline data'!$H12)</f>
        <v>176733.7815398903</v>
      </c>
      <c r="U13" s="13">
        <f>SUM(T13+('Projection New Settlem data'!U13-'Projection New Settlem data'!T13)*'Baseline data'!$H12)</f>
        <v>183517.34754430893</v>
      </c>
      <c r="V13" s="13">
        <f>SUM(U13+('Projection New Settlem data'!V13-'Projection New Settlem data'!U13)*'Baseline data'!$H12)</f>
        <v>190300.91354872755</v>
      </c>
      <c r="W13" s="13">
        <f>SUM(V13+('Projection New Settlem data'!W13-'Projection New Settlem data'!V13)*'Baseline data'!$H12)</f>
        <v>197084.47955314617</v>
      </c>
      <c r="X13" s="13">
        <f>SUM(W13+('Projection New Settlem data'!X13-'Projection New Settlem data'!W13)*'Baseline data'!$H12)</f>
        <v>203868.04555756479</v>
      </c>
      <c r="Y13" s="13">
        <f>SUM(X13+('Projection New Settlem data'!Y13-'Projection New Settlem data'!X13)*'Baseline data'!$H12)</f>
        <v>210651.61156198342</v>
      </c>
      <c r="Z13" s="13">
        <f>SUM(Y13+('Projection New Settlem data'!Z13-'Projection New Settlem data'!Y13)*'Baseline data'!$H12)</f>
        <v>217435.17756640201</v>
      </c>
      <c r="AA13" s="13">
        <f>SUM(Z13+('Projection New Settlem data'!AA13-'Projection New Settlem data'!Z13)*'Baseline data'!$H12)</f>
        <v>224218.74357082063</v>
      </c>
      <c r="AB13" s="13">
        <f>SUM(AA13+('Projection New Settlem data'!AB13-'Projection New Settlem data'!AA13)*'Baseline data'!$H12)</f>
        <v>231002.30957523925</v>
      </c>
      <c r="AC13" s="13">
        <f>SUM(AB13+('Projection New Settlem data'!AC13-'Projection New Settlem data'!AB13)*'Baseline data'!$H12)</f>
        <v>237785.87557965785</v>
      </c>
      <c r="AD13" s="13">
        <f>SUM(AC13+('Projection New Settlem data'!AD13-'Projection New Settlem data'!AC13)*'Baseline data'!$H12)</f>
        <v>244569.44158407647</v>
      </c>
      <c r="AE13" s="13">
        <f>SUM(AD13+('Projection New Settlem data'!AE13-'Projection New Settlem data'!AD13)*'Baseline data'!$H12)</f>
        <v>251353.00758849509</v>
      </c>
      <c r="AF13" s="13">
        <f>SUM(AE13+('Projection New Settlem data'!AF13-'Projection New Settlem data'!AE13)*'Baseline data'!$H12)</f>
        <v>258136.57359291372</v>
      </c>
      <c r="AG13" s="13">
        <f>SUM(AF13+('Projection New Settlem data'!AG13-'Projection New Settlem data'!AF13)*'Baseline data'!$H12)</f>
        <v>264920.13959733234</v>
      </c>
      <c r="AH13" s="13">
        <f>SUM(AG13+('Projection New Settlem data'!AH13-'Projection New Settlem data'!AG13)*'Baseline data'!$H12)</f>
        <v>271703.70560175093</v>
      </c>
      <c r="AI13" s="13">
        <f>SUM(AH13+('Projection New Settlem data'!AI13-'Projection New Settlem data'!AH13)*'Baseline data'!$H12)</f>
        <v>278487.27160616952</v>
      </c>
      <c r="AJ13" s="13">
        <f>SUM(AI13+('Projection New Settlem data'!AJ13-'Projection New Settlem data'!AI13)*'Baseline data'!$H12)</f>
        <v>285270.83761058812</v>
      </c>
      <c r="AK13" s="13">
        <f>SUM(AJ13+('Projection New Settlem data'!AK13-'Projection New Settlem data'!AJ13)*'Baseline data'!$H12)</f>
        <v>292054.40361500671</v>
      </c>
      <c r="AL13" s="13">
        <f>SUM(AK13+('Projection New Settlem data'!AL13-'Projection New Settlem data'!AK13)*'Baseline data'!$H12)</f>
        <v>298837.9696194253</v>
      </c>
      <c r="AM13" s="13">
        <f>SUM(AL13+('Projection New Settlem data'!AM13-'Projection New Settlem data'!AL13)*'Baseline data'!$H12)</f>
        <v>305621.5356238439</v>
      </c>
      <c r="AN13" s="13">
        <f>SUM(AM13+('Projection New Settlem data'!AN13-'Projection New Settlem data'!AM13)*'Baseline data'!$H12)</f>
        <v>312405.10162826249</v>
      </c>
      <c r="AO13" s="13">
        <f>SUM(AN13+('Projection New Settlem data'!AO13-'Projection New Settlem data'!AN13)*'Baseline data'!$H12)</f>
        <v>319188.66763268108</v>
      </c>
      <c r="AP13" s="13">
        <f>SUM(AO13+('Projection New Settlem data'!AP13-'Projection New Settlem data'!AO13)*'Baseline data'!$H12)</f>
        <v>325972.23363709968</v>
      </c>
      <c r="AQ13" s="13">
        <f>SUM(AP13+('Projection New Settlem data'!AQ13-'Projection New Settlem data'!AP13)*'Baseline data'!$H12)</f>
        <v>332755.79964151827</v>
      </c>
      <c r="AR13" s="13">
        <f>SUM(AQ13+('Projection New Settlem data'!AR13-'Projection New Settlem data'!AQ13)*'Baseline data'!$H12)</f>
        <v>339539.36564593686</v>
      </c>
      <c r="AS13" s="13">
        <f>SUM(AR13+('Projection New Settlem data'!AS13-'Projection New Settlem data'!AR13)*'Baseline data'!$H12)</f>
        <v>346322.93165035546</v>
      </c>
      <c r="AT13" s="13">
        <f>SUM(AS13+('Projection New Settlem data'!AT13-'Projection New Settlem data'!AS13)*'Baseline data'!$H12)</f>
        <v>353106.49765477405</v>
      </c>
      <c r="AU13" s="13">
        <f>SUM(AT13+('Projection New Settlem data'!AU13-'Projection New Settlem data'!AT13)*'Baseline data'!$H12)</f>
        <v>359890.06365919264</v>
      </c>
      <c r="AV13" s="13">
        <f>SUM(AU13+('Projection New Settlem data'!AV13-'Projection New Settlem data'!AU13)*'Baseline data'!$H12)</f>
        <v>366673.62966361124</v>
      </c>
    </row>
    <row r="14" spans="1:48" ht="12" customHeight="1" x14ac:dyDescent="0.2">
      <c r="A14" s="10" t="s">
        <v>16</v>
      </c>
      <c r="B14" s="3">
        <v>38800</v>
      </c>
      <c r="C14" s="3">
        <v>39900</v>
      </c>
      <c r="D14" s="3">
        <v>40800</v>
      </c>
      <c r="E14" s="3">
        <v>40400</v>
      </c>
      <c r="F14" s="3">
        <v>42300</v>
      </c>
      <c r="G14" s="3">
        <v>42600</v>
      </c>
      <c r="H14" s="3">
        <v>39200</v>
      </c>
      <c r="I14" s="3">
        <v>37800</v>
      </c>
      <c r="J14" s="3">
        <v>38000</v>
      </c>
      <c r="K14" s="3">
        <v>39500</v>
      </c>
      <c r="L14" s="3">
        <v>41600</v>
      </c>
      <c r="M14" s="3">
        <v>39000</v>
      </c>
      <c r="N14" s="3">
        <v>41600</v>
      </c>
      <c r="O14" s="3">
        <v>40600</v>
      </c>
      <c r="P14" s="13">
        <f>SUM(O14+('Projection New Settlem data'!P14-'Projection New Settlem data'!O14)*'Baseline data'!$H13)</f>
        <v>40875.217219122766</v>
      </c>
      <c r="Q14" s="13">
        <f>SUM(P14+('Projection New Settlem data'!Q14-'Projection New Settlem data'!P14)*'Baseline data'!$H13)</f>
        <v>41150.434438245531</v>
      </c>
      <c r="R14" s="13">
        <f>SUM(Q14+('Projection New Settlem data'!R14-'Projection New Settlem data'!Q14)*'Baseline data'!$H13)</f>
        <v>41343.086491631468</v>
      </c>
      <c r="S14" s="13">
        <f>SUM(R14+('Projection New Settlem data'!S14-'Projection New Settlem data'!R14)*'Baseline data'!$H13)</f>
        <v>41535.738545017404</v>
      </c>
      <c r="T14" s="13">
        <f>SUM(S14+('Projection New Settlem data'!T14-'Projection New Settlem data'!S14)*'Baseline data'!$H13)</f>
        <v>41728.390598403341</v>
      </c>
      <c r="U14" s="13">
        <f>SUM(T14+('Projection New Settlem data'!U14-'Projection New Settlem data'!T14)*'Baseline data'!$H13)</f>
        <v>41921.042651789277</v>
      </c>
      <c r="V14" s="13">
        <f>SUM(U14+('Projection New Settlem data'!V14-'Projection New Settlem data'!U14)*'Baseline data'!$H13)</f>
        <v>42113.694705175214</v>
      </c>
      <c r="W14" s="13">
        <f>SUM(V14+('Projection New Settlem data'!W14-'Projection New Settlem data'!V14)*'Baseline data'!$H13)</f>
        <v>42306.346758561151</v>
      </c>
      <c r="X14" s="13">
        <f>SUM(W14+('Projection New Settlem data'!X14-'Projection New Settlem data'!W14)*'Baseline data'!$H13)</f>
        <v>42498.998811947087</v>
      </c>
      <c r="Y14" s="13">
        <f>SUM(X14+('Projection New Settlem data'!Y14-'Projection New Settlem data'!X14)*'Baseline data'!$H13)</f>
        <v>42691.650865333024</v>
      </c>
      <c r="Z14" s="13">
        <f>SUM(Y14+('Projection New Settlem data'!Z14-'Projection New Settlem data'!Y14)*'Baseline data'!$H13)</f>
        <v>42884.30291871896</v>
      </c>
      <c r="AA14" s="13">
        <f>SUM(Z14+('Projection New Settlem data'!AA14-'Projection New Settlem data'!Z14)*'Baseline data'!$H13)</f>
        <v>43076.954972104897</v>
      </c>
      <c r="AB14" s="13">
        <f>SUM(AA14+('Projection New Settlem data'!AB14-'Projection New Settlem data'!AA14)*'Baseline data'!$H13)</f>
        <v>43269.607025490834</v>
      </c>
      <c r="AC14" s="13">
        <f>SUM(AB14+('Projection New Settlem data'!AC14-'Projection New Settlem data'!AB14)*'Baseline data'!$H13)</f>
        <v>43462.25907887677</v>
      </c>
      <c r="AD14" s="13">
        <f>SUM(AC14+('Projection New Settlem data'!AD14-'Projection New Settlem data'!AC14)*'Baseline data'!$H13)</f>
        <v>43654.911132262707</v>
      </c>
      <c r="AE14" s="13">
        <f>SUM(AD14+('Projection New Settlem data'!AE14-'Projection New Settlem data'!AD14)*'Baseline data'!$H13)</f>
        <v>43847.563185648643</v>
      </c>
      <c r="AF14" s="13">
        <f>SUM(AE14+('Projection New Settlem data'!AF14-'Projection New Settlem data'!AE14)*'Baseline data'!$H13)</f>
        <v>44040.21523903458</v>
      </c>
      <c r="AG14" s="13">
        <f>SUM(AF14+('Projection New Settlem data'!AG14-'Projection New Settlem data'!AF14)*'Baseline data'!$H13)</f>
        <v>44232.867292420517</v>
      </c>
      <c r="AH14" s="13">
        <f>SUM(AG14+('Projection New Settlem data'!AH14-'Projection New Settlem data'!AG14)*'Baseline data'!$H13)</f>
        <v>44425.519345806453</v>
      </c>
      <c r="AI14" s="13">
        <f>SUM(AH14+('Projection New Settlem data'!AI14-'Projection New Settlem data'!AH14)*'Baseline data'!$H13)</f>
        <v>44618.17139919239</v>
      </c>
      <c r="AJ14" s="13">
        <f>SUM(AI14+('Projection New Settlem data'!AJ14-'Projection New Settlem data'!AI14)*'Baseline data'!$H13)</f>
        <v>44810.823452578326</v>
      </c>
      <c r="AK14" s="13">
        <f>SUM(AJ14+('Projection New Settlem data'!AK14-'Projection New Settlem data'!AJ14)*'Baseline data'!$H13)</f>
        <v>45003.475505964263</v>
      </c>
      <c r="AL14" s="13">
        <f>SUM(AK14+('Projection New Settlem data'!AL14-'Projection New Settlem data'!AK14)*'Baseline data'!$H13)</f>
        <v>45196.1275593502</v>
      </c>
      <c r="AM14" s="13">
        <f>SUM(AL14+('Projection New Settlem data'!AM14-'Projection New Settlem data'!AL14)*'Baseline data'!$H13)</f>
        <v>45388.779612736136</v>
      </c>
      <c r="AN14" s="13">
        <f>SUM(AM14+('Projection New Settlem data'!AN14-'Projection New Settlem data'!AM14)*'Baseline data'!$H13)</f>
        <v>45581.431666122073</v>
      </c>
      <c r="AO14" s="13">
        <f>SUM(AN14+('Projection New Settlem data'!AO14-'Projection New Settlem data'!AN14)*'Baseline data'!$H13)</f>
        <v>45774.083719508009</v>
      </c>
      <c r="AP14" s="13">
        <f>SUM(AO14+('Projection New Settlem data'!AP14-'Projection New Settlem data'!AO14)*'Baseline data'!$H13)</f>
        <v>45966.735772893946</v>
      </c>
      <c r="AQ14" s="13">
        <f>SUM(AP14+('Projection New Settlem data'!AQ14-'Projection New Settlem data'!AP14)*'Baseline data'!$H13)</f>
        <v>46159.387826279883</v>
      </c>
      <c r="AR14" s="13">
        <f>SUM(AQ14+('Projection New Settlem data'!AR14-'Projection New Settlem data'!AQ14)*'Baseline data'!$H13)</f>
        <v>46352.039879665819</v>
      </c>
      <c r="AS14" s="13">
        <f>SUM(AR14+('Projection New Settlem data'!AS14-'Projection New Settlem data'!AR14)*'Baseline data'!$H13)</f>
        <v>46544.691933051756</v>
      </c>
      <c r="AT14" s="13">
        <f>SUM(AS14+('Projection New Settlem data'!AT14-'Projection New Settlem data'!AS14)*'Baseline data'!$H13)</f>
        <v>46737.343986437692</v>
      </c>
      <c r="AU14" s="13">
        <f>SUM(AT14+('Projection New Settlem data'!AU14-'Projection New Settlem data'!AT14)*'Baseline data'!$H13)</f>
        <v>46929.996039823629</v>
      </c>
      <c r="AV14" s="13">
        <f>SUM(AU14+('Projection New Settlem data'!AV14-'Projection New Settlem data'!AU14)*'Baseline data'!$H13)</f>
        <v>47122.648093209566</v>
      </c>
    </row>
    <row r="15" spans="1:48" ht="12" customHeight="1" x14ac:dyDescent="0.2">
      <c r="A15" s="18" t="s">
        <v>17</v>
      </c>
      <c r="B15" s="3">
        <v>89900</v>
      </c>
      <c r="C15" s="3">
        <v>87800</v>
      </c>
      <c r="D15" s="3">
        <v>91800</v>
      </c>
      <c r="E15" s="3">
        <v>89900</v>
      </c>
      <c r="F15" s="3">
        <v>92300</v>
      </c>
      <c r="G15" s="3">
        <v>92700</v>
      </c>
      <c r="H15" s="3">
        <v>96300</v>
      </c>
      <c r="I15" s="3">
        <v>94300</v>
      </c>
      <c r="J15" s="3">
        <v>98200</v>
      </c>
      <c r="K15" s="3">
        <v>103000</v>
      </c>
      <c r="L15" s="3">
        <v>99100</v>
      </c>
      <c r="M15" s="3">
        <v>102800</v>
      </c>
      <c r="N15" s="3">
        <v>102600</v>
      </c>
      <c r="O15" s="3">
        <v>111200</v>
      </c>
      <c r="P15" s="13">
        <f>SUM(O15+('Projection New Settlem data'!P15-'Projection New Settlem data'!O15)*'Baseline data'!$H14)</f>
        <v>111540.13291516411</v>
      </c>
      <c r="Q15" s="13">
        <f>SUM(P15+('Projection New Settlem data'!Q15-'Projection New Settlem data'!P15)*'Baseline data'!$H14)</f>
        <v>111880.26583032822</v>
      </c>
      <c r="R15" s="13">
        <f>SUM(Q15+('Projection New Settlem data'!R15-'Projection New Settlem data'!Q15)*'Baseline data'!$H14)</f>
        <v>112118.35887094311</v>
      </c>
      <c r="S15" s="13">
        <f>SUM(R15+('Projection New Settlem data'!S15-'Projection New Settlem data'!R15)*'Baseline data'!$H14)</f>
        <v>112356.45191155799</v>
      </c>
      <c r="T15" s="13">
        <f>SUM(S15+('Projection New Settlem data'!T15-'Projection New Settlem data'!S15)*'Baseline data'!$H14)</f>
        <v>112594.54495217287</v>
      </c>
      <c r="U15" s="13">
        <f>SUM(T15+('Projection New Settlem data'!U15-'Projection New Settlem data'!T15)*'Baseline data'!$H14)</f>
        <v>112832.63799278776</v>
      </c>
      <c r="V15" s="13">
        <f>SUM(U15+('Projection New Settlem data'!V15-'Projection New Settlem data'!U15)*'Baseline data'!$H14)</f>
        <v>113070.73103340264</v>
      </c>
      <c r="W15" s="13">
        <f>SUM(V15+('Projection New Settlem data'!W15-'Projection New Settlem data'!V15)*'Baseline data'!$H14)</f>
        <v>113308.82407401752</v>
      </c>
      <c r="X15" s="13">
        <f>SUM(W15+('Projection New Settlem data'!X15-'Projection New Settlem data'!W15)*'Baseline data'!$H14)</f>
        <v>113546.91711463241</v>
      </c>
      <c r="Y15" s="13">
        <f>SUM(X15+('Projection New Settlem data'!Y15-'Projection New Settlem data'!X15)*'Baseline data'!$H14)</f>
        <v>113785.01015524729</v>
      </c>
      <c r="Z15" s="13">
        <f>SUM(Y15+('Projection New Settlem data'!Z15-'Projection New Settlem data'!Y15)*'Baseline data'!$H14)</f>
        <v>114023.10319586218</v>
      </c>
      <c r="AA15" s="13">
        <f>SUM(Z15+('Projection New Settlem data'!AA15-'Projection New Settlem data'!Z15)*'Baseline data'!$H14)</f>
        <v>114261.19623647706</v>
      </c>
      <c r="AB15" s="13">
        <f>SUM(AA15+('Projection New Settlem data'!AB15-'Projection New Settlem data'!AA15)*'Baseline data'!$H14)</f>
        <v>114499.28927709194</v>
      </c>
      <c r="AC15" s="13">
        <f>SUM(AB15+('Projection New Settlem data'!AC15-'Projection New Settlem data'!AB15)*'Baseline data'!$H14)</f>
        <v>114737.38231770683</v>
      </c>
      <c r="AD15" s="13">
        <f>SUM(AC15+('Projection New Settlem data'!AD15-'Projection New Settlem data'!AC15)*'Baseline data'!$H14)</f>
        <v>114975.47535832171</v>
      </c>
      <c r="AE15" s="13">
        <f>SUM(AD15+('Projection New Settlem data'!AE15-'Projection New Settlem data'!AD15)*'Baseline data'!$H14)</f>
        <v>115213.56839893659</v>
      </c>
      <c r="AF15" s="13">
        <f>SUM(AE15+('Projection New Settlem data'!AF15-'Projection New Settlem data'!AE15)*'Baseline data'!$H14)</f>
        <v>115451.66143955148</v>
      </c>
      <c r="AG15" s="13">
        <f>SUM(AF15+('Projection New Settlem data'!AG15-'Projection New Settlem data'!AF15)*'Baseline data'!$H14)</f>
        <v>115689.75448016636</v>
      </c>
      <c r="AH15" s="13">
        <f>SUM(AG15+('Projection New Settlem data'!AH15-'Projection New Settlem data'!AG15)*'Baseline data'!$H14)</f>
        <v>115927.84752078124</v>
      </c>
      <c r="AI15" s="13">
        <f>SUM(AH15+('Projection New Settlem data'!AI15-'Projection New Settlem data'!AH15)*'Baseline data'!$H14)</f>
        <v>116165.94056139613</v>
      </c>
      <c r="AJ15" s="13">
        <f>SUM(AI15+('Projection New Settlem data'!AJ15-'Projection New Settlem data'!AI15)*'Baseline data'!$H14)</f>
        <v>116404.03360201101</v>
      </c>
      <c r="AK15" s="13">
        <f>SUM(AJ15+('Projection New Settlem data'!AK15-'Projection New Settlem data'!AJ15)*'Baseline data'!$H14)</f>
        <v>116642.1266426259</v>
      </c>
      <c r="AL15" s="13">
        <f>SUM(AK15+('Projection New Settlem data'!AL15-'Projection New Settlem data'!AK15)*'Baseline data'!$H14)</f>
        <v>116880.21968324078</v>
      </c>
      <c r="AM15" s="13">
        <f>SUM(AL15+('Projection New Settlem data'!AM15-'Projection New Settlem data'!AL15)*'Baseline data'!$H14)</f>
        <v>117118.31272385566</v>
      </c>
      <c r="AN15" s="13">
        <f>SUM(AM15+('Projection New Settlem data'!AN15-'Projection New Settlem data'!AM15)*'Baseline data'!$H14)</f>
        <v>117356.40576447055</v>
      </c>
      <c r="AO15" s="13">
        <f>SUM(AN15+('Projection New Settlem data'!AO15-'Projection New Settlem data'!AN15)*'Baseline data'!$H14)</f>
        <v>117594.49880508543</v>
      </c>
      <c r="AP15" s="13">
        <f>SUM(AO15+('Projection New Settlem data'!AP15-'Projection New Settlem data'!AO15)*'Baseline data'!$H14)</f>
        <v>117832.59184570031</v>
      </c>
      <c r="AQ15" s="13">
        <f>SUM(AP15+('Projection New Settlem data'!AQ15-'Projection New Settlem data'!AP15)*'Baseline data'!$H14)</f>
        <v>118070.6848863152</v>
      </c>
      <c r="AR15" s="13">
        <f>SUM(AQ15+('Projection New Settlem data'!AR15-'Projection New Settlem data'!AQ15)*'Baseline data'!$H14)</f>
        <v>118308.77792693008</v>
      </c>
      <c r="AS15" s="13">
        <f>SUM(AR15+('Projection New Settlem data'!AS15-'Projection New Settlem data'!AR15)*'Baseline data'!$H14)</f>
        <v>118546.87096754496</v>
      </c>
      <c r="AT15" s="13">
        <f>SUM(AS15+('Projection New Settlem data'!AT15-'Projection New Settlem data'!AS15)*'Baseline data'!$H14)</f>
        <v>118784.96400815985</v>
      </c>
      <c r="AU15" s="13">
        <f>SUM(AT15+('Projection New Settlem data'!AU15-'Projection New Settlem data'!AT15)*'Baseline data'!$H14)</f>
        <v>119023.05704877473</v>
      </c>
      <c r="AV15" s="13">
        <f>SUM(AU15+('Projection New Settlem data'!AV15-'Projection New Settlem data'!AU15)*'Baseline data'!$H14)</f>
        <v>119261.15008938962</v>
      </c>
    </row>
    <row r="16" spans="1:48" ht="12" customHeight="1" x14ac:dyDescent="0.2">
      <c r="A16" s="18" t="s">
        <v>18</v>
      </c>
      <c r="B16" s="3">
        <v>124300</v>
      </c>
      <c r="C16" s="3">
        <v>127000</v>
      </c>
      <c r="D16" s="3">
        <v>128200</v>
      </c>
      <c r="E16" s="3">
        <v>132300</v>
      </c>
      <c r="F16" s="3">
        <v>133600</v>
      </c>
      <c r="G16" s="3">
        <v>133500</v>
      </c>
      <c r="H16" s="3">
        <v>135500</v>
      </c>
      <c r="I16" s="3">
        <v>135700</v>
      </c>
      <c r="J16" s="3">
        <v>136800</v>
      </c>
      <c r="K16" s="3">
        <v>134500</v>
      </c>
      <c r="L16" s="3">
        <v>135900</v>
      </c>
      <c r="M16" s="3">
        <v>137600</v>
      </c>
      <c r="N16" s="3">
        <v>133400</v>
      </c>
      <c r="O16" s="3">
        <v>142300</v>
      </c>
      <c r="P16" s="13">
        <f>SUM(O16+('Projection New Settlem data'!P16-'Projection New Settlem data'!O16)*'Baseline data'!$H15)</f>
        <v>144059.89221410864</v>
      </c>
      <c r="Q16" s="13">
        <f>SUM(P16+('Projection New Settlem data'!Q16-'Projection New Settlem data'!P16)*'Baseline data'!$H15)</f>
        <v>145819.78442821727</v>
      </c>
      <c r="R16" s="13">
        <f>SUM(Q16+('Projection New Settlem data'!R16-'Projection New Settlem data'!Q16)*'Baseline data'!$H15)</f>
        <v>147051.70897809332</v>
      </c>
      <c r="S16" s="13">
        <f>SUM(R16+('Projection New Settlem data'!S16-'Projection New Settlem data'!R16)*'Baseline data'!$H15)</f>
        <v>148283.63352796936</v>
      </c>
      <c r="T16" s="13">
        <f>SUM(S16+('Projection New Settlem data'!T16-'Projection New Settlem data'!S16)*'Baseline data'!$H15)</f>
        <v>149515.5580778454</v>
      </c>
      <c r="U16" s="13">
        <f>SUM(T16+('Projection New Settlem data'!U16-'Projection New Settlem data'!T16)*'Baseline data'!$H15)</f>
        <v>150747.48262772145</v>
      </c>
      <c r="V16" s="13">
        <f>SUM(U16+('Projection New Settlem data'!V16-'Projection New Settlem data'!U16)*'Baseline data'!$H15)</f>
        <v>151979.40717759749</v>
      </c>
      <c r="W16" s="13">
        <f>SUM(V16+('Projection New Settlem data'!W16-'Projection New Settlem data'!V16)*'Baseline data'!$H15)</f>
        <v>153211.33172747353</v>
      </c>
      <c r="X16" s="13">
        <f>SUM(W16+('Projection New Settlem data'!X16-'Projection New Settlem data'!W16)*'Baseline data'!$H15)</f>
        <v>154443.25627734957</v>
      </c>
      <c r="Y16" s="13">
        <f>SUM(X16+('Projection New Settlem data'!Y16-'Projection New Settlem data'!X16)*'Baseline data'!$H15)</f>
        <v>155675.18082722562</v>
      </c>
      <c r="Z16" s="13">
        <f>SUM(Y16+('Projection New Settlem data'!Z16-'Projection New Settlem data'!Y16)*'Baseline data'!$H15)</f>
        <v>156907.10537710166</v>
      </c>
      <c r="AA16" s="13">
        <f>SUM(Z16+('Projection New Settlem data'!AA16-'Projection New Settlem data'!Z16)*'Baseline data'!$H15)</f>
        <v>158139.0299269777</v>
      </c>
      <c r="AB16" s="13">
        <f>SUM(AA16+('Projection New Settlem data'!AB16-'Projection New Settlem data'!AA16)*'Baseline data'!$H15)</f>
        <v>159370.95447685375</v>
      </c>
      <c r="AC16" s="13">
        <f>SUM(AB16+('Projection New Settlem data'!AC16-'Projection New Settlem data'!AB16)*'Baseline data'!$H15)</f>
        <v>160602.87902672979</v>
      </c>
      <c r="AD16" s="13">
        <f>SUM(AC16+('Projection New Settlem data'!AD16-'Projection New Settlem data'!AC16)*'Baseline data'!$H15)</f>
        <v>161834.80357660583</v>
      </c>
      <c r="AE16" s="13">
        <f>SUM(AD16+('Projection New Settlem data'!AE16-'Projection New Settlem data'!AD16)*'Baseline data'!$H15)</f>
        <v>163066.72812648187</v>
      </c>
      <c r="AF16" s="13">
        <f>SUM(AE16+('Projection New Settlem data'!AF16-'Projection New Settlem data'!AE16)*'Baseline data'!$H15)</f>
        <v>164298.65267635792</v>
      </c>
      <c r="AG16" s="13">
        <f>SUM(AF16+('Projection New Settlem data'!AG16-'Projection New Settlem data'!AF16)*'Baseline data'!$H15)</f>
        <v>165530.57722623396</v>
      </c>
      <c r="AH16" s="13">
        <f>SUM(AG16+('Projection New Settlem data'!AH16-'Projection New Settlem data'!AG16)*'Baseline data'!$H15)</f>
        <v>166762.50177611</v>
      </c>
      <c r="AI16" s="13">
        <f>SUM(AH16+('Projection New Settlem data'!AI16-'Projection New Settlem data'!AH16)*'Baseline data'!$H15)</f>
        <v>167994.42632598605</v>
      </c>
      <c r="AJ16" s="13">
        <f>SUM(AI16+('Projection New Settlem data'!AJ16-'Projection New Settlem data'!AI16)*'Baseline data'!$H15)</f>
        <v>169226.35087586209</v>
      </c>
      <c r="AK16" s="13">
        <f>SUM(AJ16+('Projection New Settlem data'!AK16-'Projection New Settlem data'!AJ16)*'Baseline data'!$H15)</f>
        <v>170458.27542573813</v>
      </c>
      <c r="AL16" s="13">
        <f>SUM(AK16+('Projection New Settlem data'!AL16-'Projection New Settlem data'!AK16)*'Baseline data'!$H15)</f>
        <v>171690.19997561417</v>
      </c>
      <c r="AM16" s="13">
        <f>SUM(AL16+('Projection New Settlem data'!AM16-'Projection New Settlem data'!AL16)*'Baseline data'!$H15)</f>
        <v>172922.12452549022</v>
      </c>
      <c r="AN16" s="13">
        <f>SUM(AM16+('Projection New Settlem data'!AN16-'Projection New Settlem data'!AM16)*'Baseline data'!$H15)</f>
        <v>174154.04907536626</v>
      </c>
      <c r="AO16" s="13">
        <f>SUM(AN16+('Projection New Settlem data'!AO16-'Projection New Settlem data'!AN16)*'Baseline data'!$H15)</f>
        <v>175385.9736252423</v>
      </c>
      <c r="AP16" s="13">
        <f>SUM(AO16+('Projection New Settlem data'!AP16-'Projection New Settlem data'!AO16)*'Baseline data'!$H15)</f>
        <v>176617.89817511835</v>
      </c>
      <c r="AQ16" s="13">
        <f>SUM(AP16+('Projection New Settlem data'!AQ16-'Projection New Settlem data'!AP16)*'Baseline data'!$H15)</f>
        <v>177849.82272499439</v>
      </c>
      <c r="AR16" s="13">
        <f>SUM(AQ16+('Projection New Settlem data'!AR16-'Projection New Settlem data'!AQ16)*'Baseline data'!$H15)</f>
        <v>179081.74727487043</v>
      </c>
      <c r="AS16" s="13">
        <f>SUM(AR16+('Projection New Settlem data'!AS16-'Projection New Settlem data'!AR16)*'Baseline data'!$H15)</f>
        <v>180313.67182474647</v>
      </c>
      <c r="AT16" s="13">
        <f>SUM(AS16+('Projection New Settlem data'!AT16-'Projection New Settlem data'!AS16)*'Baseline data'!$H15)</f>
        <v>181545.59637462252</v>
      </c>
      <c r="AU16" s="13">
        <f>SUM(AT16+('Projection New Settlem data'!AU16-'Projection New Settlem data'!AT16)*'Baseline data'!$H15)</f>
        <v>182777.52092449856</v>
      </c>
      <c r="AV16" s="13">
        <f>SUM(AU16+('Projection New Settlem data'!AV16-'Projection New Settlem data'!AU16)*'Baseline data'!$H15)</f>
        <v>184009.4454743746</v>
      </c>
    </row>
    <row r="17" spans="1:48" ht="12" customHeight="1" x14ac:dyDescent="0.2">
      <c r="A17" s="10" t="s">
        <v>19</v>
      </c>
      <c r="B17" s="3">
        <v>105000</v>
      </c>
      <c r="C17" s="3">
        <v>104100</v>
      </c>
      <c r="D17" s="3">
        <v>107200</v>
      </c>
      <c r="E17" s="3">
        <v>112200</v>
      </c>
      <c r="F17" s="3">
        <v>112800</v>
      </c>
      <c r="G17" s="3">
        <v>117200</v>
      </c>
      <c r="H17" s="3">
        <v>111200</v>
      </c>
      <c r="I17" s="3">
        <v>114500</v>
      </c>
      <c r="J17" s="3">
        <v>112400</v>
      </c>
      <c r="K17" s="3">
        <v>115700</v>
      </c>
      <c r="L17" s="3">
        <v>118100</v>
      </c>
      <c r="M17" s="3">
        <v>118500</v>
      </c>
      <c r="N17" s="3">
        <v>119900</v>
      </c>
      <c r="O17" s="3">
        <v>115900</v>
      </c>
      <c r="P17" s="13">
        <f>SUM(O17+('Projection New Settlem data'!P17-'Projection New Settlem data'!O17)*'Baseline data'!$H16)</f>
        <v>116617.22417465254</v>
      </c>
      <c r="Q17" s="13">
        <f>SUM(P17+('Projection New Settlem data'!Q17-'Projection New Settlem data'!P17)*'Baseline data'!$H16)</f>
        <v>117334.44834930508</v>
      </c>
      <c r="R17" s="13">
        <f>SUM(Q17+('Projection New Settlem data'!R17-'Projection New Settlem data'!Q17)*'Baseline data'!$H16)</f>
        <v>117836.50527156187</v>
      </c>
      <c r="S17" s="13">
        <f>SUM(R17+('Projection New Settlem data'!S17-'Projection New Settlem data'!R17)*'Baseline data'!$H16)</f>
        <v>118338.56219381865</v>
      </c>
      <c r="T17" s="13">
        <f>SUM(S17+('Projection New Settlem data'!T17-'Projection New Settlem data'!S17)*'Baseline data'!$H16)</f>
        <v>118840.61911607544</v>
      </c>
      <c r="U17" s="13">
        <f>SUM(T17+('Projection New Settlem data'!U17-'Projection New Settlem data'!T17)*'Baseline data'!$H16)</f>
        <v>119342.67603833223</v>
      </c>
      <c r="V17" s="13">
        <f>SUM(U17+('Projection New Settlem data'!V17-'Projection New Settlem data'!U17)*'Baseline data'!$H16)</f>
        <v>119844.73296058901</v>
      </c>
      <c r="W17" s="13">
        <f>SUM(V17+('Projection New Settlem data'!W17-'Projection New Settlem data'!V17)*'Baseline data'!$H16)</f>
        <v>120346.7898828458</v>
      </c>
      <c r="X17" s="13">
        <f>SUM(W17+('Projection New Settlem data'!X17-'Projection New Settlem data'!W17)*'Baseline data'!$H16)</f>
        <v>120848.84680510258</v>
      </c>
      <c r="Y17" s="13">
        <f>SUM(X17+('Projection New Settlem data'!Y17-'Projection New Settlem data'!X17)*'Baseline data'!$H16)</f>
        <v>121350.90372735937</v>
      </c>
      <c r="Z17" s="13">
        <f>SUM(Y17+('Projection New Settlem data'!Z17-'Projection New Settlem data'!Y17)*'Baseline data'!$H16)</f>
        <v>121852.96064961616</v>
      </c>
      <c r="AA17" s="13">
        <f>SUM(Z17+('Projection New Settlem data'!AA17-'Projection New Settlem data'!Z17)*'Baseline data'!$H16)</f>
        <v>122355.01757187294</v>
      </c>
      <c r="AB17" s="13">
        <f>SUM(AA17+('Projection New Settlem data'!AB17-'Projection New Settlem data'!AA17)*'Baseline data'!$H16)</f>
        <v>122857.07449412973</v>
      </c>
      <c r="AC17" s="13">
        <f>SUM(AB17+('Projection New Settlem data'!AC17-'Projection New Settlem data'!AB17)*'Baseline data'!$H16)</f>
        <v>123359.13141638652</v>
      </c>
      <c r="AD17" s="13">
        <f>SUM(AC17+('Projection New Settlem data'!AD17-'Projection New Settlem data'!AC17)*'Baseline data'!$H16)</f>
        <v>123861.1883386433</v>
      </c>
      <c r="AE17" s="13">
        <f>SUM(AD17+('Projection New Settlem data'!AE17-'Projection New Settlem data'!AD17)*'Baseline data'!$H16)</f>
        <v>124363.24526090009</v>
      </c>
      <c r="AF17" s="13">
        <f>SUM(AE17+('Projection New Settlem data'!AF17-'Projection New Settlem data'!AE17)*'Baseline data'!$H16)</f>
        <v>124865.30218315688</v>
      </c>
      <c r="AG17" s="13">
        <f>SUM(AF17+('Projection New Settlem data'!AG17-'Projection New Settlem data'!AF17)*'Baseline data'!$H16)</f>
        <v>125367.35910541366</v>
      </c>
      <c r="AH17" s="13">
        <f>SUM(AG17+('Projection New Settlem data'!AH17-'Projection New Settlem data'!AG17)*'Baseline data'!$H16)</f>
        <v>125869.41602767045</v>
      </c>
      <c r="AI17" s="13">
        <f>SUM(AH17+('Projection New Settlem data'!AI17-'Projection New Settlem data'!AH17)*'Baseline data'!$H16)</f>
        <v>126371.47294992724</v>
      </c>
      <c r="AJ17" s="13">
        <f>SUM(AI17+('Projection New Settlem data'!AJ17-'Projection New Settlem data'!AI17)*'Baseline data'!$H16)</f>
        <v>126873.52987218402</v>
      </c>
      <c r="AK17" s="13">
        <f>SUM(AJ17+('Projection New Settlem data'!AK17-'Projection New Settlem data'!AJ17)*'Baseline data'!$H16)</f>
        <v>127375.58679444081</v>
      </c>
      <c r="AL17" s="13">
        <f>SUM(AK17+('Projection New Settlem data'!AL17-'Projection New Settlem data'!AK17)*'Baseline data'!$H16)</f>
        <v>127877.6437166976</v>
      </c>
      <c r="AM17" s="13">
        <f>SUM(AL17+('Projection New Settlem data'!AM17-'Projection New Settlem data'!AL17)*'Baseline data'!$H16)</f>
        <v>128379.70063895438</v>
      </c>
      <c r="AN17" s="13">
        <f>SUM(AM17+('Projection New Settlem data'!AN17-'Projection New Settlem data'!AM17)*'Baseline data'!$H16)</f>
        <v>128881.75756121117</v>
      </c>
      <c r="AO17" s="13">
        <f>SUM(AN17+('Projection New Settlem data'!AO17-'Projection New Settlem data'!AN17)*'Baseline data'!$H16)</f>
        <v>129383.81448346796</v>
      </c>
      <c r="AP17" s="13">
        <f>SUM(AO17+('Projection New Settlem data'!AP17-'Projection New Settlem data'!AO17)*'Baseline data'!$H16)</f>
        <v>129885.87140572474</v>
      </c>
      <c r="AQ17" s="13">
        <f>SUM(AP17+('Projection New Settlem data'!AQ17-'Projection New Settlem data'!AP17)*'Baseline data'!$H16)</f>
        <v>130387.92832798153</v>
      </c>
      <c r="AR17" s="13">
        <f>SUM(AQ17+('Projection New Settlem data'!AR17-'Projection New Settlem data'!AQ17)*'Baseline data'!$H16)</f>
        <v>130889.98525023831</v>
      </c>
      <c r="AS17" s="13">
        <f>SUM(AR17+('Projection New Settlem data'!AS17-'Projection New Settlem data'!AR17)*'Baseline data'!$H16)</f>
        <v>131392.0421724951</v>
      </c>
      <c r="AT17" s="13">
        <f>SUM(AS17+('Projection New Settlem data'!AT17-'Projection New Settlem data'!AS17)*'Baseline data'!$H16)</f>
        <v>131894.09909475187</v>
      </c>
      <c r="AU17" s="13">
        <f>SUM(AT17+('Projection New Settlem data'!AU17-'Projection New Settlem data'!AT17)*'Baseline data'!$H16)</f>
        <v>132396.15601700864</v>
      </c>
      <c r="AV17" s="13">
        <f>SUM(AU17+('Projection New Settlem data'!AV17-'Projection New Settlem data'!AU17)*'Baseline data'!$H16)</f>
        <v>132898.21293926542</v>
      </c>
    </row>
    <row r="18" spans="1:48" ht="12" customHeight="1" x14ac:dyDescent="0.2">
      <c r="A18" s="10" t="s">
        <v>20</v>
      </c>
      <c r="B18" s="3">
        <v>47400</v>
      </c>
      <c r="C18" s="3">
        <v>49000</v>
      </c>
      <c r="D18" s="3">
        <v>50700</v>
      </c>
      <c r="E18" s="3">
        <v>49500</v>
      </c>
      <c r="F18" s="3">
        <v>47200</v>
      </c>
      <c r="G18" s="3">
        <v>43900</v>
      </c>
      <c r="H18" s="3">
        <v>47000</v>
      </c>
      <c r="I18" s="3">
        <v>46100</v>
      </c>
      <c r="J18" s="3">
        <v>49700</v>
      </c>
      <c r="K18" s="3">
        <v>53300</v>
      </c>
      <c r="L18" s="3">
        <v>49400</v>
      </c>
      <c r="M18" s="3">
        <v>44400</v>
      </c>
      <c r="N18" s="3">
        <v>47200</v>
      </c>
      <c r="O18" s="3">
        <v>50200</v>
      </c>
      <c r="P18" s="13">
        <f>SUM(O18+('Projection New Settlem data'!P18-'Projection New Settlem data'!O18)*'Baseline data'!$H17)</f>
        <v>50552.852333134259</v>
      </c>
      <c r="Q18" s="13">
        <f>SUM(P18+('Projection New Settlem data'!Q18-'Projection New Settlem data'!P18)*'Baseline data'!$H17)</f>
        <v>50905.704666268517</v>
      </c>
      <c r="R18" s="13">
        <f>SUM(Q18+('Projection New Settlem data'!R18-'Projection New Settlem data'!Q18)*'Baseline data'!$H17)</f>
        <v>51152.701299462497</v>
      </c>
      <c r="S18" s="13">
        <f>SUM(R18+('Projection New Settlem data'!S18-'Projection New Settlem data'!R18)*'Baseline data'!$H17)</f>
        <v>51399.697932656476</v>
      </c>
      <c r="T18" s="13">
        <f>SUM(S18+('Projection New Settlem data'!T18-'Projection New Settlem data'!S18)*'Baseline data'!$H17)</f>
        <v>51646.694565850456</v>
      </c>
      <c r="U18" s="13">
        <f>SUM(T18+('Projection New Settlem data'!U18-'Projection New Settlem data'!T18)*'Baseline data'!$H17)</f>
        <v>51893.691199044435</v>
      </c>
      <c r="V18" s="13">
        <f>SUM(U18+('Projection New Settlem data'!V18-'Projection New Settlem data'!U18)*'Baseline data'!$H17)</f>
        <v>52140.687832238415</v>
      </c>
      <c r="W18" s="13">
        <f>SUM(V18+('Projection New Settlem data'!W18-'Projection New Settlem data'!V18)*'Baseline data'!$H17)</f>
        <v>52387.684465432394</v>
      </c>
      <c r="X18" s="13">
        <f>SUM(W18+('Projection New Settlem data'!X18-'Projection New Settlem data'!W18)*'Baseline data'!$H17)</f>
        <v>52634.681098626374</v>
      </c>
      <c r="Y18" s="13">
        <f>SUM(X18+('Projection New Settlem data'!Y18-'Projection New Settlem data'!X18)*'Baseline data'!$H17)</f>
        <v>52881.677731820353</v>
      </c>
      <c r="Z18" s="13">
        <f>SUM(Y18+('Projection New Settlem data'!Z18-'Projection New Settlem data'!Y18)*'Baseline data'!$H17)</f>
        <v>53128.674365014333</v>
      </c>
      <c r="AA18" s="13">
        <f>SUM(Z18+('Projection New Settlem data'!AA18-'Projection New Settlem data'!Z18)*'Baseline data'!$H17)</f>
        <v>53375.670998208312</v>
      </c>
      <c r="AB18" s="13">
        <f>SUM(AA18+('Projection New Settlem data'!AB18-'Projection New Settlem data'!AA18)*'Baseline data'!$H17)</f>
        <v>53622.667631402292</v>
      </c>
      <c r="AC18" s="13">
        <f>SUM(AB18+('Projection New Settlem data'!AC18-'Projection New Settlem data'!AB18)*'Baseline data'!$H17)</f>
        <v>53869.664264596271</v>
      </c>
      <c r="AD18" s="13">
        <f>SUM(AC18+('Projection New Settlem data'!AD18-'Projection New Settlem data'!AC18)*'Baseline data'!$H17)</f>
        <v>54116.660897790251</v>
      </c>
      <c r="AE18" s="13">
        <f>SUM(AD18+('Projection New Settlem data'!AE18-'Projection New Settlem data'!AD18)*'Baseline data'!$H17)</f>
        <v>54363.65753098423</v>
      </c>
      <c r="AF18" s="13">
        <f>SUM(AE18+('Projection New Settlem data'!AF18-'Projection New Settlem data'!AE18)*'Baseline data'!$H17)</f>
        <v>54610.65416417821</v>
      </c>
      <c r="AG18" s="13">
        <f>SUM(AF18+('Projection New Settlem data'!AG18-'Projection New Settlem data'!AF18)*'Baseline data'!$H17)</f>
        <v>54857.650797372189</v>
      </c>
      <c r="AH18" s="13">
        <f>SUM(AG18+('Projection New Settlem data'!AH18-'Projection New Settlem data'!AG18)*'Baseline data'!$H17)</f>
        <v>55104.647430566169</v>
      </c>
      <c r="AI18" s="13">
        <f>SUM(AH18+('Projection New Settlem data'!AI18-'Projection New Settlem data'!AH18)*'Baseline data'!$H17)</f>
        <v>55351.644063760148</v>
      </c>
      <c r="AJ18" s="13">
        <f>SUM(AI18+('Projection New Settlem data'!AJ18-'Projection New Settlem data'!AI18)*'Baseline data'!$H17)</f>
        <v>55598.640696954128</v>
      </c>
      <c r="AK18" s="13">
        <f>SUM(AJ18+('Projection New Settlem data'!AK18-'Projection New Settlem data'!AJ18)*'Baseline data'!$H17)</f>
        <v>55845.637330148107</v>
      </c>
      <c r="AL18" s="13">
        <f>SUM(AK18+('Projection New Settlem data'!AL18-'Projection New Settlem data'!AK18)*'Baseline data'!$H17)</f>
        <v>56092.633963342087</v>
      </c>
      <c r="AM18" s="13">
        <f>SUM(AL18+('Projection New Settlem data'!AM18-'Projection New Settlem data'!AL18)*'Baseline data'!$H17)</f>
        <v>56339.630596536066</v>
      </c>
      <c r="AN18" s="13">
        <f>SUM(AM18+('Projection New Settlem data'!AN18-'Projection New Settlem data'!AM18)*'Baseline data'!$H17)</f>
        <v>56586.627229730046</v>
      </c>
      <c r="AO18" s="13">
        <f>SUM(AN18+('Projection New Settlem data'!AO18-'Projection New Settlem data'!AN18)*'Baseline data'!$H17)</f>
        <v>56833.623862924025</v>
      </c>
      <c r="AP18" s="13">
        <f>SUM(AO18+('Projection New Settlem data'!AP18-'Projection New Settlem data'!AO18)*'Baseline data'!$H17)</f>
        <v>57080.620496118005</v>
      </c>
      <c r="AQ18" s="13">
        <f>SUM(AP18+('Projection New Settlem data'!AQ18-'Projection New Settlem data'!AP18)*'Baseline data'!$H17)</f>
        <v>57327.617129311984</v>
      </c>
      <c r="AR18" s="13">
        <f>SUM(AQ18+('Projection New Settlem data'!AR18-'Projection New Settlem data'!AQ18)*'Baseline data'!$H17)</f>
        <v>57574.613762505964</v>
      </c>
      <c r="AS18" s="13">
        <f>SUM(AR18+('Projection New Settlem data'!AS18-'Projection New Settlem data'!AR18)*'Baseline data'!$H17)</f>
        <v>57821.610395699943</v>
      </c>
      <c r="AT18" s="13">
        <f>SUM(AS18+('Projection New Settlem data'!AT18-'Projection New Settlem data'!AS18)*'Baseline data'!$H17)</f>
        <v>58068.607028893923</v>
      </c>
      <c r="AU18" s="13">
        <f>SUM(AT18+('Projection New Settlem data'!AU18-'Projection New Settlem data'!AT18)*'Baseline data'!$H17)</f>
        <v>58315.603662087902</v>
      </c>
      <c r="AV18" s="13">
        <f>SUM(AU18+('Projection New Settlem data'!AV18-'Projection New Settlem data'!AU18)*'Baseline data'!$H17)</f>
        <v>58562.600295281882</v>
      </c>
    </row>
    <row r="19" spans="1:48" ht="12" customHeight="1" x14ac:dyDescent="0.2">
      <c r="A19" s="10" t="s">
        <v>21</v>
      </c>
      <c r="B19" s="3">
        <v>38900</v>
      </c>
      <c r="C19" s="3">
        <v>39500</v>
      </c>
      <c r="D19" s="3">
        <v>40200</v>
      </c>
      <c r="E19" s="3">
        <v>39800</v>
      </c>
      <c r="F19" s="3">
        <v>39600</v>
      </c>
      <c r="G19" s="3">
        <v>39900</v>
      </c>
      <c r="H19" s="3">
        <v>40500</v>
      </c>
      <c r="I19" s="3">
        <v>42400</v>
      </c>
      <c r="J19" s="3">
        <v>37200</v>
      </c>
      <c r="K19" s="3">
        <v>38500</v>
      </c>
      <c r="L19" s="3">
        <v>38200</v>
      </c>
      <c r="M19" s="3">
        <v>37200</v>
      </c>
      <c r="N19" s="3">
        <v>37900</v>
      </c>
      <c r="O19" s="3">
        <v>42100</v>
      </c>
      <c r="P19" s="13">
        <f>SUM(O19+('Projection New Settlem data'!P19-'Projection New Settlem data'!O19)*'Baseline data'!$H18)</f>
        <v>42238.338043447293</v>
      </c>
      <c r="Q19" s="13">
        <f>SUM(P19+('Projection New Settlem data'!Q19-'Projection New Settlem data'!P19)*'Baseline data'!$H18)</f>
        <v>42376.676086894586</v>
      </c>
      <c r="R19" s="13">
        <f>SUM(Q19+('Projection New Settlem data'!R19-'Projection New Settlem data'!Q19)*'Baseline data'!$H18)</f>
        <v>42473.512717307691</v>
      </c>
      <c r="S19" s="13">
        <f>SUM(R19+('Projection New Settlem data'!S19-'Projection New Settlem data'!R19)*'Baseline data'!$H18)</f>
        <v>42570.349347720796</v>
      </c>
      <c r="T19" s="13">
        <f>SUM(S19+('Projection New Settlem data'!T19-'Projection New Settlem data'!S19)*'Baseline data'!$H18)</f>
        <v>42667.185978133901</v>
      </c>
      <c r="U19" s="13">
        <f>SUM(T19+('Projection New Settlem data'!U19-'Projection New Settlem data'!T19)*'Baseline data'!$H18)</f>
        <v>42764.022608547006</v>
      </c>
      <c r="V19" s="13">
        <f>SUM(U19+('Projection New Settlem data'!V19-'Projection New Settlem data'!U19)*'Baseline data'!$H18)</f>
        <v>42860.859238960111</v>
      </c>
      <c r="W19" s="13">
        <f>SUM(V19+('Projection New Settlem data'!W19-'Projection New Settlem data'!V19)*'Baseline data'!$H18)</f>
        <v>42957.695869373216</v>
      </c>
      <c r="X19" s="13">
        <f>SUM(W19+('Projection New Settlem data'!X19-'Projection New Settlem data'!W19)*'Baseline data'!$H18)</f>
        <v>43054.532499786321</v>
      </c>
      <c r="Y19" s="13">
        <f>SUM(X19+('Projection New Settlem data'!Y19-'Projection New Settlem data'!X19)*'Baseline data'!$H18)</f>
        <v>43151.369130199426</v>
      </c>
      <c r="Z19" s="13">
        <f>SUM(Y19+('Projection New Settlem data'!Z19-'Projection New Settlem data'!Y19)*'Baseline data'!$H18)</f>
        <v>43248.205760612531</v>
      </c>
      <c r="AA19" s="13">
        <f>SUM(Z19+('Projection New Settlem data'!AA19-'Projection New Settlem data'!Z19)*'Baseline data'!$H18)</f>
        <v>43345.042391025636</v>
      </c>
      <c r="AB19" s="13">
        <f>SUM(AA19+('Projection New Settlem data'!AB19-'Projection New Settlem data'!AA19)*'Baseline data'!$H18)</f>
        <v>43441.879021438741</v>
      </c>
      <c r="AC19" s="13">
        <f>SUM(AB19+('Projection New Settlem data'!AC19-'Projection New Settlem data'!AB19)*'Baseline data'!$H18)</f>
        <v>43538.715651851846</v>
      </c>
      <c r="AD19" s="13">
        <f>SUM(AC19+('Projection New Settlem data'!AD19-'Projection New Settlem data'!AC19)*'Baseline data'!$H18)</f>
        <v>43635.552282264951</v>
      </c>
      <c r="AE19" s="13">
        <f>SUM(AD19+('Projection New Settlem data'!AE19-'Projection New Settlem data'!AD19)*'Baseline data'!$H18)</f>
        <v>43732.388912678056</v>
      </c>
      <c r="AF19" s="13">
        <f>SUM(AE19+('Projection New Settlem data'!AF19-'Projection New Settlem data'!AE19)*'Baseline data'!$H18)</f>
        <v>43829.225543091161</v>
      </c>
      <c r="AG19" s="13">
        <f>SUM(AF19+('Projection New Settlem data'!AG19-'Projection New Settlem data'!AF19)*'Baseline data'!$H18)</f>
        <v>43926.062173504266</v>
      </c>
      <c r="AH19" s="13">
        <f>SUM(AG19+('Projection New Settlem data'!AH19-'Projection New Settlem data'!AG19)*'Baseline data'!$H18)</f>
        <v>44022.898803917371</v>
      </c>
      <c r="AI19" s="13">
        <f>SUM(AH19+('Projection New Settlem data'!AI19-'Projection New Settlem data'!AH19)*'Baseline data'!$H18)</f>
        <v>44119.735434330476</v>
      </c>
      <c r="AJ19" s="13">
        <f>SUM(AI19+('Projection New Settlem data'!AJ19-'Projection New Settlem data'!AI19)*'Baseline data'!$H18)</f>
        <v>44216.572064743581</v>
      </c>
      <c r="AK19" s="13">
        <f>SUM(AJ19+('Projection New Settlem data'!AK19-'Projection New Settlem data'!AJ19)*'Baseline data'!$H18)</f>
        <v>44313.408695156686</v>
      </c>
      <c r="AL19" s="13">
        <f>SUM(AK19+('Projection New Settlem data'!AL19-'Projection New Settlem data'!AK19)*'Baseline data'!$H18)</f>
        <v>44410.245325569791</v>
      </c>
      <c r="AM19" s="13">
        <f>SUM(AL19+('Projection New Settlem data'!AM19-'Projection New Settlem data'!AL19)*'Baseline data'!$H18)</f>
        <v>44507.081955982896</v>
      </c>
      <c r="AN19" s="13">
        <f>SUM(AM19+('Projection New Settlem data'!AN19-'Projection New Settlem data'!AM19)*'Baseline data'!$H18)</f>
        <v>44603.918586396001</v>
      </c>
      <c r="AO19" s="13">
        <f>SUM(AN19+('Projection New Settlem data'!AO19-'Projection New Settlem data'!AN19)*'Baseline data'!$H18)</f>
        <v>44700.755216809106</v>
      </c>
      <c r="AP19" s="13">
        <f>SUM(AO19+('Projection New Settlem data'!AP19-'Projection New Settlem data'!AO19)*'Baseline data'!$H18)</f>
        <v>44797.591847222211</v>
      </c>
      <c r="AQ19" s="13">
        <f>SUM(AP19+('Projection New Settlem data'!AQ19-'Projection New Settlem data'!AP19)*'Baseline data'!$H18)</f>
        <v>44894.428477635316</v>
      </c>
      <c r="AR19" s="13">
        <f>SUM(AQ19+('Projection New Settlem data'!AR19-'Projection New Settlem data'!AQ19)*'Baseline data'!$H18)</f>
        <v>44991.265108048421</v>
      </c>
      <c r="AS19" s="13">
        <f>SUM(AR19+('Projection New Settlem data'!AS19-'Projection New Settlem data'!AR19)*'Baseline data'!$H18)</f>
        <v>45088.101738461526</v>
      </c>
      <c r="AT19" s="13">
        <f>SUM(AS19+('Projection New Settlem data'!AT19-'Projection New Settlem data'!AS19)*'Baseline data'!$H18)</f>
        <v>45184.938368874631</v>
      </c>
      <c r="AU19" s="13">
        <f>SUM(AT19+('Projection New Settlem data'!AU19-'Projection New Settlem data'!AT19)*'Baseline data'!$H18)</f>
        <v>45281.774999287736</v>
      </c>
      <c r="AV19" s="13">
        <f>SUM(AU19+('Projection New Settlem data'!AV19-'Projection New Settlem data'!AU19)*'Baseline data'!$H18)</f>
        <v>45378.611629700841</v>
      </c>
    </row>
    <row r="20" spans="1:48" ht="12" customHeight="1" x14ac:dyDescent="0.2">
      <c r="A20" s="10" t="s">
        <v>22</v>
      </c>
      <c r="B20" s="3">
        <v>62500</v>
      </c>
      <c r="C20" s="3">
        <v>64100</v>
      </c>
      <c r="D20" s="3">
        <v>65200</v>
      </c>
      <c r="E20" s="3">
        <v>60700</v>
      </c>
      <c r="F20" s="3">
        <v>60300</v>
      </c>
      <c r="G20" s="3">
        <v>64600</v>
      </c>
      <c r="H20" s="3">
        <v>68300</v>
      </c>
      <c r="I20" s="3">
        <v>71300</v>
      </c>
      <c r="J20" s="3">
        <v>73700</v>
      </c>
      <c r="K20" s="3">
        <v>75100</v>
      </c>
      <c r="L20" s="3">
        <v>77200</v>
      </c>
      <c r="M20" s="3">
        <v>78500</v>
      </c>
      <c r="N20" s="3">
        <v>75500</v>
      </c>
      <c r="O20" s="3">
        <v>71000</v>
      </c>
      <c r="P20" s="13">
        <f>SUM(O20+('Projection New Settlem data'!P20-'Projection New Settlem data'!O20)*'Baseline data'!$H19)</f>
        <v>71756.8569807452</v>
      </c>
      <c r="Q20" s="13">
        <f>SUM(P20+('Projection New Settlem data'!Q20-'Projection New Settlem data'!P20)*'Baseline data'!$H19)</f>
        <v>72513.713961490401</v>
      </c>
      <c r="R20" s="13">
        <f>SUM(Q20+('Projection New Settlem data'!R20-'Projection New Settlem data'!Q20)*'Baseline data'!$H19)</f>
        <v>73043.513848012037</v>
      </c>
      <c r="S20" s="13">
        <f>SUM(R20+('Projection New Settlem data'!S20-'Projection New Settlem data'!R20)*'Baseline data'!$H19)</f>
        <v>73573.313734533673</v>
      </c>
      <c r="T20" s="13">
        <f>SUM(S20+('Projection New Settlem data'!T20-'Projection New Settlem data'!S20)*'Baseline data'!$H19)</f>
        <v>74103.113621055309</v>
      </c>
      <c r="U20" s="13">
        <f>SUM(T20+('Projection New Settlem data'!U20-'Projection New Settlem data'!T20)*'Baseline data'!$H19)</f>
        <v>74632.913507576945</v>
      </c>
      <c r="V20" s="13">
        <f>SUM(U20+('Projection New Settlem data'!V20-'Projection New Settlem data'!U20)*'Baseline data'!$H19)</f>
        <v>75162.71339409858</v>
      </c>
      <c r="W20" s="13">
        <f>SUM(V20+('Projection New Settlem data'!W20-'Projection New Settlem data'!V20)*'Baseline data'!$H19)</f>
        <v>75692.513280620216</v>
      </c>
      <c r="X20" s="13">
        <f>SUM(W20+('Projection New Settlem data'!X20-'Projection New Settlem data'!W20)*'Baseline data'!$H19)</f>
        <v>76222.313167141852</v>
      </c>
      <c r="Y20" s="13">
        <f>SUM(X20+('Projection New Settlem data'!Y20-'Projection New Settlem data'!X20)*'Baseline data'!$H19)</f>
        <v>76752.113053663488</v>
      </c>
      <c r="Z20" s="13">
        <f>SUM(Y20+('Projection New Settlem data'!Z20-'Projection New Settlem data'!Y20)*'Baseline data'!$H19)</f>
        <v>77281.912940185124</v>
      </c>
      <c r="AA20" s="13">
        <f>SUM(Z20+('Projection New Settlem data'!AA20-'Projection New Settlem data'!Z20)*'Baseline data'!$H19)</f>
        <v>77811.71282670676</v>
      </c>
      <c r="AB20" s="13">
        <f>SUM(AA20+('Projection New Settlem data'!AB20-'Projection New Settlem data'!AA20)*'Baseline data'!$H19)</f>
        <v>78341.512713228396</v>
      </c>
      <c r="AC20" s="13">
        <f>SUM(AB20+('Projection New Settlem data'!AC20-'Projection New Settlem data'!AB20)*'Baseline data'!$H19)</f>
        <v>78871.312599750032</v>
      </c>
      <c r="AD20" s="13">
        <f>SUM(AC20+('Projection New Settlem data'!AD20-'Projection New Settlem data'!AC20)*'Baseline data'!$H19)</f>
        <v>79401.112486271668</v>
      </c>
      <c r="AE20" s="13">
        <f>SUM(AD20+('Projection New Settlem data'!AE20-'Projection New Settlem data'!AD20)*'Baseline data'!$H19)</f>
        <v>79930.912372793304</v>
      </c>
      <c r="AF20" s="13">
        <f>SUM(AE20+('Projection New Settlem data'!AF20-'Projection New Settlem data'!AE20)*'Baseline data'!$H19)</f>
        <v>80460.71225931494</v>
      </c>
      <c r="AG20" s="13">
        <f>SUM(AF20+('Projection New Settlem data'!AG20-'Projection New Settlem data'!AF20)*'Baseline data'!$H19)</f>
        <v>80990.512145836576</v>
      </c>
      <c r="AH20" s="13">
        <f>SUM(AG20+('Projection New Settlem data'!AH20-'Projection New Settlem data'!AG20)*'Baseline data'!$H19)</f>
        <v>81520.312032358212</v>
      </c>
      <c r="AI20" s="13">
        <f>SUM(AH20+('Projection New Settlem data'!AI20-'Projection New Settlem data'!AH20)*'Baseline data'!$H19)</f>
        <v>82050.111918879848</v>
      </c>
      <c r="AJ20" s="13">
        <f>SUM(AI20+('Projection New Settlem data'!AJ20-'Projection New Settlem data'!AI20)*'Baseline data'!$H19)</f>
        <v>82579.911805401483</v>
      </c>
      <c r="AK20" s="13">
        <f>SUM(AJ20+('Projection New Settlem data'!AK20-'Projection New Settlem data'!AJ20)*'Baseline data'!$H19)</f>
        <v>83109.711691923119</v>
      </c>
      <c r="AL20" s="13">
        <f>SUM(AK20+('Projection New Settlem data'!AL20-'Projection New Settlem data'!AK20)*'Baseline data'!$H19)</f>
        <v>83639.511578444755</v>
      </c>
      <c r="AM20" s="13">
        <f>SUM(AL20+('Projection New Settlem data'!AM20-'Projection New Settlem data'!AL20)*'Baseline data'!$H19)</f>
        <v>84169.311464966391</v>
      </c>
      <c r="AN20" s="13">
        <f>SUM(AM20+('Projection New Settlem data'!AN20-'Projection New Settlem data'!AM20)*'Baseline data'!$H19)</f>
        <v>84699.111351488027</v>
      </c>
      <c r="AO20" s="13">
        <f>SUM(AN20+('Projection New Settlem data'!AO20-'Projection New Settlem data'!AN20)*'Baseline data'!$H19)</f>
        <v>85228.911238009663</v>
      </c>
      <c r="AP20" s="13">
        <f>SUM(AO20+('Projection New Settlem data'!AP20-'Projection New Settlem data'!AO20)*'Baseline data'!$H19)</f>
        <v>85758.711124531299</v>
      </c>
      <c r="AQ20" s="13">
        <f>SUM(AP20+('Projection New Settlem data'!AQ20-'Projection New Settlem data'!AP20)*'Baseline data'!$H19)</f>
        <v>86288.511011052935</v>
      </c>
      <c r="AR20" s="13">
        <f>SUM(AQ20+('Projection New Settlem data'!AR20-'Projection New Settlem data'!AQ20)*'Baseline data'!$H19)</f>
        <v>86818.310897574571</v>
      </c>
      <c r="AS20" s="13">
        <f>SUM(AR20+('Projection New Settlem data'!AS20-'Projection New Settlem data'!AR20)*'Baseline data'!$H19)</f>
        <v>87348.110784096207</v>
      </c>
      <c r="AT20" s="13">
        <f>SUM(AS20+('Projection New Settlem data'!AT20-'Projection New Settlem data'!AS20)*'Baseline data'!$H19)</f>
        <v>87877.910670617843</v>
      </c>
      <c r="AU20" s="13">
        <f>SUM(AT20+('Projection New Settlem data'!AU20-'Projection New Settlem data'!AT20)*'Baseline data'!$H19)</f>
        <v>88407.710557139479</v>
      </c>
      <c r="AV20" s="13">
        <f>SUM(AU20+('Projection New Settlem data'!AV20-'Projection New Settlem data'!AU20)*'Baseline data'!$H19)</f>
        <v>88937.510443661115</v>
      </c>
    </row>
    <row r="21" spans="1:48" ht="12" customHeight="1" x14ac:dyDescent="0.2">
      <c r="A21" s="10" t="s">
        <v>23</v>
      </c>
      <c r="B21" s="3">
        <v>40600</v>
      </c>
      <c r="C21" s="3">
        <v>42000</v>
      </c>
      <c r="D21" s="3">
        <v>42400</v>
      </c>
      <c r="E21" s="3">
        <v>38800</v>
      </c>
      <c r="F21" s="3">
        <v>46600</v>
      </c>
      <c r="G21" s="3">
        <v>44300</v>
      </c>
      <c r="H21" s="3">
        <v>44800</v>
      </c>
      <c r="I21" s="3">
        <v>46100</v>
      </c>
      <c r="J21" s="3">
        <v>45400</v>
      </c>
      <c r="K21" s="3">
        <v>44200</v>
      </c>
      <c r="L21" s="3">
        <v>43800</v>
      </c>
      <c r="M21" s="3">
        <v>45000</v>
      </c>
      <c r="N21" s="3">
        <v>47200</v>
      </c>
      <c r="O21" s="3">
        <v>48300</v>
      </c>
      <c r="P21" s="13">
        <f>SUM(O21+('Projection New Settlem data'!P21-'Projection New Settlem data'!O21)*'Baseline data'!$H20)</f>
        <v>48671.218892819903</v>
      </c>
      <c r="Q21" s="13">
        <f>SUM(P21+('Projection New Settlem data'!Q21-'Projection New Settlem data'!P21)*'Baseline data'!$H20)</f>
        <v>49042.437785639806</v>
      </c>
      <c r="R21" s="13">
        <f>SUM(Q21+('Projection New Settlem data'!R21-'Projection New Settlem data'!Q21)*'Baseline data'!$H20)</f>
        <v>49302.291010613742</v>
      </c>
      <c r="S21" s="13">
        <f>SUM(R21+('Projection New Settlem data'!S21-'Projection New Settlem data'!R21)*'Baseline data'!$H20)</f>
        <v>49562.144235587679</v>
      </c>
      <c r="T21" s="13">
        <f>SUM(S21+('Projection New Settlem data'!T21-'Projection New Settlem data'!S21)*'Baseline data'!$H20)</f>
        <v>49821.997460561615</v>
      </c>
      <c r="U21" s="13">
        <f>SUM(T21+('Projection New Settlem data'!U21-'Projection New Settlem data'!T21)*'Baseline data'!$H20)</f>
        <v>50081.850685535552</v>
      </c>
      <c r="V21" s="13">
        <f>SUM(U21+('Projection New Settlem data'!V21-'Projection New Settlem data'!U21)*'Baseline data'!$H20)</f>
        <v>50341.703910509488</v>
      </c>
      <c r="W21" s="13">
        <f>SUM(V21+('Projection New Settlem data'!W21-'Projection New Settlem data'!V21)*'Baseline data'!$H20)</f>
        <v>50601.557135483425</v>
      </c>
      <c r="X21" s="13">
        <f>SUM(W21+('Projection New Settlem data'!X21-'Projection New Settlem data'!W21)*'Baseline data'!$H20)</f>
        <v>50861.410360457361</v>
      </c>
      <c r="Y21" s="13">
        <f>SUM(X21+('Projection New Settlem data'!Y21-'Projection New Settlem data'!X21)*'Baseline data'!$H20)</f>
        <v>51121.263585431298</v>
      </c>
      <c r="Z21" s="13">
        <f>SUM(Y21+('Projection New Settlem data'!Z21-'Projection New Settlem data'!Y21)*'Baseline data'!$H20)</f>
        <v>51381.116810405234</v>
      </c>
      <c r="AA21" s="13">
        <f>SUM(Z21+('Projection New Settlem data'!AA21-'Projection New Settlem data'!Z21)*'Baseline data'!$H20)</f>
        <v>51640.97003537917</v>
      </c>
      <c r="AB21" s="13">
        <f>SUM(AA21+('Projection New Settlem data'!AB21-'Projection New Settlem data'!AA21)*'Baseline data'!$H20)</f>
        <v>51900.823260353107</v>
      </c>
      <c r="AC21" s="13">
        <f>SUM(AB21+('Projection New Settlem data'!AC21-'Projection New Settlem data'!AB21)*'Baseline data'!$H20)</f>
        <v>52160.676485327043</v>
      </c>
      <c r="AD21" s="13">
        <f>SUM(AC21+('Projection New Settlem data'!AD21-'Projection New Settlem data'!AC21)*'Baseline data'!$H20)</f>
        <v>52420.52971030098</v>
      </c>
      <c r="AE21" s="13">
        <f>SUM(AD21+('Projection New Settlem data'!AE21-'Projection New Settlem data'!AD21)*'Baseline data'!$H20)</f>
        <v>52680.382935274916</v>
      </c>
      <c r="AF21" s="13">
        <f>SUM(AE21+('Projection New Settlem data'!AF21-'Projection New Settlem data'!AE21)*'Baseline data'!$H20)</f>
        <v>52940.236160248853</v>
      </c>
      <c r="AG21" s="13">
        <f>SUM(AF21+('Projection New Settlem data'!AG21-'Projection New Settlem data'!AF21)*'Baseline data'!$H20)</f>
        <v>53200.089385222789</v>
      </c>
      <c r="AH21" s="13">
        <f>SUM(AG21+('Projection New Settlem data'!AH21-'Projection New Settlem data'!AG21)*'Baseline data'!$H20)</f>
        <v>53459.942610196726</v>
      </c>
      <c r="AI21" s="13">
        <f>SUM(AH21+('Projection New Settlem data'!AI21-'Projection New Settlem data'!AH21)*'Baseline data'!$H20)</f>
        <v>53719.795835170662</v>
      </c>
      <c r="AJ21" s="13">
        <f>SUM(AI21+('Projection New Settlem data'!AJ21-'Projection New Settlem data'!AI21)*'Baseline data'!$H20)</f>
        <v>53979.649060144598</v>
      </c>
      <c r="AK21" s="13">
        <f>SUM(AJ21+('Projection New Settlem data'!AK21-'Projection New Settlem data'!AJ21)*'Baseline data'!$H20)</f>
        <v>54239.502285118535</v>
      </c>
      <c r="AL21" s="13">
        <f>SUM(AK21+('Projection New Settlem data'!AL21-'Projection New Settlem data'!AK21)*'Baseline data'!$H20)</f>
        <v>54499.355510092471</v>
      </c>
      <c r="AM21" s="13">
        <f>SUM(AL21+('Projection New Settlem data'!AM21-'Projection New Settlem data'!AL21)*'Baseline data'!$H20)</f>
        <v>54759.208735066408</v>
      </c>
      <c r="AN21" s="13">
        <f>SUM(AM21+('Projection New Settlem data'!AN21-'Projection New Settlem data'!AM21)*'Baseline data'!$H20)</f>
        <v>55019.061960040344</v>
      </c>
      <c r="AO21" s="13">
        <f>SUM(AN21+('Projection New Settlem data'!AO21-'Projection New Settlem data'!AN21)*'Baseline data'!$H20)</f>
        <v>55278.915185014281</v>
      </c>
      <c r="AP21" s="13">
        <f>SUM(AO21+('Projection New Settlem data'!AP21-'Projection New Settlem data'!AO21)*'Baseline data'!$H20)</f>
        <v>55538.768409988217</v>
      </c>
      <c r="AQ21" s="13">
        <f>SUM(AP21+('Projection New Settlem data'!AQ21-'Projection New Settlem data'!AP21)*'Baseline data'!$H20)</f>
        <v>55798.621634962154</v>
      </c>
      <c r="AR21" s="13">
        <f>SUM(AQ21+('Projection New Settlem data'!AR21-'Projection New Settlem data'!AQ21)*'Baseline data'!$H20)</f>
        <v>56058.47485993609</v>
      </c>
      <c r="AS21" s="13">
        <f>SUM(AR21+('Projection New Settlem data'!AS21-'Projection New Settlem data'!AR21)*'Baseline data'!$H20)</f>
        <v>56318.328084910027</v>
      </c>
      <c r="AT21" s="13">
        <f>SUM(AS21+('Projection New Settlem data'!AT21-'Projection New Settlem data'!AS21)*'Baseline data'!$H20)</f>
        <v>56578.181309883963</v>
      </c>
      <c r="AU21" s="13">
        <f>SUM(AT21+('Projection New Settlem data'!AU21-'Projection New Settlem data'!AT21)*'Baseline data'!$H20)</f>
        <v>56838.034534857899</v>
      </c>
      <c r="AV21" s="13">
        <f>SUM(AU21+('Projection New Settlem data'!AV21-'Projection New Settlem data'!AU21)*'Baseline data'!$H20)</f>
        <v>57097.887759831836</v>
      </c>
    </row>
    <row r="22" spans="1:48" ht="12" customHeight="1" x14ac:dyDescent="0.2">
      <c r="A22" s="20" t="s">
        <v>24</v>
      </c>
      <c r="B22" s="3">
        <v>71500</v>
      </c>
      <c r="C22" s="3">
        <v>71500</v>
      </c>
      <c r="D22" s="3">
        <v>67200</v>
      </c>
      <c r="E22" s="3">
        <v>71600</v>
      </c>
      <c r="F22" s="3">
        <v>76800</v>
      </c>
      <c r="G22" s="3">
        <v>72800</v>
      </c>
      <c r="H22" s="3">
        <v>73600</v>
      </c>
      <c r="I22" s="3">
        <v>70300</v>
      </c>
      <c r="J22" s="3">
        <v>78400</v>
      </c>
      <c r="K22" s="3">
        <v>76600</v>
      </c>
      <c r="L22" s="3">
        <v>77300</v>
      </c>
      <c r="M22" s="3">
        <v>82900</v>
      </c>
      <c r="N22" s="3">
        <v>77000</v>
      </c>
      <c r="O22" s="3">
        <v>76900</v>
      </c>
      <c r="P22" s="13">
        <f>SUM(O22+('Projection New Settlem data'!P22-'Projection New Settlem data'!O22)*'Baseline data'!$H21)</f>
        <v>77305.416238141188</v>
      </c>
      <c r="Q22" s="13">
        <f>SUM(P22+('Projection New Settlem data'!Q22-'Projection New Settlem data'!P22)*'Baseline data'!$H21)</f>
        <v>77710.832476282376</v>
      </c>
      <c r="R22" s="13">
        <f>SUM(Q22+('Projection New Settlem data'!R22-'Projection New Settlem data'!Q22)*'Baseline data'!$H21)</f>
        <v>77994.623842981207</v>
      </c>
      <c r="S22" s="13">
        <f>SUM(R22+('Projection New Settlem data'!S22-'Projection New Settlem data'!R22)*'Baseline data'!$H21)</f>
        <v>78278.415209680039</v>
      </c>
      <c r="T22" s="13">
        <f>SUM(S22+('Projection New Settlem data'!T22-'Projection New Settlem data'!S22)*'Baseline data'!$H21)</f>
        <v>78562.206576378871</v>
      </c>
      <c r="U22" s="13">
        <f>SUM(T22+('Projection New Settlem data'!U22-'Projection New Settlem data'!T22)*'Baseline data'!$H21)</f>
        <v>78845.997943077702</v>
      </c>
      <c r="V22" s="13">
        <f>SUM(U22+('Projection New Settlem data'!V22-'Projection New Settlem data'!U22)*'Baseline data'!$H21)</f>
        <v>79129.789309776534</v>
      </c>
      <c r="W22" s="13">
        <f>SUM(V22+('Projection New Settlem data'!W22-'Projection New Settlem data'!V22)*'Baseline data'!$H21)</f>
        <v>79413.580676475365</v>
      </c>
      <c r="X22" s="13">
        <f>SUM(W22+('Projection New Settlem data'!X22-'Projection New Settlem data'!W22)*'Baseline data'!$H21)</f>
        <v>79697.372043174197</v>
      </c>
      <c r="Y22" s="13">
        <f>SUM(X22+('Projection New Settlem data'!Y22-'Projection New Settlem data'!X22)*'Baseline data'!$H21)</f>
        <v>79981.163409873028</v>
      </c>
      <c r="Z22" s="13">
        <f>SUM(Y22+('Projection New Settlem data'!Z22-'Projection New Settlem data'!Y22)*'Baseline data'!$H21)</f>
        <v>80264.95477657186</v>
      </c>
      <c r="AA22" s="13">
        <f>SUM(Z22+('Projection New Settlem data'!AA22-'Projection New Settlem data'!Z22)*'Baseline data'!$H21)</f>
        <v>80548.746143270691</v>
      </c>
      <c r="AB22" s="13">
        <f>SUM(AA22+('Projection New Settlem data'!AB22-'Projection New Settlem data'!AA22)*'Baseline data'!$H21)</f>
        <v>80832.537509969523</v>
      </c>
      <c r="AC22" s="13">
        <f>SUM(AB22+('Projection New Settlem data'!AC22-'Projection New Settlem data'!AB22)*'Baseline data'!$H21)</f>
        <v>81116.328876668354</v>
      </c>
      <c r="AD22" s="13">
        <f>SUM(AC22+('Projection New Settlem data'!AD22-'Projection New Settlem data'!AC22)*'Baseline data'!$H21)</f>
        <v>81400.120243367186</v>
      </c>
      <c r="AE22" s="13">
        <f>SUM(AD22+('Projection New Settlem data'!AE22-'Projection New Settlem data'!AD22)*'Baseline data'!$H21)</f>
        <v>81683.911610066018</v>
      </c>
      <c r="AF22" s="13">
        <f>SUM(AE22+('Projection New Settlem data'!AF22-'Projection New Settlem data'!AE22)*'Baseline data'!$H21)</f>
        <v>81967.702976764849</v>
      </c>
      <c r="AG22" s="13">
        <f>SUM(AF22+('Projection New Settlem data'!AG22-'Projection New Settlem data'!AF22)*'Baseline data'!$H21)</f>
        <v>82251.494343463681</v>
      </c>
      <c r="AH22" s="13">
        <f>SUM(AG22+('Projection New Settlem data'!AH22-'Projection New Settlem data'!AG22)*'Baseline data'!$H21)</f>
        <v>82535.285710162512</v>
      </c>
      <c r="AI22" s="13">
        <f>SUM(AH22+('Projection New Settlem data'!AI22-'Projection New Settlem data'!AH22)*'Baseline data'!$H21)</f>
        <v>82819.077076861344</v>
      </c>
      <c r="AJ22" s="13">
        <f>SUM(AI22+('Projection New Settlem data'!AJ22-'Projection New Settlem data'!AI22)*'Baseline data'!$H21)</f>
        <v>83102.868443560175</v>
      </c>
      <c r="AK22" s="13">
        <f>SUM(AJ22+('Projection New Settlem data'!AK22-'Projection New Settlem data'!AJ22)*'Baseline data'!$H21)</f>
        <v>83386.659810259007</v>
      </c>
      <c r="AL22" s="13">
        <f>SUM(AK22+('Projection New Settlem data'!AL22-'Projection New Settlem data'!AK22)*'Baseline data'!$H21)</f>
        <v>83670.451176957838</v>
      </c>
      <c r="AM22" s="13">
        <f>SUM(AL22+('Projection New Settlem data'!AM22-'Projection New Settlem data'!AL22)*'Baseline data'!$H21)</f>
        <v>83954.24254365667</v>
      </c>
      <c r="AN22" s="13">
        <f>SUM(AM22+('Projection New Settlem data'!AN22-'Projection New Settlem data'!AM22)*'Baseline data'!$H21)</f>
        <v>84238.033910355502</v>
      </c>
      <c r="AO22" s="13">
        <f>SUM(AN22+('Projection New Settlem data'!AO22-'Projection New Settlem data'!AN22)*'Baseline data'!$H21)</f>
        <v>84521.825277054333</v>
      </c>
      <c r="AP22" s="13">
        <f>SUM(AO22+('Projection New Settlem data'!AP22-'Projection New Settlem data'!AO22)*'Baseline data'!$H21)</f>
        <v>84805.616643753165</v>
      </c>
      <c r="AQ22" s="13">
        <f>SUM(AP22+('Projection New Settlem data'!AQ22-'Projection New Settlem data'!AP22)*'Baseline data'!$H21)</f>
        <v>85089.408010451996</v>
      </c>
      <c r="AR22" s="13">
        <f>SUM(AQ22+('Projection New Settlem data'!AR22-'Projection New Settlem data'!AQ22)*'Baseline data'!$H21)</f>
        <v>85373.199377150828</v>
      </c>
      <c r="AS22" s="13">
        <f>SUM(AR22+('Projection New Settlem data'!AS22-'Projection New Settlem data'!AR22)*'Baseline data'!$H21)</f>
        <v>85656.990743849659</v>
      </c>
      <c r="AT22" s="13">
        <f>SUM(AS22+('Projection New Settlem data'!AT22-'Projection New Settlem data'!AS22)*'Baseline data'!$H21)</f>
        <v>85940.782110548491</v>
      </c>
      <c r="AU22" s="13">
        <f>SUM(AT22+('Projection New Settlem data'!AU22-'Projection New Settlem data'!AT22)*'Baseline data'!$H21)</f>
        <v>86224.573477247322</v>
      </c>
      <c r="AV22" s="13">
        <f>SUM(AU22+('Projection New Settlem data'!AV22-'Projection New Settlem data'!AU22)*'Baseline data'!$H21)</f>
        <v>86508.364843946154</v>
      </c>
    </row>
    <row r="23" spans="1:48" ht="12" customHeight="1" x14ac:dyDescent="0.15">
      <c r="A23" s="10" t="s">
        <v>25</v>
      </c>
      <c r="B23" s="27">
        <v>89300</v>
      </c>
      <c r="C23" s="27">
        <v>89100</v>
      </c>
      <c r="D23" s="27">
        <v>90200</v>
      </c>
      <c r="E23" s="27">
        <v>89300</v>
      </c>
      <c r="F23" s="27">
        <v>91900</v>
      </c>
      <c r="G23" s="27">
        <v>91600</v>
      </c>
      <c r="H23" s="27">
        <v>88900</v>
      </c>
      <c r="I23" s="27">
        <v>88300</v>
      </c>
      <c r="J23" s="27">
        <v>93500</v>
      </c>
      <c r="K23" s="27">
        <v>91700</v>
      </c>
      <c r="L23" s="27">
        <v>99300</v>
      </c>
      <c r="M23" s="27">
        <v>98000</v>
      </c>
      <c r="N23" s="27">
        <v>91700</v>
      </c>
      <c r="O23" s="27">
        <v>90100</v>
      </c>
      <c r="P23" s="13">
        <f>SUM(O23+('Projection New Settlem data'!P23-'Projection New Settlem data'!O23)*'Baseline data'!$H22)</f>
        <v>90874.790162062956</v>
      </c>
      <c r="Q23" s="13">
        <f>SUM(P23+('Projection New Settlem data'!Q23-'Projection New Settlem data'!P23)*'Baseline data'!$H22)</f>
        <v>91649.580324125913</v>
      </c>
      <c r="R23" s="13">
        <f>SUM(Q23+('Projection New Settlem data'!R23-'Projection New Settlem data'!Q23)*'Baseline data'!$H22)</f>
        <v>98042.548407370297</v>
      </c>
      <c r="S23" s="13">
        <f>SUM(R23+('Projection New Settlem data'!S23-'Projection New Settlem data'!R23)*'Baseline data'!$H22)</f>
        <v>104435.51649061468</v>
      </c>
      <c r="T23" s="13">
        <f>SUM(S23+('Projection New Settlem data'!T23-'Projection New Settlem data'!S23)*'Baseline data'!$H22)</f>
        <v>110828.48457385907</v>
      </c>
      <c r="U23" s="13">
        <f>SUM(T23+('Projection New Settlem data'!U23-'Projection New Settlem data'!T23)*'Baseline data'!$H22)</f>
        <v>117221.45265710345</v>
      </c>
      <c r="V23" s="13">
        <f>SUM(U23+('Projection New Settlem data'!V23-'Projection New Settlem data'!U23)*'Baseline data'!$H22)</f>
        <v>123614.42074034782</v>
      </c>
      <c r="W23" s="13">
        <f>SUM(V23+('Projection New Settlem data'!W23-'Projection New Settlem data'!V23)*'Baseline data'!$H22)</f>
        <v>130007.38882359223</v>
      </c>
      <c r="X23" s="13">
        <f>SUM(W23+('Projection New Settlem data'!X23-'Projection New Settlem data'!W23)*'Baseline data'!$H22)</f>
        <v>136400.35690683662</v>
      </c>
      <c r="Y23" s="13">
        <f>SUM(X23+('Projection New Settlem data'!Y23-'Projection New Settlem data'!X23)*'Baseline data'!$H22)</f>
        <v>142793.32499008102</v>
      </c>
      <c r="Z23" s="13">
        <f>SUM(Y23+('Projection New Settlem data'!Z23-'Projection New Settlem data'!Y23)*'Baseline data'!$H22)</f>
        <v>149186.29307332542</v>
      </c>
      <c r="AA23" s="13">
        <f>SUM(Z23+('Projection New Settlem data'!AA23-'Projection New Settlem data'!Z23)*'Baseline data'!$H22)</f>
        <v>155579.26115656979</v>
      </c>
      <c r="AB23" s="13">
        <f>SUM(AA23+('Projection New Settlem data'!AB23-'Projection New Settlem data'!AA23)*'Baseline data'!$H22)</f>
        <v>161972.22923981416</v>
      </c>
      <c r="AC23" s="13">
        <f>SUM(AB23+('Projection New Settlem data'!AC23-'Projection New Settlem data'!AB23)*'Baseline data'!$H22)</f>
        <v>168365.19732305853</v>
      </c>
      <c r="AD23" s="13">
        <f>SUM(AC23+('Projection New Settlem data'!AD23-'Projection New Settlem data'!AC23)*'Baseline data'!$H22)</f>
        <v>174758.16540630293</v>
      </c>
      <c r="AE23" s="13">
        <f>SUM(AD23+('Projection New Settlem data'!AE23-'Projection New Settlem data'!AD23)*'Baseline data'!$H22)</f>
        <v>181151.1334895473</v>
      </c>
      <c r="AF23" s="13">
        <f>SUM(AE23+('Projection New Settlem data'!AF23-'Projection New Settlem data'!AE23)*'Baseline data'!$H22)</f>
        <v>187544.1015727917</v>
      </c>
      <c r="AG23" s="13">
        <f>SUM(AF23+('Projection New Settlem data'!AG23-'Projection New Settlem data'!AF23)*'Baseline data'!$H22)</f>
        <v>193937.06965603607</v>
      </c>
      <c r="AH23" s="13">
        <f>SUM(AG23+('Projection New Settlem data'!AH23-'Projection New Settlem data'!AG23)*'Baseline data'!$H22)</f>
        <v>200330.03773928044</v>
      </c>
      <c r="AI23" s="13">
        <f>SUM(AH23+('Projection New Settlem data'!AI23-'Projection New Settlem data'!AH23)*'Baseline data'!$H22)</f>
        <v>206723.00582252484</v>
      </c>
      <c r="AJ23" s="13">
        <f>SUM(AI23+('Projection New Settlem data'!AJ23-'Projection New Settlem data'!AI23)*'Baseline data'!$H22)</f>
        <v>213115.97390576923</v>
      </c>
      <c r="AK23" s="13">
        <f>SUM(AJ23+('Projection New Settlem data'!AK23-'Projection New Settlem data'!AJ23)*'Baseline data'!$H22)</f>
        <v>219508.94198901361</v>
      </c>
      <c r="AL23" s="13">
        <f>SUM(AK23+('Projection New Settlem data'!AL23-'Projection New Settlem data'!AK23)*'Baseline data'!$H22)</f>
        <v>225901.91007225798</v>
      </c>
      <c r="AM23" s="13">
        <f>SUM(AL23+('Projection New Settlem data'!AM23-'Projection New Settlem data'!AL23)*'Baseline data'!$H22)</f>
        <v>232294.87815550237</v>
      </c>
      <c r="AN23" s="13">
        <f>SUM(AM23+('Projection New Settlem data'!AN23-'Projection New Settlem data'!AM23)*'Baseline data'!$H22)</f>
        <v>238687.84623874677</v>
      </c>
      <c r="AO23" s="13">
        <f>SUM(AN23+('Projection New Settlem data'!AO23-'Projection New Settlem data'!AN23)*'Baseline data'!$H22)</f>
        <v>245080.81432199114</v>
      </c>
      <c r="AP23" s="13">
        <f>SUM(AO23+('Projection New Settlem data'!AP23-'Projection New Settlem data'!AO23)*'Baseline data'!$H22)</f>
        <v>251473.78240523551</v>
      </c>
      <c r="AQ23" s="13">
        <f>SUM(AP23+('Projection New Settlem data'!AQ23-'Projection New Settlem data'!AP23)*'Baseline data'!$H22)</f>
        <v>257866.75048847991</v>
      </c>
      <c r="AR23" s="13">
        <f>SUM(AQ23+('Projection New Settlem data'!AR23-'Projection New Settlem data'!AQ23)*'Baseline data'!$H22)</f>
        <v>264259.71857172431</v>
      </c>
      <c r="AS23" s="13">
        <f>SUM(AR23+('Projection New Settlem data'!AS23-'Projection New Settlem data'!AR23)*'Baseline data'!$H22)</f>
        <v>270652.68665496871</v>
      </c>
      <c r="AT23" s="13">
        <f>SUM(AS23+('Projection New Settlem data'!AT23-'Projection New Settlem data'!AS23)*'Baseline data'!$H22)</f>
        <v>277045.65473821311</v>
      </c>
      <c r="AU23" s="13">
        <f>SUM(AT23+('Projection New Settlem data'!AU23-'Projection New Settlem data'!AT23)*'Baseline data'!$H22)</f>
        <v>283438.62282145751</v>
      </c>
      <c r="AV23" s="13">
        <f>SUM(AU23+('Projection New Settlem data'!AV23-'Projection New Settlem data'!AU23)*'Baseline data'!$H22)</f>
        <v>289831.59090470191</v>
      </c>
    </row>
    <row r="24" spans="1:48" ht="12" customHeight="1" x14ac:dyDescent="0.2">
      <c r="A24" s="10" t="s">
        <v>26</v>
      </c>
      <c r="B24" s="3">
        <v>66100</v>
      </c>
      <c r="C24" s="3">
        <v>63600</v>
      </c>
      <c r="D24" s="3">
        <v>64000</v>
      </c>
      <c r="E24" s="3">
        <v>66400</v>
      </c>
      <c r="F24" s="3">
        <v>65600</v>
      </c>
      <c r="G24" s="3">
        <v>66500</v>
      </c>
      <c r="H24" s="3">
        <v>68700</v>
      </c>
      <c r="I24" s="3">
        <v>67500</v>
      </c>
      <c r="J24" s="3">
        <v>64300</v>
      </c>
      <c r="K24" s="3">
        <v>68300</v>
      </c>
      <c r="L24" s="3">
        <v>70500</v>
      </c>
      <c r="M24" s="3">
        <v>71800</v>
      </c>
      <c r="N24" s="3">
        <v>75400</v>
      </c>
      <c r="O24" s="3">
        <v>68600</v>
      </c>
      <c r="P24" s="13">
        <f>SUM(O24+('Projection New Settlem data'!P24-'Projection New Settlem data'!O24)*'Baseline data'!$H23)</f>
        <v>68786.228930374433</v>
      </c>
      <c r="Q24" s="13">
        <f>SUM(P24+('Projection New Settlem data'!Q24-'Projection New Settlem data'!P24)*'Baseline data'!$H23)</f>
        <v>68972.457860748866</v>
      </c>
      <c r="R24" s="13">
        <f>SUM(Q24+('Projection New Settlem data'!R24-'Projection New Settlem data'!Q24)*'Baseline data'!$H23)</f>
        <v>69102.818112010966</v>
      </c>
      <c r="S24" s="13">
        <f>SUM(R24+('Projection New Settlem data'!S24-'Projection New Settlem data'!R24)*'Baseline data'!$H23)</f>
        <v>69233.178363273066</v>
      </c>
      <c r="T24" s="13">
        <f>SUM(S24+('Projection New Settlem data'!T24-'Projection New Settlem data'!S24)*'Baseline data'!$H23)</f>
        <v>69363.538614535166</v>
      </c>
      <c r="U24" s="13">
        <f>SUM(T24+('Projection New Settlem data'!U24-'Projection New Settlem data'!T24)*'Baseline data'!$H23)</f>
        <v>69493.898865797266</v>
      </c>
      <c r="V24" s="13">
        <f>SUM(U24+('Projection New Settlem data'!V24-'Projection New Settlem data'!U24)*'Baseline data'!$H23)</f>
        <v>69624.259117059366</v>
      </c>
      <c r="W24" s="13">
        <f>SUM(V24+('Projection New Settlem data'!W24-'Projection New Settlem data'!V24)*'Baseline data'!$H23)</f>
        <v>69754.619368321466</v>
      </c>
      <c r="X24" s="13">
        <f>SUM(W24+('Projection New Settlem data'!X24-'Projection New Settlem data'!W24)*'Baseline data'!$H23)</f>
        <v>69884.979619583566</v>
      </c>
      <c r="Y24" s="13">
        <f>SUM(X24+('Projection New Settlem data'!Y24-'Projection New Settlem data'!X24)*'Baseline data'!$H23)</f>
        <v>70015.339870845666</v>
      </c>
      <c r="Z24" s="13">
        <f>SUM(Y24+('Projection New Settlem data'!Z24-'Projection New Settlem data'!Y24)*'Baseline data'!$H23)</f>
        <v>70145.700122107766</v>
      </c>
      <c r="AA24" s="13">
        <f>SUM(Z24+('Projection New Settlem data'!AA24-'Projection New Settlem data'!Z24)*'Baseline data'!$H23)</f>
        <v>70276.060373369866</v>
      </c>
      <c r="AB24" s="13">
        <f>SUM(AA24+('Projection New Settlem data'!AB24-'Projection New Settlem data'!AA24)*'Baseline data'!$H23)</f>
        <v>70406.420624631966</v>
      </c>
      <c r="AC24" s="13">
        <f>SUM(AB24+('Projection New Settlem data'!AC24-'Projection New Settlem data'!AB24)*'Baseline data'!$H23)</f>
        <v>70536.780875894066</v>
      </c>
      <c r="AD24" s="13">
        <f>SUM(AC24+('Projection New Settlem data'!AD24-'Projection New Settlem data'!AC24)*'Baseline data'!$H23)</f>
        <v>70667.141127156166</v>
      </c>
      <c r="AE24" s="13">
        <f>SUM(AD24+('Projection New Settlem data'!AE24-'Projection New Settlem data'!AD24)*'Baseline data'!$H23)</f>
        <v>70797.501378418267</v>
      </c>
      <c r="AF24" s="13">
        <f>SUM(AE24+('Projection New Settlem data'!AF24-'Projection New Settlem data'!AE24)*'Baseline data'!$H23)</f>
        <v>70927.861629680367</v>
      </c>
      <c r="AG24" s="13">
        <f>SUM(AF24+('Projection New Settlem data'!AG24-'Projection New Settlem data'!AF24)*'Baseline data'!$H23)</f>
        <v>71058.221880942467</v>
      </c>
      <c r="AH24" s="13">
        <f>SUM(AG24+('Projection New Settlem data'!AH24-'Projection New Settlem data'!AG24)*'Baseline data'!$H23)</f>
        <v>71188.582132204567</v>
      </c>
      <c r="AI24" s="13">
        <f>SUM(AH24+('Projection New Settlem data'!AI24-'Projection New Settlem data'!AH24)*'Baseline data'!$H23)</f>
        <v>71318.942383466667</v>
      </c>
      <c r="AJ24" s="13">
        <f>SUM(AI24+('Projection New Settlem data'!AJ24-'Projection New Settlem data'!AI24)*'Baseline data'!$H23)</f>
        <v>71449.302634728767</v>
      </c>
      <c r="AK24" s="13">
        <f>SUM(AJ24+('Projection New Settlem data'!AK24-'Projection New Settlem data'!AJ24)*'Baseline data'!$H23)</f>
        <v>71579.662885990867</v>
      </c>
      <c r="AL24" s="13">
        <f>SUM(AK24+('Projection New Settlem data'!AL24-'Projection New Settlem data'!AK24)*'Baseline data'!$H23)</f>
        <v>71710.023137252967</v>
      </c>
      <c r="AM24" s="13">
        <f>SUM(AL24+('Projection New Settlem data'!AM24-'Projection New Settlem data'!AL24)*'Baseline data'!$H23)</f>
        <v>71840.383388515067</v>
      </c>
      <c r="AN24" s="13">
        <f>SUM(AM24+('Projection New Settlem data'!AN24-'Projection New Settlem data'!AM24)*'Baseline data'!$H23)</f>
        <v>71970.743639777167</v>
      </c>
      <c r="AO24" s="13">
        <f>SUM(AN24+('Projection New Settlem data'!AO24-'Projection New Settlem data'!AN24)*'Baseline data'!$H23)</f>
        <v>72101.103891039267</v>
      </c>
      <c r="AP24" s="13">
        <f>SUM(AO24+('Projection New Settlem data'!AP24-'Projection New Settlem data'!AO24)*'Baseline data'!$H23)</f>
        <v>72231.464142301367</v>
      </c>
      <c r="AQ24" s="13">
        <f>SUM(AP24+('Projection New Settlem data'!AQ24-'Projection New Settlem data'!AP24)*'Baseline data'!$H23)</f>
        <v>72361.824393563467</v>
      </c>
      <c r="AR24" s="13">
        <f>SUM(AQ24+('Projection New Settlem data'!AR24-'Projection New Settlem data'!AQ24)*'Baseline data'!$H23)</f>
        <v>72492.184644825567</v>
      </c>
      <c r="AS24" s="13">
        <f>SUM(AR24+('Projection New Settlem data'!AS24-'Projection New Settlem data'!AR24)*'Baseline data'!$H23)</f>
        <v>72622.544896087667</v>
      </c>
      <c r="AT24" s="13">
        <f>SUM(AS24+('Projection New Settlem data'!AT24-'Projection New Settlem data'!AS24)*'Baseline data'!$H23)</f>
        <v>72752.905147349768</v>
      </c>
      <c r="AU24" s="13">
        <f>SUM(AT24+('Projection New Settlem data'!AU24-'Projection New Settlem data'!AT24)*'Baseline data'!$H23)</f>
        <v>72883.265398611868</v>
      </c>
      <c r="AV24" s="13">
        <f>SUM(AU24+('Projection New Settlem data'!AV24-'Projection New Settlem data'!AU24)*'Baseline data'!$H23)</f>
        <v>73013.625649873968</v>
      </c>
    </row>
    <row r="25" spans="1:48" ht="12" customHeight="1" x14ac:dyDescent="0.2">
      <c r="A25" s="10" t="s">
        <v>27</v>
      </c>
      <c r="B25" s="3">
        <v>76700</v>
      </c>
      <c r="C25" s="3">
        <v>77600</v>
      </c>
      <c r="D25" s="3">
        <v>74600</v>
      </c>
      <c r="E25" s="3">
        <v>77700</v>
      </c>
      <c r="F25" s="3">
        <v>79400</v>
      </c>
      <c r="G25" s="3">
        <v>78500</v>
      </c>
      <c r="H25" s="3">
        <v>78000</v>
      </c>
      <c r="I25" s="3">
        <v>83800</v>
      </c>
      <c r="J25" s="3">
        <v>80600</v>
      </c>
      <c r="K25" s="3">
        <v>77900</v>
      </c>
      <c r="L25" s="3">
        <v>80200</v>
      </c>
      <c r="M25" s="3">
        <v>83200</v>
      </c>
      <c r="N25" s="3">
        <v>85900</v>
      </c>
      <c r="O25" s="3">
        <v>86200</v>
      </c>
      <c r="P25" s="13">
        <f>SUM(O25+('Projection New Settlem data'!P25-'Projection New Settlem data'!O25)*'Baseline data'!$H24)</f>
        <v>86682.609991692967</v>
      </c>
      <c r="Q25" s="13">
        <f>SUM(P25+('Projection New Settlem data'!Q25-'Projection New Settlem data'!P25)*'Baseline data'!$H24)</f>
        <v>87165.219983385934</v>
      </c>
      <c r="R25" s="13">
        <f>SUM(Q25+('Projection New Settlem data'!R25-'Projection New Settlem data'!Q25)*'Baseline data'!$H24)</f>
        <v>93436.079903479607</v>
      </c>
      <c r="S25" s="13">
        <f>SUM(R25+('Projection New Settlem data'!S25-'Projection New Settlem data'!R25)*'Baseline data'!$H24)</f>
        <v>99706.939823573281</v>
      </c>
      <c r="T25" s="13">
        <f>SUM(S25+('Projection New Settlem data'!T25-'Projection New Settlem data'!S25)*'Baseline data'!$H24)</f>
        <v>105977.79974366695</v>
      </c>
      <c r="U25" s="13">
        <f>SUM(T25+('Projection New Settlem data'!U25-'Projection New Settlem data'!T25)*'Baseline data'!$H24)</f>
        <v>112248.65966376063</v>
      </c>
      <c r="V25" s="13">
        <f>SUM(U25+('Projection New Settlem data'!V25-'Projection New Settlem data'!U25)*'Baseline data'!$H24)</f>
        <v>118519.51958385429</v>
      </c>
      <c r="W25" s="13">
        <f>SUM(V25+('Projection New Settlem data'!W25-'Projection New Settlem data'!V25)*'Baseline data'!$H24)</f>
        <v>124790.37950394797</v>
      </c>
      <c r="X25" s="13">
        <f>SUM(W25+('Projection New Settlem data'!X25-'Projection New Settlem data'!W25)*'Baseline data'!$H24)</f>
        <v>131061.23942404163</v>
      </c>
      <c r="Y25" s="13">
        <f>SUM(X25+('Projection New Settlem data'!Y25-'Projection New Settlem data'!X25)*'Baseline data'!$H24)</f>
        <v>137332.09934413529</v>
      </c>
      <c r="Z25" s="13">
        <f>SUM(Y25+('Projection New Settlem data'!Z25-'Projection New Settlem data'!Y25)*'Baseline data'!$H24)</f>
        <v>143602.95926422896</v>
      </c>
      <c r="AA25" s="13">
        <f>SUM(Z25+('Projection New Settlem data'!AA25-'Projection New Settlem data'!Z25)*'Baseline data'!$H24)</f>
        <v>149873.81918432261</v>
      </c>
      <c r="AB25" s="13">
        <f>SUM(AA25+('Projection New Settlem data'!AB25-'Projection New Settlem data'!AA25)*'Baseline data'!$H24)</f>
        <v>156144.67910441625</v>
      </c>
      <c r="AC25" s="13">
        <f>SUM(AB25+('Projection New Settlem data'!AC25-'Projection New Settlem data'!AB25)*'Baseline data'!$H24)</f>
        <v>162415.53902450993</v>
      </c>
      <c r="AD25" s="13">
        <f>SUM(AC25+('Projection New Settlem data'!AD25-'Projection New Settlem data'!AC25)*'Baseline data'!$H24)</f>
        <v>168686.3989446036</v>
      </c>
      <c r="AE25" s="13">
        <f>SUM(AD25+('Projection New Settlem data'!AE25-'Projection New Settlem data'!AD25)*'Baseline data'!$H24)</f>
        <v>174957.25886469724</v>
      </c>
      <c r="AF25" s="13">
        <f>SUM(AE25+('Projection New Settlem data'!AF25-'Projection New Settlem data'!AE25)*'Baseline data'!$H24)</f>
        <v>181228.11878479089</v>
      </c>
      <c r="AG25" s="13">
        <f>SUM(AF25+('Projection New Settlem data'!AG25-'Projection New Settlem data'!AF25)*'Baseline data'!$H24)</f>
        <v>187498.97870488459</v>
      </c>
      <c r="AH25" s="13">
        <f>SUM(AG25+('Projection New Settlem data'!AH25-'Projection New Settlem data'!AG25)*'Baseline data'!$H24)</f>
        <v>193769.83862497829</v>
      </c>
      <c r="AI25" s="13">
        <f>SUM(AH25+('Projection New Settlem data'!AI25-'Projection New Settlem data'!AH25)*'Baseline data'!$H24)</f>
        <v>200040.69854507194</v>
      </c>
      <c r="AJ25" s="13">
        <f>SUM(AI25+('Projection New Settlem data'!AJ25-'Projection New Settlem data'!AI25)*'Baseline data'!$H24)</f>
        <v>206311.55846516558</v>
      </c>
      <c r="AK25" s="13">
        <f>SUM(AJ25+('Projection New Settlem data'!AK25-'Projection New Settlem data'!AJ25)*'Baseline data'!$H24)</f>
        <v>212582.41838525928</v>
      </c>
      <c r="AL25" s="13">
        <f>SUM(AK25+('Projection New Settlem data'!AL25-'Projection New Settlem data'!AK25)*'Baseline data'!$H24)</f>
        <v>218853.27830535299</v>
      </c>
      <c r="AM25" s="13">
        <f>SUM(AL25+('Projection New Settlem data'!AM25-'Projection New Settlem data'!AL25)*'Baseline data'!$H24)</f>
        <v>225124.13822544663</v>
      </c>
      <c r="AN25" s="13">
        <f>SUM(AM25+('Projection New Settlem data'!AN25-'Projection New Settlem data'!AM25)*'Baseline data'!$H24)</f>
        <v>231394.99814554027</v>
      </c>
      <c r="AO25" s="13">
        <f>SUM(AN25+('Projection New Settlem data'!AO25-'Projection New Settlem data'!AN25)*'Baseline data'!$H24)</f>
        <v>237665.85806563398</v>
      </c>
      <c r="AP25" s="13">
        <f>SUM(AO25+('Projection New Settlem data'!AP25-'Projection New Settlem data'!AO25)*'Baseline data'!$H24)</f>
        <v>243936.71798572768</v>
      </c>
      <c r="AQ25" s="13">
        <f>SUM(AP25+('Projection New Settlem data'!AQ25-'Projection New Settlem data'!AP25)*'Baseline data'!$H24)</f>
        <v>250207.57790582132</v>
      </c>
      <c r="AR25" s="13">
        <f>SUM(AQ25+('Projection New Settlem data'!AR25-'Projection New Settlem data'!AQ25)*'Baseline data'!$H24)</f>
        <v>256478.43782591497</v>
      </c>
      <c r="AS25" s="13">
        <f>SUM(AR25+('Projection New Settlem data'!AS25-'Projection New Settlem data'!AR25)*'Baseline data'!$H24)</f>
        <v>262749.29774600867</v>
      </c>
      <c r="AT25" s="13">
        <f>SUM(AS25+('Projection New Settlem data'!AT25-'Projection New Settlem data'!AS25)*'Baseline data'!$H24)</f>
        <v>269020.15766610234</v>
      </c>
      <c r="AU25" s="13">
        <f>SUM(AT25+('Projection New Settlem data'!AU25-'Projection New Settlem data'!AT25)*'Baseline data'!$H24)</f>
        <v>275291.01758619602</v>
      </c>
      <c r="AV25" s="13">
        <f>SUM(AU25+('Projection New Settlem data'!AV25-'Projection New Settlem data'!AU25)*'Baseline data'!$H24)</f>
        <v>281561.87750628969</v>
      </c>
    </row>
    <row r="26" spans="1:48" ht="12" customHeight="1" x14ac:dyDescent="0.2">
      <c r="A26" s="20" t="s">
        <v>28</v>
      </c>
      <c r="B26" s="3">
        <v>43200</v>
      </c>
      <c r="C26" s="3">
        <v>44100</v>
      </c>
      <c r="D26" s="3">
        <v>42600</v>
      </c>
      <c r="E26" s="3">
        <v>45200</v>
      </c>
      <c r="F26" s="3">
        <v>46600</v>
      </c>
      <c r="G26" s="3">
        <v>44200</v>
      </c>
      <c r="H26" s="3">
        <v>46600</v>
      </c>
      <c r="I26" s="3">
        <v>43600</v>
      </c>
      <c r="J26" s="3">
        <v>46500</v>
      </c>
      <c r="K26" s="3">
        <v>47300</v>
      </c>
      <c r="L26" s="3">
        <v>45500</v>
      </c>
      <c r="M26" s="3">
        <v>48400</v>
      </c>
      <c r="N26" s="3">
        <v>48500</v>
      </c>
      <c r="O26" s="3">
        <v>46300</v>
      </c>
      <c r="P26" s="13">
        <f>SUM(O26+('Projection New Settlem data'!P26-'Projection New Settlem data'!O26)*'Baseline data'!$H25)</f>
        <v>46563.886933258284</v>
      </c>
      <c r="Q26" s="13">
        <f>SUM(P26+('Projection New Settlem data'!Q26-'Projection New Settlem data'!P26)*'Baseline data'!$H25)</f>
        <v>46827.773866516567</v>
      </c>
      <c r="R26" s="13">
        <f>SUM(Q26+('Projection New Settlem data'!R26-'Projection New Settlem data'!Q26)*'Baseline data'!$H25)</f>
        <v>47012.49471979736</v>
      </c>
      <c r="S26" s="13">
        <f>SUM(R26+('Projection New Settlem data'!S26-'Projection New Settlem data'!R26)*'Baseline data'!$H25)</f>
        <v>47197.215573078152</v>
      </c>
      <c r="T26" s="13">
        <f>SUM(S26+('Projection New Settlem data'!T26-'Projection New Settlem data'!S26)*'Baseline data'!$H25)</f>
        <v>47381.936426358945</v>
      </c>
      <c r="U26" s="13">
        <f>SUM(T26+('Projection New Settlem data'!U26-'Projection New Settlem data'!T26)*'Baseline data'!$H25)</f>
        <v>47566.657279639738</v>
      </c>
      <c r="V26" s="13">
        <f>SUM(U26+('Projection New Settlem data'!V26-'Projection New Settlem data'!U26)*'Baseline data'!$H25)</f>
        <v>47751.37813292053</v>
      </c>
      <c r="W26" s="13">
        <f>SUM(V26+('Projection New Settlem data'!W26-'Projection New Settlem data'!V26)*'Baseline data'!$H25)</f>
        <v>47936.098986201323</v>
      </c>
      <c r="X26" s="13">
        <f>SUM(W26+('Projection New Settlem data'!X26-'Projection New Settlem data'!W26)*'Baseline data'!$H25)</f>
        <v>48120.819839482116</v>
      </c>
      <c r="Y26" s="13">
        <f>SUM(X26+('Projection New Settlem data'!Y26-'Projection New Settlem data'!X26)*'Baseline data'!$H25)</f>
        <v>48305.540692762908</v>
      </c>
      <c r="Z26" s="13">
        <f>SUM(Y26+('Projection New Settlem data'!Z26-'Projection New Settlem data'!Y26)*'Baseline data'!$H25)</f>
        <v>48490.261546043701</v>
      </c>
      <c r="AA26" s="13">
        <f>SUM(Z26+('Projection New Settlem data'!AA26-'Projection New Settlem data'!Z26)*'Baseline data'!$H25)</f>
        <v>48674.982399324494</v>
      </c>
      <c r="AB26" s="13">
        <f>SUM(AA26+('Projection New Settlem data'!AB26-'Projection New Settlem data'!AA26)*'Baseline data'!$H25)</f>
        <v>48859.703252605286</v>
      </c>
      <c r="AC26" s="13">
        <f>SUM(AB26+('Projection New Settlem data'!AC26-'Projection New Settlem data'!AB26)*'Baseline data'!$H25)</f>
        <v>49044.424105886079</v>
      </c>
      <c r="AD26" s="13">
        <f>SUM(AC26+('Projection New Settlem data'!AD26-'Projection New Settlem data'!AC26)*'Baseline data'!$H25)</f>
        <v>49229.144959166872</v>
      </c>
      <c r="AE26" s="13">
        <f>SUM(AD26+('Projection New Settlem data'!AE26-'Projection New Settlem data'!AD26)*'Baseline data'!$H25)</f>
        <v>49413.865812447664</v>
      </c>
      <c r="AF26" s="13">
        <f>SUM(AE26+('Projection New Settlem data'!AF26-'Projection New Settlem data'!AE26)*'Baseline data'!$H25)</f>
        <v>49598.586665728457</v>
      </c>
      <c r="AG26" s="13">
        <f>SUM(AF26+('Projection New Settlem data'!AG26-'Projection New Settlem data'!AF26)*'Baseline data'!$H25)</f>
        <v>49783.30751900925</v>
      </c>
      <c r="AH26" s="13">
        <f>SUM(AG26+('Projection New Settlem data'!AH26-'Projection New Settlem data'!AG26)*'Baseline data'!$H25)</f>
        <v>49968.028372290042</v>
      </c>
      <c r="AI26" s="13">
        <f>SUM(AH26+('Projection New Settlem data'!AI26-'Projection New Settlem data'!AH26)*'Baseline data'!$H25)</f>
        <v>50152.749225570835</v>
      </c>
      <c r="AJ26" s="13">
        <f>SUM(AI26+('Projection New Settlem data'!AJ26-'Projection New Settlem data'!AI26)*'Baseline data'!$H25)</f>
        <v>50337.470078851627</v>
      </c>
      <c r="AK26" s="13">
        <f>SUM(AJ26+('Projection New Settlem data'!AK26-'Projection New Settlem data'!AJ26)*'Baseline data'!$H25)</f>
        <v>50522.19093213242</v>
      </c>
      <c r="AL26" s="13">
        <f>SUM(AK26+('Projection New Settlem data'!AL26-'Projection New Settlem data'!AK26)*'Baseline data'!$H25)</f>
        <v>50706.911785413213</v>
      </c>
      <c r="AM26" s="13">
        <f>SUM(AL26+('Projection New Settlem data'!AM26-'Projection New Settlem data'!AL26)*'Baseline data'!$H25)</f>
        <v>50891.632638694005</v>
      </c>
      <c r="AN26" s="13">
        <f>SUM(AM26+('Projection New Settlem data'!AN26-'Projection New Settlem data'!AM26)*'Baseline data'!$H25)</f>
        <v>51076.353491974798</v>
      </c>
      <c r="AO26" s="13">
        <f>SUM(AN26+('Projection New Settlem data'!AO26-'Projection New Settlem data'!AN26)*'Baseline data'!$H25)</f>
        <v>51261.074345255591</v>
      </c>
      <c r="AP26" s="13">
        <f>SUM(AO26+('Projection New Settlem data'!AP26-'Projection New Settlem data'!AO26)*'Baseline data'!$H25)</f>
        <v>51445.795198536383</v>
      </c>
      <c r="AQ26" s="13">
        <f>SUM(AP26+('Projection New Settlem data'!AQ26-'Projection New Settlem data'!AP26)*'Baseline data'!$H25)</f>
        <v>51630.516051817176</v>
      </c>
      <c r="AR26" s="13">
        <f>SUM(AQ26+('Projection New Settlem data'!AR26-'Projection New Settlem data'!AQ26)*'Baseline data'!$H25)</f>
        <v>51815.236905097969</v>
      </c>
      <c r="AS26" s="13">
        <f>SUM(AR26+('Projection New Settlem data'!AS26-'Projection New Settlem data'!AR26)*'Baseline data'!$H25)</f>
        <v>51999.957758378761</v>
      </c>
      <c r="AT26" s="13">
        <f>SUM(AS26+('Projection New Settlem data'!AT26-'Projection New Settlem data'!AS26)*'Baseline data'!$H25)</f>
        <v>52184.678611659554</v>
      </c>
      <c r="AU26" s="13">
        <f>SUM(AT26+('Projection New Settlem data'!AU26-'Projection New Settlem data'!AT26)*'Baseline data'!$H25)</f>
        <v>52369.399464940347</v>
      </c>
      <c r="AV26" s="13">
        <f>SUM(AU26+('Projection New Settlem data'!AV26-'Projection New Settlem data'!AU26)*'Baseline data'!$H25)</f>
        <v>52554.120318221139</v>
      </c>
    </row>
    <row r="27" spans="1:48" ht="12" customHeight="1" x14ac:dyDescent="0.15">
      <c r="C27" s="16"/>
      <c r="D27" s="16"/>
      <c r="E27" s="16"/>
      <c r="F27" s="16"/>
    </row>
    <row r="28" spans="1:48" ht="12" customHeight="1" x14ac:dyDescent="0.15">
      <c r="A28" s="7" t="s">
        <v>33</v>
      </c>
      <c r="B28" s="13">
        <f>SUM(B5:B26)</f>
        <v>1633200</v>
      </c>
      <c r="C28" s="13">
        <f t="shared" ref="C28:AV28" si="0">SUM(C5:C26)</f>
        <v>1648100</v>
      </c>
      <c r="D28" s="13">
        <f t="shared" si="0"/>
        <v>1649300</v>
      </c>
      <c r="E28" s="13">
        <f t="shared" si="0"/>
        <v>1672000</v>
      </c>
      <c r="F28" s="13">
        <f t="shared" si="0"/>
        <v>1714900</v>
      </c>
      <c r="G28" s="13">
        <f t="shared" si="0"/>
        <v>1702800</v>
      </c>
      <c r="H28" s="13">
        <f t="shared" si="0"/>
        <v>1706300</v>
      </c>
      <c r="I28" s="13">
        <f t="shared" si="0"/>
        <v>1722700</v>
      </c>
      <c r="J28" s="13">
        <f t="shared" si="0"/>
        <v>1742000</v>
      </c>
      <c r="K28" s="13">
        <f t="shared" si="0"/>
        <v>1757700</v>
      </c>
      <c r="L28" s="13">
        <f t="shared" si="0"/>
        <v>1781000</v>
      </c>
      <c r="M28" s="13">
        <f t="shared" si="0"/>
        <v>1813200</v>
      </c>
      <c r="N28" s="13">
        <f t="shared" si="0"/>
        <v>1808400</v>
      </c>
      <c r="O28" s="13">
        <f t="shared" si="0"/>
        <v>1839200</v>
      </c>
      <c r="P28" s="13">
        <f t="shared" si="0"/>
        <v>1852493.4139672092</v>
      </c>
      <c r="Q28" s="13">
        <f t="shared" si="0"/>
        <v>1865786.8279344183</v>
      </c>
      <c r="R28" s="13">
        <f t="shared" si="0"/>
        <v>1904663.3759760952</v>
      </c>
      <c r="S28" s="13">
        <f t="shared" si="0"/>
        <v>1943539.9240177725</v>
      </c>
      <c r="T28" s="13">
        <f t="shared" si="0"/>
        <v>1982416.4720594489</v>
      </c>
      <c r="U28" s="13">
        <f t="shared" si="0"/>
        <v>2021293.0201011261</v>
      </c>
      <c r="V28" s="13">
        <f t="shared" si="0"/>
        <v>2060169.5681428029</v>
      </c>
      <c r="W28" s="13">
        <f t="shared" si="0"/>
        <v>2099046.1161844791</v>
      </c>
      <c r="X28" s="13">
        <f t="shared" si="0"/>
        <v>2137922.6642261562</v>
      </c>
      <c r="Y28" s="13">
        <f t="shared" si="0"/>
        <v>2176799.2122678328</v>
      </c>
      <c r="Z28" s="13">
        <f t="shared" si="0"/>
        <v>2215675.7603095095</v>
      </c>
      <c r="AA28" s="13">
        <f t="shared" si="0"/>
        <v>2254552.3083511861</v>
      </c>
      <c r="AB28" s="13">
        <f t="shared" si="0"/>
        <v>2293428.8563928632</v>
      </c>
      <c r="AC28" s="13">
        <f t="shared" si="0"/>
        <v>2332305.4044345398</v>
      </c>
      <c r="AD28" s="13">
        <f t="shared" si="0"/>
        <v>2371181.9524762174</v>
      </c>
      <c r="AE28" s="13">
        <f t="shared" si="0"/>
        <v>2410058.500517894</v>
      </c>
      <c r="AF28" s="13">
        <f t="shared" si="0"/>
        <v>2448935.0485595702</v>
      </c>
      <c r="AG28" s="13">
        <f t="shared" si="0"/>
        <v>2487811.5966012478</v>
      </c>
      <c r="AH28" s="13">
        <f t="shared" si="0"/>
        <v>2526688.144642924</v>
      </c>
      <c r="AI28" s="13">
        <f t="shared" si="0"/>
        <v>2565564.6926846006</v>
      </c>
      <c r="AJ28" s="13">
        <f t="shared" si="0"/>
        <v>2604441.2407262772</v>
      </c>
      <c r="AK28" s="13">
        <f t="shared" si="0"/>
        <v>2643317.7887679543</v>
      </c>
      <c r="AL28" s="13">
        <f t="shared" si="0"/>
        <v>2682194.3368096314</v>
      </c>
      <c r="AM28" s="13">
        <f t="shared" si="0"/>
        <v>2721070.8848513076</v>
      </c>
      <c r="AN28" s="13">
        <f t="shared" si="0"/>
        <v>2759947.4328929847</v>
      </c>
      <c r="AO28" s="13">
        <f t="shared" si="0"/>
        <v>2798823.9809346613</v>
      </c>
      <c r="AP28" s="13">
        <f t="shared" si="0"/>
        <v>2837700.5289763384</v>
      </c>
      <c r="AQ28" s="13">
        <f t="shared" si="0"/>
        <v>2876577.0770180151</v>
      </c>
      <c r="AR28" s="13">
        <f t="shared" si="0"/>
        <v>2915453.6250596922</v>
      </c>
      <c r="AS28" s="13">
        <f t="shared" si="0"/>
        <v>2954330.1731013688</v>
      </c>
      <c r="AT28" s="13">
        <f t="shared" si="0"/>
        <v>2993206.7211430455</v>
      </c>
      <c r="AU28" s="13">
        <f t="shared" si="0"/>
        <v>3032083.2691847226</v>
      </c>
      <c r="AV28" s="13">
        <f t="shared" si="0"/>
        <v>3070959.8172263987</v>
      </c>
    </row>
    <row r="31" spans="1:48" ht="12" customHeight="1" x14ac:dyDescent="0.15">
      <c r="W31" s="13"/>
      <c r="X31" s="13"/>
      <c r="Y31" s="13"/>
      <c r="Z31" s="13"/>
      <c r="AA31" s="13"/>
      <c r="AB31" s="13"/>
      <c r="AQ31" s="13"/>
      <c r="AR31" s="13"/>
      <c r="AS31" s="13"/>
      <c r="AT31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28"/>
  <sheetViews>
    <sheetView workbookViewId="0">
      <pane xSplit="1" topLeftCell="B1" activePane="topRight" state="frozen"/>
      <selection pane="topRight" activeCell="F28" sqref="F28"/>
    </sheetView>
  </sheetViews>
  <sheetFormatPr baseColWidth="10" defaultColWidth="8.796875" defaultRowHeight="12" x14ac:dyDescent="0.15"/>
  <cols>
    <col min="1" max="1" width="25.796875" style="7" bestFit="1" customWidth="1"/>
    <col min="2" max="48" width="10.796875" style="7" customWidth="1"/>
    <col min="49" max="16384" width="8.796875" style="7"/>
  </cols>
  <sheetData>
    <row r="1" spans="1:48" x14ac:dyDescent="0.15">
      <c r="A1" s="6" t="s">
        <v>42</v>
      </c>
    </row>
    <row r="3" spans="1:48" x14ac:dyDescent="0.15">
      <c r="A3" s="6" t="s">
        <v>34</v>
      </c>
    </row>
    <row r="4" spans="1:48" x14ac:dyDescent="0.15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4" x14ac:dyDescent="0.2">
      <c r="A5" s="10" t="s">
        <v>7</v>
      </c>
      <c r="B5">
        <f>SUM('Employment New settlements'!B5/'Projection New Settlem data'!B5)</f>
        <v>1.3669840129333573</v>
      </c>
      <c r="C5">
        <f>SUM('Employment New settlements'!C5/'Projection New Settlem data'!C5)</f>
        <v>1.3330963384287238</v>
      </c>
      <c r="D5">
        <f>SUM('Employment New settlements'!D5/'Projection New Settlem data'!D5)</f>
        <v>1.3623644630989857</v>
      </c>
      <c r="E5">
        <f>SUM('Employment New settlements'!E5/'Projection New Settlem data'!E5)</f>
        <v>1.3298791018998273</v>
      </c>
      <c r="F5">
        <f>SUM('Employment New settlements'!F5/'Projection New Settlem data'!F5)</f>
        <v>1.3745704467353952</v>
      </c>
      <c r="G5">
        <f>SUM('Employment New settlements'!G5/'Projection New Settlem data'!G5)</f>
        <v>1.2258505727474782</v>
      </c>
      <c r="H5">
        <f>SUM('Employment New settlements'!H5/'Projection New Settlem data'!H5)</f>
        <v>1.2706242558258207</v>
      </c>
      <c r="I5">
        <f>SUM('Employment New settlements'!I5/'Projection New Settlem data'!I5)</f>
        <v>1.2605896306336835</v>
      </c>
      <c r="J5">
        <f>SUM('Employment New settlements'!J5/'Projection New Settlem data'!J5)</f>
        <v>1.4030655213070575</v>
      </c>
      <c r="K5">
        <f>SUM('Employment New settlements'!K5/'Projection New Settlem data'!K5)</f>
        <v>1.3194909578030811</v>
      </c>
      <c r="L5">
        <f>SUM('Employment New settlements'!L5/'Projection New Settlem data'!L5)</f>
        <v>1.2073840013304507</v>
      </c>
      <c r="M5">
        <f>SUM('Employment New settlements'!M5/'Projection New Settlem data'!M5)</f>
        <v>1.1986245292287538</v>
      </c>
      <c r="N5">
        <f>SUM('Employment New settlements'!N5/'Projection New Settlem data'!N5)</f>
        <v>1.2096</v>
      </c>
      <c r="O5">
        <f>SUM('Employment New settlements'!O5/'Projection New Settlem data'!O5)</f>
        <v>1.3384412405220238</v>
      </c>
      <c r="P5"/>
      <c r="Q5"/>
      <c r="R5"/>
      <c r="S5"/>
      <c r="T5"/>
      <c r="U5"/>
      <c r="V5"/>
      <c r="W5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4" x14ac:dyDescent="0.2">
      <c r="A6" s="10" t="s">
        <v>32</v>
      </c>
      <c r="B6">
        <f>SUM('Employment New settlements'!B6/'Projection New Settlem data'!B6)</f>
        <v>1.3885799035965889</v>
      </c>
      <c r="C6">
        <f>SUM('Employment New settlements'!C6/'Projection New Settlem data'!C6)</f>
        <v>1.4524421593830334</v>
      </c>
      <c r="D6">
        <f>SUM('Employment New settlements'!D6/'Projection New Settlem data'!D6)</f>
        <v>1.3825551936301121</v>
      </c>
      <c r="E6">
        <f>SUM('Employment New settlements'!E6/'Projection New Settlem data'!E6)</f>
        <v>1.3504823151125402</v>
      </c>
      <c r="F6">
        <f>SUM('Employment New settlements'!F6/'Projection New Settlem data'!F6)</f>
        <v>1.4450354609929077</v>
      </c>
      <c r="G6">
        <f>SUM('Employment New settlements'!G6/'Projection New Settlem data'!G6)</f>
        <v>1.385182584269663</v>
      </c>
      <c r="H6">
        <f>SUM('Employment New settlements'!H6/'Projection New Settlem data'!H6)</f>
        <v>1.3815443880231133</v>
      </c>
      <c r="I6">
        <f>SUM('Employment New settlements'!I6/'Projection New Settlem data'!I6)</f>
        <v>1.5204473960153793</v>
      </c>
      <c r="J6">
        <f>SUM('Employment New settlements'!J6/'Projection New Settlem data'!J6)</f>
        <v>1.4857341684064023</v>
      </c>
      <c r="K6">
        <f>SUM('Employment New settlements'!K6/'Projection New Settlem data'!K6)</f>
        <v>1.4993933090656959</v>
      </c>
      <c r="L6">
        <f>SUM('Employment New settlements'!L6/'Projection New Settlem data'!L6)</f>
        <v>1.5010387811634349</v>
      </c>
      <c r="M6">
        <f>SUM('Employment New settlements'!M6/'Projection New Settlem data'!M6)</f>
        <v>1.7335860761674995</v>
      </c>
      <c r="N6">
        <f>SUM('Employment New settlements'!N6/'Projection New Settlem data'!N6)</f>
        <v>1.6078767123287672</v>
      </c>
      <c r="O6">
        <f>SUM('Employment New settlements'!O6/'Projection New Settlem data'!O6)</f>
        <v>1.6485951991271139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4" x14ac:dyDescent="0.2">
      <c r="A7" s="10" t="s">
        <v>9</v>
      </c>
      <c r="B7">
        <f>SUM('Employment New settlements'!B7/'Projection New Settlem data'!B7)</f>
        <v>1.2458896602119109</v>
      </c>
      <c r="C7">
        <f>SUM('Employment New settlements'!C7/'Projection New Settlem data'!C7)</f>
        <v>1.2488621882395776</v>
      </c>
      <c r="D7">
        <f>SUM('Employment New settlements'!D7/'Projection New Settlem data'!D7)</f>
        <v>1.2203082502266547</v>
      </c>
      <c r="E7">
        <f>SUM('Employment New settlements'!E7/'Projection New Settlem data'!E7)</f>
        <v>1.2192919075144508</v>
      </c>
      <c r="F7">
        <f>SUM('Employment New settlements'!F7/'Projection New Settlem data'!F7)</f>
        <v>1.2647584973166368</v>
      </c>
      <c r="G7">
        <f>SUM('Employment New settlements'!G7/'Projection New Settlem data'!G7)</f>
        <v>1.33499466002136</v>
      </c>
      <c r="H7">
        <f>SUM('Employment New settlements'!H7/'Projection New Settlem data'!H7)</f>
        <v>1.2426874667612124</v>
      </c>
      <c r="I7">
        <f>SUM('Employment New settlements'!I7/'Projection New Settlem data'!I7)</f>
        <v>1.2623587570621468</v>
      </c>
      <c r="J7">
        <f>SUM('Employment New settlements'!J7/'Projection New Settlem data'!J7)</f>
        <v>1.2587535014005602</v>
      </c>
      <c r="K7">
        <f>SUM('Employment New settlements'!K7/'Projection New Settlem data'!K7)</f>
        <v>1.2065972222222223</v>
      </c>
      <c r="L7">
        <f>SUM('Employment New settlements'!L7/'Projection New Settlem data'!L7)</f>
        <v>1.2975391498881432</v>
      </c>
      <c r="M7">
        <f>SUM('Employment New settlements'!M7/'Projection New Settlem data'!M7)</f>
        <v>1.3366252341222544</v>
      </c>
      <c r="N7">
        <f>SUM('Employment New settlements'!N7/'Projection New Settlem data'!N7)</f>
        <v>1.2021581520822795</v>
      </c>
      <c r="O7">
        <f>SUM('Employment New settlements'!O7/'Projection New Settlem data'!O7)</f>
        <v>1.1525832607384574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4" x14ac:dyDescent="0.2">
      <c r="A8" s="10" t="s">
        <v>10</v>
      </c>
      <c r="B8">
        <f>SUM('Employment New settlements'!B8/'Projection New Settlem data'!B8)</f>
        <v>1.268147412830376</v>
      </c>
      <c r="C8">
        <f>SUM('Employment New settlements'!C8/'Projection New Settlem data'!C8)</f>
        <v>1.2615347255949489</v>
      </c>
      <c r="D8">
        <f>SUM('Employment New settlements'!D8/'Projection New Settlem data'!D8)</f>
        <v>1.2526792093355561</v>
      </c>
      <c r="E8">
        <f>SUM('Employment New settlements'!E8/'Projection New Settlem data'!E8)</f>
        <v>1.2954808806488991</v>
      </c>
      <c r="F8">
        <f>SUM('Employment New settlements'!F8/'Projection New Settlem data'!F8)</f>
        <v>1.2648624164873741</v>
      </c>
      <c r="G8">
        <f>SUM('Employment New settlements'!G8/'Projection New Settlem data'!G8)</f>
        <v>1.2849787329303783</v>
      </c>
      <c r="H8">
        <f>SUM('Employment New settlements'!H8/'Projection New Settlem data'!H8)</f>
        <v>1.2527691626052282</v>
      </c>
      <c r="I8">
        <f>SUM('Employment New settlements'!I8/'Projection New Settlem data'!I8)</f>
        <v>1.2125534950071326</v>
      </c>
      <c r="J8">
        <f>SUM('Employment New settlements'!J8/'Projection New Settlem data'!J8)</f>
        <v>1.2225603129754401</v>
      </c>
      <c r="K8">
        <f>SUM('Employment New settlements'!K8/'Projection New Settlem data'!K8)</f>
        <v>1.2373137551284821</v>
      </c>
      <c r="L8">
        <f>SUM('Employment New settlements'!L8/'Projection New Settlem data'!L8)</f>
        <v>1.262740049350928</v>
      </c>
      <c r="M8">
        <f>SUM('Employment New settlements'!M8/'Projection New Settlem data'!M8)</f>
        <v>1.2353567625133119</v>
      </c>
      <c r="N8">
        <f>SUM('Employment New settlements'!N8/'Projection New Settlem data'!N8)</f>
        <v>1.262848751835536</v>
      </c>
      <c r="O8">
        <f>SUM('Employment New settlements'!O8/'Projection New Settlem data'!O8)</f>
        <v>1.2517674457290193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4" x14ac:dyDescent="0.2">
      <c r="A9" s="10" t="s">
        <v>11</v>
      </c>
      <c r="B9">
        <f>SUM('Employment New settlements'!B9/'Projection New Settlem data'!B9)</f>
        <v>1.2920875420875422</v>
      </c>
      <c r="C9">
        <f>SUM('Employment New settlements'!C9/'Projection New Settlem data'!C9)</f>
        <v>1.3528071265796562</v>
      </c>
      <c r="D9">
        <f>SUM('Employment New settlements'!D9/'Projection New Settlem data'!D9)</f>
        <v>1.3085258638315274</v>
      </c>
      <c r="E9">
        <f>SUM('Employment New settlements'!E9/'Projection New Settlem data'!E9)</f>
        <v>1.3670374115267947</v>
      </c>
      <c r="F9">
        <f>SUM('Employment New settlements'!F9/'Projection New Settlem data'!F9)</f>
        <v>1.3003406131035864</v>
      </c>
      <c r="G9">
        <f>SUM('Employment New settlements'!G9/'Projection New Settlem data'!G9)</f>
        <v>1.269904458598726</v>
      </c>
      <c r="H9">
        <f>SUM('Employment New settlements'!H9/'Projection New Settlem data'!H9)</f>
        <v>1.2529597474348855</v>
      </c>
      <c r="I9">
        <f>SUM('Employment New settlements'!I9/'Projection New Settlem data'!I9)</f>
        <v>1.2348098784790278</v>
      </c>
      <c r="J9">
        <f>SUM('Employment New settlements'!J9/'Projection New Settlem data'!J9)</f>
        <v>1.272373540856031</v>
      </c>
      <c r="K9">
        <f>SUM('Employment New settlements'!K9/'Projection New Settlem data'!K9)</f>
        <v>1.2664346481051818</v>
      </c>
      <c r="L9">
        <f>SUM('Employment New settlements'!L9/'Projection New Settlem data'!L9)</f>
        <v>1.1402334034819208</v>
      </c>
      <c r="M9">
        <f>SUM('Employment New settlements'!M9/'Projection New Settlem data'!M9)</f>
        <v>1.2149180636654737</v>
      </c>
      <c r="N9">
        <f>SUM('Employment New settlements'!N9/'Projection New Settlem data'!N9)</f>
        <v>1.2559940981187754</v>
      </c>
      <c r="O9">
        <f>SUM('Employment New settlements'!O9/'Projection New Settlem data'!O9)</f>
        <v>1.2476708925505096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4" x14ac:dyDescent="0.2">
      <c r="A10" s="10" t="s">
        <v>12</v>
      </c>
      <c r="B10">
        <f>SUM('Employment New settlements'!B10/'Projection New Settlem data'!B10)</f>
        <v>1.2844036697247707</v>
      </c>
      <c r="C10">
        <f>SUM('Employment New settlements'!C10/'Projection New Settlem data'!C10)</f>
        <v>1.3377767198286121</v>
      </c>
      <c r="D10">
        <f>SUM('Employment New settlements'!D10/'Projection New Settlem data'!D10)</f>
        <v>1.3533130414422851</v>
      </c>
      <c r="E10">
        <f>SUM('Employment New settlements'!E10/'Projection New Settlem data'!E10)</f>
        <v>1.3201471941122356</v>
      </c>
      <c r="F10">
        <f>SUM('Employment New settlements'!F10/'Projection New Settlem data'!F10)</f>
        <v>1.3334837545126355</v>
      </c>
      <c r="G10">
        <f>SUM('Employment New settlements'!G10/'Projection New Settlem data'!G10)</f>
        <v>1.2352285395763656</v>
      </c>
      <c r="H10">
        <f>SUM('Employment New settlements'!H10/'Projection New Settlem data'!H10)</f>
        <v>1.2455752212389382</v>
      </c>
      <c r="I10">
        <f>SUM('Employment New settlements'!I10/'Projection New Settlem data'!I10)</f>
        <v>1.2988152698551996</v>
      </c>
      <c r="J10">
        <f>SUM('Employment New settlements'!J10/'Projection New Settlem data'!J10)</f>
        <v>1.2429255550718328</v>
      </c>
      <c r="K10">
        <f>SUM('Employment New settlements'!K10/'Projection New Settlem data'!K10)</f>
        <v>1.2721765469493727</v>
      </c>
      <c r="L10">
        <f>SUM('Employment New settlements'!L10/'Projection New Settlem data'!L10)</f>
        <v>1.2607758620689655</v>
      </c>
      <c r="M10">
        <f>SUM('Employment New settlements'!M10/'Projection New Settlem data'!M10)</f>
        <v>1.2799145299145298</v>
      </c>
      <c r="N10">
        <f>SUM('Employment New settlements'!N10/'Projection New Settlem data'!N10)</f>
        <v>1.2348565356004251</v>
      </c>
      <c r="O10">
        <f>SUM('Employment New settlements'!O10/'Projection New Settlem data'!O10)</f>
        <v>1.2553627660248958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4" x14ac:dyDescent="0.2">
      <c r="A11" s="10" t="s">
        <v>13</v>
      </c>
      <c r="B11">
        <f>SUM('Employment New settlements'!B11/'Projection New Settlem data'!B11)</f>
        <v>1.3404035940491972</v>
      </c>
      <c r="C11">
        <f>SUM('Employment New settlements'!C11/'Projection New Settlem data'!C11)</f>
        <v>1.3333333333333333</v>
      </c>
      <c r="D11">
        <f>SUM('Employment New settlements'!D11/'Projection New Settlem data'!D11)</f>
        <v>1.2817535201045145</v>
      </c>
      <c r="E11">
        <f>SUM('Employment New settlements'!E11/'Projection New Settlem data'!E11)</f>
        <v>1.2328767123287672</v>
      </c>
      <c r="F11">
        <f>SUM('Employment New settlements'!F11/'Projection New Settlem data'!F11)</f>
        <v>1.3524707226506711</v>
      </c>
      <c r="G11">
        <f>SUM('Employment New settlements'!G11/'Projection New Settlem data'!G11)</f>
        <v>1.3482509559552471</v>
      </c>
      <c r="H11">
        <f>SUM('Employment New settlements'!H11/'Projection New Settlem data'!H11)</f>
        <v>1.2828070175438597</v>
      </c>
      <c r="I11">
        <f>SUM('Employment New settlements'!I11/'Projection New Settlem data'!I11)</f>
        <v>1.2632164718976071</v>
      </c>
      <c r="J11">
        <f>SUM('Employment New settlements'!J11/'Projection New Settlem data'!J11)</f>
        <v>1.2563364844499247</v>
      </c>
      <c r="K11">
        <f>SUM('Employment New settlements'!K11/'Projection New Settlem data'!K11)</f>
        <v>1.2554112554112553</v>
      </c>
      <c r="L11">
        <f>SUM('Employment New settlements'!L11/'Projection New Settlem data'!L11)</f>
        <v>1.3215859030837005</v>
      </c>
      <c r="M11">
        <f>SUM('Employment New settlements'!M11/'Projection New Settlem data'!M11)</f>
        <v>1.3061705751342854</v>
      </c>
      <c r="N11">
        <f>SUM('Employment New settlements'!N11/'Projection New Settlem data'!N11)</f>
        <v>1.335139318885449</v>
      </c>
      <c r="O11">
        <f>SUM('Employment New settlements'!O11/'Projection New Settlem data'!O11)</f>
        <v>1.3739523135213747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4" x14ac:dyDescent="0.2">
      <c r="A12" s="17" t="s">
        <v>14</v>
      </c>
      <c r="B12">
        <f>SUM('Employment New settlements'!B12/'Projection New Settlem data'!B12)</f>
        <v>1.3060556464811783</v>
      </c>
      <c r="C12">
        <f>SUM('Employment New settlements'!C12/'Projection New Settlem data'!C12)</f>
        <v>1.2923322683706071</v>
      </c>
      <c r="D12">
        <f>SUM('Employment New settlements'!D12/'Projection New Settlem data'!D12)</f>
        <v>1.2792207792207793</v>
      </c>
      <c r="E12">
        <f>SUM('Employment New settlements'!E12/'Projection New Settlem data'!E12)</f>
        <v>1.290529695024077</v>
      </c>
      <c r="F12">
        <f>SUM('Employment New settlements'!F12/'Projection New Settlem data'!F12)</f>
        <v>1.2003179650238474</v>
      </c>
      <c r="G12">
        <f>SUM('Employment New settlements'!G12/'Projection New Settlem data'!G12)</f>
        <v>1.2744186046511627</v>
      </c>
      <c r="H12">
        <f>SUM('Employment New settlements'!H12/'Projection New Settlem data'!H12)</f>
        <v>1.2376237623762376</v>
      </c>
      <c r="I12">
        <f>SUM('Employment New settlements'!I12/'Projection New Settlem data'!I12)</f>
        <v>1.2624387345908212</v>
      </c>
      <c r="J12">
        <f>SUM('Employment New settlements'!J12/'Projection New Settlem data'!J12)</f>
        <v>1.2483516483516484</v>
      </c>
      <c r="K12">
        <f>SUM('Employment New settlements'!K12/'Projection New Settlem data'!K12)</f>
        <v>1.2538093164997823</v>
      </c>
      <c r="L12">
        <f>SUM('Employment New settlements'!L12/'Projection New Settlem data'!L12)</f>
        <v>1.2331902718168812</v>
      </c>
      <c r="M12">
        <f>SUM('Employment New settlements'!M12/'Projection New Settlem data'!M12)</f>
        <v>1.2243743814505867</v>
      </c>
      <c r="N12">
        <f>SUM('Employment New settlements'!N12/'Projection New Settlem data'!N12)</f>
        <v>1.2008368200836821</v>
      </c>
      <c r="O12">
        <f>SUM('Employment New settlements'!O12/'Projection New Settlem data'!O12)</f>
        <v>1.2432925817336948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4" x14ac:dyDescent="0.2">
      <c r="A13" s="17" t="s">
        <v>15</v>
      </c>
      <c r="B13">
        <f>SUM('Employment New settlements'!B13/'Projection New Settlem data'!B13)</f>
        <v>1.3233233233233233</v>
      </c>
      <c r="C13">
        <f>SUM('Employment New settlements'!C13/'Projection New Settlem data'!C13)</f>
        <v>1.2178030303030303</v>
      </c>
      <c r="D13">
        <f>SUM('Employment New settlements'!D13/'Projection New Settlem data'!D13)</f>
        <v>1.2573385518590998</v>
      </c>
      <c r="E13">
        <f>SUM('Employment New settlements'!E13/'Projection New Settlem data'!E13)</f>
        <v>1.3567134268537073</v>
      </c>
      <c r="F13">
        <f>SUM('Employment New settlements'!F13/'Projection New Settlem data'!F13)</f>
        <v>1.4179999999999999</v>
      </c>
      <c r="G13">
        <f>SUM('Employment New settlements'!G13/'Projection New Settlem data'!G13)</f>
        <v>1.390625</v>
      </c>
      <c r="H13">
        <f>SUM('Employment New settlements'!H13/'Projection New Settlem data'!H13)</f>
        <v>1.2773484777953636</v>
      </c>
      <c r="I13">
        <f>SUM('Employment New settlements'!I13/'Projection New Settlem data'!I13)</f>
        <v>1.2843867881129818</v>
      </c>
      <c r="J13">
        <f>SUM('Employment New settlements'!J13/'Projection New Settlem data'!J13)</f>
        <v>1.2255659605418674</v>
      </c>
      <c r="K13">
        <f>SUM('Employment New settlements'!K13/'Projection New Settlem data'!K13)</f>
        <v>1.2545061283345349</v>
      </c>
      <c r="L13">
        <f>SUM('Employment New settlements'!L13/'Projection New Settlem data'!L13)</f>
        <v>1.329531277847086</v>
      </c>
      <c r="M13">
        <f>SUM('Employment New settlements'!M13/'Projection New Settlem data'!M13)</f>
        <v>1.2915421135924037</v>
      </c>
      <c r="N13">
        <f>SUM('Employment New settlements'!N13/'Projection New Settlem data'!N13)</f>
        <v>1.2793620525266534</v>
      </c>
      <c r="O13">
        <f>SUM('Employment New settlements'!O13/'Projection New Settlem data'!O13)</f>
        <v>1.3257054370268411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4" x14ac:dyDescent="0.2">
      <c r="A14" s="10" t="s">
        <v>16</v>
      </c>
      <c r="B14">
        <f>SUM('Employment New settlements'!B14/'Projection New Settlem data'!B14)</f>
        <v>1.2512092873266689</v>
      </c>
      <c r="C14">
        <f>SUM('Employment New settlements'!C14/'Projection New Settlem data'!C14)</f>
        <v>1.2767999999999999</v>
      </c>
      <c r="D14">
        <f>SUM('Employment New settlements'!D14/'Projection New Settlem data'!D14)</f>
        <v>1.2919569347688411</v>
      </c>
      <c r="E14">
        <f>SUM('Employment New settlements'!E14/'Projection New Settlem data'!E14)</f>
        <v>1.2688442211055277</v>
      </c>
      <c r="F14">
        <f>SUM('Employment New settlements'!F14/'Projection New Settlem data'!F14)</f>
        <v>1.3157076205287714</v>
      </c>
      <c r="G14">
        <f>SUM('Employment New settlements'!G14/'Projection New Settlem data'!G14)</f>
        <v>1.318069306930693</v>
      </c>
      <c r="H14">
        <f>SUM('Employment New settlements'!H14/'Projection New Settlem data'!H14)</f>
        <v>1.2068965517241379</v>
      </c>
      <c r="I14">
        <f>SUM('Employment New settlements'!I14/'Projection New Settlem data'!I14)</f>
        <v>1.1587982832618027</v>
      </c>
      <c r="J14">
        <f>SUM('Employment New settlements'!J14/'Projection New Settlem data'!J14)</f>
        <v>1.15995115995116</v>
      </c>
      <c r="K14">
        <f>SUM('Employment New settlements'!K14/'Projection New Settlem data'!K14)</f>
        <v>1.2013381995133821</v>
      </c>
      <c r="L14">
        <f>SUM('Employment New settlements'!L14/'Projection New Settlem data'!L14)</f>
        <v>1.2564180006040471</v>
      </c>
      <c r="M14">
        <f>SUM('Employment New settlements'!M14/'Projection New Settlem data'!M14)</f>
        <v>1.164179104477612</v>
      </c>
      <c r="N14">
        <f>SUM('Employment New settlements'!N14/'Projection New Settlem data'!N14)</f>
        <v>1.2210155562078076</v>
      </c>
      <c r="O14">
        <f>SUM('Employment New settlements'!O14/'Projection New Settlem data'!O14)</f>
        <v>1.1838460416970404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4" x14ac:dyDescent="0.2">
      <c r="A15" s="18" t="s">
        <v>17</v>
      </c>
      <c r="B15">
        <f>SUM('Employment New settlements'!B15/'Projection New Settlem data'!B15)</f>
        <v>1.2306639288158796</v>
      </c>
      <c r="C15">
        <f>SUM('Employment New settlements'!C15/'Projection New Settlem data'!C15)</f>
        <v>1.1930968881641528</v>
      </c>
      <c r="D15">
        <f>SUM('Employment New settlements'!D15/'Projection New Settlem data'!D15)</f>
        <v>1.2380310182063385</v>
      </c>
      <c r="E15">
        <f>SUM('Employment New settlements'!E15/'Projection New Settlem data'!E15)</f>
        <v>1.2059020791415158</v>
      </c>
      <c r="F15">
        <f>SUM('Employment New settlements'!F15/'Projection New Settlem data'!F15)</f>
        <v>1.2305025996533796</v>
      </c>
      <c r="G15">
        <f>SUM('Employment New settlements'!G15/'Projection New Settlem data'!G15)</f>
        <v>1.2289539970833885</v>
      </c>
      <c r="H15">
        <f>SUM('Employment New settlements'!H15/'Projection New Settlem data'!H15)</f>
        <v>1.2704485488126649</v>
      </c>
      <c r="I15">
        <f>SUM('Employment New settlements'!I15/'Projection New Settlem data'!I15)</f>
        <v>1.2406262333903433</v>
      </c>
      <c r="J15">
        <f>SUM('Employment New settlements'!J15/'Projection New Settlem data'!J15)</f>
        <v>1.2858452271834491</v>
      </c>
      <c r="K15">
        <f>SUM('Employment New settlements'!K15/'Projection New Settlem data'!K15)</f>
        <v>1.3423693470611233</v>
      </c>
      <c r="L15">
        <f>SUM('Employment New settlements'!L15/'Projection New Settlem data'!L15)</f>
        <v>1.2885190482382005</v>
      </c>
      <c r="M15">
        <f>SUM('Employment New settlements'!M15/'Projection New Settlem data'!M15)</f>
        <v>1.3333333333333333</v>
      </c>
      <c r="N15">
        <f>SUM('Employment New settlements'!N15/'Projection New Settlem data'!N15)</f>
        <v>1.3199536858355847</v>
      </c>
      <c r="O15">
        <f>SUM('Employment New settlements'!O15/'Projection New Settlem data'!O15)</f>
        <v>1.4257506987717004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4" x14ac:dyDescent="0.2">
      <c r="A16" s="18" t="s">
        <v>18</v>
      </c>
      <c r="B16">
        <f>SUM('Employment New settlements'!B16/'Projection New Settlem data'!B16)</f>
        <v>1.3797313797313797</v>
      </c>
      <c r="C16">
        <f>SUM('Employment New settlements'!C16/'Projection New Settlem data'!C16)</f>
        <v>1.3881298502568586</v>
      </c>
      <c r="D16">
        <f>SUM('Employment New settlements'!D16/'Projection New Settlem data'!D16)</f>
        <v>1.3737676810972996</v>
      </c>
      <c r="E16">
        <f>SUM('Employment New settlements'!E16/'Projection New Settlem data'!E16)</f>
        <v>1.3923384550620921</v>
      </c>
      <c r="F16">
        <f>SUM('Employment New settlements'!F16/'Projection New Settlem data'!F16)</f>
        <v>1.3723677452491012</v>
      </c>
      <c r="G16">
        <f>SUM('Employment New settlements'!G16/'Projection New Settlem data'!G16)</f>
        <v>1.345359266350902</v>
      </c>
      <c r="H16">
        <f>SUM('Employment New settlements'!H16/'Projection New Settlem data'!H16)</f>
        <v>1.3458482320222487</v>
      </c>
      <c r="I16">
        <f>SUM('Employment New settlements'!I16/'Projection New Settlem data'!I16)</f>
        <v>1.3302617390451916</v>
      </c>
      <c r="J16">
        <f>SUM('Employment New settlements'!J16/'Projection New Settlem data'!J16)</f>
        <v>1.3205907906168548</v>
      </c>
      <c r="K16">
        <f>SUM('Employment New settlements'!K16/'Projection New Settlem data'!K16)</f>
        <v>1.2822957383926017</v>
      </c>
      <c r="L16">
        <f>SUM('Employment New settlements'!L16/'Projection New Settlem data'!L16)</f>
        <v>1.2805050409874681</v>
      </c>
      <c r="M16">
        <f>SUM('Employment New settlements'!M16/'Projection New Settlem data'!M16)</f>
        <v>1.2794049279404929</v>
      </c>
      <c r="N16">
        <f>SUM('Employment New settlements'!N16/'Projection New Settlem data'!N16)</f>
        <v>1.2267794739746183</v>
      </c>
      <c r="O16">
        <f>SUM('Employment New settlements'!O16/'Projection New Settlem data'!O16)</f>
        <v>1.2927197078435291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4" x14ac:dyDescent="0.2">
      <c r="A17" s="10" t="s">
        <v>19</v>
      </c>
      <c r="B17">
        <f>SUM('Employment New settlements'!B17/'Projection New Settlem data'!B17)</f>
        <v>1.2267788293024886</v>
      </c>
      <c r="C17">
        <f>SUM('Employment New settlements'!C17/'Projection New Settlem data'!C17)</f>
        <v>1.2096211945154542</v>
      </c>
      <c r="D17">
        <f>SUM('Employment New settlements'!D17/'Projection New Settlem data'!D17)</f>
        <v>1.2244431753283838</v>
      </c>
      <c r="E17">
        <f>SUM('Employment New settlements'!E17/'Projection New Settlem data'!E17)</f>
        <v>1.2560170155602821</v>
      </c>
      <c r="F17">
        <f>SUM('Employment New settlements'!F17/'Projection New Settlem data'!F17)</f>
        <v>1.2493077860228154</v>
      </c>
      <c r="G17">
        <f>SUM('Employment New settlements'!G17/'Projection New Settlem data'!G17)</f>
        <v>1.2889035521829979</v>
      </c>
      <c r="H17">
        <f>SUM('Employment New settlements'!H17/'Projection New Settlem data'!H17)</f>
        <v>1.2190309142731857</v>
      </c>
      <c r="I17">
        <f>SUM('Employment New settlements'!I17/'Projection New Settlem data'!I17)</f>
        <v>1.2516397026672497</v>
      </c>
      <c r="J17">
        <f>SUM('Employment New settlements'!J17/'Projection New Settlem data'!J17)</f>
        <v>1.2229354803612229</v>
      </c>
      <c r="K17">
        <f>SUM('Employment New settlements'!K17/'Projection New Settlem data'!K17)</f>
        <v>1.2518935295390607</v>
      </c>
      <c r="L17">
        <f>SUM('Employment New settlements'!L17/'Projection New Settlem data'!L17)</f>
        <v>1.2663521338194295</v>
      </c>
      <c r="M17">
        <f>SUM('Employment New settlements'!M17/'Projection New Settlem data'!M17)</f>
        <v>1.259432458284621</v>
      </c>
      <c r="N17">
        <f>SUM('Employment New settlements'!N17/'Projection New Settlem data'!N17)</f>
        <v>1.264367816091954</v>
      </c>
      <c r="O17">
        <f>SUM('Employment New settlements'!O17/'Projection New Settlem data'!O17)</f>
        <v>1.2148337595907928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4" x14ac:dyDescent="0.2">
      <c r="A18" s="10" t="s">
        <v>20</v>
      </c>
      <c r="B18">
        <f>SUM('Employment New settlements'!B18/'Projection New Settlem data'!B18)</f>
        <v>1.3871817383669887</v>
      </c>
      <c r="C18">
        <f>SUM('Employment New settlements'!C18/'Projection New Settlem data'!C18)</f>
        <v>1.4104778353483016</v>
      </c>
      <c r="D18">
        <f>SUM('Employment New settlements'!D18/'Projection New Settlem data'!D18)</f>
        <v>1.4485714285714286</v>
      </c>
      <c r="E18">
        <f>SUM('Employment New settlements'!E18/'Projection New Settlem data'!E18)</f>
        <v>1.405451448040886</v>
      </c>
      <c r="F18">
        <f>SUM('Employment New settlements'!F18/'Projection New Settlem data'!F18)</f>
        <v>1.3318284424379232</v>
      </c>
      <c r="G18">
        <f>SUM('Employment New settlements'!G18/'Projection New Settlem data'!G18)</f>
        <v>1.2317620650953984</v>
      </c>
      <c r="H18">
        <f>SUM('Employment New settlements'!H18/'Projection New Settlem data'!H18)</f>
        <v>1.3102871480345692</v>
      </c>
      <c r="I18">
        <f>SUM('Employment New settlements'!I18/'Projection New Settlem data'!I18)</f>
        <v>1.2791342952275249</v>
      </c>
      <c r="J18">
        <f>SUM('Employment New settlements'!J18/'Projection New Settlem data'!J18)</f>
        <v>1.3665108605993952</v>
      </c>
      <c r="K18">
        <f>SUM('Employment New settlements'!K18/'Projection New Settlem data'!K18)</f>
        <v>1.4566821535938781</v>
      </c>
      <c r="L18">
        <f>SUM('Employment New settlements'!L18/'Projection New Settlem data'!L18)</f>
        <v>1.3376658543189819</v>
      </c>
      <c r="M18">
        <f>SUM('Employment New settlements'!M18/'Projection New Settlem data'!M18)</f>
        <v>1.1913066809766568</v>
      </c>
      <c r="N18">
        <f>SUM('Employment New settlements'!N18/'Projection New Settlem data'!N18)</f>
        <v>1.2509939040551286</v>
      </c>
      <c r="O18">
        <f>SUM('Employment New settlements'!O18/'Projection New Settlem data'!O18)</f>
        <v>1.3211221643244382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4" x14ac:dyDescent="0.2">
      <c r="A19" s="10" t="s">
        <v>21</v>
      </c>
      <c r="B19">
        <f>SUM('Employment New settlements'!B19/'Projection New Settlem data'!B19)</f>
        <v>1.2451984635083226</v>
      </c>
      <c r="C19">
        <f>SUM('Employment New settlements'!C19/'Projection New Settlem data'!C19)</f>
        <v>1.2547649301143584</v>
      </c>
      <c r="D19">
        <f>SUM('Employment New settlements'!D19/'Projection New Settlem data'!D19)</f>
        <v>1.2641509433962264</v>
      </c>
      <c r="E19">
        <f>SUM('Employment New settlements'!E19/'Projection New Settlem data'!E19)</f>
        <v>1.2375621890547264</v>
      </c>
      <c r="F19">
        <f>SUM('Employment New settlements'!F19/'Projection New Settlem data'!F19)</f>
        <v>1.2143514259429622</v>
      </c>
      <c r="G19">
        <f>SUM('Employment New settlements'!G19/'Projection New Settlem data'!G19)</f>
        <v>1.2135036496350364</v>
      </c>
      <c r="H19">
        <f>SUM('Employment New settlements'!H19/'Projection New Settlem data'!H19)</f>
        <v>1.2272727272727273</v>
      </c>
      <c r="I19">
        <f>SUM('Employment New settlements'!I19/'Projection New Settlem data'!I19)</f>
        <v>1.2817412333736398</v>
      </c>
      <c r="J19">
        <f>SUM('Employment New settlements'!J19/'Projection New Settlem data'!J19)</f>
        <v>1.1198073449729078</v>
      </c>
      <c r="K19">
        <f>SUM('Employment New settlements'!K19/'Projection New Settlem data'!K19)</f>
        <v>1.1547690461907618</v>
      </c>
      <c r="L19">
        <f>SUM('Employment New settlements'!L19/'Projection New Settlem data'!L19)</f>
        <v>1.1372432271509378</v>
      </c>
      <c r="M19">
        <f>SUM('Employment New settlements'!M19/'Projection New Settlem data'!M19)</f>
        <v>1.0950838975566677</v>
      </c>
      <c r="N19">
        <f>SUM('Employment New settlements'!N19/'Projection New Settlem data'!N19)</f>
        <v>1.1033478893740902</v>
      </c>
      <c r="O19">
        <f>SUM('Employment New settlements'!O19/'Projection New Settlem data'!O19)</f>
        <v>1.221458206400325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4" x14ac:dyDescent="0.2">
      <c r="A20" s="10" t="s">
        <v>22</v>
      </c>
      <c r="B20">
        <f>SUM('Employment New settlements'!B20/'Projection New Settlem data'!B20)</f>
        <v>1.4079747690921378</v>
      </c>
      <c r="C20">
        <f>SUM('Employment New settlements'!C20/'Projection New Settlem data'!C20)</f>
        <v>1.4241279715618751</v>
      </c>
      <c r="D20">
        <f>SUM('Employment New settlements'!D20/'Projection New Settlem data'!D20)</f>
        <v>1.4251366120218578</v>
      </c>
      <c r="E20">
        <f>SUM('Employment New settlements'!E20/'Projection New Settlem data'!E20)</f>
        <v>1.3070628768303187</v>
      </c>
      <c r="F20">
        <f>SUM('Employment New settlements'!F20/'Projection New Settlem data'!F20)</f>
        <v>1.2837981690440707</v>
      </c>
      <c r="G20">
        <f>SUM('Employment New settlements'!G20/'Projection New Settlem data'!G20)</f>
        <v>1.3577133249264397</v>
      </c>
      <c r="H20">
        <f>SUM('Employment New settlements'!H20/'Projection New Settlem data'!H20)</f>
        <v>1.4264828738512949</v>
      </c>
      <c r="I20">
        <f>SUM('Employment New settlements'!I20/'Projection New Settlem data'!I20)</f>
        <v>1.4764961689790848</v>
      </c>
      <c r="J20">
        <f>SUM('Employment New settlements'!J20/'Projection New Settlem data'!J20)</f>
        <v>1.5158371040723981</v>
      </c>
      <c r="K20">
        <f>SUM('Employment New settlements'!K20/'Projection New Settlem data'!K20)</f>
        <v>1.5295315682281059</v>
      </c>
      <c r="L20">
        <f>SUM('Employment New settlements'!L20/'Projection New Settlem data'!L20)</f>
        <v>1.5317460317460319</v>
      </c>
      <c r="M20">
        <f>SUM('Employment New settlements'!M20/'Projection New Settlem data'!M20)</f>
        <v>1.5356025039123631</v>
      </c>
      <c r="N20">
        <f>SUM('Employment New settlements'!N20/'Projection New Settlem data'!N20)</f>
        <v>1.4519230769230769</v>
      </c>
      <c r="O20">
        <f>SUM('Employment New settlements'!O20/'Projection New Settlem data'!O20)</f>
        <v>1.3516600670118795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4" x14ac:dyDescent="0.2">
      <c r="A21" s="10" t="s">
        <v>23</v>
      </c>
      <c r="B21">
        <f>SUM('Employment New settlements'!B21/'Projection New Settlem data'!B21)</f>
        <v>1.2519272278754241</v>
      </c>
      <c r="C21">
        <f>SUM('Employment New settlements'!C21/'Projection New Settlem data'!C21)</f>
        <v>1.2812690665039659</v>
      </c>
      <c r="D21">
        <f>SUM('Employment New settlements'!D21/'Projection New Settlem data'!D21)</f>
        <v>1.2649164677804297</v>
      </c>
      <c r="E21">
        <f>SUM('Employment New settlements'!E21/'Projection New Settlem data'!E21)</f>
        <v>1.135831381733021</v>
      </c>
      <c r="F21">
        <f>SUM('Employment New settlements'!F21/'Projection New Settlem data'!F21)</f>
        <v>1.3367756741250718</v>
      </c>
      <c r="G21">
        <f>SUM('Employment New settlements'!G21/'Projection New Settlem data'!G21)</f>
        <v>1.2556689342403629</v>
      </c>
      <c r="H21">
        <f>SUM('Employment New settlements'!H21/'Projection New Settlem data'!H21)</f>
        <v>1.2644651425345752</v>
      </c>
      <c r="I21">
        <f>SUM('Employment New settlements'!I21/'Projection New Settlem data'!I21)</f>
        <v>1.2895104895104894</v>
      </c>
      <c r="J21">
        <f>SUM('Employment New settlements'!J21/'Projection New Settlem data'!J21)</f>
        <v>1.2569213732004429</v>
      </c>
      <c r="K21">
        <f>SUM('Employment New settlements'!K21/'Projection New Settlem data'!K21)</f>
        <v>1.213952210931063</v>
      </c>
      <c r="L21">
        <f>SUM('Employment New settlements'!L21/'Projection New Settlem data'!L21)</f>
        <v>1.1967213114754098</v>
      </c>
      <c r="M21">
        <f>SUM('Employment New settlements'!M21/'Projection New Settlem data'!M21)</f>
        <v>1.2241566920565832</v>
      </c>
      <c r="N21">
        <f>SUM('Employment New settlements'!N21/'Projection New Settlem data'!N21)</f>
        <v>1.2777476989713048</v>
      </c>
      <c r="O21">
        <f>SUM('Employment New settlements'!O21/'Projection New Settlem data'!O21)</f>
        <v>1.2970969734403952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4" x14ac:dyDescent="0.2">
      <c r="A22" s="20" t="s">
        <v>24</v>
      </c>
      <c r="B22">
        <f>SUM('Employment New settlements'!B22/'Projection New Settlem data'!B22)</f>
        <v>1.3085651537335286</v>
      </c>
      <c r="C22">
        <f>SUM('Employment New settlements'!C22/'Projection New Settlem data'!C22)</f>
        <v>1.2990552325581395</v>
      </c>
      <c r="D22">
        <f>SUM('Employment New settlements'!D22/'Projection New Settlem data'!D22)</f>
        <v>1.2081984897518878</v>
      </c>
      <c r="E22">
        <f>SUM('Employment New settlements'!E22/'Projection New Settlem data'!E22)</f>
        <v>1.26882863724969</v>
      </c>
      <c r="F22">
        <f>SUM('Employment New settlements'!F22/'Projection New Settlem data'!F22)</f>
        <v>1.3468958260259558</v>
      </c>
      <c r="G22">
        <f>SUM('Employment New settlements'!G22/'Projection New Settlem data'!G22)</f>
        <v>1.2636695018226003</v>
      </c>
      <c r="H22">
        <f>SUM('Employment New settlements'!H22/'Projection New Settlem data'!H22)</f>
        <v>1.2665634142144209</v>
      </c>
      <c r="I22">
        <f>SUM('Employment New settlements'!I22/'Projection New Settlem data'!I22)</f>
        <v>1.2047986289631534</v>
      </c>
      <c r="J22">
        <f>SUM('Employment New settlements'!J22/'Projection New Settlem data'!J22)</f>
        <v>1.3349225268176401</v>
      </c>
      <c r="K22">
        <f>SUM('Employment New settlements'!K22/'Projection New Settlem data'!K22)</f>
        <v>1.2889113242470134</v>
      </c>
      <c r="L22">
        <f>SUM('Employment New settlements'!L22/'Projection New Settlem data'!L22)</f>
        <v>1.2928583375146345</v>
      </c>
      <c r="M22">
        <f>SUM('Employment New settlements'!M22/'Projection New Settlem data'!M22)</f>
        <v>1.3738813390785549</v>
      </c>
      <c r="N22">
        <f>SUM('Employment New settlements'!N22/'Projection New Settlem data'!N22)</f>
        <v>1.2620881822652024</v>
      </c>
      <c r="O22">
        <f>SUM('Employment New settlements'!O22/'Projection New Settlem data'!O22)</f>
        <v>1.2539747248267428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4" x14ac:dyDescent="0.2">
      <c r="A23" s="10" t="s">
        <v>25</v>
      </c>
      <c r="B23">
        <f>SUM('Employment New settlements'!B23/'Projection New Settlem data'!B23)</f>
        <v>1.3446770064749285</v>
      </c>
      <c r="C23">
        <f>SUM('Employment New settlements'!C23/'Projection New Settlem data'!C23)</f>
        <v>1.3286609006859529</v>
      </c>
      <c r="D23">
        <f>SUM('Employment New settlements'!D23/'Projection New Settlem data'!D23)</f>
        <v>1.3309724066696178</v>
      </c>
      <c r="E23">
        <f>SUM('Employment New settlements'!E23/'Projection New Settlem data'!E23)</f>
        <v>1.3059374085990056</v>
      </c>
      <c r="F23">
        <f>SUM('Employment New settlements'!F23/'Projection New Settlem data'!F23)</f>
        <v>1.3301490809089593</v>
      </c>
      <c r="G23">
        <f>SUM('Employment New settlements'!G23/'Projection New Settlem data'!G23)</f>
        <v>1.3110061542865321</v>
      </c>
      <c r="H23">
        <f>SUM('Employment New settlements'!H23/'Projection New Settlem data'!H23)</f>
        <v>1.2584937712344282</v>
      </c>
      <c r="I23">
        <f>SUM('Employment New settlements'!I23/'Projection New Settlem data'!I23)</f>
        <v>1.2366946778711485</v>
      </c>
      <c r="J23">
        <f>SUM('Employment New settlements'!J23/'Projection New Settlem data'!J23)</f>
        <v>1.2937595129375952</v>
      </c>
      <c r="K23">
        <f>SUM('Employment New settlements'!K23/'Projection New Settlem data'!K23)</f>
        <v>1.2615215297840143</v>
      </c>
      <c r="L23">
        <f>SUM('Employment New settlements'!L23/'Projection New Settlem data'!L23)</f>
        <v>1.353414201989914</v>
      </c>
      <c r="M23">
        <f>SUM('Employment New settlements'!M23/'Projection New Settlem data'!M23)</f>
        <v>1.3262958451752604</v>
      </c>
      <c r="N23">
        <f>SUM('Employment New settlements'!N23/'Projection New Settlem data'!N23)</f>
        <v>1.2321956463316313</v>
      </c>
      <c r="O23">
        <f>SUM('Employment New settlements'!O23/'Projection New Settlem data'!O23)</f>
        <v>1.2009490296438472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4" x14ac:dyDescent="0.2">
      <c r="A24" s="10" t="s">
        <v>26</v>
      </c>
      <c r="B24">
        <f>SUM('Employment New settlements'!B24/'Projection New Settlem data'!B24)</f>
        <v>1.2805114296784192</v>
      </c>
      <c r="C24">
        <f>SUM('Employment New settlements'!C24/'Projection New Settlem data'!C24)</f>
        <v>1.2221368178324366</v>
      </c>
      <c r="D24">
        <f>SUM('Employment New settlements'!D24/'Projection New Settlem data'!D24)</f>
        <v>1.2169613995056094</v>
      </c>
      <c r="E24">
        <f>SUM('Employment New settlements'!E24/'Projection New Settlem data'!E24)</f>
        <v>1.2485896953742008</v>
      </c>
      <c r="F24">
        <f>SUM('Employment New settlements'!F24/'Projection New Settlem data'!F24)</f>
        <v>1.2179725213516523</v>
      </c>
      <c r="G24">
        <f>SUM('Employment New settlements'!G24/'Projection New Settlem data'!G24)</f>
        <v>1.2249032971081231</v>
      </c>
      <c r="H24">
        <f>SUM('Employment New settlements'!H24/'Projection New Settlem data'!H24)</f>
        <v>1.258702821546354</v>
      </c>
      <c r="I24">
        <f>SUM('Employment New settlements'!I24/'Projection New Settlem data'!I24)</f>
        <v>1.2281659388646289</v>
      </c>
      <c r="J24">
        <f>SUM('Employment New settlements'!J24/'Projection New Settlem data'!J24)</f>
        <v>1.1614884393063585</v>
      </c>
      <c r="K24">
        <f>SUM('Employment New settlements'!K24/'Projection New Settlem data'!K24)</f>
        <v>1.2273135669362085</v>
      </c>
      <c r="L24">
        <f>SUM('Employment New settlements'!L24/'Projection New Settlem data'!L24)</f>
        <v>1.2609551064210338</v>
      </c>
      <c r="M24">
        <f>SUM('Employment New settlements'!M24/'Projection New Settlem data'!M24)</f>
        <v>1.2800855767516492</v>
      </c>
      <c r="N24">
        <f>SUM('Employment New settlements'!N24/'Projection New Settlem data'!N24)</f>
        <v>1.3361687045897572</v>
      </c>
      <c r="O24">
        <f>SUM('Employment New settlements'!O24/'Projection New Settlem data'!O24)</f>
        <v>1.2124425592082009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4" x14ac:dyDescent="0.2">
      <c r="A25" s="10" t="s">
        <v>27</v>
      </c>
      <c r="B25">
        <f>SUM('Employment New settlements'!B25/'Projection New Settlem data'!B25)</f>
        <v>1.3738133619917607</v>
      </c>
      <c r="C25">
        <f>SUM('Employment New settlements'!C25/'Projection New Settlem data'!C25)</f>
        <v>1.37466784765279</v>
      </c>
      <c r="D25">
        <f>SUM('Employment New settlements'!D25/'Projection New Settlem data'!D25)</f>
        <v>1.300331183545407</v>
      </c>
      <c r="E25">
        <f>SUM('Employment New settlements'!E25/'Projection New Settlem data'!E25)</f>
        <v>1.3316195372750643</v>
      </c>
      <c r="F25">
        <f>SUM('Employment New settlements'!F25/'Projection New Settlem data'!F25)</f>
        <v>1.3302060646674485</v>
      </c>
      <c r="G25">
        <f>SUM('Employment New settlements'!G25/'Projection New Settlem data'!G25)</f>
        <v>1.3007456503728252</v>
      </c>
      <c r="H25">
        <f>SUM('Employment New settlements'!H25/'Projection New Settlem data'!H25)</f>
        <v>1.2784789378790362</v>
      </c>
      <c r="I25">
        <f>SUM('Employment New settlements'!I25/'Projection New Settlem data'!I25)</f>
        <v>1.3577446532728452</v>
      </c>
      <c r="J25">
        <f>SUM('Employment New settlements'!J25/'Projection New Settlem data'!J25)</f>
        <v>1.2912528035885933</v>
      </c>
      <c r="K25">
        <f>SUM('Employment New settlements'!K25/'Projection New Settlem data'!K25)</f>
        <v>1.2363116965561023</v>
      </c>
      <c r="L25">
        <f>SUM('Employment New settlements'!L25/'Projection New Settlem data'!L25)</f>
        <v>1.2602137020741673</v>
      </c>
      <c r="M25">
        <f>SUM('Employment New settlements'!M25/'Projection New Settlem data'!M25)</f>
        <v>1.2897225236397458</v>
      </c>
      <c r="N25">
        <f>SUM('Employment New settlements'!N25/'Projection New Settlem data'!N25)</f>
        <v>1.3178889229825099</v>
      </c>
      <c r="O25">
        <f>SUM('Employment New settlements'!O25/'Projection New Settlem data'!O25)</f>
        <v>1.31500663605437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4" x14ac:dyDescent="0.2">
      <c r="A26" s="20" t="s">
        <v>28</v>
      </c>
      <c r="B26">
        <f>SUM('Employment New settlements'!B26/'Projection New Settlem data'!B26)</f>
        <v>1.2864800476474092</v>
      </c>
      <c r="C26">
        <f>SUM('Employment New settlements'!C26/'Projection New Settlem data'!C26)</f>
        <v>1.3066666666666666</v>
      </c>
      <c r="D26">
        <f>SUM('Employment New settlements'!D26/'Projection New Settlem data'!D26)</f>
        <v>1.2570079669519032</v>
      </c>
      <c r="E26">
        <f>SUM('Employment New settlements'!E26/'Projection New Settlem data'!E26)</f>
        <v>1.3197080291970802</v>
      </c>
      <c r="F26">
        <f>SUM('Employment New settlements'!F26/'Projection New Settlem data'!F26)</f>
        <v>1.3452655889145497</v>
      </c>
      <c r="G26">
        <f>SUM('Employment New settlements'!G26/'Projection New Settlem data'!G26)</f>
        <v>1.2621359223300972</v>
      </c>
      <c r="H26">
        <f>SUM('Employment New settlements'!H26/'Projection New Settlem data'!H26)</f>
        <v>1.3216108905275099</v>
      </c>
      <c r="I26">
        <f>SUM('Employment New settlements'!I26/'Projection New Settlem data'!I26)</f>
        <v>1.2257520382344673</v>
      </c>
      <c r="J26">
        <f>SUM('Employment New settlements'!J26/'Projection New Settlem data'!J26)</f>
        <v>1.3003355704697988</v>
      </c>
      <c r="K26">
        <f>SUM('Employment New settlements'!K26/'Projection New Settlem data'!K26)</f>
        <v>1.3197544642857142</v>
      </c>
      <c r="L26">
        <f>SUM('Employment New settlements'!L26/'Projection New Settlem data'!L26)</f>
        <v>1.2631871182676291</v>
      </c>
      <c r="M26">
        <f>SUM('Employment New settlements'!M26/'Projection New Settlem data'!M26)</f>
        <v>1.3384955752212389</v>
      </c>
      <c r="N26">
        <f>SUM('Employment New settlements'!N26/'Projection New Settlem data'!N26)</f>
        <v>1.3353524229074889</v>
      </c>
      <c r="O26">
        <f>SUM('Employment New settlements'!O26/'Projection New Settlem data'!O26)</f>
        <v>1.2676943296005256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x14ac:dyDescent="0.15">
      <c r="C27" s="16"/>
      <c r="D27" s="16"/>
      <c r="E27" s="16"/>
      <c r="F27" s="16"/>
    </row>
    <row r="28" spans="1:48" x14ac:dyDescent="0.15">
      <c r="A28" s="7" t="s">
        <v>33</v>
      </c>
      <c r="B28" s="13">
        <f>SUM(B5:B26)</f>
        <v>28.790587388783582</v>
      </c>
      <c r="C28" s="13">
        <f t="shared" ref="C28:AV28" si="0">SUM(C5:C26)</f>
        <v>28.799463091922476</v>
      </c>
      <c r="D28" s="13">
        <f t="shared" si="0"/>
        <v>28.542504580344747</v>
      </c>
      <c r="E28" s="13">
        <f t="shared" si="0"/>
        <v>28.446131619244714</v>
      </c>
      <c r="F28" s="13">
        <f t="shared" si="0"/>
        <v>28.858968421695714</v>
      </c>
      <c r="G28" s="13">
        <f t="shared" si="0"/>
        <v>28.351828731115781</v>
      </c>
      <c r="H28" s="13">
        <f t="shared" si="0"/>
        <v>28.098521473531811</v>
      </c>
      <c r="I28" s="13">
        <f t="shared" si="0"/>
        <v>28.160980504315557</v>
      </c>
      <c r="J28" s="13">
        <f t="shared" si="0"/>
        <v>28.24582488743858</v>
      </c>
      <c r="K28" s="13">
        <f t="shared" si="0"/>
        <v>28.331777514778636</v>
      </c>
      <c r="L28" s="13">
        <f t="shared" si="0"/>
        <v>28.27981781463939</v>
      </c>
      <c r="M28" s="13">
        <f t="shared" si="0"/>
        <v>28.512092724193867</v>
      </c>
      <c r="N28" s="13">
        <f t="shared" si="0"/>
        <v>28.188495421971723</v>
      </c>
      <c r="O28" s="13">
        <f t="shared" si="0"/>
        <v>28.395926035387721</v>
      </c>
      <c r="P28" s="13">
        <f t="shared" si="0"/>
        <v>0</v>
      </c>
      <c r="Q28" s="13">
        <f t="shared" si="0"/>
        <v>0</v>
      </c>
      <c r="R28" s="13">
        <f t="shared" si="0"/>
        <v>0</v>
      </c>
      <c r="S28" s="13">
        <f t="shared" si="0"/>
        <v>0</v>
      </c>
      <c r="T28" s="13">
        <f t="shared" si="0"/>
        <v>0</v>
      </c>
      <c r="U28" s="13">
        <f t="shared" si="0"/>
        <v>0</v>
      </c>
      <c r="V28" s="13">
        <f t="shared" si="0"/>
        <v>0</v>
      </c>
      <c r="W28" s="13">
        <f t="shared" si="0"/>
        <v>0</v>
      </c>
      <c r="X28" s="13">
        <f t="shared" si="0"/>
        <v>0</v>
      </c>
      <c r="Y28" s="13">
        <f t="shared" si="0"/>
        <v>0</v>
      </c>
      <c r="Z28" s="13">
        <f t="shared" si="0"/>
        <v>0</v>
      </c>
      <c r="AA28" s="13">
        <f t="shared" si="0"/>
        <v>0</v>
      </c>
      <c r="AB28" s="13">
        <f t="shared" si="0"/>
        <v>0</v>
      </c>
      <c r="AC28" s="13">
        <f t="shared" si="0"/>
        <v>0</v>
      </c>
      <c r="AD28" s="13">
        <f t="shared" si="0"/>
        <v>0</v>
      </c>
      <c r="AE28" s="13">
        <f t="shared" si="0"/>
        <v>0</v>
      </c>
      <c r="AF28" s="13">
        <f t="shared" si="0"/>
        <v>0</v>
      </c>
      <c r="AG28" s="13">
        <f t="shared" si="0"/>
        <v>0</v>
      </c>
      <c r="AH28" s="13">
        <f t="shared" si="0"/>
        <v>0</v>
      </c>
      <c r="AI28" s="13">
        <f t="shared" si="0"/>
        <v>0</v>
      </c>
      <c r="AJ28" s="13">
        <f t="shared" si="0"/>
        <v>0</v>
      </c>
      <c r="AK28" s="13">
        <f t="shared" si="0"/>
        <v>0</v>
      </c>
      <c r="AL28" s="13">
        <f t="shared" si="0"/>
        <v>0</v>
      </c>
      <c r="AM28" s="13">
        <f t="shared" si="0"/>
        <v>0</v>
      </c>
      <c r="AN28" s="13">
        <f t="shared" si="0"/>
        <v>0</v>
      </c>
      <c r="AO28" s="13">
        <f t="shared" si="0"/>
        <v>0</v>
      </c>
      <c r="AP28" s="13">
        <f t="shared" si="0"/>
        <v>0</v>
      </c>
      <c r="AQ28" s="13">
        <f t="shared" si="0"/>
        <v>0</v>
      </c>
      <c r="AR28" s="13">
        <f t="shared" si="0"/>
        <v>0</v>
      </c>
      <c r="AS28" s="13">
        <f t="shared" si="0"/>
        <v>0</v>
      </c>
      <c r="AT28" s="13">
        <f t="shared" si="0"/>
        <v>0</v>
      </c>
      <c r="AU28" s="13">
        <f t="shared" si="0"/>
        <v>0</v>
      </c>
      <c r="AV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Baseline data</vt:lpstr>
      <vt:lpstr>New build change of plans</vt:lpstr>
      <vt:lpstr>Projection New Settlements</vt:lpstr>
      <vt:lpstr>Projection New Settlem data</vt:lpstr>
      <vt:lpstr>Employment New settlements</vt:lpstr>
      <vt:lpstr>Employment per dwelling</vt:lpstr>
      <vt:lpstr>New Settlement dwellings chart</vt:lpstr>
      <vt:lpstr>New Settlement employment chart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Hickford</dc:creator>
  <cp:lastModifiedBy>Will Usher</cp:lastModifiedBy>
  <dcterms:created xsi:type="dcterms:W3CDTF">2019-03-13T11:06:06Z</dcterms:created>
  <dcterms:modified xsi:type="dcterms:W3CDTF">2019-05-02T13:40:00Z</dcterms:modified>
</cp:coreProperties>
</file>