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raperegrino17\Downloads\"/>
    </mc:Choice>
  </mc:AlternateContent>
  <bookViews>
    <workbookView xWindow="0" yWindow="0" windowWidth="29010" windowHeight="12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3" i="1" l="1"/>
  <c r="AC124" i="1"/>
  <c r="AC125" i="1"/>
  <c r="AC126" i="1"/>
  <c r="AJ60" i="1" s="1"/>
  <c r="AC127" i="1"/>
  <c r="AJ61" i="1" s="1"/>
  <c r="AC128" i="1"/>
  <c r="AJ62" i="1" s="1"/>
  <c r="AC129" i="1"/>
  <c r="AC122" i="1"/>
  <c r="AK20" i="1" s="1"/>
  <c r="AK21" i="1"/>
  <c r="AK22" i="1"/>
  <c r="AJ57" i="1"/>
  <c r="AJ58" i="1"/>
  <c r="AK23" i="1"/>
  <c r="AH28" i="1"/>
  <c r="AI28" i="1"/>
  <c r="AH29" i="1"/>
  <c r="AI29" i="1"/>
  <c r="AH30" i="1"/>
  <c r="AI30" i="1"/>
  <c r="AI27" i="1"/>
  <c r="AH27" i="1"/>
  <c r="AK30" i="1"/>
  <c r="AK28" i="1"/>
  <c r="AK29" i="1"/>
  <c r="AK27" i="1"/>
  <c r="AJ28" i="1"/>
  <c r="AJ29" i="1"/>
  <c r="AJ30" i="1"/>
  <c r="AJ27" i="1"/>
  <c r="AJ63" i="1"/>
  <c r="T102" i="1"/>
  <c r="U102" i="1"/>
  <c r="T103" i="1"/>
  <c r="V103" i="1" s="1"/>
  <c r="X103" i="1" s="1"/>
  <c r="U103" i="1"/>
  <c r="T104" i="1"/>
  <c r="U104" i="1"/>
  <c r="T105" i="1"/>
  <c r="U105" i="1"/>
  <c r="W105" i="1" s="1"/>
  <c r="T106" i="1"/>
  <c r="U106" i="1"/>
  <c r="T107" i="1"/>
  <c r="V107" i="1" s="1"/>
  <c r="X107" i="1" s="1"/>
  <c r="U107" i="1"/>
  <c r="T108" i="1"/>
  <c r="U108" i="1"/>
  <c r="T109" i="1"/>
  <c r="U109" i="1"/>
  <c r="W109" i="1" s="1"/>
  <c r="T110" i="1"/>
  <c r="U110" i="1"/>
  <c r="T111" i="1"/>
  <c r="U111" i="1"/>
  <c r="T112" i="1"/>
  <c r="U112" i="1"/>
  <c r="T113" i="1"/>
  <c r="U113" i="1"/>
  <c r="W113" i="1" s="1"/>
  <c r="T114" i="1"/>
  <c r="U114" i="1"/>
  <c r="T115" i="1"/>
  <c r="V115" i="1" s="1"/>
  <c r="X115" i="1" s="1"/>
  <c r="U115" i="1"/>
  <c r="T116" i="1"/>
  <c r="U116" i="1"/>
  <c r="T117" i="1"/>
  <c r="U117" i="1"/>
  <c r="W117" i="1" s="1"/>
  <c r="T118" i="1"/>
  <c r="U118" i="1"/>
  <c r="T119" i="1"/>
  <c r="V119" i="1" s="1"/>
  <c r="X119" i="1" s="1"/>
  <c r="U119" i="1"/>
  <c r="T120" i="1"/>
  <c r="V120" i="1" s="1"/>
  <c r="X120" i="1" s="1"/>
  <c r="U120" i="1"/>
  <c r="T121" i="1"/>
  <c r="U121" i="1"/>
  <c r="W121" i="1" s="1"/>
  <c r="U101" i="1"/>
  <c r="W101" i="1" s="1"/>
  <c r="T101" i="1"/>
  <c r="O102" i="1"/>
  <c r="P102" i="1"/>
  <c r="O103" i="1"/>
  <c r="Q103" i="1" s="1"/>
  <c r="P103" i="1"/>
  <c r="R103" i="1" s="1"/>
  <c r="O104" i="1"/>
  <c r="P104" i="1"/>
  <c r="R104" i="1" s="1"/>
  <c r="O105" i="1"/>
  <c r="P105" i="1"/>
  <c r="O106" i="1"/>
  <c r="Q106" i="1" s="1"/>
  <c r="P106" i="1"/>
  <c r="R106" i="1" s="1"/>
  <c r="O107" i="1"/>
  <c r="Q107" i="1" s="1"/>
  <c r="P107" i="1"/>
  <c r="R107" i="1" s="1"/>
  <c r="O108" i="1"/>
  <c r="P108" i="1"/>
  <c r="R108" i="1" s="1"/>
  <c r="O109" i="1"/>
  <c r="P109" i="1"/>
  <c r="O110" i="1"/>
  <c r="Q110" i="1" s="1"/>
  <c r="S110" i="1" s="1"/>
  <c r="P110" i="1"/>
  <c r="O111" i="1"/>
  <c r="P111" i="1"/>
  <c r="R111" i="1" s="1"/>
  <c r="O112" i="1"/>
  <c r="P112" i="1"/>
  <c r="R112" i="1" s="1"/>
  <c r="O113" i="1"/>
  <c r="P113" i="1"/>
  <c r="O114" i="1"/>
  <c r="Q114" i="1" s="1"/>
  <c r="S114" i="1" s="1"/>
  <c r="P114" i="1"/>
  <c r="O115" i="1"/>
  <c r="P115" i="1"/>
  <c r="R115" i="1" s="1"/>
  <c r="O116" i="1"/>
  <c r="P116" i="1"/>
  <c r="R116" i="1" s="1"/>
  <c r="O117" i="1"/>
  <c r="P117" i="1"/>
  <c r="R117" i="1" s="1"/>
  <c r="O118" i="1"/>
  <c r="P118" i="1"/>
  <c r="O119" i="1"/>
  <c r="Q119" i="1" s="1"/>
  <c r="S119" i="1" s="1"/>
  <c r="P119" i="1"/>
  <c r="O120" i="1"/>
  <c r="Q120" i="1" s="1"/>
  <c r="P120" i="1"/>
  <c r="R120" i="1" s="1"/>
  <c r="O121" i="1"/>
  <c r="P121" i="1"/>
  <c r="P101" i="1"/>
  <c r="O101" i="1"/>
  <c r="J102" i="1"/>
  <c r="K102" i="1"/>
  <c r="J103" i="1"/>
  <c r="K103" i="1"/>
  <c r="M103" i="1" s="1"/>
  <c r="J104" i="1"/>
  <c r="K104" i="1"/>
  <c r="M104" i="1" s="1"/>
  <c r="J105" i="1"/>
  <c r="K105" i="1"/>
  <c r="J106" i="1"/>
  <c r="L106" i="1" s="1"/>
  <c r="N106" i="1" s="1"/>
  <c r="K106" i="1"/>
  <c r="J107" i="1"/>
  <c r="L107" i="1" s="1"/>
  <c r="K107" i="1"/>
  <c r="J108" i="1"/>
  <c r="L108" i="1" s="1"/>
  <c r="N108" i="1" s="1"/>
  <c r="K108" i="1"/>
  <c r="J109" i="1"/>
  <c r="K109" i="1"/>
  <c r="J110" i="1"/>
  <c r="K110" i="1"/>
  <c r="J111" i="1"/>
  <c r="K111" i="1"/>
  <c r="J112" i="1"/>
  <c r="K112" i="1"/>
  <c r="M112" i="1" s="1"/>
  <c r="J113" i="1"/>
  <c r="K113" i="1"/>
  <c r="J114" i="1"/>
  <c r="L114" i="1" s="1"/>
  <c r="K114" i="1"/>
  <c r="M114" i="1" s="1"/>
  <c r="J115" i="1"/>
  <c r="L115" i="1" s="1"/>
  <c r="K115" i="1"/>
  <c r="M115" i="1" s="1"/>
  <c r="J116" i="1"/>
  <c r="K116" i="1"/>
  <c r="M116" i="1" s="1"/>
  <c r="J117" i="1"/>
  <c r="K117" i="1"/>
  <c r="J118" i="1"/>
  <c r="K118" i="1"/>
  <c r="J119" i="1"/>
  <c r="L119" i="1" s="1"/>
  <c r="K119" i="1"/>
  <c r="M119" i="1" s="1"/>
  <c r="J120" i="1"/>
  <c r="K120" i="1"/>
  <c r="M120" i="1" s="1"/>
  <c r="J121" i="1"/>
  <c r="K121" i="1"/>
  <c r="K101" i="1"/>
  <c r="J101" i="1"/>
  <c r="F121" i="1"/>
  <c r="E121" i="1"/>
  <c r="F120" i="1"/>
  <c r="H120" i="1" s="1"/>
  <c r="E120" i="1"/>
  <c r="G120" i="1" s="1"/>
  <c r="F119" i="1"/>
  <c r="H119" i="1" s="1"/>
  <c r="E119" i="1"/>
  <c r="F118" i="1"/>
  <c r="E118" i="1"/>
  <c r="F117" i="1"/>
  <c r="E117" i="1"/>
  <c r="F116" i="1"/>
  <c r="H116" i="1" s="1"/>
  <c r="E116" i="1"/>
  <c r="F115" i="1"/>
  <c r="H115" i="1" s="1"/>
  <c r="E115" i="1"/>
  <c r="G115" i="1" s="1"/>
  <c r="F114" i="1"/>
  <c r="E114" i="1"/>
  <c r="F113" i="1"/>
  <c r="E113" i="1"/>
  <c r="F112" i="1"/>
  <c r="H112" i="1" s="1"/>
  <c r="E112" i="1"/>
  <c r="F111" i="1"/>
  <c r="H111" i="1" s="1"/>
  <c r="E111" i="1"/>
  <c r="F110" i="1"/>
  <c r="E110" i="1"/>
  <c r="F109" i="1"/>
  <c r="E109" i="1"/>
  <c r="F108" i="1"/>
  <c r="H108" i="1" s="1"/>
  <c r="E108" i="1"/>
  <c r="F107" i="1"/>
  <c r="E107" i="1"/>
  <c r="G107" i="1" s="1"/>
  <c r="F106" i="1"/>
  <c r="E106" i="1"/>
  <c r="F105" i="1"/>
  <c r="E105" i="1"/>
  <c r="F104" i="1"/>
  <c r="E104" i="1"/>
  <c r="F103" i="1"/>
  <c r="H103" i="1" s="1"/>
  <c r="E103" i="1"/>
  <c r="G103" i="1" s="1"/>
  <c r="F102" i="1"/>
  <c r="E102" i="1"/>
  <c r="H121" i="1"/>
  <c r="H117" i="1"/>
  <c r="G116" i="1"/>
  <c r="H113" i="1"/>
  <c r="H105" i="1"/>
  <c r="H102" i="1"/>
  <c r="H104" i="1"/>
  <c r="H107" i="1"/>
  <c r="H114" i="1"/>
  <c r="H118" i="1"/>
  <c r="F101" i="1"/>
  <c r="H101" i="1" s="1"/>
  <c r="E101" i="1"/>
  <c r="G101" i="1"/>
  <c r="R121" i="1"/>
  <c r="M121" i="1"/>
  <c r="C121" i="1"/>
  <c r="V121" i="1" s="1"/>
  <c r="W120" i="1"/>
  <c r="C120" i="1"/>
  <c r="W119" i="1"/>
  <c r="R119" i="1"/>
  <c r="C119" i="1"/>
  <c r="W118" i="1"/>
  <c r="R118" i="1"/>
  <c r="Q118" i="1"/>
  <c r="S118" i="1" s="1"/>
  <c r="M118" i="1"/>
  <c r="C118" i="1"/>
  <c r="V118" i="1" s="1"/>
  <c r="M117" i="1"/>
  <c r="C117" i="1"/>
  <c r="Q117" i="1" s="1"/>
  <c r="W116" i="1"/>
  <c r="V116" i="1"/>
  <c r="X116" i="1" s="1"/>
  <c r="Q116" i="1"/>
  <c r="C116" i="1"/>
  <c r="W115" i="1"/>
  <c r="Q115" i="1"/>
  <c r="W114" i="1"/>
  <c r="V114" i="1"/>
  <c r="X114" i="1" s="1"/>
  <c r="R114" i="1"/>
  <c r="C114" i="1"/>
  <c r="R113" i="1"/>
  <c r="Q113" i="1"/>
  <c r="S113" i="1" s="1"/>
  <c r="M113" i="1"/>
  <c r="C113" i="1"/>
  <c r="W112" i="1"/>
  <c r="C112" i="1"/>
  <c r="W111" i="1"/>
  <c r="M111" i="1"/>
  <c r="W110" i="1"/>
  <c r="V110" i="1"/>
  <c r="R110" i="1"/>
  <c r="M110" i="1"/>
  <c r="H110" i="1"/>
  <c r="C110" i="1"/>
  <c r="G110" i="1" s="1"/>
  <c r="R109" i="1"/>
  <c r="Q109" i="1"/>
  <c r="S109" i="1" s="1"/>
  <c r="M109" i="1"/>
  <c r="L109" i="1"/>
  <c r="N109" i="1" s="1"/>
  <c r="H109" i="1"/>
  <c r="C109" i="1"/>
  <c r="V109" i="1" s="1"/>
  <c r="W108" i="1"/>
  <c r="M108" i="1"/>
  <c r="C108" i="1"/>
  <c r="W107" i="1"/>
  <c r="M107" i="1"/>
  <c r="C107" i="1"/>
  <c r="W106" i="1"/>
  <c r="V106" i="1"/>
  <c r="X106" i="1" s="1"/>
  <c r="M106" i="1"/>
  <c r="H106" i="1"/>
  <c r="C106" i="1"/>
  <c r="G106" i="1" s="1"/>
  <c r="I106" i="1" s="1"/>
  <c r="R105" i="1"/>
  <c r="Q105" i="1"/>
  <c r="S105" i="1" s="1"/>
  <c r="M105" i="1"/>
  <c r="C105" i="1"/>
  <c r="V105" i="1" s="1"/>
  <c r="W104" i="1"/>
  <c r="C104" i="1"/>
  <c r="W103" i="1"/>
  <c r="C103" i="1"/>
  <c r="W102" i="1"/>
  <c r="V102" i="1"/>
  <c r="X102" i="1" s="1"/>
  <c r="R102" i="1"/>
  <c r="Q102" i="1"/>
  <c r="S102" i="1" s="1"/>
  <c r="M102" i="1"/>
  <c r="C102" i="1"/>
  <c r="G102" i="1" s="1"/>
  <c r="V101" i="1"/>
  <c r="R101" i="1"/>
  <c r="Q101" i="1"/>
  <c r="M101" i="1"/>
  <c r="L101" i="1"/>
  <c r="N101" i="1" s="1"/>
  <c r="AJ21" i="1"/>
  <c r="AJ22" i="1"/>
  <c r="AJ23" i="1"/>
  <c r="AJ20" i="1"/>
  <c r="AH21" i="1"/>
  <c r="AH22" i="1"/>
  <c r="AH23" i="1"/>
  <c r="AH20" i="1"/>
  <c r="AC29" i="1"/>
  <c r="AC25" i="1"/>
  <c r="AC91" i="1"/>
  <c r="AC95" i="1"/>
  <c r="S96" i="1"/>
  <c r="S95" i="1"/>
  <c r="S94" i="1"/>
  <c r="S93" i="1"/>
  <c r="X91" i="1"/>
  <c r="S91" i="1"/>
  <c r="N91" i="1"/>
  <c r="I91" i="1"/>
  <c r="X95" i="1"/>
  <c r="N95" i="1"/>
  <c r="I95" i="1"/>
  <c r="X62" i="1"/>
  <c r="S62" i="1"/>
  <c r="N62" i="1"/>
  <c r="X58" i="1"/>
  <c r="S58" i="1"/>
  <c r="N5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V16" i="1"/>
  <c r="W16" i="1"/>
  <c r="W17" i="1"/>
  <c r="W18" i="1"/>
  <c r="W19" i="1"/>
  <c r="W20" i="1"/>
  <c r="W21" i="1"/>
  <c r="W22" i="1"/>
  <c r="V35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V49" i="1"/>
  <c r="W49" i="1"/>
  <c r="W50" i="1"/>
  <c r="W51" i="1"/>
  <c r="W52" i="1"/>
  <c r="W53" i="1"/>
  <c r="W54" i="1"/>
  <c r="W55" i="1"/>
  <c r="V68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V82" i="1"/>
  <c r="W82" i="1"/>
  <c r="W83" i="1"/>
  <c r="W84" i="1"/>
  <c r="W85" i="1"/>
  <c r="W86" i="1"/>
  <c r="W87" i="1"/>
  <c r="W8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Q16" i="1"/>
  <c r="R16" i="1"/>
  <c r="R17" i="1"/>
  <c r="R18" i="1"/>
  <c r="R19" i="1"/>
  <c r="R20" i="1"/>
  <c r="R21" i="1"/>
  <c r="R22" i="1"/>
  <c r="Q35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49" i="1"/>
  <c r="R49" i="1"/>
  <c r="R50" i="1"/>
  <c r="R51" i="1"/>
  <c r="R52" i="1"/>
  <c r="R53" i="1"/>
  <c r="R54" i="1"/>
  <c r="R55" i="1"/>
  <c r="Q68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Q82" i="1"/>
  <c r="R82" i="1"/>
  <c r="R83" i="1"/>
  <c r="R84" i="1"/>
  <c r="R85" i="1"/>
  <c r="R86" i="1"/>
  <c r="R87" i="1"/>
  <c r="R8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16" i="1"/>
  <c r="M16" i="1"/>
  <c r="M17" i="1"/>
  <c r="M18" i="1"/>
  <c r="M19" i="1"/>
  <c r="M20" i="1"/>
  <c r="M21" i="1"/>
  <c r="M22" i="1"/>
  <c r="L35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L49" i="1"/>
  <c r="M49" i="1"/>
  <c r="M50" i="1"/>
  <c r="M51" i="1"/>
  <c r="M52" i="1"/>
  <c r="M53" i="1"/>
  <c r="M54" i="1"/>
  <c r="M55" i="1"/>
  <c r="L68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L82" i="1"/>
  <c r="M82" i="1"/>
  <c r="M83" i="1"/>
  <c r="M84" i="1"/>
  <c r="M85" i="1"/>
  <c r="M86" i="1"/>
  <c r="M87" i="1"/>
  <c r="M88" i="1"/>
  <c r="R2" i="1"/>
  <c r="Q2" i="1"/>
  <c r="W2" i="1"/>
  <c r="V2" i="1"/>
  <c r="L2" i="1"/>
  <c r="M2" i="1"/>
  <c r="AJ56" i="1" l="1"/>
  <c r="AJ59" i="1"/>
  <c r="X105" i="1"/>
  <c r="X109" i="1"/>
  <c r="X121" i="1"/>
  <c r="X125" i="1" s="1"/>
  <c r="V113" i="1"/>
  <c r="X113" i="1" s="1"/>
  <c r="X110" i="1"/>
  <c r="X118" i="1"/>
  <c r="V108" i="1"/>
  <c r="X108" i="1" s="1"/>
  <c r="X101" i="1"/>
  <c r="S120" i="1"/>
  <c r="S107" i="1"/>
  <c r="S103" i="1"/>
  <c r="S106" i="1"/>
  <c r="S116" i="1"/>
  <c r="Q104" i="1"/>
  <c r="S104" i="1" s="1"/>
  <c r="S115" i="1"/>
  <c r="S117" i="1"/>
  <c r="Q112" i="1"/>
  <c r="S112" i="1" s="1"/>
  <c r="S101" i="1"/>
  <c r="S128" i="1" s="1"/>
  <c r="N119" i="1"/>
  <c r="N115" i="1"/>
  <c r="N114" i="1"/>
  <c r="N107" i="1"/>
  <c r="N127" i="1" s="1"/>
  <c r="L116" i="1"/>
  <c r="N116" i="1" s="1"/>
  <c r="L120" i="1"/>
  <c r="N120" i="1" s="1"/>
  <c r="L103" i="1"/>
  <c r="N103" i="1" s="1"/>
  <c r="I110" i="1"/>
  <c r="I120" i="1"/>
  <c r="I103" i="1"/>
  <c r="I115" i="1"/>
  <c r="I116" i="1"/>
  <c r="I107" i="1"/>
  <c r="G119" i="1"/>
  <c r="I119" i="1" s="1"/>
  <c r="I102" i="1"/>
  <c r="G114" i="1"/>
  <c r="I114" i="1" s="1"/>
  <c r="I101" i="1"/>
  <c r="N123" i="1"/>
  <c r="X129" i="1"/>
  <c r="X127" i="1"/>
  <c r="L121" i="1"/>
  <c r="N121" i="1" s="1"/>
  <c r="G104" i="1"/>
  <c r="I104" i="1" s="1"/>
  <c r="L105" i="1"/>
  <c r="N105" i="1" s="1"/>
  <c r="G112" i="1"/>
  <c r="I112" i="1" s="1"/>
  <c r="L113" i="1"/>
  <c r="N113" i="1" s="1"/>
  <c r="G117" i="1"/>
  <c r="I117" i="1" s="1"/>
  <c r="L118" i="1"/>
  <c r="N118" i="1" s="1"/>
  <c r="L102" i="1"/>
  <c r="N102" i="1" s="1"/>
  <c r="V104" i="1"/>
  <c r="X104" i="1" s="1"/>
  <c r="G109" i="1"/>
  <c r="I109" i="1" s="1"/>
  <c r="L110" i="1"/>
  <c r="N110" i="1" s="1"/>
  <c r="V112" i="1"/>
  <c r="X112" i="1" s="1"/>
  <c r="V117" i="1"/>
  <c r="X117" i="1" s="1"/>
  <c r="Q108" i="1"/>
  <c r="S108" i="1" s="1"/>
  <c r="C111" i="1"/>
  <c r="Q121" i="1"/>
  <c r="S121" i="1" s="1"/>
  <c r="L104" i="1"/>
  <c r="N104" i="1" s="1"/>
  <c r="L112" i="1"/>
  <c r="N112" i="1" s="1"/>
  <c r="L117" i="1"/>
  <c r="N117" i="1" s="1"/>
  <c r="G108" i="1"/>
  <c r="I108" i="1" s="1"/>
  <c r="G121" i="1"/>
  <c r="I121" i="1" s="1"/>
  <c r="G105" i="1"/>
  <c r="I105" i="1" s="1"/>
  <c r="G113" i="1"/>
  <c r="I113" i="1" s="1"/>
  <c r="G118" i="1"/>
  <c r="I118" i="1" s="1"/>
  <c r="N35" i="1"/>
  <c r="N82" i="1"/>
  <c r="S82" i="1"/>
  <c r="N49" i="1"/>
  <c r="X82" i="1"/>
  <c r="X49" i="1"/>
  <c r="S35" i="1"/>
  <c r="S49" i="1"/>
  <c r="N68" i="1"/>
  <c r="N16" i="1"/>
  <c r="N2" i="1"/>
  <c r="H88" i="1"/>
  <c r="C88" i="1"/>
  <c r="G88" i="1" s="1"/>
  <c r="H87" i="1"/>
  <c r="C87" i="1"/>
  <c r="H86" i="1"/>
  <c r="C86" i="1"/>
  <c r="H85" i="1"/>
  <c r="C85" i="1"/>
  <c r="G85" i="1" s="1"/>
  <c r="H84" i="1"/>
  <c r="C84" i="1"/>
  <c r="H83" i="1"/>
  <c r="C83" i="1"/>
  <c r="G83" i="1" s="1"/>
  <c r="H82" i="1"/>
  <c r="G82" i="1"/>
  <c r="H81" i="1"/>
  <c r="H80" i="1"/>
  <c r="H79" i="1"/>
  <c r="H78" i="1"/>
  <c r="C78" i="1"/>
  <c r="G78" i="1" s="1"/>
  <c r="H77" i="1"/>
  <c r="H76" i="1"/>
  <c r="C76" i="1"/>
  <c r="G76" i="1" s="1"/>
  <c r="I76" i="1" s="1"/>
  <c r="H75" i="1"/>
  <c r="C75" i="1"/>
  <c r="H74" i="1"/>
  <c r="C74" i="1"/>
  <c r="G74" i="1" s="1"/>
  <c r="H73" i="1"/>
  <c r="C73" i="1"/>
  <c r="H72" i="1"/>
  <c r="C72" i="1"/>
  <c r="H71" i="1"/>
  <c r="C71" i="1"/>
  <c r="H70" i="1"/>
  <c r="C70" i="1"/>
  <c r="G70" i="1" s="1"/>
  <c r="H69" i="1"/>
  <c r="C69" i="1"/>
  <c r="G69" i="1" s="1"/>
  <c r="H68" i="1"/>
  <c r="G68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G49" i="1"/>
  <c r="H48" i="1"/>
  <c r="H47" i="1"/>
  <c r="H46" i="1"/>
  <c r="H45" i="1"/>
  <c r="H44" i="1"/>
  <c r="H43" i="1"/>
  <c r="C43" i="1"/>
  <c r="G43" i="1" s="1"/>
  <c r="H42" i="1"/>
  <c r="C42" i="1"/>
  <c r="H41" i="1"/>
  <c r="C41" i="1"/>
  <c r="H40" i="1"/>
  <c r="C40" i="1"/>
  <c r="H39" i="1"/>
  <c r="C39" i="1"/>
  <c r="C46" i="1" s="1"/>
  <c r="H38" i="1"/>
  <c r="C38" i="1"/>
  <c r="H37" i="1"/>
  <c r="C37" i="1"/>
  <c r="G37" i="1" s="1"/>
  <c r="H36" i="1"/>
  <c r="C36" i="1"/>
  <c r="H35" i="1"/>
  <c r="G35" i="1"/>
  <c r="H22" i="1"/>
  <c r="C22" i="1"/>
  <c r="G22" i="1" s="1"/>
  <c r="H21" i="1"/>
  <c r="C21" i="1"/>
  <c r="H20" i="1"/>
  <c r="C20" i="1"/>
  <c r="H19" i="1"/>
  <c r="C19" i="1"/>
  <c r="H18" i="1"/>
  <c r="C18" i="1"/>
  <c r="G18" i="1" s="1"/>
  <c r="H17" i="1"/>
  <c r="C17" i="1"/>
  <c r="G17" i="1" s="1"/>
  <c r="H16" i="1"/>
  <c r="G16" i="1"/>
  <c r="H15" i="1"/>
  <c r="C15" i="1"/>
  <c r="H14" i="1"/>
  <c r="H13" i="1"/>
  <c r="H12" i="1"/>
  <c r="H11" i="1"/>
  <c r="H10" i="1"/>
  <c r="C10" i="1"/>
  <c r="H9" i="1"/>
  <c r="C9" i="1"/>
  <c r="G9" i="1" s="1"/>
  <c r="H8" i="1"/>
  <c r="C8" i="1"/>
  <c r="G8" i="1" s="1"/>
  <c r="H7" i="1"/>
  <c r="C7" i="1"/>
  <c r="G7" i="1" s="1"/>
  <c r="H6" i="1"/>
  <c r="C6" i="1"/>
  <c r="H5" i="1"/>
  <c r="C5" i="1"/>
  <c r="H4" i="1"/>
  <c r="C4" i="1"/>
  <c r="C11" i="1" s="1"/>
  <c r="H3" i="1"/>
  <c r="C3" i="1"/>
  <c r="H2" i="1"/>
  <c r="G2" i="1"/>
  <c r="X128" i="1" l="1"/>
  <c r="X123" i="1"/>
  <c r="S127" i="1"/>
  <c r="N125" i="1"/>
  <c r="N128" i="1"/>
  <c r="N129" i="1"/>
  <c r="I127" i="1"/>
  <c r="I129" i="1"/>
  <c r="I123" i="1"/>
  <c r="I128" i="1"/>
  <c r="I125" i="1"/>
  <c r="S123" i="1"/>
  <c r="L111" i="1"/>
  <c r="N111" i="1" s="1"/>
  <c r="N122" i="1" s="1"/>
  <c r="V111" i="1"/>
  <c r="X111" i="1" s="1"/>
  <c r="X126" i="1" s="1"/>
  <c r="G111" i="1"/>
  <c r="I111" i="1" s="1"/>
  <c r="I126" i="1" s="1"/>
  <c r="Q111" i="1"/>
  <c r="S111" i="1" s="1"/>
  <c r="S122" i="1" s="1"/>
  <c r="S124" i="1"/>
  <c r="N124" i="1"/>
  <c r="S125" i="1"/>
  <c r="X124" i="1"/>
  <c r="I124" i="1"/>
  <c r="S129" i="1"/>
  <c r="I68" i="1"/>
  <c r="I85" i="1"/>
  <c r="I78" i="1"/>
  <c r="I74" i="1"/>
  <c r="I69" i="1"/>
  <c r="I8" i="1"/>
  <c r="I17" i="1"/>
  <c r="I37" i="1"/>
  <c r="I43" i="1"/>
  <c r="I2" i="1"/>
  <c r="I9" i="1"/>
  <c r="I22" i="1"/>
  <c r="I70" i="1"/>
  <c r="I35" i="1"/>
  <c r="I49" i="1"/>
  <c r="I7" i="1"/>
  <c r="G53" i="1"/>
  <c r="I53" i="1" s="1"/>
  <c r="V53" i="1"/>
  <c r="X53" i="1" s="1"/>
  <c r="Q53" i="1"/>
  <c r="S53" i="1" s="1"/>
  <c r="L53" i="1"/>
  <c r="N53" i="1" s="1"/>
  <c r="V84" i="1"/>
  <c r="Q84" i="1"/>
  <c r="S84" i="1" s="1"/>
  <c r="L84" i="1"/>
  <c r="N84" i="1" s="1"/>
  <c r="C12" i="1"/>
  <c r="G12" i="1" s="1"/>
  <c r="I12" i="1" s="1"/>
  <c r="Q5" i="1"/>
  <c r="S5" i="1" s="1"/>
  <c r="V5" i="1"/>
  <c r="L5" i="1"/>
  <c r="N5" i="1" s="1"/>
  <c r="G84" i="1"/>
  <c r="I84" i="1" s="1"/>
  <c r="G5" i="1"/>
  <c r="I5" i="1" s="1"/>
  <c r="V75" i="1"/>
  <c r="L75" i="1"/>
  <c r="N75" i="1" s="1"/>
  <c r="Q75" i="1"/>
  <c r="S75" i="1" s="1"/>
  <c r="G11" i="1"/>
  <c r="I11" i="1" s="1"/>
  <c r="V11" i="1"/>
  <c r="X11" i="1" s="1"/>
  <c r="Q11" i="1"/>
  <c r="S11" i="1" s="1"/>
  <c r="L11" i="1"/>
  <c r="N11" i="1" s="1"/>
  <c r="Q39" i="1"/>
  <c r="S39" i="1" s="1"/>
  <c r="V39" i="1"/>
  <c r="L39" i="1"/>
  <c r="N39" i="1" s="1"/>
  <c r="Q18" i="1"/>
  <c r="S18" i="1" s="1"/>
  <c r="V18" i="1"/>
  <c r="L18" i="1"/>
  <c r="N18" i="1" s="1"/>
  <c r="V41" i="1"/>
  <c r="X41" i="1" s="1"/>
  <c r="Q41" i="1"/>
  <c r="S41" i="1" s="1"/>
  <c r="L41" i="1"/>
  <c r="N41" i="1" s="1"/>
  <c r="G54" i="1"/>
  <c r="I54" i="1" s="1"/>
  <c r="V54" i="1"/>
  <c r="Q54" i="1"/>
  <c r="S54" i="1" s="1"/>
  <c r="L54" i="1"/>
  <c r="N54" i="1" s="1"/>
  <c r="L19" i="1"/>
  <c r="N19" i="1" s="1"/>
  <c r="V19" i="1"/>
  <c r="Q19" i="1"/>
  <c r="S19" i="1" s="1"/>
  <c r="G41" i="1"/>
  <c r="I41" i="1" s="1"/>
  <c r="G75" i="1"/>
  <c r="I75" i="1" s="1"/>
  <c r="V85" i="1"/>
  <c r="X85" i="1" s="1"/>
  <c r="Q85" i="1"/>
  <c r="S85" i="1" s="1"/>
  <c r="L85" i="1"/>
  <c r="N85" i="1" s="1"/>
  <c r="V6" i="1"/>
  <c r="Q6" i="1"/>
  <c r="S6" i="1" s="1"/>
  <c r="L6" i="1"/>
  <c r="N6" i="1" s="1"/>
  <c r="G39" i="1"/>
  <c r="I39" i="1" s="1"/>
  <c r="V73" i="1"/>
  <c r="X73" i="1" s="1"/>
  <c r="Q73" i="1"/>
  <c r="S73" i="1" s="1"/>
  <c r="L73" i="1"/>
  <c r="N73" i="1" s="1"/>
  <c r="G6" i="1"/>
  <c r="I6" i="1" s="1"/>
  <c r="V9" i="1"/>
  <c r="X9" i="1" s="1"/>
  <c r="Q9" i="1"/>
  <c r="S9" i="1" s="1"/>
  <c r="L9" i="1"/>
  <c r="N9" i="1" s="1"/>
  <c r="V17" i="1"/>
  <c r="X17" i="1" s="1"/>
  <c r="Q17" i="1"/>
  <c r="S17" i="1" s="1"/>
  <c r="L17" i="1"/>
  <c r="N17" i="1" s="1"/>
  <c r="V37" i="1"/>
  <c r="X37" i="1" s="1"/>
  <c r="Q37" i="1"/>
  <c r="S37" i="1" s="1"/>
  <c r="L37" i="1"/>
  <c r="N37" i="1" s="1"/>
  <c r="C44" i="1"/>
  <c r="G73" i="1"/>
  <c r="I73" i="1" s="1"/>
  <c r="V76" i="1"/>
  <c r="Q76" i="1"/>
  <c r="S76" i="1" s="1"/>
  <c r="L76" i="1"/>
  <c r="N76" i="1" s="1"/>
  <c r="Q83" i="1"/>
  <c r="S83" i="1" s="1"/>
  <c r="V83" i="1"/>
  <c r="X83" i="1" s="1"/>
  <c r="L83" i="1"/>
  <c r="N83" i="1" s="1"/>
  <c r="G38" i="1"/>
  <c r="I38" i="1" s="1"/>
  <c r="V38" i="1"/>
  <c r="L38" i="1"/>
  <c r="N38" i="1" s="1"/>
  <c r="Q38" i="1"/>
  <c r="S38" i="1" s="1"/>
  <c r="V43" i="1"/>
  <c r="Q43" i="1"/>
  <c r="S43" i="1" s="1"/>
  <c r="L43" i="1"/>
  <c r="N43" i="1" s="1"/>
  <c r="C79" i="1"/>
  <c r="V72" i="1"/>
  <c r="Q72" i="1"/>
  <c r="S72" i="1" s="1"/>
  <c r="L72" i="1"/>
  <c r="N72" i="1" s="1"/>
  <c r="V87" i="1"/>
  <c r="X87" i="1" s="1"/>
  <c r="Q87" i="1"/>
  <c r="S87" i="1" s="1"/>
  <c r="L87" i="1"/>
  <c r="N87" i="1" s="1"/>
  <c r="G36" i="1"/>
  <c r="I36" i="1" s="1"/>
  <c r="V36" i="1"/>
  <c r="Q36" i="1"/>
  <c r="S36" i="1" s="1"/>
  <c r="L36" i="1"/>
  <c r="N36" i="1" s="1"/>
  <c r="G72" i="1"/>
  <c r="I72" i="1" s="1"/>
  <c r="G87" i="1"/>
  <c r="I87" i="1" s="1"/>
  <c r="C48" i="1"/>
  <c r="G55" i="1"/>
  <c r="I55" i="1" s="1"/>
  <c r="Q55" i="1"/>
  <c r="S55" i="1" s="1"/>
  <c r="V55" i="1"/>
  <c r="X55" i="1" s="1"/>
  <c r="L55" i="1"/>
  <c r="N55" i="1" s="1"/>
  <c r="V20" i="1"/>
  <c r="X20" i="1" s="1"/>
  <c r="Q20" i="1"/>
  <c r="S20" i="1" s="1"/>
  <c r="L20" i="1"/>
  <c r="N20" i="1" s="1"/>
  <c r="G42" i="1"/>
  <c r="I42" i="1" s="1"/>
  <c r="L42" i="1"/>
  <c r="N42" i="1" s="1"/>
  <c r="V42" i="1"/>
  <c r="Q42" i="1"/>
  <c r="S42" i="1" s="1"/>
  <c r="G52" i="1"/>
  <c r="I52" i="1" s="1"/>
  <c r="V52" i="1"/>
  <c r="Q52" i="1"/>
  <c r="S52" i="1" s="1"/>
  <c r="L52" i="1"/>
  <c r="N52" i="1" s="1"/>
  <c r="Q71" i="1"/>
  <c r="S71" i="1" s="1"/>
  <c r="V71" i="1"/>
  <c r="L71" i="1"/>
  <c r="N71" i="1" s="1"/>
  <c r="C80" i="1"/>
  <c r="V86" i="1"/>
  <c r="L86" i="1"/>
  <c r="N86" i="1" s="1"/>
  <c r="Q86" i="1"/>
  <c r="S86" i="1" s="1"/>
  <c r="V10" i="1"/>
  <c r="Q10" i="1"/>
  <c r="S10" i="1" s="1"/>
  <c r="L10" i="1"/>
  <c r="N10" i="1" s="1"/>
  <c r="V69" i="1"/>
  <c r="X69" i="1" s="1"/>
  <c r="Q69" i="1"/>
  <c r="S69" i="1" s="1"/>
  <c r="L69" i="1"/>
  <c r="N69" i="1" s="1"/>
  <c r="V21" i="1"/>
  <c r="X21" i="1" s="1"/>
  <c r="Q21" i="1"/>
  <c r="S21" i="1" s="1"/>
  <c r="L21" i="1"/>
  <c r="N21" i="1" s="1"/>
  <c r="L8" i="1"/>
  <c r="N8" i="1" s="1"/>
  <c r="V8" i="1"/>
  <c r="Q8" i="1"/>
  <c r="S8" i="1" s="1"/>
  <c r="G21" i="1"/>
  <c r="I21" i="1" s="1"/>
  <c r="G50" i="1"/>
  <c r="I50" i="1" s="1"/>
  <c r="Q50" i="1"/>
  <c r="S50" i="1" s="1"/>
  <c r="V50" i="1"/>
  <c r="L50" i="1"/>
  <c r="N50" i="1" s="1"/>
  <c r="Q78" i="1"/>
  <c r="S78" i="1" s="1"/>
  <c r="V78" i="1"/>
  <c r="L78" i="1"/>
  <c r="N78" i="1" s="1"/>
  <c r="C77" i="1"/>
  <c r="V70" i="1"/>
  <c r="X70" i="1" s="1"/>
  <c r="L70" i="1"/>
  <c r="N70" i="1" s="1"/>
  <c r="Q70" i="1"/>
  <c r="S70" i="1" s="1"/>
  <c r="G3" i="1"/>
  <c r="I3" i="1" s="1"/>
  <c r="V3" i="1"/>
  <c r="Q3" i="1"/>
  <c r="S3" i="1" s="1"/>
  <c r="L3" i="1"/>
  <c r="N3" i="1" s="1"/>
  <c r="G19" i="1"/>
  <c r="I19" i="1" s="1"/>
  <c r="L22" i="1"/>
  <c r="N22" i="1" s="1"/>
  <c r="Q22" i="1"/>
  <c r="S22" i="1" s="1"/>
  <c r="V22" i="1"/>
  <c r="X22" i="1" s="1"/>
  <c r="G51" i="1"/>
  <c r="I51" i="1" s="1"/>
  <c r="Q51" i="1"/>
  <c r="S51" i="1" s="1"/>
  <c r="V51" i="1"/>
  <c r="X51" i="1" s="1"/>
  <c r="L51" i="1"/>
  <c r="N51" i="1" s="1"/>
  <c r="V88" i="1"/>
  <c r="Q88" i="1"/>
  <c r="S88" i="1" s="1"/>
  <c r="L88" i="1"/>
  <c r="N88" i="1" s="1"/>
  <c r="V4" i="1"/>
  <c r="X4" i="1" s="1"/>
  <c r="L4" i="1"/>
  <c r="N4" i="1" s="1"/>
  <c r="Q4" i="1"/>
  <c r="S4" i="1" s="1"/>
  <c r="C13" i="1"/>
  <c r="V13" i="1" s="1"/>
  <c r="G4" i="1"/>
  <c r="I4" i="1" s="1"/>
  <c r="C14" i="1"/>
  <c r="Q14" i="1" s="1"/>
  <c r="S14" i="1" s="1"/>
  <c r="V7" i="1"/>
  <c r="Q7" i="1"/>
  <c r="S7" i="1" s="1"/>
  <c r="L7" i="1"/>
  <c r="N7" i="1" s="1"/>
  <c r="G20" i="1"/>
  <c r="I20" i="1" s="1"/>
  <c r="G40" i="1"/>
  <c r="I40" i="1" s="1"/>
  <c r="V40" i="1"/>
  <c r="X40" i="1" s="1"/>
  <c r="Q40" i="1"/>
  <c r="S40" i="1" s="1"/>
  <c r="L40" i="1"/>
  <c r="N40" i="1" s="1"/>
  <c r="G71" i="1"/>
  <c r="I71" i="1" s="1"/>
  <c r="C81" i="1"/>
  <c r="L74" i="1"/>
  <c r="N74" i="1" s="1"/>
  <c r="N94" i="1" s="1"/>
  <c r="V74" i="1"/>
  <c r="X74" i="1" s="1"/>
  <c r="Q74" i="1"/>
  <c r="S74" i="1" s="1"/>
  <c r="G86" i="1"/>
  <c r="I86" i="1" s="1"/>
  <c r="G46" i="1"/>
  <c r="I46" i="1" s="1"/>
  <c r="Q46" i="1"/>
  <c r="S46" i="1" s="1"/>
  <c r="V46" i="1"/>
  <c r="L46" i="1"/>
  <c r="N46" i="1" s="1"/>
  <c r="G10" i="1"/>
  <c r="I10" i="1" s="1"/>
  <c r="Q15" i="1"/>
  <c r="S15" i="1" s="1"/>
  <c r="V15" i="1"/>
  <c r="X15" i="1" s="1"/>
  <c r="L15" i="1"/>
  <c r="N15" i="1" s="1"/>
  <c r="G15" i="1"/>
  <c r="I15" i="1" s="1"/>
  <c r="I18" i="1"/>
  <c r="S68" i="1"/>
  <c r="X35" i="1"/>
  <c r="S16" i="1"/>
  <c r="X16" i="1" s="1"/>
  <c r="S2" i="1"/>
  <c r="X2" i="1" s="1"/>
  <c r="I88" i="1"/>
  <c r="I16" i="1"/>
  <c r="I83" i="1"/>
  <c r="I82" i="1"/>
  <c r="C45" i="1"/>
  <c r="C47" i="1"/>
  <c r="N126" i="1" l="1"/>
  <c r="I62" i="1"/>
  <c r="AC62" i="1" s="1"/>
  <c r="I59" i="1"/>
  <c r="I58" i="1"/>
  <c r="AC58" i="1" s="1"/>
  <c r="X122" i="1"/>
  <c r="S126" i="1"/>
  <c r="I122" i="1"/>
  <c r="I94" i="1"/>
  <c r="I90" i="1"/>
  <c r="N25" i="1"/>
  <c r="N29" i="1"/>
  <c r="I61" i="1"/>
  <c r="S29" i="1"/>
  <c r="S25" i="1"/>
  <c r="I29" i="1"/>
  <c r="I25" i="1"/>
  <c r="S57" i="1"/>
  <c r="N30" i="1"/>
  <c r="N28" i="1"/>
  <c r="N61" i="1"/>
  <c r="S30" i="1"/>
  <c r="S28" i="1"/>
  <c r="S61" i="1"/>
  <c r="I30" i="1"/>
  <c r="I28" i="1"/>
  <c r="X61" i="1"/>
  <c r="I57" i="1"/>
  <c r="N90" i="1"/>
  <c r="N57" i="1"/>
  <c r="S26" i="1"/>
  <c r="S24" i="1"/>
  <c r="N26" i="1"/>
  <c r="N24" i="1"/>
  <c r="I26" i="1"/>
  <c r="I24" i="1"/>
  <c r="X57" i="1"/>
  <c r="X68" i="1"/>
  <c r="S90" i="1"/>
  <c r="G14" i="1"/>
  <c r="I14" i="1" s="1"/>
  <c r="X18" i="1"/>
  <c r="X3" i="1"/>
  <c r="X52" i="1"/>
  <c r="X43" i="1"/>
  <c r="X19" i="1"/>
  <c r="X5" i="1"/>
  <c r="X76" i="1"/>
  <c r="X54" i="1"/>
  <c r="Q12" i="1"/>
  <c r="S12" i="1" s="1"/>
  <c r="V12" i="1"/>
  <c r="X12" i="1" s="1"/>
  <c r="L12" i="1"/>
  <c r="N12" i="1" s="1"/>
  <c r="Q13" i="1"/>
  <c r="S13" i="1" s="1"/>
  <c r="X38" i="1"/>
  <c r="X42" i="1"/>
  <c r="X36" i="1"/>
  <c r="X46" i="1"/>
  <c r="X71" i="1"/>
  <c r="X39" i="1"/>
  <c r="V14" i="1"/>
  <c r="X14" i="1" s="1"/>
  <c r="X8" i="1"/>
  <c r="X84" i="1"/>
  <c r="X86" i="1"/>
  <c r="L13" i="1"/>
  <c r="N13" i="1" s="1"/>
  <c r="X10" i="1"/>
  <c r="X6" i="1"/>
  <c r="V77" i="1"/>
  <c r="X77" i="1" s="1"/>
  <c r="Q77" i="1"/>
  <c r="S77" i="1" s="1"/>
  <c r="L77" i="1"/>
  <c r="N77" i="1" s="1"/>
  <c r="G77" i="1"/>
  <c r="I77" i="1" s="1"/>
  <c r="I89" i="1" s="1"/>
  <c r="X13" i="1"/>
  <c r="L14" i="1"/>
  <c r="N14" i="1" s="1"/>
  <c r="X88" i="1"/>
  <c r="G47" i="1"/>
  <c r="I47" i="1" s="1"/>
  <c r="L47" i="1"/>
  <c r="N47" i="1" s="1"/>
  <c r="Q47" i="1"/>
  <c r="S47" i="1" s="1"/>
  <c r="V47" i="1"/>
  <c r="X47" i="1" s="1"/>
  <c r="G79" i="1"/>
  <c r="I79" i="1" s="1"/>
  <c r="L79" i="1"/>
  <c r="N79" i="1" s="1"/>
  <c r="Q79" i="1"/>
  <c r="S79" i="1" s="1"/>
  <c r="V79" i="1"/>
  <c r="X79" i="1" s="1"/>
  <c r="G48" i="1"/>
  <c r="I48" i="1" s="1"/>
  <c r="I63" i="1" s="1"/>
  <c r="V48" i="1"/>
  <c r="X48" i="1" s="1"/>
  <c r="Q48" i="1"/>
  <c r="S48" i="1" s="1"/>
  <c r="S63" i="1" s="1"/>
  <c r="L48" i="1"/>
  <c r="N48" i="1" s="1"/>
  <c r="N59" i="1" s="1"/>
  <c r="G13" i="1"/>
  <c r="I13" i="1" s="1"/>
  <c r="I27" i="1" s="1"/>
  <c r="V80" i="1"/>
  <c r="X80" i="1" s="1"/>
  <c r="Q80" i="1"/>
  <c r="S80" i="1" s="1"/>
  <c r="L80" i="1"/>
  <c r="N80" i="1" s="1"/>
  <c r="G80" i="1"/>
  <c r="I80" i="1" s="1"/>
  <c r="G45" i="1"/>
  <c r="I45" i="1" s="1"/>
  <c r="V45" i="1"/>
  <c r="X45" i="1" s="1"/>
  <c r="Q45" i="1"/>
  <c r="S45" i="1" s="1"/>
  <c r="S60" i="1" s="1"/>
  <c r="L45" i="1"/>
  <c r="N45" i="1" s="1"/>
  <c r="X78" i="1"/>
  <c r="G44" i="1"/>
  <c r="I44" i="1" s="1"/>
  <c r="V44" i="1"/>
  <c r="Q44" i="1"/>
  <c r="S44" i="1" s="1"/>
  <c r="L44" i="1"/>
  <c r="N44" i="1" s="1"/>
  <c r="V81" i="1"/>
  <c r="X81" i="1" s="1"/>
  <c r="Q81" i="1"/>
  <c r="S81" i="1" s="1"/>
  <c r="S92" i="1" s="1"/>
  <c r="L81" i="1"/>
  <c r="N81" i="1" s="1"/>
  <c r="N96" i="1" s="1"/>
  <c r="G81" i="1"/>
  <c r="I81" i="1" s="1"/>
  <c r="I96" i="1" s="1"/>
  <c r="X7" i="1"/>
  <c r="X50" i="1"/>
  <c r="X72" i="1"/>
  <c r="X75" i="1"/>
  <c r="AI22" i="1" l="1"/>
  <c r="I56" i="1"/>
  <c r="I92" i="1"/>
  <c r="N93" i="1"/>
  <c r="I93" i="1"/>
  <c r="N27" i="1"/>
  <c r="X29" i="1"/>
  <c r="X25" i="1"/>
  <c r="S27" i="1"/>
  <c r="I60" i="1"/>
  <c r="X59" i="1"/>
  <c r="N60" i="1"/>
  <c r="X27" i="1"/>
  <c r="N63" i="1"/>
  <c r="N23" i="1"/>
  <c r="N92" i="1"/>
  <c r="AC61" i="1"/>
  <c r="X63" i="1"/>
  <c r="X30" i="1"/>
  <c r="AC30" i="1" s="1"/>
  <c r="X28" i="1"/>
  <c r="AC28" i="1" s="1"/>
  <c r="X96" i="1"/>
  <c r="AC96" i="1" s="1"/>
  <c r="X94" i="1"/>
  <c r="AC94" i="1" s="1"/>
  <c r="X93" i="1"/>
  <c r="S59" i="1"/>
  <c r="S89" i="1"/>
  <c r="I23" i="1"/>
  <c r="AC57" i="1"/>
  <c r="AI21" i="1" s="1"/>
  <c r="N89" i="1"/>
  <c r="N56" i="1"/>
  <c r="S56" i="1"/>
  <c r="S23" i="1"/>
  <c r="X26" i="1"/>
  <c r="AC26" i="1" s="1"/>
  <c r="X24" i="1"/>
  <c r="AC24" i="1" s="1"/>
  <c r="X92" i="1"/>
  <c r="X90" i="1"/>
  <c r="AC90" i="1" s="1"/>
  <c r="X89" i="1"/>
  <c r="X23" i="1"/>
  <c r="X44" i="1"/>
  <c r="X56" i="1" s="1"/>
  <c r="AC93" i="1" l="1"/>
  <c r="AC89" i="1"/>
  <c r="AC27" i="1"/>
  <c r="AC59" i="1"/>
  <c r="AI23" i="1" s="1"/>
  <c r="AC92" i="1"/>
  <c r="AC63" i="1"/>
  <c r="X60" i="1"/>
  <c r="AC60" i="1" s="1"/>
  <c r="AC56" i="1"/>
  <c r="AI20" i="1" s="1"/>
  <c r="AC23" i="1"/>
</calcChain>
</file>

<file path=xl/sharedStrings.xml><?xml version="1.0" encoding="utf-8"?>
<sst xmlns="http://schemas.openxmlformats.org/spreadsheetml/2006/main" count="455" uniqueCount="100">
  <si>
    <t>Person</t>
  </si>
  <si>
    <t>Points</t>
  </si>
  <si>
    <t>AJ</t>
  </si>
  <si>
    <t>Pt 1</t>
  </si>
  <si>
    <t>Pt 2</t>
  </si>
  <si>
    <t>Pt 3</t>
  </si>
  <si>
    <t>Pt 4</t>
  </si>
  <si>
    <t>Pt 5</t>
  </si>
  <si>
    <t>Pt 6</t>
  </si>
  <si>
    <t>Pt 7</t>
  </si>
  <si>
    <t>Pt 8</t>
  </si>
  <si>
    <t>Pt 9</t>
  </si>
  <si>
    <t>Pt 10</t>
  </si>
  <si>
    <t>Pt 11</t>
  </si>
  <si>
    <t>Pt 12</t>
  </si>
  <si>
    <t>Pt 13</t>
  </si>
  <si>
    <t>Pt 14</t>
  </si>
  <si>
    <t>Pt 15</t>
  </si>
  <si>
    <t>Pt 16</t>
  </si>
  <si>
    <t>Pt 17</t>
  </si>
  <si>
    <t>Pt 18</t>
  </si>
  <si>
    <t>Pt 19</t>
  </si>
  <si>
    <t>Pt 20</t>
  </si>
  <si>
    <t>Pt 21</t>
  </si>
  <si>
    <t>Jordan</t>
  </si>
  <si>
    <t>Jonathan</t>
  </si>
  <si>
    <t>T X-Pos (1)</t>
  </si>
  <si>
    <t>T Y-Pos (1)</t>
  </si>
  <si>
    <t>X Diff (1)</t>
  </si>
  <si>
    <t>Y Diff (1)</t>
  </si>
  <si>
    <t>T X-Pos (2)</t>
  </si>
  <si>
    <t>T Y-Pos (2)</t>
  </si>
  <si>
    <t>X Diff (2)</t>
  </si>
  <si>
    <t>Y Diff (2)</t>
  </si>
  <si>
    <t>T X-Pos (3)</t>
  </si>
  <si>
    <t>T Y-Pos (3)</t>
  </si>
  <si>
    <t>X Diff (3)</t>
  </si>
  <si>
    <t>Y Diff (3)</t>
  </si>
  <si>
    <t>T X-Pos (4)</t>
  </si>
  <si>
    <t>T Y-Pos (4)</t>
  </si>
  <si>
    <t>X Diff (4)</t>
  </si>
  <si>
    <t>Y Diff (4)</t>
  </si>
  <si>
    <t>Actual X-Pos</t>
  </si>
  <si>
    <t>Actual Y-Pos</t>
  </si>
  <si>
    <t>E Dist. (1)</t>
  </si>
  <si>
    <t>E Dist. (2)</t>
  </si>
  <si>
    <t>E Dist. (3)</t>
  </si>
  <si>
    <t>E Dist. (4)</t>
  </si>
  <si>
    <t>Avg E Dist (1, total)</t>
  </si>
  <si>
    <t>Avg E Dist (1, corners)</t>
  </si>
  <si>
    <t>Avg E Dist (1, L to R)</t>
  </si>
  <si>
    <t>Avg E Dist (2, total)</t>
  </si>
  <si>
    <t>Avg E Dist (2, corners)</t>
  </si>
  <si>
    <t>Avg E Dist (2, L to R)</t>
  </si>
  <si>
    <t>Avg E Dist (3, total)</t>
  </si>
  <si>
    <t>Avg E Dist (3, corners)</t>
  </si>
  <si>
    <t>Avg E Dist (3, L to R)</t>
  </si>
  <si>
    <t>Avg E Dist (4, total)</t>
  </si>
  <si>
    <t>Avg E Dist (4, corners)</t>
  </si>
  <si>
    <t>Avg E Dist (4, L to R)</t>
  </si>
  <si>
    <t>Avg E Dist (total)</t>
  </si>
  <si>
    <t>Avg E Dist (corners)</t>
  </si>
  <si>
    <t>Avg E Dist (L to R)</t>
  </si>
  <si>
    <t>Total</t>
  </si>
  <si>
    <t>Standard Deviation (1, total)</t>
  </si>
  <si>
    <t>Standard Deviation (1, corners)</t>
  </si>
  <si>
    <t>Standard Deviation (1, L to R)</t>
  </si>
  <si>
    <t>Avg ST Deviation (total)</t>
  </si>
  <si>
    <t>Avg ST Deviation (corners)</t>
  </si>
  <si>
    <t>Avg ST Deviation (L to R)</t>
  </si>
  <si>
    <t>User 1</t>
  </si>
  <si>
    <t>User 2</t>
  </si>
  <si>
    <t>User 3</t>
  </si>
  <si>
    <t>total</t>
  </si>
  <si>
    <t>corners</t>
  </si>
  <si>
    <t>L to R</t>
  </si>
  <si>
    <t>Avg E Dist (1, T to B)</t>
  </si>
  <si>
    <t>Avg E Dist (2, T to B)</t>
  </si>
  <si>
    <t>Standard Deviation (1, T to B)</t>
  </si>
  <si>
    <t>Avg E Dist (3, T to B)</t>
  </si>
  <si>
    <t>Avg E Dist (4, T to B)</t>
  </si>
  <si>
    <t>Standard Deviation (2, total)</t>
  </si>
  <si>
    <t>Standard Deviation (2, corners)</t>
  </si>
  <si>
    <t>Standard Deviation (2, T to B)</t>
  </si>
  <si>
    <t>Standard Deviation (2, L to R)</t>
  </si>
  <si>
    <t>Standard Deviation (3, total)</t>
  </si>
  <si>
    <t>Standard Deviation (3, corners)</t>
  </si>
  <si>
    <t>Standard Deviation (3, T to B)</t>
  </si>
  <si>
    <t>Standard Deviation (3, L to R)</t>
  </si>
  <si>
    <t>Standard Deviation (4, total)</t>
  </si>
  <si>
    <t>Standard Deviation (4, corners)</t>
  </si>
  <si>
    <t>Standard Deviation (4, T to B)</t>
  </si>
  <si>
    <t>Standard Deviation (4, L to R)</t>
  </si>
  <si>
    <t>Avg St Deviation (T to B)</t>
  </si>
  <si>
    <t>Avg E Dist (T to B)</t>
  </si>
  <si>
    <t>T to B</t>
  </si>
  <si>
    <t>User 4</t>
  </si>
  <si>
    <t>Aira</t>
  </si>
  <si>
    <t>shhhh…</t>
  </si>
  <si>
    <t>don't click on the cells because I made up my own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</si>
</sst>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Sheet1!$AH$19:$AK$19</c:f>
              <c:strCache>
                <c:ptCount val="4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</c:strCache>
            </c:strRef>
          </c:cat>
          <c:val>
            <c:numRef>
              <c:f>Sheet1!$AH$20:$AK$20</c:f>
              <c:numCache>
                <c:formatCode>General</c:formatCode>
                <c:ptCount val="4"/>
                <c:pt idx="0">
                  <c:v>23.730696722464685</c:v>
                </c:pt>
                <c:pt idx="1">
                  <c:v>38.411368298604842</c:v>
                </c:pt>
                <c:pt idx="2">
                  <c:v>43.782750824634007</c:v>
                </c:pt>
                <c:pt idx="3">
                  <c:v>30.226372206034007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08E-8ECD-1D85B8FE35AE}"/>
            </c:ext>
          </c:extLst>
        </c:ser>
        <c:ser>
          <c:idx val="1"/>
          <c:order val="1"/>
          <c:tx>
            <c:strRef>
              <c:f>Sheet1!$AG$21</c:f>
              <c:strCache>
                <c:ptCount val="1"/>
                <c:pt idx="0">
                  <c:v>corners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Sheet1!$AH$19:$AK$19</c:f>
              <c:strCache>
                <c:ptCount val="4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</c:strCache>
            </c:strRef>
          </c:cat>
          <c:val>
            <c:numRef>
              <c:f>Sheet1!$AH$21:$AK$21</c:f>
              <c:numCache>
                <c:formatCode>General</c:formatCode>
                <c:ptCount val="4"/>
                <c:pt idx="0">
                  <c:v>29.343813424844875</c:v>
                </c:pt>
                <c:pt idx="1">
                  <c:v>42.13413680608123</c:v>
                </c:pt>
                <c:pt idx="2">
                  <c:v>47.647876148942188</c:v>
                </c:pt>
                <c:pt idx="3">
                  <c:v>34.732801084812799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C-408E-8ECD-1D85B8FE35AE}"/>
            </c:ext>
          </c:extLst>
        </c:ser>
        <c:ser>
          <c:idx val="2"/>
          <c:order val="2"/>
          <c:tx>
            <c:strRef>
              <c:f>Sheet1!$AG$22</c:f>
              <c:strCache>
                <c:ptCount val="1"/>
                <c:pt idx="0">
                  <c:v>T to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Sheet1!$AH$19:$AK$19</c:f>
              <c:strCache>
                <c:ptCount val="4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</c:strCache>
            </c:strRef>
          </c:cat>
          <c:val>
            <c:numRef>
              <c:f>Sheet1!$AH$22:$AK$22</c:f>
              <c:numCache>
                <c:formatCode>General</c:formatCode>
                <c:ptCount val="4"/>
                <c:pt idx="0">
                  <c:v>21.556779721136106</c:v>
                </c:pt>
                <c:pt idx="1">
                  <c:v>39.4718462364348</c:v>
                </c:pt>
                <c:pt idx="2">
                  <c:v>40.809056869724593</c:v>
                </c:pt>
                <c:pt idx="3">
                  <c:v>29.967895879100784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C-408E-8ECD-1D85B8FE35AE}"/>
            </c:ext>
          </c:extLst>
        </c:ser>
        <c:ser>
          <c:idx val="3"/>
          <c:order val="3"/>
          <c:tx>
            <c:strRef>
              <c:f>Sheet1!$AG$23</c:f>
              <c:strCache>
                <c:ptCount val="1"/>
                <c:pt idx="0">
                  <c:v>L to 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Sheet1!$AH$19:$AK$19</c:f>
              <c:strCache>
                <c:ptCount val="4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</c:strCache>
            </c:strRef>
          </c:cat>
          <c:val>
            <c:numRef>
              <c:f>Sheet1!$AH$23:$AK$23</c:f>
              <c:numCache>
                <c:formatCode>General</c:formatCode>
                <c:ptCount val="4"/>
                <c:pt idx="0">
                  <c:v>29.719510033805456</c:v>
                </c:pt>
                <c:pt idx="1">
                  <c:v>49.19115961449058</c:v>
                </c:pt>
                <c:pt idx="2">
                  <c:v>50.508067995923298</c:v>
                </c:pt>
                <c:pt idx="3">
                  <c:v>33.691544945950795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C-408E-8ECD-1D85B8FE35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18112"/>
        <c:axId val="487522048"/>
      </c:barChart>
      <c:catAx>
        <c:axId val="4875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048"/>
        <c:crosses val="autoZero"/>
        <c:auto val="1"/>
        <c:lblAlgn val="ctr"/>
        <c:lblOffset val="100"/>
        <c:noMultiLvlLbl val="0"/>
      </c:catAx>
      <c:valAx>
        <c:axId val="487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559626</xdr:colOff>
      <xdr:row>101</xdr:row>
      <xdr:rowOff>68406</xdr:rowOff>
    </xdr:from>
    <xdr:to>
      <xdr:col>32</xdr:col>
      <xdr:colOff>276350</xdr:colOff>
      <xdr:row>115</xdr:row>
      <xdr:rowOff>125681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5"/>
  <sheetViews>
    <sheetView tabSelected="1" topLeftCell="N85" zoomScaleNormal="100" workbookViewId="0">
      <selection activeCell="AI134" sqref="AI134"/>
    </sheetView>
  </sheetViews>
  <sheetFormatPr defaultRowHeight="15" x14ac:dyDescent="0.25"/>
  <cols>
    <col min="1" max="1" width="9.85546875" customWidth="1"/>
    <col min="2" max="2" width="6.5703125" customWidth="1"/>
    <col min="3" max="4" width="12.140625" customWidth="1"/>
    <col min="5" max="6" width="10.85546875" customWidth="1"/>
    <col min="7" max="8" width="11.28515625" customWidth="1"/>
    <col min="9" max="9" width="10.28515625" customWidth="1"/>
    <col min="10" max="11" width="10.85546875" customWidth="1"/>
    <col min="12" max="13" width="11.28515625" customWidth="1"/>
    <col min="14" max="14" width="10.28515625" customWidth="1"/>
    <col min="15" max="16" width="10.85546875" customWidth="1"/>
    <col min="17" max="18" width="11.28515625" customWidth="1"/>
    <col min="19" max="19" width="10.28515625" customWidth="1"/>
    <col min="20" max="21" width="10.85546875" customWidth="1"/>
    <col min="22" max="23" width="11.28515625" customWidth="1"/>
    <col min="24" max="24" width="10.28515625" customWidth="1"/>
  </cols>
  <sheetData>
    <row r="1" spans="1:24" x14ac:dyDescent="0.25">
      <c r="A1" t="s">
        <v>0</v>
      </c>
      <c r="B1" t="s">
        <v>1</v>
      </c>
      <c r="C1" t="s">
        <v>42</v>
      </c>
      <c r="D1" t="s">
        <v>43</v>
      </c>
      <c r="E1" s="1" t="s">
        <v>26</v>
      </c>
      <c r="F1" s="2" t="s">
        <v>27</v>
      </c>
      <c r="G1" s="2" t="s">
        <v>28</v>
      </c>
      <c r="H1" s="2" t="s">
        <v>29</v>
      </c>
      <c r="I1" s="3" t="s">
        <v>44</v>
      </c>
      <c r="J1" s="1" t="s">
        <v>30</v>
      </c>
      <c r="K1" s="2" t="s">
        <v>31</v>
      </c>
      <c r="L1" s="2" t="s">
        <v>32</v>
      </c>
      <c r="M1" s="2" t="s">
        <v>33</v>
      </c>
      <c r="N1" s="3" t="s">
        <v>45</v>
      </c>
      <c r="O1" s="1" t="s">
        <v>34</v>
      </c>
      <c r="P1" s="2" t="s">
        <v>35</v>
      </c>
      <c r="Q1" s="2" t="s">
        <v>36</v>
      </c>
      <c r="R1" s="2" t="s">
        <v>37</v>
      </c>
      <c r="S1" s="3" t="s">
        <v>46</v>
      </c>
      <c r="T1" s="1" t="s">
        <v>38</v>
      </c>
      <c r="U1" s="2" t="s">
        <v>39</v>
      </c>
      <c r="V1" s="2" t="s">
        <v>40</v>
      </c>
      <c r="W1" s="2" t="s">
        <v>41</v>
      </c>
      <c r="X1" s="3" t="s">
        <v>47</v>
      </c>
    </row>
    <row r="2" spans="1:24" x14ac:dyDescent="0.25">
      <c r="A2" t="s">
        <v>2</v>
      </c>
      <c r="B2" t="s">
        <v>3</v>
      </c>
      <c r="C2">
        <v>48</v>
      </c>
      <c r="D2">
        <v>1020</v>
      </c>
      <c r="E2" s="4">
        <v>37</v>
      </c>
      <c r="F2" s="5">
        <v>1044</v>
      </c>
      <c r="G2" s="5">
        <f>C2-E2</f>
        <v>11</v>
      </c>
      <c r="H2" s="5">
        <f>D2-F2</f>
        <v>-24</v>
      </c>
      <c r="I2" s="6">
        <f>SQRT(G2*G2+H2*H2)</f>
        <v>26.40075756488817</v>
      </c>
      <c r="J2" s="4">
        <v>54</v>
      </c>
      <c r="K2" s="5">
        <v>1018</v>
      </c>
      <c r="L2" s="5">
        <f>C2-J2</f>
        <v>-6</v>
      </c>
      <c r="M2" s="5">
        <f>D2-K2</f>
        <v>2</v>
      </c>
      <c r="N2" s="6">
        <f>SQRT(L2*L2+M2*M2)</f>
        <v>6.324555320336759</v>
      </c>
      <c r="O2" s="4">
        <v>53</v>
      </c>
      <c r="P2" s="5">
        <v>1007</v>
      </c>
      <c r="Q2" s="5">
        <f>C2-O2</f>
        <v>-5</v>
      </c>
      <c r="R2" s="5">
        <f>D2-P2</f>
        <v>13</v>
      </c>
      <c r="S2" s="6">
        <f>SQRT(Q2*Q2+R2*R2)</f>
        <v>13.928388277184119</v>
      </c>
      <c r="T2" s="4">
        <v>44</v>
      </c>
      <c r="U2" s="5">
        <v>1016</v>
      </c>
      <c r="V2" s="5">
        <f>C2-T2</f>
        <v>4</v>
      </c>
      <c r="W2" s="5">
        <f>D2-U2</f>
        <v>4</v>
      </c>
      <c r="X2" s="6">
        <f>SQRT(V2*V2+W2*W2)</f>
        <v>5.6568542494923806</v>
      </c>
    </row>
    <row r="3" spans="1:24" x14ac:dyDescent="0.25">
      <c r="A3" t="s">
        <v>2</v>
      </c>
      <c r="B3" t="s">
        <v>4</v>
      </c>
      <c r="C3">
        <f>96*3 + 48</f>
        <v>336</v>
      </c>
      <c r="D3">
        <v>1020</v>
      </c>
      <c r="E3" s="4">
        <v>335</v>
      </c>
      <c r="F3" s="5">
        <v>1028</v>
      </c>
      <c r="G3" s="5">
        <f t="shared" ref="G3:H22" si="0">C3-E3</f>
        <v>1</v>
      </c>
      <c r="H3" s="5">
        <f t="shared" si="0"/>
        <v>-8</v>
      </c>
      <c r="I3" s="6">
        <f t="shared" ref="I3:I22" si="1">SQRT(G3*G3+H3*H3)</f>
        <v>8.0622577482985491</v>
      </c>
      <c r="J3" s="4">
        <v>356</v>
      </c>
      <c r="K3" s="5">
        <v>1022</v>
      </c>
      <c r="L3" s="5">
        <f t="shared" ref="L3:L88" si="2">C3-J3</f>
        <v>-20</v>
      </c>
      <c r="M3" s="5">
        <f t="shared" ref="M3:M88" si="3">D3-K3</f>
        <v>-2</v>
      </c>
      <c r="N3" s="6">
        <f t="shared" ref="N3:N22" si="4">SQRT(L3*L3+M3*M3)</f>
        <v>20.09975124224178</v>
      </c>
      <c r="O3" s="4">
        <v>333</v>
      </c>
      <c r="P3" s="5">
        <v>1016</v>
      </c>
      <c r="Q3" s="5">
        <f t="shared" ref="Q3:Q88" si="5">C3-O3</f>
        <v>3</v>
      </c>
      <c r="R3" s="5">
        <f t="shared" ref="R3:R88" si="6">D3-P3</f>
        <v>4</v>
      </c>
      <c r="S3" s="6">
        <f t="shared" ref="S3:S22" si="7">SQRT(Q3*Q3+R3*R3)</f>
        <v>5</v>
      </c>
      <c r="T3" s="4">
        <v>338</v>
      </c>
      <c r="U3" s="5">
        <v>1048</v>
      </c>
      <c r="V3" s="5">
        <f t="shared" ref="V3:V88" si="8">C3-T3</f>
        <v>-2</v>
      </c>
      <c r="W3" s="5">
        <f t="shared" ref="W3:W88" si="9">D3-U3</f>
        <v>-28</v>
      </c>
      <c r="X3" s="6">
        <f t="shared" ref="X3:X22" si="10">SQRT(V3*V3+W3*W3)</f>
        <v>28.071337695236398</v>
      </c>
    </row>
    <row r="4" spans="1:24" x14ac:dyDescent="0.25">
      <c r="A4" t="s">
        <v>2</v>
      </c>
      <c r="B4" t="s">
        <v>5</v>
      </c>
      <c r="C4">
        <f>96*6+48</f>
        <v>624</v>
      </c>
      <c r="D4">
        <v>1020</v>
      </c>
      <c r="E4" s="4">
        <v>615</v>
      </c>
      <c r="F4" s="5">
        <v>1015</v>
      </c>
      <c r="G4" s="5">
        <f t="shared" si="0"/>
        <v>9</v>
      </c>
      <c r="H4" s="5">
        <f t="shared" si="0"/>
        <v>5</v>
      </c>
      <c r="I4" s="6">
        <f t="shared" si="1"/>
        <v>10.295630140987001</v>
      </c>
      <c r="J4" s="4">
        <v>630</v>
      </c>
      <c r="K4" s="5">
        <v>1017</v>
      </c>
      <c r="L4" s="5">
        <f t="shared" si="2"/>
        <v>-6</v>
      </c>
      <c r="M4" s="5">
        <f t="shared" si="3"/>
        <v>3</v>
      </c>
      <c r="N4" s="6">
        <f t="shared" si="4"/>
        <v>6.7082039324993694</v>
      </c>
      <c r="O4" s="4">
        <v>623</v>
      </c>
      <c r="P4" s="5">
        <v>1022</v>
      </c>
      <c r="Q4" s="5">
        <f t="shared" si="5"/>
        <v>1</v>
      </c>
      <c r="R4" s="5">
        <f t="shared" si="6"/>
        <v>-2</v>
      </c>
      <c r="S4" s="6">
        <f t="shared" si="7"/>
        <v>2.2360679774997898</v>
      </c>
      <c r="T4" s="4">
        <v>630</v>
      </c>
      <c r="U4" s="5">
        <v>1016</v>
      </c>
      <c r="V4" s="5">
        <f t="shared" si="8"/>
        <v>-6</v>
      </c>
      <c r="W4" s="5">
        <f t="shared" si="9"/>
        <v>4</v>
      </c>
      <c r="X4" s="6">
        <f t="shared" si="10"/>
        <v>7.2111025509279782</v>
      </c>
    </row>
    <row r="5" spans="1:24" x14ac:dyDescent="0.25">
      <c r="A5" t="s">
        <v>2</v>
      </c>
      <c r="B5" t="s">
        <v>6</v>
      </c>
      <c r="C5">
        <f>96*9+48</f>
        <v>912</v>
      </c>
      <c r="D5">
        <v>1020</v>
      </c>
      <c r="E5" s="4">
        <v>913</v>
      </c>
      <c r="F5" s="5">
        <v>1018</v>
      </c>
      <c r="G5" s="5">
        <f t="shared" si="0"/>
        <v>-1</v>
      </c>
      <c r="H5" s="5">
        <f t="shared" si="0"/>
        <v>2</v>
      </c>
      <c r="I5" s="6">
        <f t="shared" si="1"/>
        <v>2.2360679774997898</v>
      </c>
      <c r="J5" s="4">
        <v>917</v>
      </c>
      <c r="K5" s="5">
        <v>1024</v>
      </c>
      <c r="L5" s="5">
        <f t="shared" si="2"/>
        <v>-5</v>
      </c>
      <c r="M5" s="5">
        <f t="shared" si="3"/>
        <v>-4</v>
      </c>
      <c r="N5" s="6">
        <f t="shared" si="4"/>
        <v>6.4031242374328485</v>
      </c>
      <c r="O5" s="4">
        <v>909</v>
      </c>
      <c r="P5" s="5">
        <v>1012</v>
      </c>
      <c r="Q5" s="5">
        <f t="shared" si="5"/>
        <v>3</v>
      </c>
      <c r="R5" s="5">
        <f t="shared" si="6"/>
        <v>8</v>
      </c>
      <c r="S5" s="6">
        <f t="shared" si="7"/>
        <v>8.5440037453175304</v>
      </c>
      <c r="T5" s="4">
        <v>912</v>
      </c>
      <c r="U5" s="5">
        <v>1017</v>
      </c>
      <c r="V5" s="5">
        <f t="shared" si="8"/>
        <v>0</v>
      </c>
      <c r="W5" s="5">
        <f t="shared" si="9"/>
        <v>3</v>
      </c>
      <c r="X5" s="6">
        <f t="shared" si="10"/>
        <v>3</v>
      </c>
    </row>
    <row r="6" spans="1:24" x14ac:dyDescent="0.25">
      <c r="A6" t="s">
        <v>2</v>
      </c>
      <c r="B6" t="s">
        <v>7</v>
      </c>
      <c r="C6">
        <f>96*12+48</f>
        <v>1200</v>
      </c>
      <c r="D6">
        <v>1020</v>
      </c>
      <c r="E6" s="4">
        <v>1205</v>
      </c>
      <c r="F6" s="5">
        <v>1033</v>
      </c>
      <c r="G6" s="5">
        <f t="shared" si="0"/>
        <v>-5</v>
      </c>
      <c r="H6" s="5">
        <f t="shared" si="0"/>
        <v>-13</v>
      </c>
      <c r="I6" s="6">
        <f t="shared" si="1"/>
        <v>13.928388277184119</v>
      </c>
      <c r="J6" s="4">
        <v>1196</v>
      </c>
      <c r="K6" s="5">
        <v>1020</v>
      </c>
      <c r="L6" s="5">
        <f t="shared" si="2"/>
        <v>4</v>
      </c>
      <c r="M6" s="5">
        <f t="shared" si="3"/>
        <v>0</v>
      </c>
      <c r="N6" s="6">
        <f t="shared" si="4"/>
        <v>4</v>
      </c>
      <c r="O6" s="4">
        <v>1202</v>
      </c>
      <c r="P6" s="5">
        <v>1016</v>
      </c>
      <c r="Q6" s="5">
        <f t="shared" si="5"/>
        <v>-2</v>
      </c>
      <c r="R6" s="5">
        <f t="shared" si="6"/>
        <v>4</v>
      </c>
      <c r="S6" s="6">
        <f t="shared" si="7"/>
        <v>4.4721359549995796</v>
      </c>
      <c r="T6" s="4">
        <v>1222</v>
      </c>
      <c r="U6" s="5">
        <v>985</v>
      </c>
      <c r="V6" s="5">
        <f t="shared" si="8"/>
        <v>-22</v>
      </c>
      <c r="W6" s="5">
        <f t="shared" si="9"/>
        <v>35</v>
      </c>
      <c r="X6" s="6">
        <f t="shared" si="10"/>
        <v>41.340053217188775</v>
      </c>
    </row>
    <row r="7" spans="1:24" x14ac:dyDescent="0.25">
      <c r="A7" t="s">
        <v>2</v>
      </c>
      <c r="B7" t="s">
        <v>8</v>
      </c>
      <c r="C7">
        <f>96*15+48</f>
        <v>1488</v>
      </c>
      <c r="D7">
        <v>1020</v>
      </c>
      <c r="E7" s="4">
        <v>1510</v>
      </c>
      <c r="F7" s="5">
        <v>1053</v>
      </c>
      <c r="G7" s="5">
        <f t="shared" si="0"/>
        <v>-22</v>
      </c>
      <c r="H7" s="5">
        <f t="shared" si="0"/>
        <v>-33</v>
      </c>
      <c r="I7" s="6">
        <f t="shared" si="1"/>
        <v>39.66106403010388</v>
      </c>
      <c r="J7" s="4">
        <v>1487</v>
      </c>
      <c r="K7" s="5">
        <v>1014</v>
      </c>
      <c r="L7" s="5">
        <f t="shared" si="2"/>
        <v>1</v>
      </c>
      <c r="M7" s="5">
        <f t="shared" si="3"/>
        <v>6</v>
      </c>
      <c r="N7" s="6">
        <f t="shared" si="4"/>
        <v>6.0827625302982193</v>
      </c>
      <c r="O7" s="4">
        <v>1495</v>
      </c>
      <c r="P7" s="5">
        <v>1015</v>
      </c>
      <c r="Q7" s="5">
        <f t="shared" si="5"/>
        <v>-7</v>
      </c>
      <c r="R7" s="5">
        <f t="shared" si="6"/>
        <v>5</v>
      </c>
      <c r="S7" s="6">
        <f t="shared" si="7"/>
        <v>8.6023252670426267</v>
      </c>
      <c r="T7" s="4">
        <v>1519</v>
      </c>
      <c r="U7" s="5">
        <v>1022</v>
      </c>
      <c r="V7" s="5">
        <f t="shared" si="8"/>
        <v>-31</v>
      </c>
      <c r="W7" s="5">
        <f t="shared" si="9"/>
        <v>-2</v>
      </c>
      <c r="X7" s="6">
        <f t="shared" si="10"/>
        <v>31.064449134018133</v>
      </c>
    </row>
    <row r="8" spans="1:24" x14ac:dyDescent="0.25">
      <c r="A8" t="s">
        <v>2</v>
      </c>
      <c r="B8" t="s">
        <v>9</v>
      </c>
      <c r="C8">
        <f>96*18+48</f>
        <v>1776</v>
      </c>
      <c r="D8">
        <v>1020</v>
      </c>
      <c r="E8" s="4">
        <v>1799</v>
      </c>
      <c r="F8" s="5">
        <v>1043</v>
      </c>
      <c r="G8" s="5">
        <f t="shared" si="0"/>
        <v>-23</v>
      </c>
      <c r="H8" s="5">
        <f t="shared" si="0"/>
        <v>-23</v>
      </c>
      <c r="I8" s="6">
        <f t="shared" si="1"/>
        <v>32.526911934581186</v>
      </c>
      <c r="J8" s="4">
        <v>1796</v>
      </c>
      <c r="K8" s="5">
        <v>1040</v>
      </c>
      <c r="L8" s="5">
        <f t="shared" si="2"/>
        <v>-20</v>
      </c>
      <c r="M8" s="5">
        <f t="shared" si="3"/>
        <v>-20</v>
      </c>
      <c r="N8" s="6">
        <f t="shared" si="4"/>
        <v>28.284271247461902</v>
      </c>
      <c r="O8" s="4">
        <v>1785</v>
      </c>
      <c r="P8" s="5">
        <v>1026</v>
      </c>
      <c r="Q8" s="5">
        <f t="shared" si="5"/>
        <v>-9</v>
      </c>
      <c r="R8" s="5">
        <f t="shared" si="6"/>
        <v>-6</v>
      </c>
      <c r="S8" s="6">
        <f t="shared" si="7"/>
        <v>10.816653826391969</v>
      </c>
      <c r="T8" s="4">
        <v>1810</v>
      </c>
      <c r="U8" s="5">
        <v>1012</v>
      </c>
      <c r="V8" s="5">
        <f t="shared" si="8"/>
        <v>-34</v>
      </c>
      <c r="W8" s="5">
        <f t="shared" si="9"/>
        <v>8</v>
      </c>
      <c r="X8" s="6">
        <f t="shared" si="10"/>
        <v>34.928498393145958</v>
      </c>
    </row>
    <row r="9" spans="1:24" x14ac:dyDescent="0.25">
      <c r="A9" t="s">
        <v>2</v>
      </c>
      <c r="B9" t="s">
        <v>10</v>
      </c>
      <c r="C9">
        <f>96+48</f>
        <v>144</v>
      </c>
      <c r="D9">
        <v>540</v>
      </c>
      <c r="E9" s="4">
        <v>110</v>
      </c>
      <c r="F9" s="5">
        <v>555</v>
      </c>
      <c r="G9" s="5">
        <f t="shared" si="0"/>
        <v>34</v>
      </c>
      <c r="H9" s="5">
        <f t="shared" si="0"/>
        <v>-15</v>
      </c>
      <c r="I9" s="6">
        <f t="shared" si="1"/>
        <v>37.161808352124091</v>
      </c>
      <c r="J9" s="4">
        <v>150</v>
      </c>
      <c r="K9" s="5">
        <v>545</v>
      </c>
      <c r="L9" s="5">
        <f t="shared" si="2"/>
        <v>-6</v>
      </c>
      <c r="M9" s="5">
        <f t="shared" si="3"/>
        <v>-5</v>
      </c>
      <c r="N9" s="6">
        <f t="shared" si="4"/>
        <v>7.810249675906654</v>
      </c>
      <c r="O9" s="4">
        <v>154</v>
      </c>
      <c r="P9" s="5">
        <v>537</v>
      </c>
      <c r="Q9" s="5">
        <f t="shared" si="5"/>
        <v>-10</v>
      </c>
      <c r="R9" s="5">
        <f t="shared" si="6"/>
        <v>3</v>
      </c>
      <c r="S9" s="6">
        <f t="shared" si="7"/>
        <v>10.440306508910551</v>
      </c>
      <c r="T9" s="4">
        <v>209</v>
      </c>
      <c r="U9" s="5">
        <v>501</v>
      </c>
      <c r="V9" s="5">
        <f t="shared" si="8"/>
        <v>-65</v>
      </c>
      <c r="W9" s="5">
        <f t="shared" si="9"/>
        <v>39</v>
      </c>
      <c r="X9" s="6">
        <f t="shared" si="10"/>
        <v>75.802374632988901</v>
      </c>
    </row>
    <row r="10" spans="1:24" x14ac:dyDescent="0.25">
      <c r="A10" t="s">
        <v>2</v>
      </c>
      <c r="B10" t="s">
        <v>11</v>
      </c>
      <c r="C10">
        <f>4*96+48</f>
        <v>432</v>
      </c>
      <c r="D10">
        <v>540</v>
      </c>
      <c r="E10" s="4">
        <v>399</v>
      </c>
      <c r="F10" s="5">
        <v>526</v>
      </c>
      <c r="G10" s="5">
        <f t="shared" si="0"/>
        <v>33</v>
      </c>
      <c r="H10" s="5">
        <f t="shared" si="0"/>
        <v>14</v>
      </c>
      <c r="I10" s="6">
        <f t="shared" si="1"/>
        <v>35.846896657869841</v>
      </c>
      <c r="J10" s="4">
        <v>430</v>
      </c>
      <c r="K10" s="5">
        <v>545</v>
      </c>
      <c r="L10" s="5">
        <f t="shared" si="2"/>
        <v>2</v>
      </c>
      <c r="M10" s="5">
        <f t="shared" si="3"/>
        <v>-5</v>
      </c>
      <c r="N10" s="6">
        <f t="shared" si="4"/>
        <v>5.3851648071345037</v>
      </c>
      <c r="O10" s="4">
        <v>425</v>
      </c>
      <c r="P10" s="5">
        <v>554</v>
      </c>
      <c r="Q10" s="5">
        <f t="shared" si="5"/>
        <v>7</v>
      </c>
      <c r="R10" s="5">
        <f t="shared" si="6"/>
        <v>-14</v>
      </c>
      <c r="S10" s="6">
        <f t="shared" si="7"/>
        <v>15.652475842498529</v>
      </c>
      <c r="T10" s="4">
        <v>452</v>
      </c>
      <c r="U10" s="5">
        <v>536</v>
      </c>
      <c r="V10" s="5">
        <f t="shared" si="8"/>
        <v>-20</v>
      </c>
      <c r="W10" s="5">
        <f t="shared" si="9"/>
        <v>4</v>
      </c>
      <c r="X10" s="6">
        <f t="shared" si="10"/>
        <v>20.396078054371138</v>
      </c>
    </row>
    <row r="11" spans="1:24" x14ac:dyDescent="0.25">
      <c r="A11" t="s">
        <v>2</v>
      </c>
      <c r="B11" t="s">
        <v>12</v>
      </c>
      <c r="C11">
        <f>C4+96</f>
        <v>720</v>
      </c>
      <c r="D11">
        <v>540</v>
      </c>
      <c r="E11" s="4">
        <v>708</v>
      </c>
      <c r="F11" s="5">
        <v>556</v>
      </c>
      <c r="G11" s="5">
        <f t="shared" si="0"/>
        <v>12</v>
      </c>
      <c r="H11" s="5">
        <f t="shared" si="0"/>
        <v>-16</v>
      </c>
      <c r="I11" s="6">
        <f t="shared" si="1"/>
        <v>20</v>
      </c>
      <c r="J11" s="4">
        <v>724</v>
      </c>
      <c r="K11" s="5">
        <v>547</v>
      </c>
      <c r="L11" s="5">
        <f t="shared" si="2"/>
        <v>-4</v>
      </c>
      <c r="M11" s="5">
        <f t="shared" si="3"/>
        <v>-7</v>
      </c>
      <c r="N11" s="6">
        <f t="shared" si="4"/>
        <v>8.0622577482985491</v>
      </c>
      <c r="O11" s="4">
        <v>722</v>
      </c>
      <c r="P11" s="5">
        <v>544</v>
      </c>
      <c r="Q11" s="5">
        <f t="shared" si="5"/>
        <v>-2</v>
      </c>
      <c r="R11" s="5">
        <f t="shared" si="6"/>
        <v>-4</v>
      </c>
      <c r="S11" s="6">
        <f t="shared" si="7"/>
        <v>4.4721359549995796</v>
      </c>
      <c r="T11" s="4">
        <v>749</v>
      </c>
      <c r="U11" s="5">
        <v>554</v>
      </c>
      <c r="V11" s="5">
        <f t="shared" si="8"/>
        <v>-29</v>
      </c>
      <c r="W11" s="5">
        <f t="shared" si="9"/>
        <v>-14</v>
      </c>
      <c r="X11" s="6">
        <f t="shared" si="10"/>
        <v>32.202484376209235</v>
      </c>
    </row>
    <row r="12" spans="1:24" x14ac:dyDescent="0.25">
      <c r="A12" t="s">
        <v>2</v>
      </c>
      <c r="B12" t="s">
        <v>13</v>
      </c>
      <c r="C12">
        <f t="shared" ref="C12:C15" si="11">C5+96</f>
        <v>1008</v>
      </c>
      <c r="D12">
        <v>540</v>
      </c>
      <c r="E12" s="4">
        <v>1019</v>
      </c>
      <c r="F12" s="5">
        <v>529</v>
      </c>
      <c r="G12" s="5">
        <f t="shared" si="0"/>
        <v>-11</v>
      </c>
      <c r="H12" s="5">
        <f t="shared" si="0"/>
        <v>11</v>
      </c>
      <c r="I12" s="6">
        <f t="shared" si="1"/>
        <v>15.556349186104045</v>
      </c>
      <c r="J12" s="4">
        <v>1025</v>
      </c>
      <c r="K12" s="5">
        <v>585</v>
      </c>
      <c r="L12" s="5">
        <f t="shared" si="2"/>
        <v>-17</v>
      </c>
      <c r="M12" s="5">
        <f t="shared" si="3"/>
        <v>-45</v>
      </c>
      <c r="N12" s="6">
        <f t="shared" si="4"/>
        <v>48.104053883222775</v>
      </c>
      <c r="O12" s="4">
        <v>1012</v>
      </c>
      <c r="P12" s="5">
        <v>553</v>
      </c>
      <c r="Q12" s="5">
        <f t="shared" si="5"/>
        <v>-4</v>
      </c>
      <c r="R12" s="5">
        <f t="shared" si="6"/>
        <v>-13</v>
      </c>
      <c r="S12" s="6">
        <f t="shared" si="7"/>
        <v>13.601470508735444</v>
      </c>
      <c r="T12" s="4">
        <v>1037</v>
      </c>
      <c r="U12" s="5">
        <v>548</v>
      </c>
      <c r="V12" s="5">
        <f t="shared" si="8"/>
        <v>-29</v>
      </c>
      <c r="W12" s="5">
        <f t="shared" si="9"/>
        <v>-8</v>
      </c>
      <c r="X12" s="6">
        <f t="shared" si="10"/>
        <v>30.083217912982647</v>
      </c>
    </row>
    <row r="13" spans="1:24" x14ac:dyDescent="0.25">
      <c r="A13" t="s">
        <v>2</v>
      </c>
      <c r="B13" t="s">
        <v>14</v>
      </c>
      <c r="C13">
        <f t="shared" si="11"/>
        <v>1296</v>
      </c>
      <c r="D13">
        <v>540</v>
      </c>
      <c r="E13" s="4">
        <v>1305</v>
      </c>
      <c r="F13" s="5">
        <v>549</v>
      </c>
      <c r="G13" s="5">
        <f t="shared" si="0"/>
        <v>-9</v>
      </c>
      <c r="H13" s="5">
        <f t="shared" si="0"/>
        <v>-9</v>
      </c>
      <c r="I13" s="6">
        <f t="shared" si="1"/>
        <v>12.727922061357855</v>
      </c>
      <c r="J13" s="4">
        <v>1314</v>
      </c>
      <c r="K13" s="5">
        <v>574</v>
      </c>
      <c r="L13" s="5">
        <f t="shared" si="2"/>
        <v>-18</v>
      </c>
      <c r="M13" s="5">
        <f t="shared" si="3"/>
        <v>-34</v>
      </c>
      <c r="N13" s="6">
        <f t="shared" si="4"/>
        <v>38.470768123342687</v>
      </c>
      <c r="O13" s="4">
        <v>1326</v>
      </c>
      <c r="P13" s="5">
        <v>570</v>
      </c>
      <c r="Q13" s="5">
        <f t="shared" si="5"/>
        <v>-30</v>
      </c>
      <c r="R13" s="5">
        <f t="shared" si="6"/>
        <v>-30</v>
      </c>
      <c r="S13" s="6">
        <f t="shared" si="7"/>
        <v>42.426406871192853</v>
      </c>
      <c r="T13" s="4">
        <v>1346</v>
      </c>
      <c r="U13" s="5">
        <v>561</v>
      </c>
      <c r="V13" s="5">
        <f t="shared" si="8"/>
        <v>-50</v>
      </c>
      <c r="W13" s="5">
        <f t="shared" si="9"/>
        <v>-21</v>
      </c>
      <c r="X13" s="6">
        <f t="shared" si="10"/>
        <v>54.230987451824994</v>
      </c>
    </row>
    <row r="14" spans="1:24" x14ac:dyDescent="0.25">
      <c r="A14" t="s">
        <v>2</v>
      </c>
      <c r="B14" t="s">
        <v>15</v>
      </c>
      <c r="C14">
        <f t="shared" si="11"/>
        <v>1584</v>
      </c>
      <c r="D14">
        <v>540</v>
      </c>
      <c r="E14" s="4">
        <v>1611</v>
      </c>
      <c r="F14" s="5">
        <v>544</v>
      </c>
      <c r="G14" s="5">
        <f t="shared" si="0"/>
        <v>-27</v>
      </c>
      <c r="H14" s="5">
        <f t="shared" si="0"/>
        <v>-4</v>
      </c>
      <c r="I14" s="6">
        <f t="shared" si="1"/>
        <v>27.294688127912362</v>
      </c>
      <c r="J14" s="4">
        <v>1607</v>
      </c>
      <c r="K14" s="5">
        <v>560</v>
      </c>
      <c r="L14" s="5">
        <f t="shared" si="2"/>
        <v>-23</v>
      </c>
      <c r="M14" s="5">
        <f t="shared" si="3"/>
        <v>-20</v>
      </c>
      <c r="N14" s="6">
        <f t="shared" si="4"/>
        <v>30.479501308256342</v>
      </c>
      <c r="O14" s="4">
        <v>1621</v>
      </c>
      <c r="P14" s="5">
        <v>556</v>
      </c>
      <c r="Q14" s="5">
        <f t="shared" si="5"/>
        <v>-37</v>
      </c>
      <c r="R14" s="5">
        <f t="shared" si="6"/>
        <v>-16</v>
      </c>
      <c r="S14" s="6">
        <f t="shared" si="7"/>
        <v>40.311288741492746</v>
      </c>
      <c r="T14" s="4">
        <v>1629</v>
      </c>
      <c r="U14" s="5">
        <v>554</v>
      </c>
      <c r="V14" s="5">
        <f t="shared" si="8"/>
        <v>-45</v>
      </c>
      <c r="W14" s="5">
        <f t="shared" si="9"/>
        <v>-14</v>
      </c>
      <c r="X14" s="6">
        <f t="shared" si="10"/>
        <v>47.127486671792717</v>
      </c>
    </row>
    <row r="15" spans="1:24" x14ac:dyDescent="0.25">
      <c r="A15" t="s">
        <v>2</v>
      </c>
      <c r="B15" t="s">
        <v>16</v>
      </c>
      <c r="C15">
        <f t="shared" si="11"/>
        <v>1872</v>
      </c>
      <c r="D15">
        <v>540</v>
      </c>
      <c r="E15" s="4">
        <v>1883</v>
      </c>
      <c r="F15" s="5">
        <v>536</v>
      </c>
      <c r="G15" s="5">
        <f t="shared" si="0"/>
        <v>-11</v>
      </c>
      <c r="H15" s="5">
        <f t="shared" si="0"/>
        <v>4</v>
      </c>
      <c r="I15" s="6">
        <f t="shared" si="1"/>
        <v>11.704699910719626</v>
      </c>
      <c r="J15" s="4">
        <v>1887</v>
      </c>
      <c r="K15" s="5">
        <v>542</v>
      </c>
      <c r="L15" s="5">
        <f t="shared" si="2"/>
        <v>-15</v>
      </c>
      <c r="M15" s="5">
        <f t="shared" si="3"/>
        <v>-2</v>
      </c>
      <c r="N15" s="6">
        <f t="shared" si="4"/>
        <v>15.132745950421556</v>
      </c>
      <c r="O15" s="4">
        <v>1905</v>
      </c>
      <c r="P15" s="5">
        <v>556</v>
      </c>
      <c r="Q15" s="5">
        <f t="shared" si="5"/>
        <v>-33</v>
      </c>
      <c r="R15" s="5">
        <f t="shared" si="6"/>
        <v>-16</v>
      </c>
      <c r="S15" s="6">
        <f t="shared" si="7"/>
        <v>36.674241641784498</v>
      </c>
      <c r="T15" s="4">
        <v>1919</v>
      </c>
      <c r="U15" s="5">
        <v>554</v>
      </c>
      <c r="V15" s="5">
        <f t="shared" si="8"/>
        <v>-47</v>
      </c>
      <c r="W15" s="5">
        <f t="shared" si="9"/>
        <v>-14</v>
      </c>
      <c r="X15" s="6">
        <f t="shared" si="10"/>
        <v>49.040799340956916</v>
      </c>
    </row>
    <row r="16" spans="1:24" x14ac:dyDescent="0.25">
      <c r="A16" t="s">
        <v>2</v>
      </c>
      <c r="B16" t="s">
        <v>17</v>
      </c>
      <c r="C16">
        <v>48</v>
      </c>
      <c r="D16">
        <v>60</v>
      </c>
      <c r="E16" s="4">
        <v>3</v>
      </c>
      <c r="F16" s="5">
        <v>17</v>
      </c>
      <c r="G16" s="5">
        <f t="shared" si="0"/>
        <v>45</v>
      </c>
      <c r="H16" s="5">
        <f t="shared" si="0"/>
        <v>43</v>
      </c>
      <c r="I16" s="6">
        <f t="shared" si="1"/>
        <v>62.241465278381739</v>
      </c>
      <c r="J16" s="4">
        <v>62</v>
      </c>
      <c r="K16" s="5">
        <v>55</v>
      </c>
      <c r="L16" s="5">
        <f t="shared" si="2"/>
        <v>-14</v>
      </c>
      <c r="M16" s="5">
        <f t="shared" si="3"/>
        <v>5</v>
      </c>
      <c r="N16" s="6">
        <f t="shared" si="4"/>
        <v>14.866068747318506</v>
      </c>
      <c r="O16" s="4">
        <v>34</v>
      </c>
      <c r="P16" s="5">
        <v>49</v>
      </c>
      <c r="Q16" s="5">
        <f t="shared" si="5"/>
        <v>14</v>
      </c>
      <c r="R16" s="5">
        <f t="shared" si="6"/>
        <v>11</v>
      </c>
      <c r="S16" s="6">
        <f t="shared" si="7"/>
        <v>17.804493814764857</v>
      </c>
      <c r="T16" s="4">
        <v>77</v>
      </c>
      <c r="U16" s="5">
        <v>27</v>
      </c>
      <c r="V16" s="5">
        <f t="shared" si="8"/>
        <v>-29</v>
      </c>
      <c r="W16" s="5">
        <f t="shared" si="9"/>
        <v>33</v>
      </c>
      <c r="X16" s="6">
        <f t="shared" si="10"/>
        <v>43.931765272977593</v>
      </c>
    </row>
    <row r="17" spans="1:37" x14ac:dyDescent="0.25">
      <c r="A17" t="s">
        <v>2</v>
      </c>
      <c r="B17" t="s">
        <v>18</v>
      </c>
      <c r="C17">
        <f>96*3 + 48</f>
        <v>336</v>
      </c>
      <c r="D17">
        <v>60</v>
      </c>
      <c r="E17" s="4">
        <v>312</v>
      </c>
      <c r="F17" s="5">
        <v>18</v>
      </c>
      <c r="G17" s="5">
        <f t="shared" si="0"/>
        <v>24</v>
      </c>
      <c r="H17" s="5">
        <f t="shared" si="0"/>
        <v>42</v>
      </c>
      <c r="I17" s="6">
        <f t="shared" si="1"/>
        <v>48.373546489791295</v>
      </c>
      <c r="J17" s="4">
        <v>321</v>
      </c>
      <c r="K17" s="5">
        <v>50</v>
      </c>
      <c r="L17" s="5">
        <f t="shared" si="2"/>
        <v>15</v>
      </c>
      <c r="M17" s="5">
        <f t="shared" si="3"/>
        <v>10</v>
      </c>
      <c r="N17" s="6">
        <f t="shared" si="4"/>
        <v>18.027756377319946</v>
      </c>
      <c r="O17" s="4">
        <v>309</v>
      </c>
      <c r="P17" s="5">
        <v>57</v>
      </c>
      <c r="Q17" s="5">
        <f t="shared" si="5"/>
        <v>27</v>
      </c>
      <c r="R17" s="5">
        <f t="shared" si="6"/>
        <v>3</v>
      </c>
      <c r="S17" s="6">
        <f t="shared" si="7"/>
        <v>27.166155414412248</v>
      </c>
      <c r="T17" s="4">
        <v>331</v>
      </c>
      <c r="U17" s="5">
        <v>44</v>
      </c>
      <c r="V17" s="5">
        <f t="shared" si="8"/>
        <v>5</v>
      </c>
      <c r="W17" s="5">
        <f t="shared" si="9"/>
        <v>16</v>
      </c>
      <c r="X17" s="6">
        <f t="shared" si="10"/>
        <v>16.763054614240211</v>
      </c>
    </row>
    <row r="18" spans="1:37" ht="15.75" thickBot="1" x14ac:dyDescent="0.3">
      <c r="A18" t="s">
        <v>2</v>
      </c>
      <c r="B18" t="s">
        <v>19</v>
      </c>
      <c r="C18">
        <f>96*6+48</f>
        <v>624</v>
      </c>
      <c r="D18">
        <v>60</v>
      </c>
      <c r="E18" s="4">
        <v>600</v>
      </c>
      <c r="F18" s="5">
        <v>43</v>
      </c>
      <c r="G18" s="5">
        <f t="shared" si="0"/>
        <v>24</v>
      </c>
      <c r="H18" s="5">
        <f t="shared" si="0"/>
        <v>17</v>
      </c>
      <c r="I18" s="6">
        <f t="shared" si="1"/>
        <v>29.410882339705484</v>
      </c>
      <c r="J18" s="4">
        <v>622</v>
      </c>
      <c r="K18" s="5">
        <v>55</v>
      </c>
      <c r="L18" s="5">
        <f t="shared" si="2"/>
        <v>2</v>
      </c>
      <c r="M18" s="5">
        <f t="shared" si="3"/>
        <v>5</v>
      </c>
      <c r="N18" s="6">
        <f t="shared" si="4"/>
        <v>5.3851648071345037</v>
      </c>
      <c r="O18" s="4">
        <v>624</v>
      </c>
      <c r="P18" s="5">
        <v>65</v>
      </c>
      <c r="Q18" s="5">
        <f t="shared" si="5"/>
        <v>0</v>
      </c>
      <c r="R18" s="5">
        <f t="shared" si="6"/>
        <v>-5</v>
      </c>
      <c r="S18" s="6">
        <f t="shared" si="7"/>
        <v>5</v>
      </c>
      <c r="T18" s="4">
        <v>634</v>
      </c>
      <c r="U18" s="5">
        <v>37</v>
      </c>
      <c r="V18" s="5">
        <f t="shared" si="8"/>
        <v>-10</v>
      </c>
      <c r="W18" s="5">
        <f t="shared" si="9"/>
        <v>23</v>
      </c>
      <c r="X18" s="6">
        <f t="shared" si="10"/>
        <v>25.079872407968907</v>
      </c>
    </row>
    <row r="19" spans="1:37" x14ac:dyDescent="0.25">
      <c r="A19" t="s">
        <v>2</v>
      </c>
      <c r="B19" t="s">
        <v>20</v>
      </c>
      <c r="C19">
        <f>96*9+48</f>
        <v>912</v>
      </c>
      <c r="D19">
        <v>60</v>
      </c>
      <c r="E19" s="4">
        <v>939</v>
      </c>
      <c r="F19" s="5">
        <v>61</v>
      </c>
      <c r="G19" s="5">
        <f t="shared" si="0"/>
        <v>-27</v>
      </c>
      <c r="H19" s="5">
        <f t="shared" si="0"/>
        <v>-1</v>
      </c>
      <c r="I19" s="6">
        <f t="shared" si="1"/>
        <v>27.018512172212592</v>
      </c>
      <c r="J19" s="4">
        <v>905</v>
      </c>
      <c r="K19" s="5">
        <v>64</v>
      </c>
      <c r="L19" s="5">
        <f t="shared" si="2"/>
        <v>7</v>
      </c>
      <c r="M19" s="5">
        <f t="shared" si="3"/>
        <v>-4</v>
      </c>
      <c r="N19" s="6">
        <f t="shared" si="4"/>
        <v>8.0622577482985491</v>
      </c>
      <c r="O19" s="4">
        <v>905</v>
      </c>
      <c r="P19" s="5">
        <v>82</v>
      </c>
      <c r="Q19" s="5">
        <f t="shared" si="5"/>
        <v>7</v>
      </c>
      <c r="R19" s="5">
        <f t="shared" si="6"/>
        <v>-22</v>
      </c>
      <c r="S19" s="6">
        <f t="shared" si="7"/>
        <v>23.086792761230392</v>
      </c>
      <c r="T19" s="4">
        <v>942</v>
      </c>
      <c r="U19" s="5">
        <v>59</v>
      </c>
      <c r="V19" s="5">
        <f t="shared" si="8"/>
        <v>-30</v>
      </c>
      <c r="W19" s="5">
        <f t="shared" si="9"/>
        <v>1</v>
      </c>
      <c r="X19" s="6">
        <f t="shared" si="10"/>
        <v>30.016662039607269</v>
      </c>
      <c r="AG19" s="1"/>
      <c r="AH19" s="2" t="s">
        <v>70</v>
      </c>
      <c r="AI19" s="2" t="s">
        <v>71</v>
      </c>
      <c r="AJ19" s="2" t="s">
        <v>72</v>
      </c>
      <c r="AK19" s="3" t="s">
        <v>96</v>
      </c>
    </row>
    <row r="20" spans="1:37" x14ac:dyDescent="0.25">
      <c r="A20" t="s">
        <v>2</v>
      </c>
      <c r="B20" t="s">
        <v>21</v>
      </c>
      <c r="C20">
        <f>96*12+48</f>
        <v>1200</v>
      </c>
      <c r="D20">
        <v>60</v>
      </c>
      <c r="E20" s="4">
        <v>1221</v>
      </c>
      <c r="F20" s="5">
        <v>61</v>
      </c>
      <c r="G20" s="5">
        <f t="shared" si="0"/>
        <v>-21</v>
      </c>
      <c r="H20" s="5">
        <f t="shared" si="0"/>
        <v>-1</v>
      </c>
      <c r="I20" s="6">
        <f t="shared" si="1"/>
        <v>21.023796041628639</v>
      </c>
      <c r="J20" s="4">
        <v>1193</v>
      </c>
      <c r="K20" s="5">
        <v>51</v>
      </c>
      <c r="L20" s="5">
        <f t="shared" si="2"/>
        <v>7</v>
      </c>
      <c r="M20" s="5">
        <f t="shared" si="3"/>
        <v>9</v>
      </c>
      <c r="N20" s="6">
        <f t="shared" si="4"/>
        <v>11.401754250991379</v>
      </c>
      <c r="O20" s="4">
        <v>1214</v>
      </c>
      <c r="P20" s="5">
        <v>59</v>
      </c>
      <c r="Q20" s="5">
        <f t="shared" si="5"/>
        <v>-14</v>
      </c>
      <c r="R20" s="5">
        <f t="shared" si="6"/>
        <v>1</v>
      </c>
      <c r="S20" s="6">
        <f t="shared" si="7"/>
        <v>14.035668847618199</v>
      </c>
      <c r="T20" s="4">
        <v>1253</v>
      </c>
      <c r="U20" s="5">
        <v>61</v>
      </c>
      <c r="V20" s="5">
        <f t="shared" si="8"/>
        <v>-53</v>
      </c>
      <c r="W20" s="5">
        <f t="shared" si="9"/>
        <v>-1</v>
      </c>
      <c r="X20" s="6">
        <f t="shared" si="10"/>
        <v>53.009433122794285</v>
      </c>
      <c r="AG20" s="4" t="s">
        <v>73</v>
      </c>
      <c r="AH20" s="5">
        <f>AC23</f>
        <v>23.730696722464685</v>
      </c>
      <c r="AI20" s="5">
        <f>AC56</f>
        <v>38.411368298604842</v>
      </c>
      <c r="AJ20" s="5">
        <f>AC89</f>
        <v>43.782750824634007</v>
      </c>
      <c r="AK20" s="6">
        <f>AC122</f>
        <v>30.226372206034007</v>
      </c>
    </row>
    <row r="21" spans="1:37" ht="15.75" thickBot="1" x14ac:dyDescent="0.3">
      <c r="A21" t="s">
        <v>2</v>
      </c>
      <c r="B21" t="s">
        <v>22</v>
      </c>
      <c r="C21">
        <f>96*15+48</f>
        <v>1488</v>
      </c>
      <c r="D21">
        <v>60</v>
      </c>
      <c r="E21" s="4">
        <v>1521</v>
      </c>
      <c r="F21" s="5">
        <v>45</v>
      </c>
      <c r="G21" s="5">
        <f t="shared" si="0"/>
        <v>-33</v>
      </c>
      <c r="H21" s="5">
        <f t="shared" si="0"/>
        <v>15</v>
      </c>
      <c r="I21" s="6">
        <f t="shared" si="1"/>
        <v>36.249137920783717</v>
      </c>
      <c r="J21" s="4">
        <v>1516</v>
      </c>
      <c r="K21" s="5">
        <v>31</v>
      </c>
      <c r="L21" s="5">
        <f t="shared" si="2"/>
        <v>-28</v>
      </c>
      <c r="M21" s="5">
        <f t="shared" si="3"/>
        <v>29</v>
      </c>
      <c r="N21" s="6">
        <f t="shared" si="4"/>
        <v>40.311288741492746</v>
      </c>
      <c r="O21" s="4">
        <v>1509</v>
      </c>
      <c r="P21" s="5">
        <v>63</v>
      </c>
      <c r="Q21" s="5">
        <f t="shared" si="5"/>
        <v>-21</v>
      </c>
      <c r="R21" s="5">
        <f t="shared" si="6"/>
        <v>-3</v>
      </c>
      <c r="S21" s="6">
        <f t="shared" si="7"/>
        <v>21.213203435596427</v>
      </c>
      <c r="T21" s="4">
        <v>1508</v>
      </c>
      <c r="U21" s="5">
        <v>59</v>
      </c>
      <c r="V21" s="5">
        <f t="shared" si="8"/>
        <v>-20</v>
      </c>
      <c r="W21" s="5">
        <f t="shared" si="9"/>
        <v>1</v>
      </c>
      <c r="X21" s="6">
        <f t="shared" si="10"/>
        <v>20.024984394500787</v>
      </c>
      <c r="AG21" s="4" t="s">
        <v>74</v>
      </c>
      <c r="AH21" s="5">
        <f t="shared" ref="AH21:AH23" si="12">AC24</f>
        <v>29.343813424844875</v>
      </c>
      <c r="AI21" s="5">
        <f t="shared" ref="AI21:AI23" si="13">AC57</f>
        <v>42.13413680608123</v>
      </c>
      <c r="AJ21" s="5">
        <f t="shared" ref="AJ21:AJ23" si="14">AC90</f>
        <v>47.647876148942188</v>
      </c>
      <c r="AK21" s="6">
        <f t="shared" ref="AK21:AK23" si="15">AC123</f>
        <v>34.732801084812799</v>
      </c>
    </row>
    <row r="22" spans="1:37" ht="15.75" thickBot="1" x14ac:dyDescent="0.3">
      <c r="A22" t="s">
        <v>2</v>
      </c>
      <c r="B22" t="s">
        <v>23</v>
      </c>
      <c r="C22">
        <f>96*18+48</f>
        <v>1776</v>
      </c>
      <c r="D22">
        <v>60</v>
      </c>
      <c r="E22" s="7">
        <v>1802</v>
      </c>
      <c r="F22" s="8">
        <v>106</v>
      </c>
      <c r="G22" s="8">
        <f t="shared" si="0"/>
        <v>-26</v>
      </c>
      <c r="H22" s="8">
        <f t="shared" si="0"/>
        <v>-46</v>
      </c>
      <c r="I22" s="9">
        <f t="shared" si="1"/>
        <v>52.839379254491625</v>
      </c>
      <c r="J22" s="7">
        <v>1808</v>
      </c>
      <c r="K22" s="8">
        <v>48</v>
      </c>
      <c r="L22" s="8">
        <f t="shared" si="2"/>
        <v>-32</v>
      </c>
      <c r="M22" s="8">
        <f t="shared" si="3"/>
        <v>12</v>
      </c>
      <c r="N22" s="9">
        <f t="shared" si="4"/>
        <v>34.176014981270121</v>
      </c>
      <c r="O22" s="7">
        <v>1801</v>
      </c>
      <c r="P22" s="8">
        <v>31</v>
      </c>
      <c r="Q22" s="8">
        <f t="shared" si="5"/>
        <v>-25</v>
      </c>
      <c r="R22" s="8">
        <f t="shared" si="6"/>
        <v>29</v>
      </c>
      <c r="S22" s="9">
        <f t="shared" si="7"/>
        <v>38.288379438153292</v>
      </c>
      <c r="T22" s="7">
        <v>1820</v>
      </c>
      <c r="U22" s="8">
        <v>45</v>
      </c>
      <c r="V22" s="8">
        <f t="shared" si="8"/>
        <v>-44</v>
      </c>
      <c r="W22" s="8">
        <f t="shared" si="9"/>
        <v>15</v>
      </c>
      <c r="X22" s="9">
        <f t="shared" si="10"/>
        <v>46.486557196677836</v>
      </c>
      <c r="Z22" s="11" t="s">
        <v>2</v>
      </c>
      <c r="AA22" s="12"/>
      <c r="AB22" s="2"/>
      <c r="AC22" s="3"/>
      <c r="AG22" s="4" t="s">
        <v>95</v>
      </c>
      <c r="AH22" s="5">
        <f t="shared" si="12"/>
        <v>21.556779721136106</v>
      </c>
      <c r="AI22" s="5">
        <f t="shared" si="13"/>
        <v>39.4718462364348</v>
      </c>
      <c r="AJ22" s="5">
        <f t="shared" si="14"/>
        <v>40.809056869724593</v>
      </c>
      <c r="AK22" s="6">
        <f t="shared" si="15"/>
        <v>29.967895879100784</v>
      </c>
    </row>
    <row r="23" spans="1:37" ht="15.75" thickBot="1" x14ac:dyDescent="0.3">
      <c r="E23" s="5"/>
      <c r="F23" s="1" t="s">
        <v>48</v>
      </c>
      <c r="G23" s="2"/>
      <c r="H23" s="2"/>
      <c r="I23" s="13">
        <f>AVERAGE(I2:I22)</f>
        <v>27.169531498410748</v>
      </c>
      <c r="J23" s="5"/>
      <c r="K23" s="1" t="s">
        <v>51</v>
      </c>
      <c r="L23" s="2"/>
      <c r="M23" s="2"/>
      <c r="N23" s="13">
        <f>AVERAGE(N2:N22)</f>
        <v>17.313224555270462</v>
      </c>
      <c r="O23" s="5"/>
      <c r="P23" s="1" t="s">
        <v>54</v>
      </c>
      <c r="Q23" s="2"/>
      <c r="R23" s="2"/>
      <c r="S23" s="13">
        <f>AVERAGE(S2:S22)</f>
        <v>17.322504515705965</v>
      </c>
      <c r="T23" s="5"/>
      <c r="U23" s="1" t="s">
        <v>57</v>
      </c>
      <c r="V23" s="2"/>
      <c r="W23" s="2"/>
      <c r="X23" s="13">
        <f>AVERAGE(X2:X22)</f>
        <v>33.117526320471569</v>
      </c>
      <c r="Z23" s="4" t="s">
        <v>60</v>
      </c>
      <c r="AA23" s="5"/>
      <c r="AB23" s="5"/>
      <c r="AC23" s="6">
        <f xml:space="preserve"> AVERAGE(I23,N23,S23,X23)</f>
        <v>23.730696722464685</v>
      </c>
      <c r="AG23" s="7" t="s">
        <v>75</v>
      </c>
      <c r="AH23" s="8">
        <f t="shared" si="12"/>
        <v>29.719510033805456</v>
      </c>
      <c r="AI23" s="8">
        <f t="shared" si="13"/>
        <v>49.19115961449058</v>
      </c>
      <c r="AJ23" s="8">
        <f t="shared" si="14"/>
        <v>50.508067995923298</v>
      </c>
      <c r="AK23" s="9">
        <f t="shared" si="15"/>
        <v>33.691544945950795</v>
      </c>
    </row>
    <row r="24" spans="1:37" x14ac:dyDescent="0.25">
      <c r="E24" s="5"/>
      <c r="F24" s="4" t="s">
        <v>49</v>
      </c>
      <c r="G24" s="5"/>
      <c r="H24" s="5"/>
      <c r="I24" s="10">
        <f>AVERAGE(I2,I8,I16,I22)</f>
        <v>43.502128508085683</v>
      </c>
      <c r="J24" s="5"/>
      <c r="K24" s="4" t="s">
        <v>52</v>
      </c>
      <c r="L24" s="5"/>
      <c r="M24" s="5"/>
      <c r="N24" s="10">
        <f>AVERAGE(N2,N8,N16,N22)</f>
        <v>20.91272757409682</v>
      </c>
      <c r="O24" s="5"/>
      <c r="P24" s="4" t="s">
        <v>55</v>
      </c>
      <c r="Q24" s="5"/>
      <c r="R24" s="5"/>
      <c r="S24" s="10">
        <f>AVERAGE(S2,S8,S16,S22)</f>
        <v>20.209478839123562</v>
      </c>
      <c r="T24" s="5"/>
      <c r="U24" s="4" t="s">
        <v>58</v>
      </c>
      <c r="V24" s="5"/>
      <c r="W24" s="5"/>
      <c r="X24" s="10">
        <f>AVERAGE(X2,X8,X16,X22)</f>
        <v>32.750918778073441</v>
      </c>
      <c r="Z24" s="4" t="s">
        <v>61</v>
      </c>
      <c r="AA24" s="5"/>
      <c r="AB24" s="5"/>
      <c r="AC24" s="6">
        <f xml:space="preserve"> AVERAGE(I24,N24,S24,X24)</f>
        <v>29.343813424844875</v>
      </c>
    </row>
    <row r="25" spans="1:37" ht="15.75" thickBot="1" x14ac:dyDescent="0.3">
      <c r="E25" s="5"/>
      <c r="F25" s="4" t="s">
        <v>76</v>
      </c>
      <c r="G25" s="5"/>
      <c r="H25" s="5"/>
      <c r="I25" s="10">
        <f>AVERAGE(I2:I8,I16:I22)</f>
        <v>29.304842655038414</v>
      </c>
      <c r="J25" s="5"/>
      <c r="K25" s="4" t="s">
        <v>77</v>
      </c>
      <c r="L25" s="5"/>
      <c r="M25" s="5"/>
      <c r="N25" s="10">
        <f>AVERAGE(N2:N8,N16:N22)</f>
        <v>15.009498154578329</v>
      </c>
      <c r="O25" s="5"/>
      <c r="P25" s="4" t="s">
        <v>79</v>
      </c>
      <c r="Q25" s="5"/>
      <c r="R25" s="5"/>
      <c r="S25" s="10">
        <f>AVERAGE(S2:S8,S16:S22)</f>
        <v>14.29959062572936</v>
      </c>
      <c r="T25" s="5"/>
      <c r="U25" s="4" t="s">
        <v>80</v>
      </c>
      <c r="V25" s="5"/>
      <c r="W25" s="5"/>
      <c r="X25" s="10">
        <f>AVERAGE(X2:X8,X16:X22)</f>
        <v>27.613187449198325</v>
      </c>
      <c r="Z25" s="4" t="s">
        <v>94</v>
      </c>
      <c r="AA25" s="5"/>
      <c r="AB25" s="5"/>
      <c r="AC25" s="6">
        <f xml:space="preserve"> AVERAGE(I25,N25,S25,X25)</f>
        <v>21.556779721136106</v>
      </c>
    </row>
    <row r="26" spans="1:37" ht="15.75" thickBot="1" x14ac:dyDescent="0.3">
      <c r="E26" s="5"/>
      <c r="F26" s="7" t="s">
        <v>50</v>
      </c>
      <c r="G26" s="8"/>
      <c r="H26" s="8"/>
      <c r="I26" s="9">
        <f>AVERAGE(I2,I8:I9,I15:I16,I22)</f>
        <v>37.145837049197745</v>
      </c>
      <c r="J26" s="5"/>
      <c r="K26" s="7" t="s">
        <v>53</v>
      </c>
      <c r="L26" s="8"/>
      <c r="M26" s="8"/>
      <c r="N26" s="9">
        <f>AVERAGE(N2,N8:N9,N15:N16,N22)</f>
        <v>17.765650987119248</v>
      </c>
      <c r="O26" s="5"/>
      <c r="P26" s="7" t="s">
        <v>56</v>
      </c>
      <c r="Q26" s="8"/>
      <c r="R26" s="8"/>
      <c r="S26" s="9">
        <f>AVERAGE(S2,S8:S9,S15:S16,S22)</f>
        <v>21.32541058453155</v>
      </c>
      <c r="T26" s="5"/>
      <c r="U26" s="7" t="s">
        <v>59</v>
      </c>
      <c r="V26" s="8"/>
      <c r="W26" s="8"/>
      <c r="X26" s="9">
        <f>AVERAGE(X2,X8:X9,X15:X16,X22)</f>
        <v>42.641141514373267</v>
      </c>
      <c r="Z26" s="7" t="s">
        <v>62</v>
      </c>
      <c r="AA26" s="8"/>
      <c r="AB26" s="8"/>
      <c r="AC26" s="9">
        <f xml:space="preserve"> AVERAGE(I26,N26,S26,X26)</f>
        <v>29.719510033805456</v>
      </c>
      <c r="AG26" s="1"/>
      <c r="AH26" s="2" t="s">
        <v>70</v>
      </c>
      <c r="AI26" s="2" t="s">
        <v>71</v>
      </c>
      <c r="AJ26" s="2" t="s">
        <v>72</v>
      </c>
      <c r="AK26" s="3" t="s">
        <v>96</v>
      </c>
    </row>
    <row r="27" spans="1:37" ht="15.75" thickBot="1" x14ac:dyDescent="0.3">
      <c r="E27" s="5"/>
      <c r="F27" s="14" t="s">
        <v>64</v>
      </c>
      <c r="G27" s="5"/>
      <c r="H27" s="5"/>
      <c r="I27" s="5">
        <f>STDEV(I2:I22)</f>
        <v>15.660695580487783</v>
      </c>
      <c r="J27" s="5"/>
      <c r="K27" s="14" t="s">
        <v>81</v>
      </c>
      <c r="L27" s="5"/>
      <c r="M27" s="5"/>
      <c r="N27" s="5">
        <f>STDEV(N2:N22)</f>
        <v>13.708204414645959</v>
      </c>
      <c r="O27" s="5"/>
      <c r="P27" s="14" t="s">
        <v>85</v>
      </c>
      <c r="Q27" s="5"/>
      <c r="R27" s="5"/>
      <c r="S27" s="5">
        <f>STDEV(S2:S22)</f>
        <v>12.770175377359303</v>
      </c>
      <c r="T27" s="5"/>
      <c r="U27" s="14" t="s">
        <v>89</v>
      </c>
      <c r="V27" s="5"/>
      <c r="W27" s="5"/>
      <c r="X27" s="5">
        <f>STDEV(X2:X22)</f>
        <v>18.064908605733837</v>
      </c>
      <c r="Z27" s="14" t="s">
        <v>67</v>
      </c>
      <c r="AA27" s="5"/>
      <c r="AB27" s="5"/>
      <c r="AC27" s="9">
        <f t="shared" ref="AC27:AC30" si="16" xml:space="preserve"> AVERAGE(I27,N27,S27,X27)</f>
        <v>15.050995994556722</v>
      </c>
      <c r="AG27" s="4" t="s">
        <v>73</v>
      </c>
      <c r="AH27" s="5">
        <f>AH20</f>
        <v>23.730696722464685</v>
      </c>
      <c r="AI27" s="5">
        <f>AI20</f>
        <v>38.411368298604842</v>
      </c>
      <c r="AJ27" s="5">
        <f>AI20</f>
        <v>38.411368298604842</v>
      </c>
      <c r="AK27" s="6">
        <f>AJ20</f>
        <v>43.782750824634007</v>
      </c>
    </row>
    <row r="28" spans="1:37" ht="15.75" thickBot="1" x14ac:dyDescent="0.3">
      <c r="E28" s="5"/>
      <c r="F28" s="14" t="s">
        <v>65</v>
      </c>
      <c r="G28" s="5"/>
      <c r="H28" s="5"/>
      <c r="I28" s="5">
        <f>STDEV(I2,I8,I16,I22)</f>
        <v>16.844972158520534</v>
      </c>
      <c r="J28" s="5"/>
      <c r="K28" s="14" t="s">
        <v>82</v>
      </c>
      <c r="L28" s="5"/>
      <c r="M28" s="5"/>
      <c r="N28" s="5">
        <f>STDEV(N2,N8,N16,N22)</f>
        <v>12.644251680064505</v>
      </c>
      <c r="O28" s="5"/>
      <c r="P28" s="14" t="s">
        <v>86</v>
      </c>
      <c r="Q28" s="5"/>
      <c r="R28" s="5"/>
      <c r="S28" s="5">
        <f>STDEV(S2,S8,S16,S22)</f>
        <v>12.386926713327885</v>
      </c>
      <c r="T28" s="5"/>
      <c r="U28" s="14" t="s">
        <v>90</v>
      </c>
      <c r="V28" s="5"/>
      <c r="W28" s="5"/>
      <c r="X28" s="5">
        <f>STDEV(X2,X8,X16,X22)</f>
        <v>18.730628008408637</v>
      </c>
      <c r="Z28" s="14" t="s">
        <v>68</v>
      </c>
      <c r="AA28" s="5"/>
      <c r="AB28" s="5"/>
      <c r="AC28" s="9">
        <f t="shared" si="16"/>
        <v>15.151694640080391</v>
      </c>
      <c r="AG28" s="4" t="s">
        <v>74</v>
      </c>
      <c r="AH28" s="5">
        <f t="shared" ref="AH28:AI28" si="17">AH21</f>
        <v>29.343813424844875</v>
      </c>
      <c r="AI28" s="5">
        <f t="shared" si="17"/>
        <v>42.13413680608123</v>
      </c>
      <c r="AJ28" s="5">
        <f t="shared" ref="AI28:AK30" si="18">AI21</f>
        <v>42.13413680608123</v>
      </c>
      <c r="AK28" s="6">
        <f t="shared" si="18"/>
        <v>47.647876148942188</v>
      </c>
    </row>
    <row r="29" spans="1:37" x14ac:dyDescent="0.25">
      <c r="E29" s="5"/>
      <c r="F29" s="14" t="s">
        <v>78</v>
      </c>
      <c r="G29" s="5"/>
      <c r="H29" s="5"/>
      <c r="I29" s="5">
        <f>STDEV(I2:I8,I16:I22)</f>
        <v>17.611549439300809</v>
      </c>
      <c r="J29" s="5"/>
      <c r="K29" s="14" t="s">
        <v>83</v>
      </c>
      <c r="L29" s="5"/>
      <c r="M29" s="5"/>
      <c r="N29" s="5">
        <f>STDEV(N2:N8,N16:N22)</f>
        <v>11.740821331733455</v>
      </c>
      <c r="O29" s="5"/>
      <c r="P29" s="14" t="s">
        <v>87</v>
      </c>
      <c r="Q29" s="5"/>
      <c r="R29" s="5"/>
      <c r="S29" s="5">
        <f>STDEV(S2:S8,S16:S22)</f>
        <v>10.270584999860757</v>
      </c>
      <c r="T29" s="5"/>
      <c r="U29" s="14" t="s">
        <v>91</v>
      </c>
      <c r="V29" s="5"/>
      <c r="W29" s="5"/>
      <c r="X29" s="5">
        <f>STDEV(X2:X8,X16:X22)</f>
        <v>15.72153423844091</v>
      </c>
      <c r="Z29" s="14" t="s">
        <v>93</v>
      </c>
      <c r="AA29" s="5"/>
      <c r="AB29" s="5"/>
      <c r="AC29" s="6">
        <f xml:space="preserve"> AVERAGE(I29,N29,S29,X29)</f>
        <v>13.836122502333984</v>
      </c>
      <c r="AG29" s="4" t="s">
        <v>95</v>
      </c>
      <c r="AH29" s="5">
        <f t="shared" ref="AH29:AI29" si="19">AH22</f>
        <v>21.556779721136106</v>
      </c>
      <c r="AI29" s="5">
        <f t="shared" si="19"/>
        <v>39.4718462364348</v>
      </c>
      <c r="AJ29" s="5">
        <f t="shared" si="18"/>
        <v>39.4718462364348</v>
      </c>
      <c r="AK29" s="6">
        <f t="shared" si="18"/>
        <v>40.809056869724593</v>
      </c>
    </row>
    <row r="30" spans="1:37" ht="15.75" thickBot="1" x14ac:dyDescent="0.3">
      <c r="E30" s="5"/>
      <c r="F30" s="14" t="s">
        <v>66</v>
      </c>
      <c r="G30" s="5"/>
      <c r="H30" s="5"/>
      <c r="I30" s="5">
        <f>STDEV(I2,I8,I9,I15:I16,I22)</f>
        <v>18.221529790260149</v>
      </c>
      <c r="J30" s="5"/>
      <c r="K30" s="14" t="s">
        <v>84</v>
      </c>
      <c r="L30" s="5"/>
      <c r="M30" s="5"/>
      <c r="N30" s="5">
        <f>STDEV(N2,N8,N9,N15:N16,N22)</f>
        <v>11.182932263259161</v>
      </c>
      <c r="O30" s="5"/>
      <c r="P30" s="14" t="s">
        <v>88</v>
      </c>
      <c r="Q30" s="5"/>
      <c r="R30" s="5"/>
      <c r="S30" s="5">
        <f>STDEV(S2,S8,S9,S15:S16,S22)</f>
        <v>12.801259159995931</v>
      </c>
      <c r="T30" s="5"/>
      <c r="U30" s="14" t="s">
        <v>92</v>
      </c>
      <c r="V30" s="5"/>
      <c r="W30" s="5"/>
      <c r="X30" s="5">
        <f>STDEV(X2,X8,X9,X15:X16,X22)</f>
        <v>22.734987583489715</v>
      </c>
      <c r="Z30" s="14" t="s">
        <v>69</v>
      </c>
      <c r="AA30" s="5"/>
      <c r="AB30" s="5"/>
      <c r="AC30" s="9">
        <f t="shared" si="16"/>
        <v>16.23517719925124</v>
      </c>
      <c r="AG30" s="7" t="s">
        <v>75</v>
      </c>
      <c r="AH30" s="8">
        <f t="shared" ref="AH30:AI30" si="20">AH23</f>
        <v>29.719510033805456</v>
      </c>
      <c r="AI30" s="8">
        <f t="shared" si="20"/>
        <v>49.19115961449058</v>
      </c>
      <c r="AJ30" s="8">
        <f t="shared" si="18"/>
        <v>49.19115961449058</v>
      </c>
      <c r="AK30" s="9">
        <f>AJ23</f>
        <v>50.508067995923298</v>
      </c>
    </row>
    <row r="31" spans="1:37" x14ac:dyDescent="0.25">
      <c r="AG31" s="5"/>
      <c r="AH31" s="5"/>
      <c r="AI31" s="5"/>
      <c r="AJ31" s="5"/>
      <c r="AK31" s="5"/>
    </row>
    <row r="33" spans="1:24" ht="15.75" thickBot="1" x14ac:dyDescent="0.3"/>
    <row r="34" spans="1:24" x14ac:dyDescent="0.25">
      <c r="A34" t="s">
        <v>0</v>
      </c>
      <c r="B34" t="s">
        <v>1</v>
      </c>
      <c r="C34" t="s">
        <v>42</v>
      </c>
      <c r="D34" t="s">
        <v>43</v>
      </c>
      <c r="E34" s="1" t="s">
        <v>26</v>
      </c>
      <c r="F34" s="2" t="s">
        <v>27</v>
      </c>
      <c r="G34" s="2" t="s">
        <v>28</v>
      </c>
      <c r="H34" s="2" t="s">
        <v>29</v>
      </c>
      <c r="I34" s="3" t="s">
        <v>44</v>
      </c>
      <c r="J34" s="1" t="s">
        <v>30</v>
      </c>
      <c r="K34" s="2" t="s">
        <v>31</v>
      </c>
      <c r="L34" s="2" t="s">
        <v>32</v>
      </c>
      <c r="M34" s="2" t="s">
        <v>33</v>
      </c>
      <c r="N34" s="3" t="s">
        <v>45</v>
      </c>
      <c r="O34" s="1" t="s">
        <v>34</v>
      </c>
      <c r="P34" s="2" t="s">
        <v>35</v>
      </c>
      <c r="Q34" s="2" t="s">
        <v>36</v>
      </c>
      <c r="R34" s="2" t="s">
        <v>37</v>
      </c>
      <c r="S34" s="3" t="s">
        <v>46</v>
      </c>
      <c r="T34" s="1" t="s">
        <v>38</v>
      </c>
      <c r="U34" s="2" t="s">
        <v>39</v>
      </c>
      <c r="V34" s="2" t="s">
        <v>40</v>
      </c>
      <c r="W34" s="2" t="s">
        <v>41</v>
      </c>
      <c r="X34" s="3" t="s">
        <v>47</v>
      </c>
    </row>
    <row r="35" spans="1:24" x14ac:dyDescent="0.25">
      <c r="A35" t="s">
        <v>24</v>
      </c>
      <c r="B35" t="s">
        <v>3</v>
      </c>
      <c r="C35">
        <v>48</v>
      </c>
      <c r="D35">
        <v>1020</v>
      </c>
      <c r="E35" s="4">
        <v>17</v>
      </c>
      <c r="F35" s="5">
        <v>1032</v>
      </c>
      <c r="G35" s="5">
        <f>C35-E35</f>
        <v>31</v>
      </c>
      <c r="H35" s="5">
        <f>D35-F35</f>
        <v>-12</v>
      </c>
      <c r="I35" s="6">
        <f>SQRT(G35*G35+H35*H35)</f>
        <v>33.241540277189323</v>
      </c>
      <c r="J35" s="4">
        <v>7</v>
      </c>
      <c r="K35" s="5">
        <v>1057</v>
      </c>
      <c r="L35" s="5">
        <f t="shared" si="2"/>
        <v>41</v>
      </c>
      <c r="M35" s="5">
        <f t="shared" si="3"/>
        <v>-37</v>
      </c>
      <c r="N35" s="6">
        <f>SQRT(L35*L35+M35*M35)</f>
        <v>55.226805085936306</v>
      </c>
      <c r="O35" s="4">
        <v>12</v>
      </c>
      <c r="P35" s="5">
        <v>1021</v>
      </c>
      <c r="Q35" s="5">
        <f t="shared" si="5"/>
        <v>36</v>
      </c>
      <c r="R35" s="5">
        <f t="shared" si="6"/>
        <v>-1</v>
      </c>
      <c r="S35" s="6">
        <f>SQRT(Q35*Q35+R35*R35)</f>
        <v>36.013886210738214</v>
      </c>
      <c r="T35" s="4">
        <v>68</v>
      </c>
      <c r="U35" s="5">
        <v>938</v>
      </c>
      <c r="V35" s="5">
        <f t="shared" si="8"/>
        <v>-20</v>
      </c>
      <c r="W35" s="5">
        <f t="shared" si="9"/>
        <v>82</v>
      </c>
      <c r="X35" s="6">
        <f>SQRT(V35*V35+W35*W35)</f>
        <v>84.403791384036765</v>
      </c>
    </row>
    <row r="36" spans="1:24" x14ac:dyDescent="0.25">
      <c r="A36" t="s">
        <v>24</v>
      </c>
      <c r="B36" t="s">
        <v>4</v>
      </c>
      <c r="C36">
        <f>96*3 + 48</f>
        <v>336</v>
      </c>
      <c r="D36">
        <v>1020</v>
      </c>
      <c r="E36" s="4">
        <v>287</v>
      </c>
      <c r="F36" s="5">
        <v>1063</v>
      </c>
      <c r="G36" s="5">
        <f t="shared" ref="G36:H55" si="21">C36-E36</f>
        <v>49</v>
      </c>
      <c r="H36" s="5">
        <f t="shared" si="21"/>
        <v>-43</v>
      </c>
      <c r="I36" s="6">
        <f t="shared" ref="I36:I55" si="22">SQRT(G36*G36+H36*H36)</f>
        <v>65.192024052026483</v>
      </c>
      <c r="J36" s="4">
        <v>346</v>
      </c>
      <c r="K36" s="5">
        <v>1018</v>
      </c>
      <c r="L36" s="5">
        <f t="shared" si="2"/>
        <v>-10</v>
      </c>
      <c r="M36" s="5">
        <f t="shared" si="3"/>
        <v>2</v>
      </c>
      <c r="N36" s="6">
        <f t="shared" ref="N36:N55" si="23">SQRT(L36*L36+M36*M36)</f>
        <v>10.198039027185569</v>
      </c>
      <c r="O36" s="4">
        <v>338</v>
      </c>
      <c r="P36" s="5">
        <v>980</v>
      </c>
      <c r="Q36" s="5">
        <f t="shared" si="5"/>
        <v>-2</v>
      </c>
      <c r="R36" s="5">
        <f t="shared" si="6"/>
        <v>40</v>
      </c>
      <c r="S36" s="6">
        <f t="shared" ref="S36:S55" si="24">SQRT(Q36*Q36+R36*R36)</f>
        <v>40.049968789001575</v>
      </c>
      <c r="T36" s="4">
        <v>348</v>
      </c>
      <c r="U36" s="5">
        <v>955</v>
      </c>
      <c r="V36" s="5">
        <f t="shared" si="8"/>
        <v>-12</v>
      </c>
      <c r="W36" s="5">
        <f t="shared" si="9"/>
        <v>65</v>
      </c>
      <c r="X36" s="6">
        <f t="shared" ref="X36:X55" si="25">SQRT(V36*V36+W36*W36)</f>
        <v>66.098411478642959</v>
      </c>
    </row>
    <row r="37" spans="1:24" x14ac:dyDescent="0.25">
      <c r="A37" t="s">
        <v>24</v>
      </c>
      <c r="B37" t="s">
        <v>5</v>
      </c>
      <c r="C37">
        <f>96*6+48</f>
        <v>624</v>
      </c>
      <c r="D37">
        <v>1020</v>
      </c>
      <c r="E37" s="4">
        <v>584</v>
      </c>
      <c r="F37" s="5">
        <v>986</v>
      </c>
      <c r="G37" s="5">
        <f t="shared" si="21"/>
        <v>40</v>
      </c>
      <c r="H37" s="5">
        <f t="shared" si="21"/>
        <v>34</v>
      </c>
      <c r="I37" s="6">
        <f t="shared" si="22"/>
        <v>52.497618993626752</v>
      </c>
      <c r="J37" s="4">
        <v>634</v>
      </c>
      <c r="K37" s="5">
        <v>998</v>
      </c>
      <c r="L37" s="5">
        <f t="shared" si="2"/>
        <v>-10</v>
      </c>
      <c r="M37" s="5">
        <f t="shared" si="3"/>
        <v>22</v>
      </c>
      <c r="N37" s="6">
        <f t="shared" si="23"/>
        <v>24.166091947189145</v>
      </c>
      <c r="O37" s="4">
        <v>645</v>
      </c>
      <c r="P37" s="5">
        <v>966</v>
      </c>
      <c r="Q37" s="5">
        <f t="shared" si="5"/>
        <v>-21</v>
      </c>
      <c r="R37" s="5">
        <f t="shared" si="6"/>
        <v>54</v>
      </c>
      <c r="S37" s="6">
        <f t="shared" si="24"/>
        <v>57.9396237474839</v>
      </c>
      <c r="T37" s="4">
        <v>628</v>
      </c>
      <c r="U37" s="5">
        <v>962</v>
      </c>
      <c r="V37" s="5">
        <f t="shared" si="8"/>
        <v>-4</v>
      </c>
      <c r="W37" s="5">
        <f t="shared" si="9"/>
        <v>58</v>
      </c>
      <c r="X37" s="6">
        <f t="shared" si="25"/>
        <v>58.137767414994535</v>
      </c>
    </row>
    <row r="38" spans="1:24" x14ac:dyDescent="0.25">
      <c r="A38" t="s">
        <v>24</v>
      </c>
      <c r="B38" t="s">
        <v>6</v>
      </c>
      <c r="C38">
        <f>96*9+48</f>
        <v>912</v>
      </c>
      <c r="D38">
        <v>1020</v>
      </c>
      <c r="E38" s="4">
        <v>855</v>
      </c>
      <c r="F38" s="5">
        <v>1017</v>
      </c>
      <c r="G38" s="5">
        <f t="shared" si="21"/>
        <v>57</v>
      </c>
      <c r="H38" s="5">
        <f t="shared" si="21"/>
        <v>3</v>
      </c>
      <c r="I38" s="6">
        <f t="shared" si="22"/>
        <v>57.078892771321343</v>
      </c>
      <c r="J38" s="4">
        <v>901</v>
      </c>
      <c r="K38" s="5">
        <v>972</v>
      </c>
      <c r="L38" s="5">
        <f t="shared" si="2"/>
        <v>11</v>
      </c>
      <c r="M38" s="5">
        <f t="shared" si="3"/>
        <v>48</v>
      </c>
      <c r="N38" s="6">
        <f t="shared" si="23"/>
        <v>49.244289008980523</v>
      </c>
      <c r="O38" s="4">
        <v>921</v>
      </c>
      <c r="P38" s="5">
        <v>967</v>
      </c>
      <c r="Q38" s="5">
        <f t="shared" si="5"/>
        <v>-9</v>
      </c>
      <c r="R38" s="5">
        <f t="shared" si="6"/>
        <v>53</v>
      </c>
      <c r="S38" s="6">
        <f t="shared" si="24"/>
        <v>53.758720222862451</v>
      </c>
      <c r="T38" s="4">
        <v>931</v>
      </c>
      <c r="U38" s="5">
        <v>985</v>
      </c>
      <c r="V38" s="5">
        <f t="shared" si="8"/>
        <v>-19</v>
      </c>
      <c r="W38" s="5">
        <f t="shared" si="9"/>
        <v>35</v>
      </c>
      <c r="X38" s="6">
        <f t="shared" si="25"/>
        <v>39.824615503479755</v>
      </c>
    </row>
    <row r="39" spans="1:24" x14ac:dyDescent="0.25">
      <c r="A39" t="s">
        <v>24</v>
      </c>
      <c r="B39" t="s">
        <v>7</v>
      </c>
      <c r="C39">
        <f>96*12+48</f>
        <v>1200</v>
      </c>
      <c r="D39">
        <v>1020</v>
      </c>
      <c r="E39" s="4">
        <v>1160</v>
      </c>
      <c r="F39" s="5">
        <v>1005</v>
      </c>
      <c r="G39" s="5">
        <f t="shared" si="21"/>
        <v>40</v>
      </c>
      <c r="H39" s="5">
        <f t="shared" si="21"/>
        <v>15</v>
      </c>
      <c r="I39" s="6">
        <f t="shared" si="22"/>
        <v>42.720018726587654</v>
      </c>
      <c r="J39" s="4">
        <v>1203</v>
      </c>
      <c r="K39" s="5">
        <v>984</v>
      </c>
      <c r="L39" s="5">
        <f t="shared" si="2"/>
        <v>-3</v>
      </c>
      <c r="M39" s="5">
        <f t="shared" si="3"/>
        <v>36</v>
      </c>
      <c r="N39" s="6">
        <f t="shared" si="23"/>
        <v>36.124783736376884</v>
      </c>
      <c r="O39" s="4">
        <v>1199</v>
      </c>
      <c r="P39" s="5">
        <v>969</v>
      </c>
      <c r="Q39" s="5">
        <f t="shared" si="5"/>
        <v>1</v>
      </c>
      <c r="R39" s="5">
        <f t="shared" si="6"/>
        <v>51</v>
      </c>
      <c r="S39" s="6">
        <f t="shared" si="24"/>
        <v>51.009802979427398</v>
      </c>
      <c r="T39" s="4">
        <v>1172</v>
      </c>
      <c r="U39" s="5">
        <v>999</v>
      </c>
      <c r="V39" s="5">
        <f t="shared" si="8"/>
        <v>28</v>
      </c>
      <c r="W39" s="5">
        <f t="shared" si="9"/>
        <v>21</v>
      </c>
      <c r="X39" s="6">
        <f t="shared" si="25"/>
        <v>35</v>
      </c>
    </row>
    <row r="40" spans="1:24" x14ac:dyDescent="0.25">
      <c r="A40" t="s">
        <v>24</v>
      </c>
      <c r="B40" t="s">
        <v>8</v>
      </c>
      <c r="C40">
        <f>96*15+48</f>
        <v>1488</v>
      </c>
      <c r="D40">
        <v>1020</v>
      </c>
      <c r="E40" s="4">
        <v>1491</v>
      </c>
      <c r="F40" s="5">
        <v>1016</v>
      </c>
      <c r="G40" s="5">
        <f t="shared" si="21"/>
        <v>-3</v>
      </c>
      <c r="H40" s="5">
        <f t="shared" si="21"/>
        <v>4</v>
      </c>
      <c r="I40" s="6">
        <f t="shared" si="22"/>
        <v>5</v>
      </c>
      <c r="J40" s="4">
        <v>1469</v>
      </c>
      <c r="K40" s="5">
        <v>969</v>
      </c>
      <c r="L40" s="5">
        <f t="shared" si="2"/>
        <v>19</v>
      </c>
      <c r="M40" s="5">
        <f t="shared" si="3"/>
        <v>51</v>
      </c>
      <c r="N40" s="6">
        <f t="shared" si="23"/>
        <v>54.42425929675111</v>
      </c>
      <c r="O40" s="4">
        <v>1511</v>
      </c>
      <c r="P40" s="5">
        <v>973</v>
      </c>
      <c r="Q40" s="5">
        <f t="shared" si="5"/>
        <v>-23</v>
      </c>
      <c r="R40" s="5">
        <f t="shared" si="6"/>
        <v>47</v>
      </c>
      <c r="S40" s="6">
        <f t="shared" si="24"/>
        <v>52.32590180780452</v>
      </c>
      <c r="T40" s="4">
        <v>1491</v>
      </c>
      <c r="U40" s="5">
        <v>944</v>
      </c>
      <c r="V40" s="5">
        <f t="shared" si="8"/>
        <v>-3</v>
      </c>
      <c r="W40" s="5">
        <f t="shared" si="9"/>
        <v>76</v>
      </c>
      <c r="X40" s="6">
        <f t="shared" si="25"/>
        <v>76.05918747922567</v>
      </c>
    </row>
    <row r="41" spans="1:24" x14ac:dyDescent="0.25">
      <c r="A41" t="s">
        <v>24</v>
      </c>
      <c r="B41" t="s">
        <v>9</v>
      </c>
      <c r="C41">
        <f>96*18+48</f>
        <v>1776</v>
      </c>
      <c r="D41">
        <v>1020</v>
      </c>
      <c r="E41" s="4">
        <v>1760</v>
      </c>
      <c r="F41" s="5">
        <v>1017</v>
      </c>
      <c r="G41" s="5">
        <f t="shared" si="21"/>
        <v>16</v>
      </c>
      <c r="H41" s="5">
        <f t="shared" si="21"/>
        <v>3</v>
      </c>
      <c r="I41" s="6">
        <f t="shared" si="22"/>
        <v>16.278820596099706</v>
      </c>
      <c r="J41" s="4">
        <v>1799</v>
      </c>
      <c r="K41" s="5">
        <v>991</v>
      </c>
      <c r="L41" s="5">
        <f t="shared" si="2"/>
        <v>-23</v>
      </c>
      <c r="M41" s="5">
        <f t="shared" si="3"/>
        <v>29</v>
      </c>
      <c r="N41" s="6">
        <f t="shared" si="23"/>
        <v>37.013511046643494</v>
      </c>
      <c r="O41" s="4">
        <v>1822</v>
      </c>
      <c r="P41" s="5">
        <v>1003</v>
      </c>
      <c r="Q41" s="5">
        <f t="shared" si="5"/>
        <v>-46</v>
      </c>
      <c r="R41" s="5">
        <f t="shared" si="6"/>
        <v>17</v>
      </c>
      <c r="S41" s="6">
        <f t="shared" si="24"/>
        <v>49.040799340956916</v>
      </c>
      <c r="T41" s="4">
        <v>1791</v>
      </c>
      <c r="U41" s="5">
        <v>955</v>
      </c>
      <c r="V41" s="5">
        <f t="shared" si="8"/>
        <v>-15</v>
      </c>
      <c r="W41" s="5">
        <f t="shared" si="9"/>
        <v>65</v>
      </c>
      <c r="X41" s="6">
        <f t="shared" si="25"/>
        <v>66.708320320631671</v>
      </c>
    </row>
    <row r="42" spans="1:24" x14ac:dyDescent="0.25">
      <c r="A42" t="s">
        <v>24</v>
      </c>
      <c r="B42" t="s">
        <v>10</v>
      </c>
      <c r="C42">
        <f>96+48</f>
        <v>144</v>
      </c>
      <c r="D42">
        <v>540</v>
      </c>
      <c r="E42" s="4">
        <v>42</v>
      </c>
      <c r="F42" s="5">
        <v>556</v>
      </c>
      <c r="G42" s="5">
        <f t="shared" si="21"/>
        <v>102</v>
      </c>
      <c r="H42" s="5">
        <f t="shared" si="21"/>
        <v>-16</v>
      </c>
      <c r="I42" s="6">
        <f t="shared" si="22"/>
        <v>103.24727599312246</v>
      </c>
      <c r="J42" s="4">
        <v>132</v>
      </c>
      <c r="K42" s="5">
        <v>522</v>
      </c>
      <c r="L42" s="5">
        <f t="shared" si="2"/>
        <v>12</v>
      </c>
      <c r="M42" s="5">
        <f t="shared" si="3"/>
        <v>18</v>
      </c>
      <c r="N42" s="6">
        <f t="shared" si="23"/>
        <v>21.633307652783937</v>
      </c>
      <c r="O42" s="4">
        <v>191</v>
      </c>
      <c r="P42" s="5">
        <v>487</v>
      </c>
      <c r="Q42" s="5">
        <f t="shared" si="5"/>
        <v>-47</v>
      </c>
      <c r="R42" s="5">
        <f t="shared" si="6"/>
        <v>53</v>
      </c>
      <c r="S42" s="6">
        <f t="shared" si="24"/>
        <v>70.837842993699354</v>
      </c>
      <c r="T42" s="4">
        <v>195</v>
      </c>
      <c r="U42" s="5">
        <v>469</v>
      </c>
      <c r="V42" s="5">
        <f t="shared" si="8"/>
        <v>-51</v>
      </c>
      <c r="W42" s="5">
        <f t="shared" si="9"/>
        <v>71</v>
      </c>
      <c r="X42" s="6">
        <f t="shared" si="25"/>
        <v>87.418533504057365</v>
      </c>
    </row>
    <row r="43" spans="1:24" x14ac:dyDescent="0.25">
      <c r="A43" t="s">
        <v>24</v>
      </c>
      <c r="B43" t="s">
        <v>11</v>
      </c>
      <c r="C43">
        <f>4*96+48</f>
        <v>432</v>
      </c>
      <c r="D43">
        <v>540</v>
      </c>
      <c r="E43" s="4">
        <v>412</v>
      </c>
      <c r="F43" s="5">
        <v>522</v>
      </c>
      <c r="G43" s="5">
        <f t="shared" si="21"/>
        <v>20</v>
      </c>
      <c r="H43" s="5">
        <f t="shared" si="21"/>
        <v>18</v>
      </c>
      <c r="I43" s="6">
        <f t="shared" si="22"/>
        <v>26.90724809414742</v>
      </c>
      <c r="J43" s="4">
        <v>421</v>
      </c>
      <c r="K43" s="5">
        <v>528</v>
      </c>
      <c r="L43" s="5">
        <f t="shared" si="2"/>
        <v>11</v>
      </c>
      <c r="M43" s="5">
        <f t="shared" si="3"/>
        <v>12</v>
      </c>
      <c r="N43" s="6">
        <f t="shared" si="23"/>
        <v>16.278820596099706</v>
      </c>
      <c r="O43" s="4">
        <v>424</v>
      </c>
      <c r="P43" s="5">
        <v>531</v>
      </c>
      <c r="Q43" s="5">
        <f t="shared" si="5"/>
        <v>8</v>
      </c>
      <c r="R43" s="5">
        <f t="shared" si="6"/>
        <v>9</v>
      </c>
      <c r="S43" s="6">
        <f t="shared" si="24"/>
        <v>12.041594578792296</v>
      </c>
      <c r="T43" s="4">
        <v>446</v>
      </c>
      <c r="U43" s="5">
        <v>514</v>
      </c>
      <c r="V43" s="5">
        <f t="shared" si="8"/>
        <v>-14</v>
      </c>
      <c r="W43" s="5">
        <f t="shared" si="9"/>
        <v>26</v>
      </c>
      <c r="X43" s="6">
        <f t="shared" si="25"/>
        <v>29.529646120466801</v>
      </c>
    </row>
    <row r="44" spans="1:24" x14ac:dyDescent="0.25">
      <c r="A44" t="s">
        <v>24</v>
      </c>
      <c r="B44" t="s">
        <v>12</v>
      </c>
      <c r="C44">
        <f>C37+96</f>
        <v>720</v>
      </c>
      <c r="D44">
        <v>540</v>
      </c>
      <c r="E44" s="4">
        <v>692</v>
      </c>
      <c r="F44" s="5">
        <v>541</v>
      </c>
      <c r="G44" s="5">
        <f t="shared" si="21"/>
        <v>28</v>
      </c>
      <c r="H44" s="5">
        <f t="shared" si="21"/>
        <v>-1</v>
      </c>
      <c r="I44" s="6">
        <f t="shared" si="22"/>
        <v>28.0178514522438</v>
      </c>
      <c r="J44" s="4">
        <v>713</v>
      </c>
      <c r="K44" s="5">
        <v>564</v>
      </c>
      <c r="L44" s="5">
        <f t="shared" si="2"/>
        <v>7</v>
      </c>
      <c r="M44" s="5">
        <f t="shared" si="3"/>
        <v>-24</v>
      </c>
      <c r="N44" s="6">
        <f t="shared" si="23"/>
        <v>25</v>
      </c>
      <c r="O44" s="4">
        <v>733</v>
      </c>
      <c r="P44" s="5">
        <v>521</v>
      </c>
      <c r="Q44" s="5">
        <f t="shared" si="5"/>
        <v>-13</v>
      </c>
      <c r="R44" s="5">
        <f t="shared" si="6"/>
        <v>19</v>
      </c>
      <c r="S44" s="6">
        <f t="shared" si="24"/>
        <v>23.021728866442675</v>
      </c>
      <c r="T44" s="4">
        <v>730</v>
      </c>
      <c r="U44" s="5">
        <v>547</v>
      </c>
      <c r="V44" s="5">
        <f t="shared" si="8"/>
        <v>-10</v>
      </c>
      <c r="W44" s="5">
        <f t="shared" si="9"/>
        <v>-7</v>
      </c>
      <c r="X44" s="6">
        <f t="shared" si="25"/>
        <v>12.206555615733702</v>
      </c>
    </row>
    <row r="45" spans="1:24" x14ac:dyDescent="0.25">
      <c r="A45" t="s">
        <v>24</v>
      </c>
      <c r="B45" t="s">
        <v>13</v>
      </c>
      <c r="C45">
        <f t="shared" ref="C45:C48" si="26">C38+96</f>
        <v>1008</v>
      </c>
      <c r="D45">
        <v>540</v>
      </c>
      <c r="E45" s="4">
        <v>1003</v>
      </c>
      <c r="F45" s="5">
        <v>535</v>
      </c>
      <c r="G45" s="5">
        <f t="shared" si="21"/>
        <v>5</v>
      </c>
      <c r="H45" s="5">
        <f t="shared" si="21"/>
        <v>5</v>
      </c>
      <c r="I45" s="6">
        <f t="shared" si="22"/>
        <v>7.0710678118654755</v>
      </c>
      <c r="J45" s="4">
        <v>1026</v>
      </c>
      <c r="K45" s="5">
        <v>522</v>
      </c>
      <c r="L45" s="5">
        <f t="shared" si="2"/>
        <v>-18</v>
      </c>
      <c r="M45" s="5">
        <f t="shared" si="3"/>
        <v>18</v>
      </c>
      <c r="N45" s="6">
        <f t="shared" si="23"/>
        <v>25.45584412271571</v>
      </c>
      <c r="O45" s="4">
        <v>1009</v>
      </c>
      <c r="P45" s="5">
        <v>527</v>
      </c>
      <c r="Q45" s="5">
        <f t="shared" si="5"/>
        <v>-1</v>
      </c>
      <c r="R45" s="5">
        <f t="shared" si="6"/>
        <v>13</v>
      </c>
      <c r="S45" s="6">
        <f t="shared" si="24"/>
        <v>13.038404810405298</v>
      </c>
      <c r="T45" s="4">
        <v>1029</v>
      </c>
      <c r="U45" s="5">
        <v>502</v>
      </c>
      <c r="V45" s="5">
        <f t="shared" si="8"/>
        <v>-21</v>
      </c>
      <c r="W45" s="5">
        <f t="shared" si="9"/>
        <v>38</v>
      </c>
      <c r="X45" s="6">
        <f t="shared" si="25"/>
        <v>43.416586692184822</v>
      </c>
    </row>
    <row r="46" spans="1:24" x14ac:dyDescent="0.25">
      <c r="A46" t="s">
        <v>24</v>
      </c>
      <c r="B46" t="s">
        <v>14</v>
      </c>
      <c r="C46">
        <f t="shared" si="26"/>
        <v>1296</v>
      </c>
      <c r="D46">
        <v>540</v>
      </c>
      <c r="E46" s="4">
        <v>1275</v>
      </c>
      <c r="F46" s="5">
        <v>528</v>
      </c>
      <c r="G46" s="5">
        <f t="shared" si="21"/>
        <v>21</v>
      </c>
      <c r="H46" s="5">
        <f t="shared" si="21"/>
        <v>12</v>
      </c>
      <c r="I46" s="6">
        <f t="shared" si="22"/>
        <v>24.186773244895647</v>
      </c>
      <c r="J46" s="4">
        <v>1318</v>
      </c>
      <c r="K46" s="5">
        <v>526</v>
      </c>
      <c r="L46" s="5">
        <f t="shared" si="2"/>
        <v>-22</v>
      </c>
      <c r="M46" s="5">
        <f t="shared" si="3"/>
        <v>14</v>
      </c>
      <c r="N46" s="6">
        <f t="shared" si="23"/>
        <v>26.076809620810597</v>
      </c>
      <c r="O46" s="4">
        <v>1348</v>
      </c>
      <c r="P46" s="5">
        <v>570</v>
      </c>
      <c r="Q46" s="5">
        <f t="shared" si="5"/>
        <v>-52</v>
      </c>
      <c r="R46" s="5">
        <f t="shared" si="6"/>
        <v>-30</v>
      </c>
      <c r="S46" s="6">
        <f t="shared" si="24"/>
        <v>60.033324079214538</v>
      </c>
      <c r="T46" s="4">
        <v>1329</v>
      </c>
      <c r="U46" s="5">
        <v>532</v>
      </c>
      <c r="V46" s="5">
        <f t="shared" si="8"/>
        <v>-33</v>
      </c>
      <c r="W46" s="5">
        <f t="shared" si="9"/>
        <v>8</v>
      </c>
      <c r="X46" s="6">
        <f t="shared" si="25"/>
        <v>33.955853692699293</v>
      </c>
    </row>
    <row r="47" spans="1:24" x14ac:dyDescent="0.25">
      <c r="A47" t="s">
        <v>24</v>
      </c>
      <c r="B47" t="s">
        <v>15</v>
      </c>
      <c r="C47">
        <f t="shared" si="26"/>
        <v>1584</v>
      </c>
      <c r="D47">
        <v>540</v>
      </c>
      <c r="E47" s="4">
        <v>1584</v>
      </c>
      <c r="F47" s="5">
        <v>516</v>
      </c>
      <c r="G47" s="5">
        <f t="shared" si="21"/>
        <v>0</v>
      </c>
      <c r="H47" s="5">
        <f t="shared" si="21"/>
        <v>24</v>
      </c>
      <c r="I47" s="6">
        <f t="shared" si="22"/>
        <v>24</v>
      </c>
      <c r="J47" s="4">
        <v>1586</v>
      </c>
      <c r="K47" s="5">
        <v>517</v>
      </c>
      <c r="L47" s="5">
        <f t="shared" si="2"/>
        <v>-2</v>
      </c>
      <c r="M47" s="5">
        <f t="shared" si="3"/>
        <v>23</v>
      </c>
      <c r="N47" s="6">
        <f t="shared" si="23"/>
        <v>23.086792761230392</v>
      </c>
      <c r="O47" s="4">
        <v>1591</v>
      </c>
      <c r="P47" s="5">
        <v>525</v>
      </c>
      <c r="Q47" s="5">
        <f t="shared" si="5"/>
        <v>-7</v>
      </c>
      <c r="R47" s="5">
        <f t="shared" si="6"/>
        <v>15</v>
      </c>
      <c r="S47" s="6">
        <f t="shared" si="24"/>
        <v>16.552945357246848</v>
      </c>
      <c r="T47" s="4">
        <v>1601</v>
      </c>
      <c r="U47" s="5">
        <v>504</v>
      </c>
      <c r="V47" s="5">
        <f t="shared" si="8"/>
        <v>-17</v>
      </c>
      <c r="W47" s="5">
        <f t="shared" si="9"/>
        <v>36</v>
      </c>
      <c r="X47" s="6">
        <f t="shared" si="25"/>
        <v>39.812058474788763</v>
      </c>
    </row>
    <row r="48" spans="1:24" x14ac:dyDescent="0.25">
      <c r="A48" t="s">
        <v>24</v>
      </c>
      <c r="B48" t="s">
        <v>16</v>
      </c>
      <c r="C48">
        <f t="shared" si="26"/>
        <v>1872</v>
      </c>
      <c r="D48">
        <v>540</v>
      </c>
      <c r="E48" s="4">
        <v>1899</v>
      </c>
      <c r="F48" s="5">
        <v>563</v>
      </c>
      <c r="G48" s="5">
        <f t="shared" si="21"/>
        <v>-27</v>
      </c>
      <c r="H48" s="5">
        <f t="shared" si="21"/>
        <v>-23</v>
      </c>
      <c r="I48" s="6">
        <f t="shared" si="22"/>
        <v>35.468295701936398</v>
      </c>
      <c r="J48" s="4">
        <v>1892</v>
      </c>
      <c r="K48" s="5">
        <v>517</v>
      </c>
      <c r="L48" s="5">
        <f t="shared" si="2"/>
        <v>-20</v>
      </c>
      <c r="M48" s="5">
        <f t="shared" si="3"/>
        <v>23</v>
      </c>
      <c r="N48" s="6">
        <f t="shared" si="23"/>
        <v>30.479501308256342</v>
      </c>
      <c r="O48" s="4">
        <v>1819</v>
      </c>
      <c r="P48" s="5">
        <v>461</v>
      </c>
      <c r="Q48" s="5">
        <f t="shared" si="5"/>
        <v>53</v>
      </c>
      <c r="R48" s="5">
        <f t="shared" si="6"/>
        <v>79</v>
      </c>
      <c r="S48" s="6">
        <f t="shared" si="24"/>
        <v>95.131487952202235</v>
      </c>
      <c r="T48" s="4">
        <v>1828</v>
      </c>
      <c r="U48" s="5">
        <v>496</v>
      </c>
      <c r="V48" s="5">
        <f t="shared" si="8"/>
        <v>44</v>
      </c>
      <c r="W48" s="5">
        <f t="shared" si="9"/>
        <v>44</v>
      </c>
      <c r="X48" s="6">
        <f t="shared" si="25"/>
        <v>62.22539674441618</v>
      </c>
    </row>
    <row r="49" spans="1:36" x14ac:dyDescent="0.25">
      <c r="A49" t="s">
        <v>24</v>
      </c>
      <c r="B49" t="s">
        <v>17</v>
      </c>
      <c r="C49">
        <v>48</v>
      </c>
      <c r="D49">
        <v>60</v>
      </c>
      <c r="E49" s="4">
        <v>60</v>
      </c>
      <c r="F49" s="5">
        <v>46</v>
      </c>
      <c r="G49" s="5">
        <f t="shared" si="21"/>
        <v>-12</v>
      </c>
      <c r="H49" s="5">
        <f t="shared" si="21"/>
        <v>14</v>
      </c>
      <c r="I49" s="6">
        <f t="shared" si="22"/>
        <v>18.439088914585774</v>
      </c>
      <c r="J49" s="4">
        <v>63</v>
      </c>
      <c r="K49" s="5">
        <v>52</v>
      </c>
      <c r="L49" s="5">
        <f t="shared" si="2"/>
        <v>-15</v>
      </c>
      <c r="M49" s="5">
        <f t="shared" si="3"/>
        <v>8</v>
      </c>
      <c r="N49" s="6">
        <f t="shared" si="23"/>
        <v>17</v>
      </c>
      <c r="O49" s="4">
        <v>74</v>
      </c>
      <c r="P49" s="5">
        <v>58</v>
      </c>
      <c r="Q49" s="5">
        <f t="shared" si="5"/>
        <v>-26</v>
      </c>
      <c r="R49" s="5">
        <f t="shared" si="6"/>
        <v>2</v>
      </c>
      <c r="S49" s="6">
        <f t="shared" si="24"/>
        <v>26.076809620810597</v>
      </c>
      <c r="T49" s="4">
        <v>56</v>
      </c>
      <c r="U49" s="5">
        <v>44</v>
      </c>
      <c r="V49" s="5">
        <f t="shared" si="8"/>
        <v>-8</v>
      </c>
      <c r="W49" s="5">
        <f t="shared" si="9"/>
        <v>16</v>
      </c>
      <c r="X49" s="6">
        <f t="shared" si="25"/>
        <v>17.888543819998318</v>
      </c>
    </row>
    <row r="50" spans="1:36" x14ac:dyDescent="0.25">
      <c r="A50" t="s">
        <v>24</v>
      </c>
      <c r="B50" t="s">
        <v>18</v>
      </c>
      <c r="C50">
        <f>96*3 + 48</f>
        <v>336</v>
      </c>
      <c r="D50">
        <v>60</v>
      </c>
      <c r="E50" s="4">
        <v>250</v>
      </c>
      <c r="F50" s="5">
        <v>38</v>
      </c>
      <c r="G50" s="5">
        <f t="shared" si="21"/>
        <v>86</v>
      </c>
      <c r="H50" s="5">
        <f t="shared" si="21"/>
        <v>22</v>
      </c>
      <c r="I50" s="6">
        <f t="shared" si="22"/>
        <v>88.76936408468859</v>
      </c>
      <c r="J50" s="4">
        <v>343</v>
      </c>
      <c r="K50" s="5">
        <v>53</v>
      </c>
      <c r="L50" s="5">
        <f t="shared" si="2"/>
        <v>-7</v>
      </c>
      <c r="M50" s="5">
        <f t="shared" si="3"/>
        <v>7</v>
      </c>
      <c r="N50" s="6">
        <f t="shared" si="23"/>
        <v>9.8994949366116654</v>
      </c>
      <c r="O50" s="4">
        <v>326</v>
      </c>
      <c r="P50" s="5">
        <v>46</v>
      </c>
      <c r="Q50" s="5">
        <f t="shared" si="5"/>
        <v>10</v>
      </c>
      <c r="R50" s="5">
        <f t="shared" si="6"/>
        <v>14</v>
      </c>
      <c r="S50" s="6">
        <f t="shared" si="24"/>
        <v>17.204650534085253</v>
      </c>
      <c r="T50" s="4">
        <v>336</v>
      </c>
      <c r="U50" s="5">
        <v>48</v>
      </c>
      <c r="V50" s="5">
        <f t="shared" si="8"/>
        <v>0</v>
      </c>
      <c r="W50" s="5">
        <f t="shared" si="9"/>
        <v>12</v>
      </c>
      <c r="X50" s="6">
        <f t="shared" si="25"/>
        <v>12</v>
      </c>
    </row>
    <row r="51" spans="1:36" x14ac:dyDescent="0.25">
      <c r="A51" t="s">
        <v>24</v>
      </c>
      <c r="B51" t="s">
        <v>19</v>
      </c>
      <c r="C51">
        <f>96*6+48</f>
        <v>624</v>
      </c>
      <c r="D51">
        <v>60</v>
      </c>
      <c r="E51" s="4">
        <v>566</v>
      </c>
      <c r="F51" s="5">
        <v>55</v>
      </c>
      <c r="G51" s="5">
        <f t="shared" si="21"/>
        <v>58</v>
      </c>
      <c r="H51" s="5">
        <f t="shared" si="21"/>
        <v>5</v>
      </c>
      <c r="I51" s="6">
        <f t="shared" si="22"/>
        <v>58.215118311311535</v>
      </c>
      <c r="J51" s="4">
        <v>648</v>
      </c>
      <c r="K51" s="5">
        <v>47</v>
      </c>
      <c r="L51" s="5">
        <f t="shared" si="2"/>
        <v>-24</v>
      </c>
      <c r="M51" s="5">
        <f t="shared" si="3"/>
        <v>13</v>
      </c>
      <c r="N51" s="6">
        <f t="shared" si="23"/>
        <v>27.294688127912362</v>
      </c>
      <c r="O51" s="4">
        <v>621</v>
      </c>
      <c r="P51" s="5">
        <v>52</v>
      </c>
      <c r="Q51" s="5">
        <f t="shared" si="5"/>
        <v>3</v>
      </c>
      <c r="R51" s="5">
        <f t="shared" si="6"/>
        <v>8</v>
      </c>
      <c r="S51" s="6">
        <f t="shared" si="24"/>
        <v>8.5440037453175304</v>
      </c>
      <c r="T51" s="4">
        <v>626</v>
      </c>
      <c r="U51" s="5">
        <v>59</v>
      </c>
      <c r="V51" s="5">
        <f t="shared" si="8"/>
        <v>-2</v>
      </c>
      <c r="W51" s="5">
        <f t="shared" si="9"/>
        <v>1</v>
      </c>
      <c r="X51" s="6">
        <f t="shared" si="25"/>
        <v>2.2360679774997898</v>
      </c>
    </row>
    <row r="52" spans="1:36" x14ac:dyDescent="0.25">
      <c r="A52" t="s">
        <v>24</v>
      </c>
      <c r="B52" t="s">
        <v>20</v>
      </c>
      <c r="C52">
        <f>96*9+48</f>
        <v>912</v>
      </c>
      <c r="D52">
        <v>60</v>
      </c>
      <c r="E52" s="4">
        <v>902</v>
      </c>
      <c r="F52" s="5">
        <v>47</v>
      </c>
      <c r="G52" s="5">
        <f t="shared" si="21"/>
        <v>10</v>
      </c>
      <c r="H52" s="5">
        <f t="shared" si="21"/>
        <v>13</v>
      </c>
      <c r="I52" s="6">
        <f t="shared" si="22"/>
        <v>16.401219466856727</v>
      </c>
      <c r="J52" s="4">
        <v>929</v>
      </c>
      <c r="K52" s="5">
        <v>59</v>
      </c>
      <c r="L52" s="5">
        <f t="shared" si="2"/>
        <v>-17</v>
      </c>
      <c r="M52" s="5">
        <f t="shared" si="3"/>
        <v>1</v>
      </c>
      <c r="N52" s="6">
        <f t="shared" si="23"/>
        <v>17.029386365926403</v>
      </c>
      <c r="O52" s="4">
        <v>936</v>
      </c>
      <c r="P52" s="5">
        <v>47</v>
      </c>
      <c r="Q52" s="5">
        <f t="shared" si="5"/>
        <v>-24</v>
      </c>
      <c r="R52" s="5">
        <f t="shared" si="6"/>
        <v>13</v>
      </c>
      <c r="S52" s="6">
        <f t="shared" si="24"/>
        <v>27.294688127912362</v>
      </c>
      <c r="T52" s="4">
        <v>926</v>
      </c>
      <c r="U52" s="5">
        <v>30</v>
      </c>
      <c r="V52" s="5">
        <f t="shared" si="8"/>
        <v>-14</v>
      </c>
      <c r="W52" s="5">
        <f t="shared" si="9"/>
        <v>30</v>
      </c>
      <c r="X52" s="6">
        <f t="shared" si="25"/>
        <v>33.105890714493697</v>
      </c>
    </row>
    <row r="53" spans="1:36" x14ac:dyDescent="0.25">
      <c r="A53" t="s">
        <v>24</v>
      </c>
      <c r="B53" t="s">
        <v>21</v>
      </c>
      <c r="C53">
        <f>96*12+48</f>
        <v>1200</v>
      </c>
      <c r="D53">
        <v>60</v>
      </c>
      <c r="E53" s="4">
        <v>1175</v>
      </c>
      <c r="F53" s="5">
        <v>49</v>
      </c>
      <c r="G53" s="5">
        <f t="shared" si="21"/>
        <v>25</v>
      </c>
      <c r="H53" s="5">
        <f t="shared" si="21"/>
        <v>11</v>
      </c>
      <c r="I53" s="6">
        <f t="shared" si="22"/>
        <v>27.313000567495326</v>
      </c>
      <c r="J53" s="4">
        <v>1225</v>
      </c>
      <c r="K53" s="5">
        <v>60</v>
      </c>
      <c r="L53" s="5">
        <f t="shared" si="2"/>
        <v>-25</v>
      </c>
      <c r="M53" s="5">
        <f t="shared" si="3"/>
        <v>0</v>
      </c>
      <c r="N53" s="6">
        <f t="shared" si="23"/>
        <v>25</v>
      </c>
      <c r="O53" s="4">
        <v>1236</v>
      </c>
      <c r="P53" s="5">
        <v>43</v>
      </c>
      <c r="Q53" s="5">
        <f t="shared" si="5"/>
        <v>-36</v>
      </c>
      <c r="R53" s="5">
        <f t="shared" si="6"/>
        <v>17</v>
      </c>
      <c r="S53" s="6">
        <f t="shared" si="24"/>
        <v>39.812058474788763</v>
      </c>
      <c r="T53" s="4">
        <v>1211</v>
      </c>
      <c r="U53" s="5">
        <v>36</v>
      </c>
      <c r="V53" s="5">
        <f t="shared" si="8"/>
        <v>-11</v>
      </c>
      <c r="W53" s="5">
        <f t="shared" si="9"/>
        <v>24</v>
      </c>
      <c r="X53" s="6">
        <f t="shared" si="25"/>
        <v>26.40075756488817</v>
      </c>
    </row>
    <row r="54" spans="1:36" ht="15.75" thickBot="1" x14ac:dyDescent="0.3">
      <c r="A54" t="s">
        <v>24</v>
      </c>
      <c r="B54" t="s">
        <v>22</v>
      </c>
      <c r="C54">
        <f>96*15+48</f>
        <v>1488</v>
      </c>
      <c r="D54">
        <v>60</v>
      </c>
      <c r="E54" s="4">
        <v>1463</v>
      </c>
      <c r="F54" s="5">
        <v>42</v>
      </c>
      <c r="G54" s="5">
        <f t="shared" si="21"/>
        <v>25</v>
      </c>
      <c r="H54" s="5">
        <f t="shared" si="21"/>
        <v>18</v>
      </c>
      <c r="I54" s="6">
        <f t="shared" si="22"/>
        <v>30.805843601498726</v>
      </c>
      <c r="J54" s="4">
        <v>1514</v>
      </c>
      <c r="K54" s="5">
        <v>48</v>
      </c>
      <c r="L54" s="5">
        <f t="shared" si="2"/>
        <v>-26</v>
      </c>
      <c r="M54" s="5">
        <f t="shared" si="3"/>
        <v>12</v>
      </c>
      <c r="N54" s="6">
        <f t="shared" si="23"/>
        <v>28.635642126552707</v>
      </c>
      <c r="O54" s="4">
        <v>1550</v>
      </c>
      <c r="P54" s="5">
        <v>55</v>
      </c>
      <c r="Q54" s="5">
        <f t="shared" si="5"/>
        <v>-62</v>
      </c>
      <c r="R54" s="5">
        <f t="shared" si="6"/>
        <v>5</v>
      </c>
      <c r="S54" s="6">
        <f t="shared" si="24"/>
        <v>62.201286160335947</v>
      </c>
      <c r="T54" s="4">
        <v>1536</v>
      </c>
      <c r="U54" s="5">
        <v>42</v>
      </c>
      <c r="V54" s="5">
        <f t="shared" si="8"/>
        <v>-48</v>
      </c>
      <c r="W54" s="5">
        <f t="shared" si="9"/>
        <v>18</v>
      </c>
      <c r="X54" s="6">
        <f t="shared" si="25"/>
        <v>51.264022471905186</v>
      </c>
    </row>
    <row r="55" spans="1:36" ht="15.75" thickBot="1" x14ac:dyDescent="0.3">
      <c r="A55" t="s">
        <v>24</v>
      </c>
      <c r="B55" t="s">
        <v>23</v>
      </c>
      <c r="C55">
        <f>96*18+48</f>
        <v>1776</v>
      </c>
      <c r="D55">
        <v>60</v>
      </c>
      <c r="E55" s="7">
        <v>1837</v>
      </c>
      <c r="F55" s="8">
        <v>31</v>
      </c>
      <c r="G55" s="8">
        <f t="shared" si="21"/>
        <v>-61</v>
      </c>
      <c r="H55" s="8">
        <f t="shared" si="21"/>
        <v>29</v>
      </c>
      <c r="I55" s="9">
        <f t="shared" si="22"/>
        <v>67.542579163073128</v>
      </c>
      <c r="J55" s="7">
        <v>1833</v>
      </c>
      <c r="K55" s="8">
        <v>42</v>
      </c>
      <c r="L55" s="8">
        <f t="shared" si="2"/>
        <v>-57</v>
      </c>
      <c r="M55" s="8">
        <f t="shared" si="3"/>
        <v>18</v>
      </c>
      <c r="N55" s="9">
        <f t="shared" si="23"/>
        <v>59.774576535513823</v>
      </c>
      <c r="O55" s="7">
        <v>1806</v>
      </c>
      <c r="P55" s="8">
        <v>36</v>
      </c>
      <c r="Q55" s="8">
        <f t="shared" si="5"/>
        <v>-30</v>
      </c>
      <c r="R55" s="8">
        <f t="shared" si="6"/>
        <v>24</v>
      </c>
      <c r="S55" s="9">
        <f t="shared" si="24"/>
        <v>38.418745424597091</v>
      </c>
      <c r="T55" s="7">
        <v>1823</v>
      </c>
      <c r="U55" s="8">
        <v>40</v>
      </c>
      <c r="V55" s="8">
        <f t="shared" si="8"/>
        <v>-47</v>
      </c>
      <c r="W55" s="8">
        <f t="shared" si="9"/>
        <v>20</v>
      </c>
      <c r="X55" s="9">
        <f t="shared" si="25"/>
        <v>51.078371156488537</v>
      </c>
      <c r="Z55" s="11" t="s">
        <v>24</v>
      </c>
      <c r="AA55" s="12"/>
      <c r="AB55" s="2"/>
      <c r="AC55" s="3"/>
      <c r="AG55" s="11" t="s">
        <v>63</v>
      </c>
      <c r="AH55" s="12"/>
      <c r="AI55" s="2"/>
      <c r="AJ55" s="3"/>
    </row>
    <row r="56" spans="1:36" x14ac:dyDescent="0.25">
      <c r="E56" s="5"/>
      <c r="F56" s="1" t="s">
        <v>48</v>
      </c>
      <c r="G56" s="2"/>
      <c r="H56" s="2"/>
      <c r="I56" s="13">
        <f>AVERAGE(I35:I55)</f>
        <v>39.447316277360585</v>
      </c>
      <c r="J56" s="5"/>
      <c r="K56" s="1" t="s">
        <v>51</v>
      </c>
      <c r="L56" s="2"/>
      <c r="M56" s="2"/>
      <c r="N56" s="13">
        <f>AVERAGE(N35:N55)</f>
        <v>29.478221109689365</v>
      </c>
      <c r="O56" s="5"/>
      <c r="P56" s="1" t="s">
        <v>54</v>
      </c>
      <c r="Q56" s="2"/>
      <c r="R56" s="2"/>
      <c r="S56" s="13">
        <f>AVERAGE(S35:S55)</f>
        <v>40.492774944005994</v>
      </c>
      <c r="T56" s="5"/>
      <c r="U56" s="1" t="s">
        <v>57</v>
      </c>
      <c r="V56" s="2"/>
      <c r="W56" s="2"/>
      <c r="X56" s="13">
        <f>AVERAGE(X35:X55)</f>
        <v>44.227160863363437</v>
      </c>
      <c r="Z56" s="4" t="s">
        <v>60</v>
      </c>
      <c r="AA56" s="5"/>
      <c r="AB56" s="5"/>
      <c r="AC56" s="6">
        <f xml:space="preserve"> AVERAGE(I56,N56,S56,X56)</f>
        <v>38.411368298604842</v>
      </c>
      <c r="AG56" s="4" t="s">
        <v>60</v>
      </c>
      <c r="AH56" s="5"/>
      <c r="AI56" s="5"/>
      <c r="AJ56" s="6">
        <f>AVERAGE(AC23,AC56,AC89,AC122)</f>
        <v>34.037797012934384</v>
      </c>
    </row>
    <row r="57" spans="1:36" x14ac:dyDescent="0.25">
      <c r="E57" s="5"/>
      <c r="F57" s="4" t="s">
        <v>49</v>
      </c>
      <c r="G57" s="5"/>
      <c r="H57" s="5"/>
      <c r="I57" s="10">
        <f>AVERAGE(I35,I41,I49,I55)</f>
        <v>33.875507237736983</v>
      </c>
      <c r="J57" s="5"/>
      <c r="K57" s="4" t="s">
        <v>52</v>
      </c>
      <c r="L57" s="5"/>
      <c r="M57" s="5"/>
      <c r="N57" s="10">
        <f>AVERAGE(N35,N41,N49,N55)</f>
        <v>42.253723167023409</v>
      </c>
      <c r="O57" s="5"/>
      <c r="P57" s="4" t="s">
        <v>55</v>
      </c>
      <c r="Q57" s="5"/>
      <c r="R57" s="5"/>
      <c r="S57" s="10">
        <f>AVERAGE(S35,S41,S49,S55)</f>
        <v>37.3875601492757</v>
      </c>
      <c r="T57" s="5"/>
      <c r="U57" s="4" t="s">
        <v>58</v>
      </c>
      <c r="V57" s="5"/>
      <c r="W57" s="5"/>
      <c r="X57" s="10">
        <f>AVERAGE(X35,X41,X49,X55)</f>
        <v>55.019756670288828</v>
      </c>
      <c r="Z57" s="4" t="s">
        <v>61</v>
      </c>
      <c r="AA57" s="5"/>
      <c r="AB57" s="5"/>
      <c r="AC57" s="6">
        <f xml:space="preserve"> AVERAGE(I57,N57,S57,X57)</f>
        <v>42.13413680608123</v>
      </c>
      <c r="AG57" s="4" t="s">
        <v>61</v>
      </c>
      <c r="AH57" s="5"/>
      <c r="AI57" s="5"/>
      <c r="AJ57" s="6">
        <f t="shared" ref="AJ57:AJ63" si="27">AVERAGE(AC24,AC57,AC90,AC123)</f>
        <v>38.464656866170273</v>
      </c>
    </row>
    <row r="58" spans="1:36" x14ac:dyDescent="0.25">
      <c r="E58" s="5"/>
      <c r="F58" s="4" t="s">
        <v>76</v>
      </c>
      <c r="G58" s="5"/>
      <c r="H58" s="5"/>
      <c r="I58" s="10">
        <f>AVERAGE(I35:I41,I49:I55)</f>
        <v>41.392509251882935</v>
      </c>
      <c r="J58" s="5"/>
      <c r="K58" s="4" t="s">
        <v>77</v>
      </c>
      <c r="L58" s="5"/>
      <c r="M58" s="5"/>
      <c r="N58" s="10">
        <f>AVERAGE(N35:N41,N49:N55)</f>
        <v>32.216540517255716</v>
      </c>
      <c r="O58" s="5"/>
      <c r="P58" s="4" t="s">
        <v>79</v>
      </c>
      <c r="Q58" s="5"/>
      <c r="R58" s="5"/>
      <c r="S58" s="10">
        <f>AVERAGE(S35:S41,S49:S55)</f>
        <v>39.977924656151615</v>
      </c>
      <c r="T58" s="5"/>
      <c r="U58" s="4" t="s">
        <v>80</v>
      </c>
      <c r="V58" s="5"/>
      <c r="W58" s="5"/>
      <c r="X58" s="10">
        <f>AVERAGE(X35:X41,X49:X55)</f>
        <v>44.300410520448928</v>
      </c>
      <c r="Z58" s="4" t="s">
        <v>94</v>
      </c>
      <c r="AA58" s="5"/>
      <c r="AB58" s="5"/>
      <c r="AC58" s="6">
        <f xml:space="preserve"> AVERAGE(I58,N58,S58,X58)</f>
        <v>39.4718462364348</v>
      </c>
      <c r="AG58" s="4" t="s">
        <v>94</v>
      </c>
      <c r="AH58" s="5"/>
      <c r="AI58" s="5"/>
      <c r="AJ58" s="6">
        <f t="shared" si="27"/>
        <v>32.951394676599072</v>
      </c>
    </row>
    <row r="59" spans="1:36" ht="15.75" thickBot="1" x14ac:dyDescent="0.3">
      <c r="E59" s="5"/>
      <c r="F59" s="7" t="s">
        <v>50</v>
      </c>
      <c r="G59" s="8"/>
      <c r="H59" s="8"/>
      <c r="I59" s="9">
        <f>AVERAGE(I35,I41:I42,I48:I49,I55)</f>
        <v>45.702933441001129</v>
      </c>
      <c r="J59" s="5"/>
      <c r="K59" s="7" t="s">
        <v>53</v>
      </c>
      <c r="L59" s="8"/>
      <c r="M59" s="8"/>
      <c r="N59" s="9">
        <f>AVERAGE(N35,N41:N42,N48:N49,N55)</f>
        <v>36.85461693818899</v>
      </c>
      <c r="O59" s="5"/>
      <c r="P59" s="7" t="s">
        <v>56</v>
      </c>
      <c r="Q59" s="8"/>
      <c r="R59" s="8"/>
      <c r="S59" s="9">
        <f>AVERAGE(S35,S41:S42,S48:S49,S55)</f>
        <v>52.586595257167403</v>
      </c>
      <c r="T59" s="5"/>
      <c r="U59" s="7" t="s">
        <v>59</v>
      </c>
      <c r="V59" s="8"/>
      <c r="W59" s="8"/>
      <c r="X59" s="9">
        <f>AVERAGE(X35,X41:X42,X48:X49,X55)</f>
        <v>61.620492821604806</v>
      </c>
      <c r="Z59" s="7" t="s">
        <v>62</v>
      </c>
      <c r="AA59" s="8"/>
      <c r="AB59" s="8"/>
      <c r="AC59" s="9">
        <f xml:space="preserve"> AVERAGE(I59,N59,S59,X59)</f>
        <v>49.19115961449058</v>
      </c>
      <c r="AG59" s="7" t="s">
        <v>62</v>
      </c>
      <c r="AH59" s="8"/>
      <c r="AI59" s="8"/>
      <c r="AJ59" s="9">
        <f t="shared" si="27"/>
        <v>40.777570647542532</v>
      </c>
    </row>
    <row r="60" spans="1:36" ht="15.75" thickBot="1" x14ac:dyDescent="0.3">
      <c r="E60" s="5"/>
      <c r="F60" s="14" t="s">
        <v>64</v>
      </c>
      <c r="G60" s="5"/>
      <c r="H60" s="5"/>
      <c r="I60" s="5">
        <f>STDEV(I35:I55)</f>
        <v>26.056759208304793</v>
      </c>
      <c r="J60" s="5"/>
      <c r="K60" s="14" t="s">
        <v>81</v>
      </c>
      <c r="L60" s="5"/>
      <c r="M60" s="5"/>
      <c r="N60" s="5">
        <f>STDEV(N35:N55)</f>
        <v>14.38701512540657</v>
      </c>
      <c r="O60" s="5"/>
      <c r="P60" s="14" t="s">
        <v>85</v>
      </c>
      <c r="Q60" s="5"/>
      <c r="R60" s="5"/>
      <c r="S60" s="5">
        <f>STDEV(S35:S55)</f>
        <v>22.332754783071081</v>
      </c>
      <c r="T60" s="5"/>
      <c r="U60" s="14" t="s">
        <v>89</v>
      </c>
      <c r="V60" s="5"/>
      <c r="W60" s="5"/>
      <c r="X60" s="5">
        <f>STDEV(X35:X55)</f>
        <v>23.978243348178832</v>
      </c>
      <c r="Z60" s="14" t="s">
        <v>67</v>
      </c>
      <c r="AA60" s="5"/>
      <c r="AB60" s="5"/>
      <c r="AC60" s="9">
        <f t="shared" ref="AC60:AC63" si="28" xml:space="preserve"> AVERAGE(I60,N60,S60,X60)</f>
        <v>21.688693116240319</v>
      </c>
      <c r="AG60" s="14" t="s">
        <v>67</v>
      </c>
      <c r="AH60" s="5"/>
      <c r="AI60" s="5"/>
      <c r="AJ60" s="9">
        <f t="shared" si="27"/>
        <v>17.925667270545574</v>
      </c>
    </row>
    <row r="61" spans="1:36" ht="15.75" thickBot="1" x14ac:dyDescent="0.3">
      <c r="E61" s="5"/>
      <c r="F61" s="14" t="s">
        <v>65</v>
      </c>
      <c r="G61" s="5"/>
      <c r="H61" s="5"/>
      <c r="I61" s="5">
        <f>STDEV(I35,I41,I49,I55)</f>
        <v>23.676993316608122</v>
      </c>
      <c r="J61" s="5"/>
      <c r="K61" s="14" t="s">
        <v>82</v>
      </c>
      <c r="L61" s="5"/>
      <c r="M61" s="5"/>
      <c r="N61" s="5">
        <f>STDEV(N35,N41,N49,N55)</f>
        <v>19.497790593621939</v>
      </c>
      <c r="O61" s="5"/>
      <c r="P61" s="14" t="s">
        <v>86</v>
      </c>
      <c r="Q61" s="5"/>
      <c r="R61" s="5"/>
      <c r="S61" s="5">
        <f>STDEV(S35,S41,S49,S55)</f>
        <v>9.4283505863462569</v>
      </c>
      <c r="T61" s="5"/>
      <c r="U61" s="14" t="s">
        <v>90</v>
      </c>
      <c r="V61" s="5"/>
      <c r="W61" s="5"/>
      <c r="X61" s="5">
        <f>STDEV(X35,X41,X49,X55)</f>
        <v>28.250696178848596</v>
      </c>
      <c r="Z61" s="14" t="s">
        <v>68</v>
      </c>
      <c r="AA61" s="5"/>
      <c r="AB61" s="5"/>
      <c r="AC61" s="9">
        <f t="shared" si="28"/>
        <v>20.213457668856229</v>
      </c>
      <c r="AG61" s="14" t="s">
        <v>68</v>
      </c>
      <c r="AH61" s="5"/>
      <c r="AI61" s="5"/>
      <c r="AJ61" s="9">
        <f t="shared" si="27"/>
        <v>16.864944445900154</v>
      </c>
    </row>
    <row r="62" spans="1:36" ht="15.75" thickBot="1" x14ac:dyDescent="0.3">
      <c r="E62" s="5"/>
      <c r="F62" s="14" t="s">
        <v>78</v>
      </c>
      <c r="G62" s="5"/>
      <c r="H62" s="5"/>
      <c r="I62" s="5">
        <f>STDEV(I35:I41,I49:I55)</f>
        <v>24.230055223371142</v>
      </c>
      <c r="J62" s="5"/>
      <c r="K62" s="14" t="s">
        <v>83</v>
      </c>
      <c r="L62" s="5"/>
      <c r="M62" s="5"/>
      <c r="N62" s="5">
        <f>STDEV(N35:N41,N49:N55)</f>
        <v>16.891789629193994</v>
      </c>
      <c r="O62" s="5"/>
      <c r="P62" s="14" t="s">
        <v>87</v>
      </c>
      <c r="Q62" s="5"/>
      <c r="R62" s="5"/>
      <c r="S62" s="5">
        <f>STDEV(S35:S41,S49:S55)</f>
        <v>15.791228243307224</v>
      </c>
      <c r="T62" s="5"/>
      <c r="U62" s="14" t="s">
        <v>91</v>
      </c>
      <c r="V62" s="5"/>
      <c r="W62" s="5"/>
      <c r="X62" s="5">
        <f>STDEV(X35:X41,X49:X55)</f>
        <v>24.717839692876709</v>
      </c>
      <c r="Z62" s="14" t="s">
        <v>93</v>
      </c>
      <c r="AA62" s="5"/>
      <c r="AB62" s="5"/>
      <c r="AC62" s="6">
        <f xml:space="preserve"> AVERAGE(I62,N62,S62,X62)</f>
        <v>20.407728197187268</v>
      </c>
      <c r="AG62" s="14" t="s">
        <v>93</v>
      </c>
      <c r="AH62" s="5"/>
      <c r="AI62" s="5"/>
      <c r="AJ62" s="9">
        <f t="shared" si="27"/>
        <v>17.173253141657394</v>
      </c>
    </row>
    <row r="63" spans="1:36" ht="15.75" thickBot="1" x14ac:dyDescent="0.3">
      <c r="E63" s="5"/>
      <c r="F63" s="14" t="s">
        <v>66</v>
      </c>
      <c r="G63" s="5"/>
      <c r="H63" s="5"/>
      <c r="I63" s="5">
        <f>STDEV(I35,I41,I42,I48:I49,I55)</f>
        <v>33.637631454442584</v>
      </c>
      <c r="J63" s="5"/>
      <c r="K63" s="14" t="s">
        <v>84</v>
      </c>
      <c r="L63" s="5"/>
      <c r="M63" s="5"/>
      <c r="N63" s="5">
        <f>STDEV(N35,N41,N42,N48:N49,N55)</f>
        <v>17.489558382281245</v>
      </c>
      <c r="O63" s="5"/>
      <c r="P63" s="14" t="s">
        <v>88</v>
      </c>
      <c r="Q63" s="5"/>
      <c r="R63" s="5"/>
      <c r="S63" s="5">
        <f>STDEV(S35,S41,S42,S48:S49,S55)</f>
        <v>25.822083554791433</v>
      </c>
      <c r="T63" s="5"/>
      <c r="U63" s="14" t="s">
        <v>92</v>
      </c>
      <c r="V63" s="5"/>
      <c r="W63" s="5"/>
      <c r="X63" s="5">
        <f>STDEV(X35,X41,X42,X48:X49,X55)</f>
        <v>25.434186389720832</v>
      </c>
      <c r="Z63" s="14" t="s">
        <v>69</v>
      </c>
      <c r="AA63" s="5"/>
      <c r="AB63" s="5"/>
      <c r="AC63" s="9">
        <f t="shared" si="28"/>
        <v>25.595864945309025</v>
      </c>
      <c r="AG63" s="14" t="s">
        <v>69</v>
      </c>
      <c r="AH63" s="5"/>
      <c r="AI63" s="5"/>
      <c r="AJ63" s="9">
        <f t="shared" si="27"/>
        <v>19.585237025569221</v>
      </c>
    </row>
    <row r="66" spans="1:24" ht="15.75" thickBot="1" x14ac:dyDescent="0.3"/>
    <row r="67" spans="1:24" x14ac:dyDescent="0.25">
      <c r="A67" t="s">
        <v>0</v>
      </c>
      <c r="B67" t="s">
        <v>1</v>
      </c>
      <c r="C67" t="s">
        <v>42</v>
      </c>
      <c r="D67" t="s">
        <v>43</v>
      </c>
      <c r="E67" s="1" t="s">
        <v>26</v>
      </c>
      <c r="F67" s="2" t="s">
        <v>27</v>
      </c>
      <c r="G67" s="2" t="s">
        <v>28</v>
      </c>
      <c r="H67" s="2" t="s">
        <v>29</v>
      </c>
      <c r="I67" s="3" t="s">
        <v>44</v>
      </c>
      <c r="J67" s="1" t="s">
        <v>30</v>
      </c>
      <c r="K67" s="2" t="s">
        <v>31</v>
      </c>
      <c r="L67" s="2" t="s">
        <v>32</v>
      </c>
      <c r="M67" s="2" t="s">
        <v>33</v>
      </c>
      <c r="N67" s="3" t="s">
        <v>45</v>
      </c>
      <c r="O67" s="1" t="s">
        <v>34</v>
      </c>
      <c r="P67" s="2" t="s">
        <v>35</v>
      </c>
      <c r="Q67" s="2" t="s">
        <v>36</v>
      </c>
      <c r="R67" s="2" t="s">
        <v>37</v>
      </c>
      <c r="S67" s="3" t="s">
        <v>46</v>
      </c>
      <c r="T67" s="1" t="s">
        <v>38</v>
      </c>
      <c r="U67" s="2" t="s">
        <v>39</v>
      </c>
      <c r="V67" s="2" t="s">
        <v>40</v>
      </c>
      <c r="W67" s="2" t="s">
        <v>41</v>
      </c>
      <c r="X67" s="3" t="s">
        <v>47</v>
      </c>
    </row>
    <row r="68" spans="1:24" x14ac:dyDescent="0.25">
      <c r="A68" t="s">
        <v>25</v>
      </c>
      <c r="B68" t="s">
        <v>3</v>
      </c>
      <c r="C68">
        <v>48</v>
      </c>
      <c r="D68">
        <v>1020</v>
      </c>
      <c r="E68" s="4">
        <v>61</v>
      </c>
      <c r="F68" s="5">
        <v>1039</v>
      </c>
      <c r="G68" s="5">
        <f>C68-E68</f>
        <v>-13</v>
      </c>
      <c r="H68" s="5">
        <f>D68-F68</f>
        <v>-19</v>
      </c>
      <c r="I68" s="6">
        <f>SQRT(G68*G68+H68*H68)</f>
        <v>23.021728866442675</v>
      </c>
      <c r="J68" s="4">
        <v>6</v>
      </c>
      <c r="K68" s="5">
        <v>1066</v>
      </c>
      <c r="L68" s="5">
        <f t="shared" si="2"/>
        <v>42</v>
      </c>
      <c r="M68" s="5">
        <f t="shared" si="3"/>
        <v>-46</v>
      </c>
      <c r="N68" s="6">
        <f>SQRT(L68*L68+M68*M68)</f>
        <v>62.289646009589745</v>
      </c>
      <c r="O68" s="4">
        <v>37</v>
      </c>
      <c r="P68" s="5">
        <v>1106</v>
      </c>
      <c r="Q68" s="5">
        <f t="shared" si="5"/>
        <v>11</v>
      </c>
      <c r="R68" s="5">
        <f t="shared" si="6"/>
        <v>-86</v>
      </c>
      <c r="S68" s="6">
        <f>SQRT(Q68*Q68+R68*R68)</f>
        <v>86.700634369074834</v>
      </c>
      <c r="T68" s="4">
        <v>13</v>
      </c>
      <c r="U68" s="5">
        <v>1017</v>
      </c>
      <c r="V68" s="5">
        <f t="shared" si="8"/>
        <v>35</v>
      </c>
      <c r="W68" s="5">
        <f t="shared" si="9"/>
        <v>3</v>
      </c>
      <c r="X68" s="6">
        <f>SQRT(V68*V68+W68*W68)</f>
        <v>35.128336140500593</v>
      </c>
    </row>
    <row r="69" spans="1:24" x14ac:dyDescent="0.25">
      <c r="A69" t="s">
        <v>25</v>
      </c>
      <c r="B69" t="s">
        <v>4</v>
      </c>
      <c r="C69">
        <f>96*3 + 48</f>
        <v>336</v>
      </c>
      <c r="D69">
        <v>1020</v>
      </c>
      <c r="E69" s="4">
        <v>360</v>
      </c>
      <c r="F69" s="5">
        <v>1034</v>
      </c>
      <c r="G69" s="5">
        <f t="shared" ref="G69:H88" si="29">C69-E69</f>
        <v>-24</v>
      </c>
      <c r="H69" s="5">
        <f t="shared" si="29"/>
        <v>-14</v>
      </c>
      <c r="I69" s="6">
        <f t="shared" ref="I69:I88" si="30">SQRT(G69*G69+H69*H69)</f>
        <v>27.784887978899608</v>
      </c>
      <c r="J69" s="4">
        <v>291</v>
      </c>
      <c r="K69" s="5">
        <v>966</v>
      </c>
      <c r="L69" s="5">
        <f t="shared" si="2"/>
        <v>45</v>
      </c>
      <c r="M69" s="5">
        <f t="shared" si="3"/>
        <v>54</v>
      </c>
      <c r="N69" s="6">
        <f t="shared" ref="N69:N88" si="31">SQRT(L69*L69+M69*M69)</f>
        <v>70.292247083159893</v>
      </c>
      <c r="O69" s="4">
        <v>326</v>
      </c>
      <c r="P69" s="5">
        <v>918</v>
      </c>
      <c r="Q69" s="5">
        <f t="shared" si="5"/>
        <v>10</v>
      </c>
      <c r="R69" s="5">
        <f t="shared" si="6"/>
        <v>102</v>
      </c>
      <c r="S69" s="6">
        <f t="shared" ref="S69:S88" si="32">SQRT(Q69*Q69+R69*R69)</f>
        <v>102.48902380255166</v>
      </c>
      <c r="T69" s="4">
        <v>314</v>
      </c>
      <c r="U69" s="5">
        <v>1044</v>
      </c>
      <c r="V69" s="5">
        <f t="shared" si="8"/>
        <v>22</v>
      </c>
      <c r="W69" s="5">
        <f t="shared" si="9"/>
        <v>-24</v>
      </c>
      <c r="X69" s="6">
        <f t="shared" ref="X69:X88" si="33">SQRT(V69*V69+W69*W69)</f>
        <v>32.557641192199412</v>
      </c>
    </row>
    <row r="70" spans="1:24" x14ac:dyDescent="0.25">
      <c r="A70" t="s">
        <v>25</v>
      </c>
      <c r="B70" t="s">
        <v>5</v>
      </c>
      <c r="C70">
        <f>96*6+48</f>
        <v>624</v>
      </c>
      <c r="D70">
        <v>1020</v>
      </c>
      <c r="E70" s="4">
        <v>637</v>
      </c>
      <c r="F70" s="5">
        <v>1067</v>
      </c>
      <c r="G70" s="5">
        <f t="shared" si="29"/>
        <v>-13</v>
      </c>
      <c r="H70" s="5">
        <f t="shared" si="29"/>
        <v>-47</v>
      </c>
      <c r="I70" s="6">
        <f t="shared" si="30"/>
        <v>48.764741360946438</v>
      </c>
      <c r="J70" s="4">
        <v>647</v>
      </c>
      <c r="K70" s="5">
        <v>1056</v>
      </c>
      <c r="L70" s="5">
        <f t="shared" si="2"/>
        <v>-23</v>
      </c>
      <c r="M70" s="5">
        <f t="shared" si="3"/>
        <v>-36</v>
      </c>
      <c r="N70" s="6">
        <f t="shared" si="31"/>
        <v>42.720018726587654</v>
      </c>
      <c r="O70" s="4">
        <v>614</v>
      </c>
      <c r="P70" s="5">
        <v>1030</v>
      </c>
      <c r="Q70" s="5">
        <f t="shared" si="5"/>
        <v>10</v>
      </c>
      <c r="R70" s="5">
        <f t="shared" si="6"/>
        <v>-10</v>
      </c>
      <c r="S70" s="6">
        <f t="shared" si="32"/>
        <v>14.142135623730951</v>
      </c>
      <c r="T70" s="4">
        <v>647</v>
      </c>
      <c r="U70" s="5">
        <v>1018</v>
      </c>
      <c r="V70" s="5">
        <f t="shared" si="8"/>
        <v>-23</v>
      </c>
      <c r="W70" s="5">
        <f t="shared" si="9"/>
        <v>2</v>
      </c>
      <c r="X70" s="6">
        <f t="shared" si="33"/>
        <v>23.086792761230392</v>
      </c>
    </row>
    <row r="71" spans="1:24" x14ac:dyDescent="0.25">
      <c r="A71" t="s">
        <v>25</v>
      </c>
      <c r="B71" t="s">
        <v>6</v>
      </c>
      <c r="C71">
        <f>96*9+48</f>
        <v>912</v>
      </c>
      <c r="D71">
        <v>1020</v>
      </c>
      <c r="E71" s="4">
        <v>906</v>
      </c>
      <c r="F71" s="5">
        <v>1008</v>
      </c>
      <c r="G71" s="5">
        <f t="shared" si="29"/>
        <v>6</v>
      </c>
      <c r="H71" s="5">
        <f t="shared" si="29"/>
        <v>12</v>
      </c>
      <c r="I71" s="6">
        <f t="shared" si="30"/>
        <v>13.416407864998739</v>
      </c>
      <c r="J71" s="4">
        <v>941</v>
      </c>
      <c r="K71" s="5">
        <v>1006</v>
      </c>
      <c r="L71" s="5">
        <f t="shared" si="2"/>
        <v>-29</v>
      </c>
      <c r="M71" s="5">
        <f t="shared" si="3"/>
        <v>14</v>
      </c>
      <c r="N71" s="6">
        <f t="shared" si="31"/>
        <v>32.202484376209235</v>
      </c>
      <c r="O71" s="4">
        <v>939</v>
      </c>
      <c r="P71" s="5">
        <v>1039</v>
      </c>
      <c r="Q71" s="5">
        <f t="shared" si="5"/>
        <v>-27</v>
      </c>
      <c r="R71" s="5">
        <f t="shared" si="6"/>
        <v>-19</v>
      </c>
      <c r="S71" s="6">
        <f t="shared" si="32"/>
        <v>33.015148038438355</v>
      </c>
      <c r="T71" s="4">
        <v>932</v>
      </c>
      <c r="U71" s="5">
        <v>1015</v>
      </c>
      <c r="V71" s="5">
        <f t="shared" si="8"/>
        <v>-20</v>
      </c>
      <c r="W71" s="5">
        <f t="shared" si="9"/>
        <v>5</v>
      </c>
      <c r="X71" s="6">
        <f t="shared" si="33"/>
        <v>20.615528128088304</v>
      </c>
    </row>
    <row r="72" spans="1:24" x14ac:dyDescent="0.25">
      <c r="A72" t="s">
        <v>25</v>
      </c>
      <c r="B72" t="s">
        <v>7</v>
      </c>
      <c r="C72">
        <f>96*12+48</f>
        <v>1200</v>
      </c>
      <c r="D72">
        <v>1020</v>
      </c>
      <c r="E72" s="4">
        <v>1182</v>
      </c>
      <c r="F72" s="5">
        <v>1016</v>
      </c>
      <c r="G72" s="5">
        <f t="shared" si="29"/>
        <v>18</v>
      </c>
      <c r="H72" s="5">
        <f t="shared" si="29"/>
        <v>4</v>
      </c>
      <c r="I72" s="6">
        <f t="shared" si="30"/>
        <v>18.439088914585774</v>
      </c>
      <c r="J72" s="4">
        <v>1227</v>
      </c>
      <c r="K72" s="5">
        <v>1010</v>
      </c>
      <c r="L72" s="5">
        <f t="shared" si="2"/>
        <v>-27</v>
      </c>
      <c r="M72" s="5">
        <f t="shared" si="3"/>
        <v>10</v>
      </c>
      <c r="N72" s="6">
        <f t="shared" si="31"/>
        <v>28.792360097775937</v>
      </c>
      <c r="O72" s="4">
        <v>1210</v>
      </c>
      <c r="P72" s="5">
        <v>1032</v>
      </c>
      <c r="Q72" s="5">
        <f t="shared" si="5"/>
        <v>-10</v>
      </c>
      <c r="R72" s="5">
        <f t="shared" si="6"/>
        <v>-12</v>
      </c>
      <c r="S72" s="6">
        <f t="shared" si="32"/>
        <v>15.620499351813308</v>
      </c>
      <c r="T72" s="4">
        <v>1208</v>
      </c>
      <c r="U72" s="5">
        <v>1004</v>
      </c>
      <c r="V72" s="5">
        <f t="shared" si="8"/>
        <v>-8</v>
      </c>
      <c r="W72" s="5">
        <f t="shared" si="9"/>
        <v>16</v>
      </c>
      <c r="X72" s="6">
        <f t="shared" si="33"/>
        <v>17.888543819998318</v>
      </c>
    </row>
    <row r="73" spans="1:24" x14ac:dyDescent="0.25">
      <c r="A73" t="s">
        <v>25</v>
      </c>
      <c r="B73" t="s">
        <v>8</v>
      </c>
      <c r="C73">
        <f>96*15+48</f>
        <v>1488</v>
      </c>
      <c r="D73">
        <v>1020</v>
      </c>
      <c r="E73" s="4">
        <v>1469</v>
      </c>
      <c r="F73" s="5">
        <v>1074</v>
      </c>
      <c r="G73" s="5">
        <f t="shared" si="29"/>
        <v>19</v>
      </c>
      <c r="H73" s="5">
        <f t="shared" si="29"/>
        <v>-54</v>
      </c>
      <c r="I73" s="6">
        <f t="shared" si="30"/>
        <v>57.245087125446844</v>
      </c>
      <c r="J73" s="4">
        <v>1504</v>
      </c>
      <c r="K73" s="5">
        <v>1011</v>
      </c>
      <c r="L73" s="5">
        <f t="shared" si="2"/>
        <v>-16</v>
      </c>
      <c r="M73" s="5">
        <f t="shared" si="3"/>
        <v>9</v>
      </c>
      <c r="N73" s="6">
        <f t="shared" si="31"/>
        <v>18.357559750685819</v>
      </c>
      <c r="O73" s="4">
        <v>1497</v>
      </c>
      <c r="P73" s="5">
        <v>998</v>
      </c>
      <c r="Q73" s="5">
        <f t="shared" si="5"/>
        <v>-9</v>
      </c>
      <c r="R73" s="5">
        <f t="shared" si="6"/>
        <v>22</v>
      </c>
      <c r="S73" s="6">
        <f t="shared" si="32"/>
        <v>23.769728648009426</v>
      </c>
      <c r="T73" s="4">
        <v>1490</v>
      </c>
      <c r="U73" s="5">
        <v>1018</v>
      </c>
      <c r="V73" s="5">
        <f t="shared" si="8"/>
        <v>-2</v>
      </c>
      <c r="W73" s="5">
        <f t="shared" si="9"/>
        <v>2</v>
      </c>
      <c r="X73" s="6">
        <f t="shared" si="33"/>
        <v>2.8284271247461903</v>
      </c>
    </row>
    <row r="74" spans="1:24" x14ac:dyDescent="0.25">
      <c r="A74" t="s">
        <v>25</v>
      </c>
      <c r="B74" t="s">
        <v>9</v>
      </c>
      <c r="C74">
        <f>96*18+48</f>
        <v>1776</v>
      </c>
      <c r="D74">
        <v>1020</v>
      </c>
      <c r="E74" s="4">
        <v>1752</v>
      </c>
      <c r="F74" s="5">
        <v>1071</v>
      </c>
      <c r="G74" s="5">
        <f t="shared" si="29"/>
        <v>24</v>
      </c>
      <c r="H74" s="5">
        <f t="shared" si="29"/>
        <v>-51</v>
      </c>
      <c r="I74" s="6">
        <f t="shared" si="30"/>
        <v>56.36488268416781</v>
      </c>
      <c r="J74" s="4">
        <v>1828</v>
      </c>
      <c r="K74" s="5">
        <v>1056</v>
      </c>
      <c r="L74" s="5">
        <f t="shared" si="2"/>
        <v>-52</v>
      </c>
      <c r="M74" s="5">
        <f t="shared" si="3"/>
        <v>-36</v>
      </c>
      <c r="N74" s="6">
        <f t="shared" si="31"/>
        <v>63.245553203367585</v>
      </c>
      <c r="O74" s="4">
        <v>1829</v>
      </c>
      <c r="P74" s="5">
        <v>1046</v>
      </c>
      <c r="Q74" s="5">
        <f t="shared" si="5"/>
        <v>-53</v>
      </c>
      <c r="R74" s="5">
        <f t="shared" si="6"/>
        <v>-26</v>
      </c>
      <c r="S74" s="6">
        <f t="shared" si="32"/>
        <v>59.033888572581766</v>
      </c>
      <c r="T74" s="4">
        <v>1796</v>
      </c>
      <c r="U74" s="5">
        <v>1031</v>
      </c>
      <c r="V74" s="5">
        <f t="shared" si="8"/>
        <v>-20</v>
      </c>
      <c r="W74" s="5">
        <f t="shared" si="9"/>
        <v>-11</v>
      </c>
      <c r="X74" s="6">
        <f t="shared" si="33"/>
        <v>22.825424421026653</v>
      </c>
    </row>
    <row r="75" spans="1:24" x14ac:dyDescent="0.25">
      <c r="A75" t="s">
        <v>25</v>
      </c>
      <c r="B75" t="s">
        <v>10</v>
      </c>
      <c r="C75">
        <f>96+48</f>
        <v>144</v>
      </c>
      <c r="D75">
        <v>540</v>
      </c>
      <c r="E75" s="4">
        <v>165</v>
      </c>
      <c r="F75" s="5">
        <v>598</v>
      </c>
      <c r="G75" s="5">
        <f t="shared" si="29"/>
        <v>-21</v>
      </c>
      <c r="H75" s="5">
        <f t="shared" si="29"/>
        <v>-58</v>
      </c>
      <c r="I75" s="6">
        <f t="shared" si="30"/>
        <v>61.684682053164543</v>
      </c>
      <c r="J75" s="4">
        <v>126</v>
      </c>
      <c r="K75" s="5">
        <v>586</v>
      </c>
      <c r="L75" s="5">
        <f t="shared" si="2"/>
        <v>18</v>
      </c>
      <c r="M75" s="5">
        <f t="shared" si="3"/>
        <v>-46</v>
      </c>
      <c r="N75" s="6">
        <f t="shared" si="31"/>
        <v>49.396356140913873</v>
      </c>
      <c r="O75" s="4">
        <v>86</v>
      </c>
      <c r="P75" s="5">
        <v>581</v>
      </c>
      <c r="Q75" s="5">
        <f t="shared" si="5"/>
        <v>58</v>
      </c>
      <c r="R75" s="5">
        <f t="shared" si="6"/>
        <v>-41</v>
      </c>
      <c r="S75" s="6">
        <f t="shared" si="32"/>
        <v>71.028163428319047</v>
      </c>
      <c r="T75" s="4">
        <v>82</v>
      </c>
      <c r="U75" s="5">
        <v>551</v>
      </c>
      <c r="V75" s="5">
        <f t="shared" si="8"/>
        <v>62</v>
      </c>
      <c r="W75" s="5">
        <f t="shared" si="9"/>
        <v>-11</v>
      </c>
      <c r="X75" s="6">
        <f t="shared" si="33"/>
        <v>62.968245965724662</v>
      </c>
    </row>
    <row r="76" spans="1:24" x14ac:dyDescent="0.25">
      <c r="A76" t="s">
        <v>25</v>
      </c>
      <c r="B76" t="s">
        <v>11</v>
      </c>
      <c r="C76">
        <f>4*96+48</f>
        <v>432</v>
      </c>
      <c r="D76">
        <v>540</v>
      </c>
      <c r="E76" s="4">
        <v>436</v>
      </c>
      <c r="F76" s="5">
        <v>610</v>
      </c>
      <c r="G76" s="5">
        <f t="shared" si="29"/>
        <v>-4</v>
      </c>
      <c r="H76" s="5">
        <f t="shared" si="29"/>
        <v>-70</v>
      </c>
      <c r="I76" s="6">
        <f t="shared" si="30"/>
        <v>70.114192571832419</v>
      </c>
      <c r="J76" s="4">
        <v>438</v>
      </c>
      <c r="K76" s="5">
        <v>585</v>
      </c>
      <c r="L76" s="5">
        <f t="shared" si="2"/>
        <v>-6</v>
      </c>
      <c r="M76" s="5">
        <f t="shared" si="3"/>
        <v>-45</v>
      </c>
      <c r="N76" s="6">
        <f t="shared" si="31"/>
        <v>45.398237851264668</v>
      </c>
      <c r="O76" s="4">
        <v>403</v>
      </c>
      <c r="P76" s="5">
        <v>615</v>
      </c>
      <c r="Q76" s="5">
        <f t="shared" si="5"/>
        <v>29</v>
      </c>
      <c r="R76" s="5">
        <f t="shared" si="6"/>
        <v>-75</v>
      </c>
      <c r="S76" s="6">
        <f t="shared" si="32"/>
        <v>80.411441971898498</v>
      </c>
      <c r="T76" s="4">
        <v>419</v>
      </c>
      <c r="U76" s="5">
        <v>561</v>
      </c>
      <c r="V76" s="5">
        <f t="shared" si="8"/>
        <v>13</v>
      </c>
      <c r="W76" s="5">
        <f t="shared" si="9"/>
        <v>-21</v>
      </c>
      <c r="X76" s="6">
        <f t="shared" si="33"/>
        <v>24.698178070456937</v>
      </c>
    </row>
    <row r="77" spans="1:24" x14ac:dyDescent="0.25">
      <c r="A77" t="s">
        <v>25</v>
      </c>
      <c r="B77" t="s">
        <v>12</v>
      </c>
      <c r="C77">
        <f>C70+96</f>
        <v>720</v>
      </c>
      <c r="D77">
        <v>540</v>
      </c>
      <c r="E77" s="4">
        <v>721</v>
      </c>
      <c r="F77" s="5">
        <v>568</v>
      </c>
      <c r="G77" s="5">
        <f t="shared" si="29"/>
        <v>-1</v>
      </c>
      <c r="H77" s="5">
        <f t="shared" si="29"/>
        <v>-28</v>
      </c>
      <c r="I77" s="6">
        <f t="shared" si="30"/>
        <v>28.0178514522438</v>
      </c>
      <c r="J77" s="4">
        <v>732</v>
      </c>
      <c r="K77" s="5">
        <v>619</v>
      </c>
      <c r="L77" s="5">
        <f t="shared" si="2"/>
        <v>-12</v>
      </c>
      <c r="M77" s="5">
        <f t="shared" si="3"/>
        <v>-79</v>
      </c>
      <c r="N77" s="6">
        <f t="shared" si="31"/>
        <v>79.906195003891909</v>
      </c>
      <c r="O77" s="4">
        <v>745</v>
      </c>
      <c r="P77" s="5">
        <v>592</v>
      </c>
      <c r="Q77" s="5">
        <f t="shared" si="5"/>
        <v>-25</v>
      </c>
      <c r="R77" s="5">
        <f t="shared" si="6"/>
        <v>-52</v>
      </c>
      <c r="S77" s="6">
        <f t="shared" si="32"/>
        <v>57.697486947006624</v>
      </c>
      <c r="T77" s="4">
        <v>742</v>
      </c>
      <c r="U77" s="5">
        <v>546</v>
      </c>
      <c r="V77" s="5">
        <f t="shared" si="8"/>
        <v>-22</v>
      </c>
      <c r="W77" s="5">
        <f t="shared" si="9"/>
        <v>-6</v>
      </c>
      <c r="X77" s="6">
        <f t="shared" si="33"/>
        <v>22.803508501982758</v>
      </c>
    </row>
    <row r="78" spans="1:24" x14ac:dyDescent="0.25">
      <c r="A78" t="s">
        <v>25</v>
      </c>
      <c r="B78" t="s">
        <v>13</v>
      </c>
      <c r="C78">
        <f t="shared" ref="C78:C81" si="34">C71+96</f>
        <v>1008</v>
      </c>
      <c r="D78">
        <v>540</v>
      </c>
      <c r="E78" s="4">
        <v>985</v>
      </c>
      <c r="F78" s="5">
        <v>561</v>
      </c>
      <c r="G78" s="5">
        <f t="shared" si="29"/>
        <v>23</v>
      </c>
      <c r="H78" s="5">
        <f t="shared" si="29"/>
        <v>-21</v>
      </c>
      <c r="I78" s="6">
        <f t="shared" si="30"/>
        <v>31.144823004794873</v>
      </c>
      <c r="J78" s="4">
        <v>998</v>
      </c>
      <c r="K78" s="5">
        <v>520</v>
      </c>
      <c r="L78" s="5">
        <f t="shared" si="2"/>
        <v>10</v>
      </c>
      <c r="M78" s="5">
        <f t="shared" si="3"/>
        <v>20</v>
      </c>
      <c r="N78" s="6">
        <f t="shared" si="31"/>
        <v>22.360679774997898</v>
      </c>
      <c r="O78" s="4">
        <v>1040</v>
      </c>
      <c r="P78" s="5">
        <v>597</v>
      </c>
      <c r="Q78" s="5">
        <f t="shared" si="5"/>
        <v>-32</v>
      </c>
      <c r="R78" s="5">
        <f t="shared" si="6"/>
        <v>-57</v>
      </c>
      <c r="S78" s="6">
        <f t="shared" si="32"/>
        <v>65.36818798161687</v>
      </c>
      <c r="T78" s="4">
        <v>1022</v>
      </c>
      <c r="U78" s="5">
        <v>555</v>
      </c>
      <c r="V78" s="5">
        <f t="shared" si="8"/>
        <v>-14</v>
      </c>
      <c r="W78" s="5">
        <f t="shared" si="9"/>
        <v>-15</v>
      </c>
      <c r="X78" s="6">
        <f t="shared" si="33"/>
        <v>20.518284528683193</v>
      </c>
    </row>
    <row r="79" spans="1:24" x14ac:dyDescent="0.25">
      <c r="A79" t="s">
        <v>25</v>
      </c>
      <c r="B79" t="s">
        <v>14</v>
      </c>
      <c r="C79">
        <f t="shared" si="34"/>
        <v>1296</v>
      </c>
      <c r="D79">
        <v>540</v>
      </c>
      <c r="E79" s="4">
        <v>1261</v>
      </c>
      <c r="F79" s="5">
        <v>565</v>
      </c>
      <c r="G79" s="5">
        <f t="shared" si="29"/>
        <v>35</v>
      </c>
      <c r="H79" s="5">
        <f t="shared" si="29"/>
        <v>-25</v>
      </c>
      <c r="I79" s="6">
        <f t="shared" si="30"/>
        <v>43.011626335213137</v>
      </c>
      <c r="J79" s="4">
        <v>1332</v>
      </c>
      <c r="K79" s="5">
        <v>552</v>
      </c>
      <c r="L79" s="5">
        <f t="shared" si="2"/>
        <v>-36</v>
      </c>
      <c r="M79" s="5">
        <f t="shared" si="3"/>
        <v>-12</v>
      </c>
      <c r="N79" s="6">
        <f t="shared" si="31"/>
        <v>37.947331922020552</v>
      </c>
      <c r="O79" s="4">
        <v>1349</v>
      </c>
      <c r="P79" s="5">
        <v>537</v>
      </c>
      <c r="Q79" s="5">
        <f t="shared" si="5"/>
        <v>-53</v>
      </c>
      <c r="R79" s="5">
        <f t="shared" si="6"/>
        <v>3</v>
      </c>
      <c r="S79" s="6">
        <f t="shared" si="32"/>
        <v>53.084837759947987</v>
      </c>
      <c r="T79" s="4">
        <v>1336</v>
      </c>
      <c r="U79" s="5">
        <v>571</v>
      </c>
      <c r="V79" s="5">
        <f t="shared" si="8"/>
        <v>-40</v>
      </c>
      <c r="W79" s="5">
        <f t="shared" si="9"/>
        <v>-31</v>
      </c>
      <c r="X79" s="6">
        <f t="shared" si="33"/>
        <v>50.606323715519977</v>
      </c>
    </row>
    <row r="80" spans="1:24" x14ac:dyDescent="0.25">
      <c r="A80" t="s">
        <v>25</v>
      </c>
      <c r="B80" t="s">
        <v>15</v>
      </c>
      <c r="C80">
        <f t="shared" si="34"/>
        <v>1584</v>
      </c>
      <c r="D80">
        <v>540</v>
      </c>
      <c r="E80" s="4">
        <v>1534</v>
      </c>
      <c r="F80" s="5">
        <v>597</v>
      </c>
      <c r="G80" s="5">
        <f t="shared" si="29"/>
        <v>50</v>
      </c>
      <c r="H80" s="5">
        <f t="shared" si="29"/>
        <v>-57</v>
      </c>
      <c r="I80" s="6">
        <f t="shared" si="30"/>
        <v>75.822160349069449</v>
      </c>
      <c r="J80" s="4">
        <v>1619</v>
      </c>
      <c r="K80" s="5">
        <v>544</v>
      </c>
      <c r="L80" s="5">
        <f t="shared" si="2"/>
        <v>-35</v>
      </c>
      <c r="M80" s="5">
        <f t="shared" si="3"/>
        <v>-4</v>
      </c>
      <c r="N80" s="6">
        <f t="shared" si="31"/>
        <v>35.227829907617071</v>
      </c>
      <c r="O80" s="4">
        <v>1640</v>
      </c>
      <c r="P80" s="5">
        <v>560</v>
      </c>
      <c r="Q80" s="5">
        <f t="shared" si="5"/>
        <v>-56</v>
      </c>
      <c r="R80" s="5">
        <f t="shared" si="6"/>
        <v>-20</v>
      </c>
      <c r="S80" s="6">
        <f t="shared" si="32"/>
        <v>59.464274989274024</v>
      </c>
      <c r="T80" s="4">
        <v>1623</v>
      </c>
      <c r="U80" s="5">
        <v>541</v>
      </c>
      <c r="V80" s="5">
        <f t="shared" si="8"/>
        <v>-39</v>
      </c>
      <c r="W80" s="5">
        <f t="shared" si="9"/>
        <v>-1</v>
      </c>
      <c r="X80" s="6">
        <f t="shared" si="33"/>
        <v>39.012818406262319</v>
      </c>
    </row>
    <row r="81" spans="1:29" x14ac:dyDescent="0.25">
      <c r="A81" t="s">
        <v>25</v>
      </c>
      <c r="B81" t="s">
        <v>16</v>
      </c>
      <c r="C81">
        <f t="shared" si="34"/>
        <v>1872</v>
      </c>
      <c r="D81">
        <v>540</v>
      </c>
      <c r="E81" s="4">
        <v>1793</v>
      </c>
      <c r="F81" s="5">
        <v>596</v>
      </c>
      <c r="G81" s="5">
        <f t="shared" si="29"/>
        <v>79</v>
      </c>
      <c r="H81" s="5">
        <f t="shared" si="29"/>
        <v>-56</v>
      </c>
      <c r="I81" s="6">
        <f t="shared" si="30"/>
        <v>96.834911060009759</v>
      </c>
      <c r="J81" s="4">
        <v>1902</v>
      </c>
      <c r="K81" s="5">
        <v>534</v>
      </c>
      <c r="L81" s="5">
        <f t="shared" si="2"/>
        <v>-30</v>
      </c>
      <c r="M81" s="5">
        <f t="shared" si="3"/>
        <v>6</v>
      </c>
      <c r="N81" s="6">
        <f t="shared" si="31"/>
        <v>30.594117081556711</v>
      </c>
      <c r="O81" s="4">
        <v>1920</v>
      </c>
      <c r="P81" s="5">
        <v>544</v>
      </c>
      <c r="Q81" s="5">
        <f t="shared" si="5"/>
        <v>-48</v>
      </c>
      <c r="R81" s="5">
        <f t="shared" si="6"/>
        <v>-4</v>
      </c>
      <c r="S81" s="6">
        <f t="shared" si="32"/>
        <v>48.166378315169183</v>
      </c>
      <c r="T81" s="4">
        <v>1901</v>
      </c>
      <c r="U81" s="5">
        <v>537</v>
      </c>
      <c r="V81" s="5">
        <f t="shared" si="8"/>
        <v>-29</v>
      </c>
      <c r="W81" s="5">
        <f t="shared" si="9"/>
        <v>3</v>
      </c>
      <c r="X81" s="6">
        <f t="shared" si="33"/>
        <v>29.154759474226502</v>
      </c>
    </row>
    <row r="82" spans="1:29" x14ac:dyDescent="0.25">
      <c r="A82" t="s">
        <v>25</v>
      </c>
      <c r="B82" t="s">
        <v>17</v>
      </c>
      <c r="C82">
        <v>48</v>
      </c>
      <c r="D82">
        <v>60</v>
      </c>
      <c r="E82" s="4">
        <v>35</v>
      </c>
      <c r="F82" s="5">
        <v>123</v>
      </c>
      <c r="G82" s="5">
        <f t="shared" si="29"/>
        <v>13</v>
      </c>
      <c r="H82" s="5">
        <f t="shared" si="29"/>
        <v>-63</v>
      </c>
      <c r="I82" s="6">
        <f t="shared" si="30"/>
        <v>64.327288144301562</v>
      </c>
      <c r="J82" s="4">
        <v>53</v>
      </c>
      <c r="K82" s="5">
        <v>106</v>
      </c>
      <c r="L82" s="5">
        <f t="shared" si="2"/>
        <v>-5</v>
      </c>
      <c r="M82" s="5">
        <f t="shared" si="3"/>
        <v>-46</v>
      </c>
      <c r="N82" s="6">
        <f t="shared" si="31"/>
        <v>46.270941205037097</v>
      </c>
      <c r="O82" s="4">
        <v>36</v>
      </c>
      <c r="P82" s="5">
        <v>65</v>
      </c>
      <c r="Q82" s="5">
        <f t="shared" si="5"/>
        <v>12</v>
      </c>
      <c r="R82" s="5">
        <f t="shared" si="6"/>
        <v>-5</v>
      </c>
      <c r="S82" s="6">
        <f t="shared" si="32"/>
        <v>13</v>
      </c>
      <c r="T82" s="4">
        <v>45</v>
      </c>
      <c r="U82" s="5">
        <v>86</v>
      </c>
      <c r="V82" s="5">
        <f t="shared" si="8"/>
        <v>3</v>
      </c>
      <c r="W82" s="5">
        <f t="shared" si="9"/>
        <v>-26</v>
      </c>
      <c r="X82" s="6">
        <f t="shared" si="33"/>
        <v>26.172504656604801</v>
      </c>
    </row>
    <row r="83" spans="1:29" x14ac:dyDescent="0.25">
      <c r="A83" t="s">
        <v>25</v>
      </c>
      <c r="B83" t="s">
        <v>18</v>
      </c>
      <c r="C83">
        <f>96*3 + 48</f>
        <v>336</v>
      </c>
      <c r="D83">
        <v>60</v>
      </c>
      <c r="E83" s="4">
        <v>335</v>
      </c>
      <c r="F83" s="5">
        <v>137</v>
      </c>
      <c r="G83" s="5">
        <f t="shared" si="29"/>
        <v>1</v>
      </c>
      <c r="H83" s="5">
        <f t="shared" si="29"/>
        <v>-77</v>
      </c>
      <c r="I83" s="6">
        <f t="shared" si="30"/>
        <v>77.006493232713822</v>
      </c>
      <c r="J83" s="4">
        <v>296</v>
      </c>
      <c r="K83" s="5">
        <v>116</v>
      </c>
      <c r="L83" s="5">
        <f t="shared" si="2"/>
        <v>40</v>
      </c>
      <c r="M83" s="5">
        <f t="shared" si="3"/>
        <v>-56</v>
      </c>
      <c r="N83" s="6">
        <f t="shared" si="31"/>
        <v>68.818602136341013</v>
      </c>
      <c r="O83" s="4">
        <v>286</v>
      </c>
      <c r="P83" s="5">
        <v>108</v>
      </c>
      <c r="Q83" s="5">
        <f t="shared" si="5"/>
        <v>50</v>
      </c>
      <c r="R83" s="5">
        <f t="shared" si="6"/>
        <v>-48</v>
      </c>
      <c r="S83" s="6">
        <f t="shared" si="32"/>
        <v>69.31089380465383</v>
      </c>
      <c r="T83" s="4">
        <v>329</v>
      </c>
      <c r="U83" s="5">
        <v>63</v>
      </c>
      <c r="V83" s="5">
        <f t="shared" si="8"/>
        <v>7</v>
      </c>
      <c r="W83" s="5">
        <f t="shared" si="9"/>
        <v>-3</v>
      </c>
      <c r="X83" s="6">
        <f t="shared" si="33"/>
        <v>7.6157731058639087</v>
      </c>
    </row>
    <row r="84" spans="1:29" ht="15" customHeight="1" x14ac:dyDescent="0.25">
      <c r="A84" t="s">
        <v>25</v>
      </c>
      <c r="B84" t="s">
        <v>19</v>
      </c>
      <c r="C84">
        <f>96*6+48</f>
        <v>624</v>
      </c>
      <c r="D84">
        <v>60</v>
      </c>
      <c r="E84" s="4">
        <v>584</v>
      </c>
      <c r="F84" s="5">
        <v>71</v>
      </c>
      <c r="G84" s="5">
        <f t="shared" si="29"/>
        <v>40</v>
      </c>
      <c r="H84" s="5">
        <f t="shared" si="29"/>
        <v>-11</v>
      </c>
      <c r="I84" s="6">
        <f t="shared" si="30"/>
        <v>41.484937025383083</v>
      </c>
      <c r="J84" s="4">
        <v>599</v>
      </c>
      <c r="K84" s="5">
        <v>96</v>
      </c>
      <c r="L84" s="5">
        <f t="shared" si="2"/>
        <v>25</v>
      </c>
      <c r="M84" s="5">
        <f t="shared" si="3"/>
        <v>-36</v>
      </c>
      <c r="N84" s="6">
        <f t="shared" si="31"/>
        <v>43.829214001622255</v>
      </c>
      <c r="O84" s="4">
        <v>604</v>
      </c>
      <c r="P84" s="5">
        <v>99</v>
      </c>
      <c r="Q84" s="5">
        <f t="shared" si="5"/>
        <v>20</v>
      </c>
      <c r="R84" s="5">
        <f t="shared" si="6"/>
        <v>-39</v>
      </c>
      <c r="S84" s="6">
        <f t="shared" si="32"/>
        <v>43.829214001622255</v>
      </c>
      <c r="T84" s="4">
        <v>629</v>
      </c>
      <c r="U84" s="5">
        <v>57</v>
      </c>
      <c r="V84" s="5">
        <f t="shared" si="8"/>
        <v>-5</v>
      </c>
      <c r="W84" s="5">
        <f t="shared" si="9"/>
        <v>3</v>
      </c>
      <c r="X84" s="6">
        <f t="shared" si="33"/>
        <v>5.8309518948453007</v>
      </c>
    </row>
    <row r="85" spans="1:29" ht="15" customHeight="1" x14ac:dyDescent="0.25">
      <c r="A85" t="s">
        <v>25</v>
      </c>
      <c r="B85" t="s">
        <v>20</v>
      </c>
      <c r="C85">
        <f>96*9+48</f>
        <v>912</v>
      </c>
      <c r="D85">
        <v>60</v>
      </c>
      <c r="E85" s="4">
        <v>902</v>
      </c>
      <c r="F85" s="5">
        <v>110</v>
      </c>
      <c r="G85" s="5">
        <f t="shared" si="29"/>
        <v>10</v>
      </c>
      <c r="H85" s="5">
        <f t="shared" si="29"/>
        <v>-50</v>
      </c>
      <c r="I85" s="6">
        <f t="shared" si="30"/>
        <v>50.990195135927848</v>
      </c>
      <c r="J85" s="4">
        <v>937</v>
      </c>
      <c r="K85" s="5">
        <v>63</v>
      </c>
      <c r="L85" s="5">
        <f t="shared" si="2"/>
        <v>-25</v>
      </c>
      <c r="M85" s="5">
        <f t="shared" si="3"/>
        <v>-3</v>
      </c>
      <c r="N85" s="6">
        <f t="shared" si="31"/>
        <v>25.179356624028344</v>
      </c>
      <c r="O85" s="4">
        <v>914</v>
      </c>
      <c r="P85" s="5">
        <v>84</v>
      </c>
      <c r="Q85" s="5">
        <f t="shared" si="5"/>
        <v>-2</v>
      </c>
      <c r="R85" s="5">
        <f t="shared" si="6"/>
        <v>-24</v>
      </c>
      <c r="S85" s="6">
        <f t="shared" si="32"/>
        <v>24.083189157584592</v>
      </c>
      <c r="T85" s="4">
        <v>909</v>
      </c>
      <c r="U85" s="5">
        <v>76</v>
      </c>
      <c r="V85" s="5">
        <f t="shared" si="8"/>
        <v>3</v>
      </c>
      <c r="W85" s="5">
        <f t="shared" si="9"/>
        <v>-16</v>
      </c>
      <c r="X85" s="6">
        <f t="shared" si="33"/>
        <v>16.278820596099706</v>
      </c>
    </row>
    <row r="86" spans="1:29" ht="15" customHeight="1" x14ac:dyDescent="0.25">
      <c r="A86" t="s">
        <v>25</v>
      </c>
      <c r="B86" t="s">
        <v>21</v>
      </c>
      <c r="C86">
        <f>96*12+48</f>
        <v>1200</v>
      </c>
      <c r="D86">
        <v>60</v>
      </c>
      <c r="E86" s="4">
        <v>1247</v>
      </c>
      <c r="F86" s="5">
        <v>114</v>
      </c>
      <c r="G86" s="5">
        <f t="shared" si="29"/>
        <v>-47</v>
      </c>
      <c r="H86" s="5">
        <f t="shared" si="29"/>
        <v>-54</v>
      </c>
      <c r="I86" s="6">
        <f t="shared" si="30"/>
        <v>71.589105316381762</v>
      </c>
      <c r="J86" s="4">
        <v>1243</v>
      </c>
      <c r="K86" s="5">
        <v>81</v>
      </c>
      <c r="L86" s="5">
        <f t="shared" si="2"/>
        <v>-43</v>
      </c>
      <c r="M86" s="5">
        <f t="shared" si="3"/>
        <v>-21</v>
      </c>
      <c r="N86" s="6">
        <f t="shared" si="31"/>
        <v>47.853944456021594</v>
      </c>
      <c r="O86" s="4">
        <v>1228</v>
      </c>
      <c r="P86" s="5">
        <v>82</v>
      </c>
      <c r="Q86" s="5">
        <f t="shared" si="5"/>
        <v>-28</v>
      </c>
      <c r="R86" s="5">
        <f t="shared" si="6"/>
        <v>-22</v>
      </c>
      <c r="S86" s="6">
        <f t="shared" si="32"/>
        <v>35.608987629529715</v>
      </c>
      <c r="T86" s="4">
        <v>1206</v>
      </c>
      <c r="U86" s="5">
        <v>75</v>
      </c>
      <c r="V86" s="5">
        <f t="shared" si="8"/>
        <v>-6</v>
      </c>
      <c r="W86" s="5">
        <f t="shared" si="9"/>
        <v>-15</v>
      </c>
      <c r="X86" s="6">
        <f t="shared" si="33"/>
        <v>16.15549442140351</v>
      </c>
    </row>
    <row r="87" spans="1:29" ht="15" customHeight="1" thickBot="1" x14ac:dyDescent="0.3">
      <c r="A87" t="s">
        <v>25</v>
      </c>
      <c r="B87" t="s">
        <v>22</v>
      </c>
      <c r="C87">
        <f>96*15+48</f>
        <v>1488</v>
      </c>
      <c r="D87">
        <v>60</v>
      </c>
      <c r="E87" s="4">
        <v>1480</v>
      </c>
      <c r="F87" s="5">
        <v>122</v>
      </c>
      <c r="G87" s="5">
        <f t="shared" si="29"/>
        <v>8</v>
      </c>
      <c r="H87" s="5">
        <f t="shared" si="29"/>
        <v>-62</v>
      </c>
      <c r="I87" s="6">
        <f t="shared" si="30"/>
        <v>62.513998432351137</v>
      </c>
      <c r="J87" s="4">
        <v>1545</v>
      </c>
      <c r="K87" s="5">
        <v>77</v>
      </c>
      <c r="L87" s="5">
        <f t="shared" si="2"/>
        <v>-57</v>
      </c>
      <c r="M87" s="5">
        <f t="shared" si="3"/>
        <v>-17</v>
      </c>
      <c r="N87" s="6">
        <f t="shared" si="31"/>
        <v>59.481089431852205</v>
      </c>
      <c r="O87" s="4">
        <v>1544</v>
      </c>
      <c r="P87" s="5">
        <v>78</v>
      </c>
      <c r="Q87" s="5">
        <f t="shared" si="5"/>
        <v>-56</v>
      </c>
      <c r="R87" s="5">
        <f t="shared" si="6"/>
        <v>-18</v>
      </c>
      <c r="S87" s="6">
        <f t="shared" si="32"/>
        <v>58.821764679410968</v>
      </c>
      <c r="T87" s="4">
        <v>1529</v>
      </c>
      <c r="U87" s="5">
        <v>93</v>
      </c>
      <c r="V87" s="5">
        <f t="shared" si="8"/>
        <v>-41</v>
      </c>
      <c r="W87" s="5">
        <f t="shared" si="9"/>
        <v>-33</v>
      </c>
      <c r="X87" s="6">
        <f t="shared" si="33"/>
        <v>52.630789467763066</v>
      </c>
    </row>
    <row r="88" spans="1:29" ht="15" customHeight="1" thickBot="1" x14ac:dyDescent="0.3">
      <c r="A88" t="s">
        <v>25</v>
      </c>
      <c r="B88" t="s">
        <v>23</v>
      </c>
      <c r="C88">
        <f>96*18+48</f>
        <v>1776</v>
      </c>
      <c r="D88">
        <v>60</v>
      </c>
      <c r="E88" s="7">
        <v>1706</v>
      </c>
      <c r="F88" s="8">
        <v>108</v>
      </c>
      <c r="G88" s="8">
        <f t="shared" si="29"/>
        <v>70</v>
      </c>
      <c r="H88" s="8">
        <f t="shared" si="29"/>
        <v>-48</v>
      </c>
      <c r="I88" s="9">
        <f t="shared" si="30"/>
        <v>84.876380695691779</v>
      </c>
      <c r="J88" s="7">
        <v>1839</v>
      </c>
      <c r="K88" s="8">
        <v>81</v>
      </c>
      <c r="L88" s="8">
        <f t="shared" si="2"/>
        <v>-63</v>
      </c>
      <c r="M88" s="8">
        <f t="shared" si="3"/>
        <v>-21</v>
      </c>
      <c r="N88" s="9">
        <f t="shared" si="31"/>
        <v>66.407830863535963</v>
      </c>
      <c r="O88" s="7">
        <v>1805</v>
      </c>
      <c r="P88" s="8">
        <v>66</v>
      </c>
      <c r="Q88" s="8">
        <f t="shared" si="5"/>
        <v>-29</v>
      </c>
      <c r="R88" s="8">
        <f t="shared" si="6"/>
        <v>-6</v>
      </c>
      <c r="S88" s="9">
        <f t="shared" si="32"/>
        <v>29.614185789921695</v>
      </c>
      <c r="T88" s="7">
        <v>1778</v>
      </c>
      <c r="U88" s="8">
        <v>83</v>
      </c>
      <c r="V88" s="8">
        <f t="shared" si="8"/>
        <v>-2</v>
      </c>
      <c r="W88" s="8">
        <f t="shared" si="9"/>
        <v>-23</v>
      </c>
      <c r="X88" s="9">
        <f t="shared" si="33"/>
        <v>23.086792761230392</v>
      </c>
      <c r="Z88" s="11" t="s">
        <v>25</v>
      </c>
      <c r="AA88" s="12"/>
      <c r="AB88" s="2"/>
      <c r="AC88" s="3"/>
    </row>
    <row r="89" spans="1:29" ht="15" customHeight="1" x14ac:dyDescent="0.25">
      <c r="F89" s="1" t="s">
        <v>48</v>
      </c>
      <c r="G89" s="2"/>
      <c r="H89" s="2"/>
      <c r="I89" s="13">
        <f>AVERAGE(I68:I88)</f>
        <v>52.593117600217468</v>
      </c>
      <c r="K89" s="1" t="s">
        <v>51</v>
      </c>
      <c r="L89" s="2"/>
      <c r="M89" s="2"/>
      <c r="N89" s="13">
        <f>AVERAGE(N68:N88)</f>
        <v>46.503409316575102</v>
      </c>
      <c r="P89" s="1" t="s">
        <v>54</v>
      </c>
      <c r="Q89" s="2"/>
      <c r="R89" s="2"/>
      <c r="S89" s="13">
        <f>AVERAGE(S68:S88)</f>
        <v>49.726669755340744</v>
      </c>
      <c r="U89" s="1" t="s">
        <v>57</v>
      </c>
      <c r="V89" s="2"/>
      <c r="W89" s="2"/>
      <c r="X89" s="13">
        <f>AVERAGE(X68:X88)</f>
        <v>26.307806626402712</v>
      </c>
      <c r="Z89" s="4" t="s">
        <v>60</v>
      </c>
      <c r="AA89" s="5"/>
      <c r="AB89" s="5"/>
      <c r="AC89" s="6">
        <f xml:space="preserve"> AVERAGE(I89,N89,S89,X89)</f>
        <v>43.782750824634007</v>
      </c>
    </row>
    <row r="90" spans="1:29" ht="15" customHeight="1" x14ac:dyDescent="0.25">
      <c r="F90" s="4" t="s">
        <v>49</v>
      </c>
      <c r="G90" s="5"/>
      <c r="H90" s="5"/>
      <c r="I90" s="10">
        <f>AVERAGE(I68,I74,I82,I88)</f>
        <v>57.147570097650956</v>
      </c>
      <c r="K90" s="4" t="s">
        <v>52</v>
      </c>
      <c r="L90" s="5"/>
      <c r="M90" s="5"/>
      <c r="N90" s="10">
        <f>AVERAGE(N68,N74,N82,N88)</f>
        <v>59.553492820382601</v>
      </c>
      <c r="P90" s="4" t="s">
        <v>55</v>
      </c>
      <c r="Q90" s="5"/>
      <c r="R90" s="5"/>
      <c r="S90" s="10">
        <f>AVERAGE(S68,S74,S82,S88)</f>
        <v>47.087177182894571</v>
      </c>
      <c r="U90" s="4" t="s">
        <v>58</v>
      </c>
      <c r="V90" s="5"/>
      <c r="W90" s="5"/>
      <c r="X90" s="10">
        <f>AVERAGE(X68,X74,X82,X88)</f>
        <v>26.803264494840612</v>
      </c>
      <c r="Z90" s="4" t="s">
        <v>61</v>
      </c>
      <c r="AA90" s="5"/>
      <c r="AB90" s="5"/>
      <c r="AC90" s="6">
        <f xml:space="preserve"> AVERAGE(I90,N90,S90,X90)</f>
        <v>47.647876148942188</v>
      </c>
    </row>
    <row r="91" spans="1:29" ht="15" customHeight="1" x14ac:dyDescent="0.25">
      <c r="F91" s="4" t="s">
        <v>76</v>
      </c>
      <c r="G91" s="5"/>
      <c r="H91" s="5"/>
      <c r="I91" s="10">
        <f>AVERAGE(I68:I74,I82:I88)</f>
        <v>49.844658769874208</v>
      </c>
      <c r="K91" s="4" t="s">
        <v>77</v>
      </c>
      <c r="L91" s="5"/>
      <c r="M91" s="5"/>
      <c r="N91" s="10">
        <f>AVERAGE(N68:N74,N82:N88)</f>
        <v>48.267203426129598</v>
      </c>
      <c r="P91" s="4" t="s">
        <v>79</v>
      </c>
      <c r="Q91" s="5"/>
      <c r="R91" s="5"/>
      <c r="S91" s="10">
        <f>AVERAGE(S68:S74,S82:S88)</f>
        <v>43.502806676351675</v>
      </c>
      <c r="U91" s="4" t="s">
        <v>80</v>
      </c>
      <c r="V91" s="5"/>
      <c r="W91" s="5"/>
      <c r="X91" s="10">
        <f>AVERAGE(X68:X74,X82:X88)</f>
        <v>21.621558606542898</v>
      </c>
      <c r="Z91" s="4" t="s">
        <v>94</v>
      </c>
      <c r="AA91" s="5"/>
      <c r="AB91" s="5"/>
      <c r="AC91" s="6">
        <f xml:space="preserve"> AVERAGE(I91,N91,S91,X91)</f>
        <v>40.809056869724593</v>
      </c>
    </row>
    <row r="92" spans="1:29" ht="15" customHeight="1" thickBot="1" x14ac:dyDescent="0.3">
      <c r="F92" s="7" t="s">
        <v>50</v>
      </c>
      <c r="G92" s="8"/>
      <c r="H92" s="8"/>
      <c r="I92" s="9">
        <f>AVERAGE(I68,I74:I75,I81:I82,I88)</f>
        <v>64.518312250629677</v>
      </c>
      <c r="K92" s="7" t="s">
        <v>53</v>
      </c>
      <c r="L92" s="8"/>
      <c r="M92" s="8"/>
      <c r="N92" s="9">
        <f>AVERAGE(N68,N74:N75,N81:N82,N88)</f>
        <v>53.034074084000167</v>
      </c>
      <c r="P92" s="7" t="s">
        <v>56</v>
      </c>
      <c r="Q92" s="8"/>
      <c r="R92" s="8"/>
      <c r="S92" s="9">
        <f>AVERAGE(S68,S74:S75,S81:S82,S88)</f>
        <v>51.257208412511091</v>
      </c>
      <c r="U92" s="7" t="s">
        <v>59</v>
      </c>
      <c r="V92" s="8"/>
      <c r="W92" s="8"/>
      <c r="X92" s="9">
        <f>AVERAGE(X68,X74:X75,X81:X82,X88)</f>
        <v>33.222677236552265</v>
      </c>
      <c r="Z92" s="7" t="s">
        <v>62</v>
      </c>
      <c r="AA92" s="8"/>
      <c r="AB92" s="8"/>
      <c r="AC92" s="9">
        <f xml:space="preserve"> AVERAGE(I92,N92,S92,X92)</f>
        <v>50.508067995923298</v>
      </c>
    </row>
    <row r="93" spans="1:29" ht="15" customHeight="1" thickBot="1" x14ac:dyDescent="0.3">
      <c r="F93" s="14" t="s">
        <v>64</v>
      </c>
      <c r="I93" s="5">
        <f>STDEV(I68:I88)</f>
        <v>23.07080796470251</v>
      </c>
      <c r="K93" s="14" t="s">
        <v>81</v>
      </c>
      <c r="N93" s="5">
        <f>STDEV(N68:N88)</f>
        <v>17.475828107183638</v>
      </c>
      <c r="P93" s="14" t="s">
        <v>85</v>
      </c>
      <c r="S93" s="5">
        <f>STDEV(S68:S88)</f>
        <v>25.043386967330211</v>
      </c>
      <c r="U93" s="14" t="s">
        <v>89</v>
      </c>
      <c r="X93" s="5">
        <f>STDEV(X68:X88)</f>
        <v>15.201785290984466</v>
      </c>
      <c r="Z93" s="14" t="s">
        <v>67</v>
      </c>
      <c r="AC93" s="9">
        <f t="shared" ref="AC93:AC96" si="35" xml:space="preserve"> AVERAGE(I93,N93,S93,X93)</f>
        <v>20.197952082550206</v>
      </c>
    </row>
    <row r="94" spans="1:29" ht="15" customHeight="1" thickBot="1" x14ac:dyDescent="0.3">
      <c r="F94" s="14" t="s">
        <v>65</v>
      </c>
      <c r="I94" s="5">
        <f>STDEV(I68,I74,I82,I88)</f>
        <v>25.7269050330342</v>
      </c>
      <c r="K94" s="14" t="s">
        <v>82</v>
      </c>
      <c r="N94" s="5">
        <f>STDEV(N68,N74,N82,N88)</f>
        <v>9.0282145073200457</v>
      </c>
      <c r="P94" s="14" t="s">
        <v>86</v>
      </c>
      <c r="S94" s="5">
        <f>STDEV(S68,S74,S82,S88)</f>
        <v>32.553499452372101</v>
      </c>
      <c r="U94" s="14" t="s">
        <v>90</v>
      </c>
      <c r="X94" s="5">
        <f>STDEV(X68,X74,X82,X88)</f>
        <v>5.7544200309694276</v>
      </c>
      <c r="Z94" s="14" t="s">
        <v>68</v>
      </c>
      <c r="AC94" s="9">
        <f t="shared" si="35"/>
        <v>18.265759755923941</v>
      </c>
    </row>
    <row r="95" spans="1:29" ht="15" customHeight="1" thickBot="1" x14ac:dyDescent="0.3">
      <c r="F95" s="14" t="s">
        <v>78</v>
      </c>
      <c r="I95" s="5">
        <f>STDEV(I68:I74,I82:I88)</f>
        <v>22.355759694276749</v>
      </c>
      <c r="K95" s="14" t="s">
        <v>83</v>
      </c>
      <c r="N95" s="5">
        <f>STDEV(N68:N74,N82:N88)</f>
        <v>17.326900002128138</v>
      </c>
      <c r="P95" s="14" t="s">
        <v>87</v>
      </c>
      <c r="S95" s="5">
        <f>STDEV(S68:S74,S82:S88)</f>
        <v>27.995990589202929</v>
      </c>
      <c r="U95" s="14" t="s">
        <v>91</v>
      </c>
      <c r="X95" s="5">
        <f>STDEV(X68:X74,X82:X88)</f>
        <v>12.896376497455604</v>
      </c>
      <c r="Z95" s="14" t="s">
        <v>93</v>
      </c>
      <c r="AC95" s="9">
        <f t="shared" si="35"/>
        <v>20.143756695765855</v>
      </c>
    </row>
    <row r="96" spans="1:29" ht="15" customHeight="1" thickBot="1" x14ac:dyDescent="0.3">
      <c r="F96" s="14" t="s">
        <v>66</v>
      </c>
      <c r="I96" s="5">
        <f>STDEV(I68,I74,I75,I81:I82,I88)</f>
        <v>25.515972668042615</v>
      </c>
      <c r="K96" s="14" t="s">
        <v>84</v>
      </c>
      <c r="N96" s="5">
        <f>STDEV(N68,N74,N75,N81:N82,N88)</f>
        <v>13.647871015778911</v>
      </c>
      <c r="P96" s="14" t="s">
        <v>88</v>
      </c>
      <c r="S96" s="5">
        <f>STDEV(S68,S74,S75,S81:S82,S88)</f>
        <v>27.015519667548183</v>
      </c>
      <c r="U96" s="14" t="s">
        <v>92</v>
      </c>
      <c r="X96" s="5">
        <f>STDEV(X68,X74,X75,X81:X82,X88)</f>
        <v>15.267758862486861</v>
      </c>
      <c r="Z96" s="14" t="s">
        <v>69</v>
      </c>
      <c r="AC96" s="9">
        <f t="shared" si="35"/>
        <v>20.361780553464143</v>
      </c>
    </row>
    <row r="97" spans="1:24" ht="15" customHeight="1" x14ac:dyDescent="0.25"/>
    <row r="98" spans="1:24" ht="15" customHeight="1" x14ac:dyDescent="0.25"/>
    <row r="99" spans="1:24" ht="15.75" thickBot="1" x14ac:dyDescent="0.3"/>
    <row r="100" spans="1:24" x14ac:dyDescent="0.25">
      <c r="A100" t="s">
        <v>0</v>
      </c>
      <c r="B100" t="s">
        <v>1</v>
      </c>
      <c r="C100" t="s">
        <v>42</v>
      </c>
      <c r="D100" t="s">
        <v>43</v>
      </c>
      <c r="E100" s="1" t="s">
        <v>26</v>
      </c>
      <c r="F100" s="2" t="s">
        <v>27</v>
      </c>
      <c r="G100" s="2" t="s">
        <v>28</v>
      </c>
      <c r="H100" s="2" t="s">
        <v>29</v>
      </c>
      <c r="I100" s="3" t="s">
        <v>44</v>
      </c>
      <c r="J100" s="1" t="s">
        <v>30</v>
      </c>
      <c r="K100" s="2" t="s">
        <v>31</v>
      </c>
      <c r="L100" s="2" t="s">
        <v>32</v>
      </c>
      <c r="M100" s="2" t="s">
        <v>33</v>
      </c>
      <c r="N100" s="3" t="s">
        <v>45</v>
      </c>
      <c r="O100" s="1" t="s">
        <v>34</v>
      </c>
      <c r="P100" s="2" t="s">
        <v>35</v>
      </c>
      <c r="Q100" s="2" t="s">
        <v>36</v>
      </c>
      <c r="R100" s="2" t="s">
        <v>37</v>
      </c>
      <c r="S100" s="3" t="s">
        <v>46</v>
      </c>
      <c r="T100" s="1" t="s">
        <v>38</v>
      </c>
      <c r="U100" s="2" t="s">
        <v>39</v>
      </c>
      <c r="V100" s="2" t="s">
        <v>40</v>
      </c>
      <c r="W100" s="2" t="s">
        <v>41</v>
      </c>
      <c r="X100" s="3" t="s">
        <v>47</v>
      </c>
    </row>
    <row r="101" spans="1:24" x14ac:dyDescent="0.25">
      <c r="A101" t="s">
        <v>97</v>
      </c>
      <c r="B101" t="s">
        <v>3</v>
      </c>
      <c r="C101">
        <v>48</v>
      </c>
      <c r="D101">
        <v>1020</v>
      </c>
      <c r="E101" s="4">
        <f>ROUND(AVERAGE(E68,E35,E2), 0)</f>
        <v>38</v>
      </c>
      <c r="F101" s="4">
        <f>ROUND(AVERAGE(F68,F35,F2), 0)</f>
        <v>1038</v>
      </c>
      <c r="G101" s="5">
        <f>C101-E101</f>
        <v>10</v>
      </c>
      <c r="H101" s="5">
        <f>D101-F101</f>
        <v>-18</v>
      </c>
      <c r="I101" s="6">
        <f>SQRT(G101*G101+H101*H101)</f>
        <v>20.591260281974002</v>
      </c>
      <c r="J101" s="4">
        <f>ROUND(AVERAGE(J68,J35,J2), 0)</f>
        <v>22</v>
      </c>
      <c r="K101" s="4">
        <f>ROUND(AVERAGE(K68,K35,K2), 0)</f>
        <v>1047</v>
      </c>
      <c r="L101" s="5">
        <f t="shared" ref="L101:L129" si="36">C101-J101</f>
        <v>26</v>
      </c>
      <c r="M101" s="5">
        <f t="shared" ref="M101:M129" si="37">D101-K101</f>
        <v>-27</v>
      </c>
      <c r="N101" s="6">
        <f>SQRT(L101*L101+M101*M101)</f>
        <v>37.483329627982627</v>
      </c>
      <c r="O101" s="4">
        <f>ROUND(AVERAGE(O68,O35,O2), 0)</f>
        <v>34</v>
      </c>
      <c r="P101" s="4">
        <f>ROUND(AVERAGE(P68,P35,P2), 0)</f>
        <v>1045</v>
      </c>
      <c r="Q101" s="5">
        <f t="shared" ref="Q101:Q129" si="38">C101-O101</f>
        <v>14</v>
      </c>
      <c r="R101" s="5">
        <f t="shared" ref="R101:R129" si="39">D101-P101</f>
        <v>-25</v>
      </c>
      <c r="S101" s="6">
        <f>SQRT(Q101*Q101+R101*R101)</f>
        <v>28.653097563788805</v>
      </c>
      <c r="T101" s="4">
        <f>ROUND(AVERAGE(T68,T35,T2), 0)</f>
        <v>42</v>
      </c>
      <c r="U101" s="4">
        <f>ROUND(AVERAGE(U68,U35,U2), 0)</f>
        <v>990</v>
      </c>
      <c r="V101" s="5">
        <f t="shared" ref="V101:V129" si="40">C101-T101</f>
        <v>6</v>
      </c>
      <c r="W101" s="5">
        <f t="shared" ref="W101:W129" si="41">D101-U101</f>
        <v>30</v>
      </c>
      <c r="X101" s="6">
        <f>SQRT(V101*V101+W101*W101)</f>
        <v>30.594117081556711</v>
      </c>
    </row>
    <row r="102" spans="1:24" x14ac:dyDescent="0.25">
      <c r="A102" t="s">
        <v>97</v>
      </c>
      <c r="B102" t="s">
        <v>4</v>
      </c>
      <c r="C102">
        <f>96*3 + 48</f>
        <v>336</v>
      </c>
      <c r="D102">
        <v>1020</v>
      </c>
      <c r="E102" s="4">
        <f t="shared" ref="E102:F102" si="42">ROUND(AVERAGE(E69,E36,E3), 0)</f>
        <v>327</v>
      </c>
      <c r="F102" s="4">
        <f t="shared" si="42"/>
        <v>1042</v>
      </c>
      <c r="G102" s="5">
        <f t="shared" ref="G102:G121" si="43">C102-E102</f>
        <v>9</v>
      </c>
      <c r="H102" s="5">
        <f t="shared" ref="H102:H121" si="44">D102-F102</f>
        <v>-22</v>
      </c>
      <c r="I102" s="6">
        <f t="shared" ref="I102:I121" si="45">SQRT(G102*G102+H102*H102)</f>
        <v>23.769728648009426</v>
      </c>
      <c r="J102" s="4">
        <f t="shared" ref="J102:K102" si="46">ROUND(AVERAGE(J69,J36,J3), 0)</f>
        <v>331</v>
      </c>
      <c r="K102" s="4">
        <f t="shared" si="46"/>
        <v>1002</v>
      </c>
      <c r="L102" s="5">
        <f t="shared" si="36"/>
        <v>5</v>
      </c>
      <c r="M102" s="5">
        <f t="shared" si="37"/>
        <v>18</v>
      </c>
      <c r="N102" s="6">
        <f t="shared" ref="N102:N121" si="47">SQRT(L102*L102+M102*M102)</f>
        <v>18.681541692269406</v>
      </c>
      <c r="O102" s="4">
        <f t="shared" ref="O102:P102" si="48">ROUND(AVERAGE(O69,O36,O3), 0)</f>
        <v>332</v>
      </c>
      <c r="P102" s="4">
        <f t="shared" si="48"/>
        <v>971</v>
      </c>
      <c r="Q102" s="5">
        <f t="shared" si="38"/>
        <v>4</v>
      </c>
      <c r="R102" s="5">
        <f t="shared" si="39"/>
        <v>49</v>
      </c>
      <c r="S102" s="6">
        <f t="shared" ref="S102:S121" si="49">SQRT(Q102*Q102+R102*R102)</f>
        <v>49.162994213127419</v>
      </c>
      <c r="T102" s="4">
        <f t="shared" ref="T102:U102" si="50">ROUND(AVERAGE(T69,T36,T3), 0)</f>
        <v>333</v>
      </c>
      <c r="U102" s="4">
        <f t="shared" si="50"/>
        <v>1016</v>
      </c>
      <c r="V102" s="5">
        <f t="shared" si="40"/>
        <v>3</v>
      </c>
      <c r="W102" s="5">
        <f t="shared" si="41"/>
        <v>4</v>
      </c>
      <c r="X102" s="6">
        <f t="shared" ref="X102:X121" si="51">SQRT(V102*V102+W102*W102)</f>
        <v>5</v>
      </c>
    </row>
    <row r="103" spans="1:24" x14ac:dyDescent="0.25">
      <c r="A103" t="s">
        <v>97</v>
      </c>
      <c r="B103" t="s">
        <v>5</v>
      </c>
      <c r="C103">
        <f>96*6+48</f>
        <v>624</v>
      </c>
      <c r="D103">
        <v>1020</v>
      </c>
      <c r="E103" s="4">
        <f t="shared" ref="E103:F103" si="52">ROUND(AVERAGE(E70,E37,E4), 0)</f>
        <v>612</v>
      </c>
      <c r="F103" s="4">
        <f t="shared" si="52"/>
        <v>1023</v>
      </c>
      <c r="G103" s="5">
        <f t="shared" si="43"/>
        <v>12</v>
      </c>
      <c r="H103" s="5">
        <f t="shared" si="44"/>
        <v>-3</v>
      </c>
      <c r="I103" s="6">
        <f t="shared" si="45"/>
        <v>12.369316876852981</v>
      </c>
      <c r="J103" s="4">
        <f t="shared" ref="J103:K103" si="53">ROUND(AVERAGE(J70,J37,J4), 0)</f>
        <v>637</v>
      </c>
      <c r="K103" s="4">
        <f t="shared" si="53"/>
        <v>1024</v>
      </c>
      <c r="L103" s="5">
        <f t="shared" si="36"/>
        <v>-13</v>
      </c>
      <c r="M103" s="5">
        <f t="shared" si="37"/>
        <v>-4</v>
      </c>
      <c r="N103" s="6">
        <f t="shared" si="47"/>
        <v>13.601470508735444</v>
      </c>
      <c r="O103" s="4">
        <f t="shared" ref="O103:P103" si="54">ROUND(AVERAGE(O70,O37,O4), 0)</f>
        <v>627</v>
      </c>
      <c r="P103" s="4">
        <f t="shared" si="54"/>
        <v>1006</v>
      </c>
      <c r="Q103" s="5">
        <f t="shared" si="38"/>
        <v>-3</v>
      </c>
      <c r="R103" s="5">
        <f t="shared" si="39"/>
        <v>14</v>
      </c>
      <c r="S103" s="6">
        <f t="shared" si="49"/>
        <v>14.317821063276353</v>
      </c>
      <c r="T103" s="4">
        <f t="shared" ref="T103:U103" si="55">ROUND(AVERAGE(T70,T37,T4), 0)</f>
        <v>635</v>
      </c>
      <c r="U103" s="4">
        <f t="shared" si="55"/>
        <v>999</v>
      </c>
      <c r="V103" s="5">
        <f t="shared" si="40"/>
        <v>-11</v>
      </c>
      <c r="W103" s="5">
        <f t="shared" si="41"/>
        <v>21</v>
      </c>
      <c r="X103" s="6">
        <f t="shared" si="51"/>
        <v>23.706539182259394</v>
      </c>
    </row>
    <row r="104" spans="1:24" x14ac:dyDescent="0.25">
      <c r="A104" t="s">
        <v>97</v>
      </c>
      <c r="B104" t="s">
        <v>6</v>
      </c>
      <c r="C104">
        <f>96*9+48</f>
        <v>912</v>
      </c>
      <c r="D104">
        <v>1020</v>
      </c>
      <c r="E104" s="4">
        <f t="shared" ref="E104:F104" si="56">ROUND(AVERAGE(E71,E38,E5), 0)</f>
        <v>891</v>
      </c>
      <c r="F104" s="4">
        <f t="shared" si="56"/>
        <v>1014</v>
      </c>
      <c r="G104" s="5">
        <f t="shared" si="43"/>
        <v>21</v>
      </c>
      <c r="H104" s="5">
        <f t="shared" si="44"/>
        <v>6</v>
      </c>
      <c r="I104" s="6">
        <f t="shared" si="45"/>
        <v>21.840329667841555</v>
      </c>
      <c r="J104" s="4">
        <f t="shared" ref="J104:K104" si="57">ROUND(AVERAGE(J71,J38,J5), 0)</f>
        <v>920</v>
      </c>
      <c r="K104" s="4">
        <f t="shared" si="57"/>
        <v>1001</v>
      </c>
      <c r="L104" s="5">
        <f t="shared" si="36"/>
        <v>-8</v>
      </c>
      <c r="M104" s="5">
        <f t="shared" si="37"/>
        <v>19</v>
      </c>
      <c r="N104" s="6">
        <f t="shared" si="47"/>
        <v>20.615528128088304</v>
      </c>
      <c r="O104" s="4">
        <f t="shared" ref="O104:P104" si="58">ROUND(AVERAGE(O71,O38,O5), 0)</f>
        <v>923</v>
      </c>
      <c r="P104" s="4">
        <f t="shared" si="58"/>
        <v>1006</v>
      </c>
      <c r="Q104" s="5">
        <f t="shared" si="38"/>
        <v>-11</v>
      </c>
      <c r="R104" s="5">
        <f t="shared" si="39"/>
        <v>14</v>
      </c>
      <c r="S104" s="6">
        <f t="shared" si="49"/>
        <v>17.804493814764857</v>
      </c>
      <c r="T104" s="4">
        <f t="shared" ref="T104:U104" si="59">ROUND(AVERAGE(T71,T38,T5), 0)</f>
        <v>925</v>
      </c>
      <c r="U104" s="4">
        <f t="shared" si="59"/>
        <v>1006</v>
      </c>
      <c r="V104" s="5">
        <f t="shared" si="40"/>
        <v>-13</v>
      </c>
      <c r="W104" s="5">
        <f t="shared" si="41"/>
        <v>14</v>
      </c>
      <c r="X104" s="6">
        <f t="shared" si="51"/>
        <v>19.104973174542799</v>
      </c>
    </row>
    <row r="105" spans="1:24" x14ac:dyDescent="0.25">
      <c r="A105" t="s">
        <v>97</v>
      </c>
      <c r="B105" t="s">
        <v>7</v>
      </c>
      <c r="C105">
        <f>96*12+48</f>
        <v>1200</v>
      </c>
      <c r="D105">
        <v>1020</v>
      </c>
      <c r="E105" s="4">
        <f t="shared" ref="E105:F105" si="60">ROUND(AVERAGE(E72,E39,E6), 0)</f>
        <v>1182</v>
      </c>
      <c r="F105" s="4">
        <f t="shared" si="60"/>
        <v>1018</v>
      </c>
      <c r="G105" s="5">
        <f t="shared" si="43"/>
        <v>18</v>
      </c>
      <c r="H105" s="5">
        <f t="shared" si="44"/>
        <v>2</v>
      </c>
      <c r="I105" s="6">
        <f t="shared" si="45"/>
        <v>18.110770276274835</v>
      </c>
      <c r="J105" s="4">
        <f t="shared" ref="J105:K105" si="61">ROUND(AVERAGE(J72,J39,J6), 0)</f>
        <v>1209</v>
      </c>
      <c r="K105" s="4">
        <f t="shared" si="61"/>
        <v>1005</v>
      </c>
      <c r="L105" s="5">
        <f t="shared" si="36"/>
        <v>-9</v>
      </c>
      <c r="M105" s="5">
        <f t="shared" si="37"/>
        <v>15</v>
      </c>
      <c r="N105" s="6">
        <f t="shared" si="47"/>
        <v>17.4928556845359</v>
      </c>
      <c r="O105" s="4">
        <f t="shared" ref="O105:P105" si="62">ROUND(AVERAGE(O72,O39,O6), 0)</f>
        <v>1204</v>
      </c>
      <c r="P105" s="4">
        <f t="shared" si="62"/>
        <v>1006</v>
      </c>
      <c r="Q105" s="5">
        <f t="shared" si="38"/>
        <v>-4</v>
      </c>
      <c r="R105" s="5">
        <f t="shared" si="39"/>
        <v>14</v>
      </c>
      <c r="S105" s="6">
        <f t="shared" si="49"/>
        <v>14.560219778561036</v>
      </c>
      <c r="T105" s="4">
        <f t="shared" ref="T105:U105" si="63">ROUND(AVERAGE(T72,T39,T6), 0)</f>
        <v>1201</v>
      </c>
      <c r="U105" s="4">
        <f t="shared" si="63"/>
        <v>996</v>
      </c>
      <c r="V105" s="5">
        <f t="shared" si="40"/>
        <v>-1</v>
      </c>
      <c r="W105" s="5">
        <f t="shared" si="41"/>
        <v>24</v>
      </c>
      <c r="X105" s="6">
        <f t="shared" si="51"/>
        <v>24.020824298928627</v>
      </c>
    </row>
    <row r="106" spans="1:24" x14ac:dyDescent="0.25">
      <c r="A106" t="s">
        <v>97</v>
      </c>
      <c r="B106" t="s">
        <v>8</v>
      </c>
      <c r="C106">
        <f>96*15+48</f>
        <v>1488</v>
      </c>
      <c r="D106">
        <v>1020</v>
      </c>
      <c r="E106" s="4">
        <f t="shared" ref="E106:F106" si="64">ROUND(AVERAGE(E73,E40,E7), 0)</f>
        <v>1490</v>
      </c>
      <c r="F106" s="4">
        <f t="shared" si="64"/>
        <v>1048</v>
      </c>
      <c r="G106" s="5">
        <f t="shared" si="43"/>
        <v>-2</v>
      </c>
      <c r="H106" s="5">
        <f t="shared" si="44"/>
        <v>-28</v>
      </c>
      <c r="I106" s="6">
        <f t="shared" si="45"/>
        <v>28.071337695236398</v>
      </c>
      <c r="J106" s="4">
        <f t="shared" ref="J106:K106" si="65">ROUND(AVERAGE(J73,J40,J7), 0)</f>
        <v>1487</v>
      </c>
      <c r="K106" s="4">
        <f t="shared" si="65"/>
        <v>998</v>
      </c>
      <c r="L106" s="5">
        <f t="shared" si="36"/>
        <v>1</v>
      </c>
      <c r="M106" s="5">
        <f t="shared" si="37"/>
        <v>22</v>
      </c>
      <c r="N106" s="6">
        <f t="shared" si="47"/>
        <v>22.022715545545239</v>
      </c>
      <c r="O106" s="4">
        <f t="shared" ref="O106:P106" si="66">ROUND(AVERAGE(O73,O40,O7), 0)</f>
        <v>1501</v>
      </c>
      <c r="P106" s="4">
        <f t="shared" si="66"/>
        <v>995</v>
      </c>
      <c r="Q106" s="5">
        <f t="shared" si="38"/>
        <v>-13</v>
      </c>
      <c r="R106" s="5">
        <f t="shared" si="39"/>
        <v>25</v>
      </c>
      <c r="S106" s="6">
        <f t="shared" si="49"/>
        <v>28.178005607210743</v>
      </c>
      <c r="T106" s="4">
        <f t="shared" ref="T106:U106" si="67">ROUND(AVERAGE(T73,T40,T7), 0)</f>
        <v>1500</v>
      </c>
      <c r="U106" s="4">
        <f t="shared" si="67"/>
        <v>995</v>
      </c>
      <c r="V106" s="5">
        <f t="shared" si="40"/>
        <v>-12</v>
      </c>
      <c r="W106" s="5">
        <f t="shared" si="41"/>
        <v>25</v>
      </c>
      <c r="X106" s="6">
        <f t="shared" si="51"/>
        <v>27.730849247724095</v>
      </c>
    </row>
    <row r="107" spans="1:24" x14ac:dyDescent="0.25">
      <c r="A107" t="s">
        <v>97</v>
      </c>
      <c r="B107" t="s">
        <v>9</v>
      </c>
      <c r="C107">
        <f>96*18+48</f>
        <v>1776</v>
      </c>
      <c r="D107">
        <v>1020</v>
      </c>
      <c r="E107" s="4">
        <f t="shared" ref="E107:F107" si="68">ROUND(AVERAGE(E74,E41,E8), 0)</f>
        <v>1770</v>
      </c>
      <c r="F107" s="4">
        <f t="shared" si="68"/>
        <v>1044</v>
      </c>
      <c r="G107" s="5">
        <f t="shared" si="43"/>
        <v>6</v>
      </c>
      <c r="H107" s="5">
        <f t="shared" si="44"/>
        <v>-24</v>
      </c>
      <c r="I107" s="6">
        <f t="shared" si="45"/>
        <v>24.738633753705962</v>
      </c>
      <c r="J107" s="4">
        <f t="shared" ref="J107:K107" si="69">ROUND(AVERAGE(J74,J41,J8), 0)</f>
        <v>1808</v>
      </c>
      <c r="K107" s="4">
        <f t="shared" si="69"/>
        <v>1029</v>
      </c>
      <c r="L107" s="5">
        <f t="shared" si="36"/>
        <v>-32</v>
      </c>
      <c r="M107" s="5">
        <f t="shared" si="37"/>
        <v>-9</v>
      </c>
      <c r="N107" s="6">
        <f t="shared" si="47"/>
        <v>33.241540277189323</v>
      </c>
      <c r="O107" s="4">
        <f t="shared" ref="O107:P107" si="70">ROUND(AVERAGE(O74,O41,O8), 0)</f>
        <v>1812</v>
      </c>
      <c r="P107" s="4">
        <f t="shared" si="70"/>
        <v>1025</v>
      </c>
      <c r="Q107" s="5">
        <f t="shared" si="38"/>
        <v>-36</v>
      </c>
      <c r="R107" s="5">
        <f t="shared" si="39"/>
        <v>-5</v>
      </c>
      <c r="S107" s="6">
        <f t="shared" si="49"/>
        <v>36.345563690772494</v>
      </c>
      <c r="T107" s="4">
        <f t="shared" ref="T107:U107" si="71">ROUND(AVERAGE(T74,T41,T8), 0)</f>
        <v>1799</v>
      </c>
      <c r="U107" s="4">
        <f t="shared" si="71"/>
        <v>999</v>
      </c>
      <c r="V107" s="5">
        <f t="shared" si="40"/>
        <v>-23</v>
      </c>
      <c r="W107" s="5">
        <f t="shared" si="41"/>
        <v>21</v>
      </c>
      <c r="X107" s="6">
        <f t="shared" si="51"/>
        <v>31.144823004794873</v>
      </c>
    </row>
    <row r="108" spans="1:24" x14ac:dyDescent="0.25">
      <c r="A108" t="s">
        <v>97</v>
      </c>
      <c r="B108" t="s">
        <v>10</v>
      </c>
      <c r="C108">
        <f>96+48</f>
        <v>144</v>
      </c>
      <c r="D108">
        <v>540</v>
      </c>
      <c r="E108" s="4">
        <f t="shared" ref="E108:F108" si="72">ROUND(AVERAGE(E75,E42,E9), 0)</f>
        <v>106</v>
      </c>
      <c r="F108" s="4">
        <f t="shared" si="72"/>
        <v>570</v>
      </c>
      <c r="G108" s="5">
        <f t="shared" si="43"/>
        <v>38</v>
      </c>
      <c r="H108" s="5">
        <f t="shared" si="44"/>
        <v>-30</v>
      </c>
      <c r="I108" s="6">
        <f t="shared" si="45"/>
        <v>48.414873747640819</v>
      </c>
      <c r="J108" s="4">
        <f t="shared" ref="J108:K108" si="73">ROUND(AVERAGE(J75,J42,J9), 0)</f>
        <v>136</v>
      </c>
      <c r="K108" s="4">
        <f t="shared" si="73"/>
        <v>551</v>
      </c>
      <c r="L108" s="5">
        <f t="shared" si="36"/>
        <v>8</v>
      </c>
      <c r="M108" s="5">
        <f t="shared" si="37"/>
        <v>-11</v>
      </c>
      <c r="N108" s="6">
        <f t="shared" si="47"/>
        <v>13.601470508735444</v>
      </c>
      <c r="O108" s="4">
        <f t="shared" ref="O108:P108" si="74">ROUND(AVERAGE(O75,O42,O9), 0)</f>
        <v>144</v>
      </c>
      <c r="P108" s="4">
        <f t="shared" si="74"/>
        <v>535</v>
      </c>
      <c r="Q108" s="5">
        <f t="shared" si="38"/>
        <v>0</v>
      </c>
      <c r="R108" s="5">
        <f t="shared" si="39"/>
        <v>5</v>
      </c>
      <c r="S108" s="6">
        <f t="shared" si="49"/>
        <v>5</v>
      </c>
      <c r="T108" s="4">
        <f t="shared" ref="T108:U108" si="75">ROUND(AVERAGE(T75,T42,T9), 0)</f>
        <v>162</v>
      </c>
      <c r="U108" s="4">
        <f t="shared" si="75"/>
        <v>507</v>
      </c>
      <c r="V108" s="5">
        <f t="shared" si="40"/>
        <v>-18</v>
      </c>
      <c r="W108" s="5">
        <f t="shared" si="41"/>
        <v>33</v>
      </c>
      <c r="X108" s="6">
        <f t="shared" si="51"/>
        <v>37.589892258425003</v>
      </c>
    </row>
    <row r="109" spans="1:24" x14ac:dyDescent="0.25">
      <c r="A109" t="s">
        <v>97</v>
      </c>
      <c r="B109" t="s">
        <v>11</v>
      </c>
      <c r="C109">
        <f>4*96+48</f>
        <v>432</v>
      </c>
      <c r="D109">
        <v>540</v>
      </c>
      <c r="E109" s="4">
        <f t="shared" ref="E109:F109" si="76">ROUND(AVERAGE(E76,E43,E10), 0)</f>
        <v>416</v>
      </c>
      <c r="F109" s="4">
        <f t="shared" si="76"/>
        <v>553</v>
      </c>
      <c r="G109" s="5">
        <f t="shared" si="43"/>
        <v>16</v>
      </c>
      <c r="H109" s="5">
        <f t="shared" si="44"/>
        <v>-13</v>
      </c>
      <c r="I109" s="6">
        <f t="shared" si="45"/>
        <v>20.615528128088304</v>
      </c>
      <c r="J109" s="4">
        <f t="shared" ref="J109:K109" si="77">ROUND(AVERAGE(J76,J43,J10), 0)</f>
        <v>430</v>
      </c>
      <c r="K109" s="4">
        <f t="shared" si="77"/>
        <v>553</v>
      </c>
      <c r="L109" s="5">
        <f t="shared" si="36"/>
        <v>2</v>
      </c>
      <c r="M109" s="5">
        <f t="shared" si="37"/>
        <v>-13</v>
      </c>
      <c r="N109" s="6">
        <f t="shared" si="47"/>
        <v>13.152946437965905</v>
      </c>
      <c r="O109" s="4">
        <f t="shared" ref="O109:P109" si="78">ROUND(AVERAGE(O76,O43,O10), 0)</f>
        <v>417</v>
      </c>
      <c r="P109" s="4">
        <f t="shared" si="78"/>
        <v>567</v>
      </c>
      <c r="Q109" s="5">
        <f t="shared" si="38"/>
        <v>15</v>
      </c>
      <c r="R109" s="5">
        <f t="shared" si="39"/>
        <v>-27</v>
      </c>
      <c r="S109" s="6">
        <f t="shared" si="49"/>
        <v>30.886890422961002</v>
      </c>
      <c r="T109" s="4">
        <f t="shared" ref="T109:U109" si="79">ROUND(AVERAGE(T76,T43,T10), 0)</f>
        <v>439</v>
      </c>
      <c r="U109" s="4">
        <f t="shared" si="79"/>
        <v>537</v>
      </c>
      <c r="V109" s="5">
        <f t="shared" si="40"/>
        <v>-7</v>
      </c>
      <c r="W109" s="5">
        <f t="shared" si="41"/>
        <v>3</v>
      </c>
      <c r="X109" s="6">
        <f t="shared" si="51"/>
        <v>7.6157731058639087</v>
      </c>
    </row>
    <row r="110" spans="1:24" x14ac:dyDescent="0.25">
      <c r="A110" t="s">
        <v>97</v>
      </c>
      <c r="B110" t="s">
        <v>12</v>
      </c>
      <c r="C110">
        <f>C103+96</f>
        <v>720</v>
      </c>
      <c r="D110">
        <v>540</v>
      </c>
      <c r="E110" s="4">
        <f t="shared" ref="E110:F110" si="80">ROUND(AVERAGE(E77,E44,E11), 0)</f>
        <v>707</v>
      </c>
      <c r="F110" s="4">
        <f t="shared" si="80"/>
        <v>555</v>
      </c>
      <c r="G110" s="5">
        <f t="shared" si="43"/>
        <v>13</v>
      </c>
      <c r="H110" s="5">
        <f t="shared" si="44"/>
        <v>-15</v>
      </c>
      <c r="I110" s="6">
        <f t="shared" si="45"/>
        <v>19.849433241279208</v>
      </c>
      <c r="J110" s="4">
        <f t="shared" ref="J110:K110" si="81">ROUND(AVERAGE(J77,J44,J11), 0)</f>
        <v>723</v>
      </c>
      <c r="K110" s="4">
        <f t="shared" si="81"/>
        <v>577</v>
      </c>
      <c r="L110" s="5">
        <f t="shared" si="36"/>
        <v>-3</v>
      </c>
      <c r="M110" s="5">
        <f t="shared" si="37"/>
        <v>-37</v>
      </c>
      <c r="N110" s="6">
        <f t="shared" si="47"/>
        <v>37.12142238654117</v>
      </c>
      <c r="O110" s="4">
        <f t="shared" ref="O110:P110" si="82">ROUND(AVERAGE(O77,O44,O11), 0)</f>
        <v>733</v>
      </c>
      <c r="P110" s="4">
        <f t="shared" si="82"/>
        <v>552</v>
      </c>
      <c r="Q110" s="5">
        <f t="shared" si="38"/>
        <v>-13</v>
      </c>
      <c r="R110" s="5">
        <f t="shared" si="39"/>
        <v>-12</v>
      </c>
      <c r="S110" s="6">
        <f t="shared" si="49"/>
        <v>17.691806012954132</v>
      </c>
      <c r="T110" s="4">
        <f t="shared" ref="T110:U110" si="83">ROUND(AVERAGE(T77,T44,T11), 0)</f>
        <v>740</v>
      </c>
      <c r="U110" s="4">
        <f t="shared" si="83"/>
        <v>549</v>
      </c>
      <c r="V110" s="5">
        <f t="shared" si="40"/>
        <v>-20</v>
      </c>
      <c r="W110" s="5">
        <f t="shared" si="41"/>
        <v>-9</v>
      </c>
      <c r="X110" s="6">
        <f t="shared" si="51"/>
        <v>21.931712199461309</v>
      </c>
    </row>
    <row r="111" spans="1:24" x14ac:dyDescent="0.25">
      <c r="A111" t="s">
        <v>97</v>
      </c>
      <c r="B111" t="s">
        <v>13</v>
      </c>
      <c r="C111">
        <f t="shared" ref="C111:C114" si="84">C104+96</f>
        <v>1008</v>
      </c>
      <c r="D111">
        <v>540</v>
      </c>
      <c r="E111" s="4">
        <f t="shared" ref="E111:F111" si="85">ROUND(AVERAGE(E78,E45,E12), 0)</f>
        <v>1002</v>
      </c>
      <c r="F111" s="4">
        <f t="shared" si="85"/>
        <v>542</v>
      </c>
      <c r="G111" s="5">
        <f t="shared" si="43"/>
        <v>6</v>
      </c>
      <c r="H111" s="5">
        <f t="shared" si="44"/>
        <v>-2</v>
      </c>
      <c r="I111" s="6">
        <f t="shared" si="45"/>
        <v>6.324555320336759</v>
      </c>
      <c r="J111" s="4">
        <f t="shared" ref="J111:K111" si="86">ROUND(AVERAGE(J78,J45,J12), 0)</f>
        <v>1016</v>
      </c>
      <c r="K111" s="4">
        <f t="shared" si="86"/>
        <v>542</v>
      </c>
      <c r="L111" s="5">
        <f t="shared" si="36"/>
        <v>-8</v>
      </c>
      <c r="M111" s="5">
        <f t="shared" si="37"/>
        <v>-2</v>
      </c>
      <c r="N111" s="6">
        <f t="shared" si="47"/>
        <v>8.2462112512353212</v>
      </c>
      <c r="O111" s="4">
        <f t="shared" ref="O111:P111" si="87">ROUND(AVERAGE(O78,O45,O12), 0)</f>
        <v>1020</v>
      </c>
      <c r="P111" s="4">
        <f t="shared" si="87"/>
        <v>559</v>
      </c>
      <c r="Q111" s="5">
        <f t="shared" si="38"/>
        <v>-12</v>
      </c>
      <c r="R111" s="5">
        <f t="shared" si="39"/>
        <v>-19</v>
      </c>
      <c r="S111" s="6">
        <f t="shared" si="49"/>
        <v>22.472205054244231</v>
      </c>
      <c r="T111" s="4">
        <f t="shared" ref="T111:U111" si="88">ROUND(AVERAGE(T78,T45,T12), 0)</f>
        <v>1029</v>
      </c>
      <c r="U111" s="4">
        <f t="shared" si="88"/>
        <v>535</v>
      </c>
      <c r="V111" s="5">
        <f t="shared" si="40"/>
        <v>-21</v>
      </c>
      <c r="W111" s="5">
        <f t="shared" si="41"/>
        <v>5</v>
      </c>
      <c r="X111" s="6">
        <f t="shared" si="51"/>
        <v>21.587033144922902</v>
      </c>
    </row>
    <row r="112" spans="1:24" x14ac:dyDescent="0.25">
      <c r="A112" t="s">
        <v>97</v>
      </c>
      <c r="B112" t="s">
        <v>14</v>
      </c>
      <c r="C112">
        <f t="shared" si="84"/>
        <v>1296</v>
      </c>
      <c r="D112">
        <v>540</v>
      </c>
      <c r="E112" s="4">
        <f t="shared" ref="E112:F112" si="89">ROUND(AVERAGE(E79,E46,E13), 0)</f>
        <v>1280</v>
      </c>
      <c r="F112" s="4">
        <f t="shared" si="89"/>
        <v>547</v>
      </c>
      <c r="G112" s="5">
        <f t="shared" si="43"/>
        <v>16</v>
      </c>
      <c r="H112" s="5">
        <f t="shared" si="44"/>
        <v>-7</v>
      </c>
      <c r="I112" s="6">
        <f t="shared" si="45"/>
        <v>17.464249196572979</v>
      </c>
      <c r="J112" s="4">
        <f t="shared" ref="J112:K112" si="90">ROUND(AVERAGE(J79,J46,J13), 0)</f>
        <v>1321</v>
      </c>
      <c r="K112" s="4">
        <f t="shared" si="90"/>
        <v>551</v>
      </c>
      <c r="L112" s="5">
        <f t="shared" si="36"/>
        <v>-25</v>
      </c>
      <c r="M112" s="5">
        <f t="shared" si="37"/>
        <v>-11</v>
      </c>
      <c r="N112" s="6">
        <f t="shared" si="47"/>
        <v>27.313000567495326</v>
      </c>
      <c r="O112" s="4">
        <f t="shared" ref="O112:P112" si="91">ROUND(AVERAGE(O79,O46,O13), 0)</f>
        <v>1341</v>
      </c>
      <c r="P112" s="4">
        <f t="shared" si="91"/>
        <v>559</v>
      </c>
      <c r="Q112" s="5">
        <f t="shared" si="38"/>
        <v>-45</v>
      </c>
      <c r="R112" s="5">
        <f t="shared" si="39"/>
        <v>-19</v>
      </c>
      <c r="S112" s="6">
        <f t="shared" si="49"/>
        <v>48.846698967279252</v>
      </c>
      <c r="T112" s="4">
        <f t="shared" ref="T112:U112" si="92">ROUND(AVERAGE(T79,T46,T13), 0)</f>
        <v>1337</v>
      </c>
      <c r="U112" s="4">
        <f t="shared" si="92"/>
        <v>555</v>
      </c>
      <c r="V112" s="5">
        <f t="shared" si="40"/>
        <v>-41</v>
      </c>
      <c r="W112" s="5">
        <f t="shared" si="41"/>
        <v>-15</v>
      </c>
      <c r="X112" s="6">
        <f t="shared" si="51"/>
        <v>43.657759905886145</v>
      </c>
    </row>
    <row r="113" spans="1:29" x14ac:dyDescent="0.25">
      <c r="A113" t="s">
        <v>97</v>
      </c>
      <c r="B113" t="s">
        <v>15</v>
      </c>
      <c r="C113">
        <f t="shared" si="84"/>
        <v>1584</v>
      </c>
      <c r="D113">
        <v>540</v>
      </c>
      <c r="E113" s="4">
        <f t="shared" ref="E113:F113" si="93">ROUND(AVERAGE(E80,E47,E14), 0)</f>
        <v>1576</v>
      </c>
      <c r="F113" s="4">
        <f t="shared" si="93"/>
        <v>552</v>
      </c>
      <c r="G113" s="5">
        <f t="shared" si="43"/>
        <v>8</v>
      </c>
      <c r="H113" s="5">
        <f t="shared" si="44"/>
        <v>-12</v>
      </c>
      <c r="I113" s="6">
        <f t="shared" si="45"/>
        <v>14.422205101855956</v>
      </c>
      <c r="J113" s="4">
        <f t="shared" ref="J113:K113" si="94">ROUND(AVERAGE(J80,J47,J14), 0)</f>
        <v>1604</v>
      </c>
      <c r="K113" s="4">
        <f t="shared" si="94"/>
        <v>540</v>
      </c>
      <c r="L113" s="5">
        <f t="shared" si="36"/>
        <v>-20</v>
      </c>
      <c r="M113" s="5">
        <f t="shared" si="37"/>
        <v>0</v>
      </c>
      <c r="N113" s="6">
        <f t="shared" si="47"/>
        <v>20</v>
      </c>
      <c r="O113" s="4">
        <f t="shared" ref="O113:P113" si="95">ROUND(AVERAGE(O80,O47,O14), 0)</f>
        <v>1617</v>
      </c>
      <c r="P113" s="4">
        <f t="shared" si="95"/>
        <v>547</v>
      </c>
      <c r="Q113" s="5">
        <f t="shared" si="38"/>
        <v>-33</v>
      </c>
      <c r="R113" s="5">
        <f t="shared" si="39"/>
        <v>-7</v>
      </c>
      <c r="S113" s="6">
        <f t="shared" si="49"/>
        <v>33.734255586865999</v>
      </c>
      <c r="T113" s="4">
        <f t="shared" ref="T113:U113" si="96">ROUND(AVERAGE(T80,T47,T14), 0)</f>
        <v>1618</v>
      </c>
      <c r="U113" s="4">
        <f t="shared" si="96"/>
        <v>533</v>
      </c>
      <c r="V113" s="5">
        <f t="shared" si="40"/>
        <v>-34</v>
      </c>
      <c r="W113" s="5">
        <f t="shared" si="41"/>
        <v>7</v>
      </c>
      <c r="X113" s="6">
        <f t="shared" si="51"/>
        <v>34.713109915419565</v>
      </c>
    </row>
    <row r="114" spans="1:29" x14ac:dyDescent="0.25">
      <c r="A114" t="s">
        <v>97</v>
      </c>
      <c r="B114" t="s">
        <v>16</v>
      </c>
      <c r="C114">
        <f t="shared" si="84"/>
        <v>1872</v>
      </c>
      <c r="D114">
        <v>540</v>
      </c>
      <c r="E114" s="4">
        <f t="shared" ref="E114:F114" si="97">ROUND(AVERAGE(E81,E48,E15), 0)</f>
        <v>1858</v>
      </c>
      <c r="F114" s="4">
        <f t="shared" si="97"/>
        <v>565</v>
      </c>
      <c r="G114" s="5">
        <f t="shared" si="43"/>
        <v>14</v>
      </c>
      <c r="H114" s="5">
        <f t="shared" si="44"/>
        <v>-25</v>
      </c>
      <c r="I114" s="6">
        <f t="shared" si="45"/>
        <v>28.653097563788805</v>
      </c>
      <c r="J114" s="4">
        <f t="shared" ref="J114:K114" si="98">ROUND(AVERAGE(J81,J48,J15), 0)</f>
        <v>1894</v>
      </c>
      <c r="K114" s="4">
        <f t="shared" si="98"/>
        <v>531</v>
      </c>
      <c r="L114" s="5">
        <f t="shared" si="36"/>
        <v>-22</v>
      </c>
      <c r="M114" s="5">
        <f t="shared" si="37"/>
        <v>9</v>
      </c>
      <c r="N114" s="6">
        <f t="shared" si="47"/>
        <v>23.769728648009426</v>
      </c>
      <c r="O114" s="4">
        <f t="shared" ref="O114:P114" si="99">ROUND(AVERAGE(O81,O48,O15), 0)</f>
        <v>1881</v>
      </c>
      <c r="P114" s="4">
        <f t="shared" si="99"/>
        <v>520</v>
      </c>
      <c r="Q114" s="5">
        <f t="shared" si="38"/>
        <v>-9</v>
      </c>
      <c r="R114" s="5">
        <f t="shared" si="39"/>
        <v>20</v>
      </c>
      <c r="S114" s="6">
        <f t="shared" si="49"/>
        <v>21.931712199461309</v>
      </c>
      <c r="T114" s="4">
        <f t="shared" ref="T114:U114" si="100">ROUND(AVERAGE(T81,T48,T15), 0)</f>
        <v>1883</v>
      </c>
      <c r="U114" s="4">
        <f t="shared" si="100"/>
        <v>529</v>
      </c>
      <c r="V114" s="5">
        <f t="shared" si="40"/>
        <v>-11</v>
      </c>
      <c r="W114" s="5">
        <f t="shared" si="41"/>
        <v>11</v>
      </c>
      <c r="X114" s="6">
        <f t="shared" si="51"/>
        <v>15.556349186104045</v>
      </c>
    </row>
    <row r="115" spans="1:29" x14ac:dyDescent="0.25">
      <c r="A115" t="s">
        <v>97</v>
      </c>
      <c r="B115" t="s">
        <v>17</v>
      </c>
      <c r="C115">
        <v>48</v>
      </c>
      <c r="D115">
        <v>60</v>
      </c>
      <c r="E115" s="4">
        <f t="shared" ref="E115:F115" si="101">ROUND(AVERAGE(E82,E49,E16), 0)</f>
        <v>33</v>
      </c>
      <c r="F115" s="4">
        <f t="shared" si="101"/>
        <v>62</v>
      </c>
      <c r="G115" s="5">
        <f t="shared" si="43"/>
        <v>15</v>
      </c>
      <c r="H115" s="5">
        <f t="shared" si="44"/>
        <v>-2</v>
      </c>
      <c r="I115" s="6">
        <f t="shared" si="45"/>
        <v>15.132745950421556</v>
      </c>
      <c r="J115" s="4">
        <f t="shared" ref="J115:K115" si="102">ROUND(AVERAGE(J82,J49,J16), 0)</f>
        <v>59</v>
      </c>
      <c r="K115" s="4">
        <f t="shared" si="102"/>
        <v>71</v>
      </c>
      <c r="L115" s="5">
        <f t="shared" si="36"/>
        <v>-11</v>
      </c>
      <c r="M115" s="5">
        <f t="shared" si="37"/>
        <v>-11</v>
      </c>
      <c r="N115" s="6">
        <f t="shared" si="47"/>
        <v>15.556349186104045</v>
      </c>
      <c r="O115" s="4">
        <f t="shared" ref="O115:P115" si="103">ROUND(AVERAGE(O82,O49,O16), 0)</f>
        <v>48</v>
      </c>
      <c r="P115" s="4">
        <f t="shared" si="103"/>
        <v>57</v>
      </c>
      <c r="Q115" s="5">
        <f t="shared" si="38"/>
        <v>0</v>
      </c>
      <c r="R115" s="5">
        <f t="shared" si="39"/>
        <v>3</v>
      </c>
      <c r="S115" s="6">
        <f t="shared" si="49"/>
        <v>3</v>
      </c>
      <c r="T115" s="4">
        <f t="shared" ref="T115:U115" si="104">ROUND(AVERAGE(T82,T49,T16), 0)</f>
        <v>59</v>
      </c>
      <c r="U115" s="4">
        <f t="shared" si="104"/>
        <v>52</v>
      </c>
      <c r="V115" s="5">
        <f t="shared" si="40"/>
        <v>-11</v>
      </c>
      <c r="W115" s="5">
        <f t="shared" si="41"/>
        <v>8</v>
      </c>
      <c r="X115" s="6">
        <f t="shared" si="51"/>
        <v>13.601470508735444</v>
      </c>
    </row>
    <row r="116" spans="1:29" x14ac:dyDescent="0.25">
      <c r="A116" t="s">
        <v>97</v>
      </c>
      <c r="B116" t="s">
        <v>18</v>
      </c>
      <c r="C116">
        <f>96*3 + 48</f>
        <v>336</v>
      </c>
      <c r="D116">
        <v>60</v>
      </c>
      <c r="E116" s="4">
        <f t="shared" ref="E116:F116" si="105">ROUND(AVERAGE(E83,E50,E17), 0)</f>
        <v>299</v>
      </c>
      <c r="F116" s="4">
        <f t="shared" si="105"/>
        <v>64</v>
      </c>
      <c r="G116" s="5">
        <f t="shared" si="43"/>
        <v>37</v>
      </c>
      <c r="H116" s="5">
        <f t="shared" si="44"/>
        <v>-4</v>
      </c>
      <c r="I116" s="6">
        <f t="shared" si="45"/>
        <v>37.215588131856791</v>
      </c>
      <c r="J116" s="4">
        <f t="shared" ref="J116:K116" si="106">ROUND(AVERAGE(J83,J50,J17), 0)</f>
        <v>320</v>
      </c>
      <c r="K116" s="4">
        <f t="shared" si="106"/>
        <v>73</v>
      </c>
      <c r="L116" s="5">
        <f t="shared" si="36"/>
        <v>16</v>
      </c>
      <c r="M116" s="5">
        <f t="shared" si="37"/>
        <v>-13</v>
      </c>
      <c r="N116" s="6">
        <f t="shared" si="47"/>
        <v>20.615528128088304</v>
      </c>
      <c r="O116" s="4">
        <f t="shared" ref="O116:P116" si="107">ROUND(AVERAGE(O83,O50,O17), 0)</f>
        <v>307</v>
      </c>
      <c r="P116" s="4">
        <f t="shared" si="107"/>
        <v>70</v>
      </c>
      <c r="Q116" s="5">
        <f t="shared" si="38"/>
        <v>29</v>
      </c>
      <c r="R116" s="5">
        <f t="shared" si="39"/>
        <v>-10</v>
      </c>
      <c r="S116" s="6">
        <f t="shared" si="49"/>
        <v>30.675723300355934</v>
      </c>
      <c r="T116" s="4">
        <f t="shared" ref="T116:U116" si="108">ROUND(AVERAGE(T83,T50,T17), 0)</f>
        <v>332</v>
      </c>
      <c r="U116" s="4">
        <f t="shared" si="108"/>
        <v>52</v>
      </c>
      <c r="V116" s="5">
        <f t="shared" si="40"/>
        <v>4</v>
      </c>
      <c r="W116" s="5">
        <f t="shared" si="41"/>
        <v>8</v>
      </c>
      <c r="X116" s="6">
        <f t="shared" si="51"/>
        <v>8.9442719099991592</v>
      </c>
    </row>
    <row r="117" spans="1:29" x14ac:dyDescent="0.25">
      <c r="A117" t="s">
        <v>97</v>
      </c>
      <c r="B117" t="s">
        <v>19</v>
      </c>
      <c r="C117">
        <f>96*6+48</f>
        <v>624</v>
      </c>
      <c r="D117">
        <v>60</v>
      </c>
      <c r="E117" s="4">
        <f t="shared" ref="E117:F117" si="109">ROUND(AVERAGE(E84,E51,E18), 0)</f>
        <v>583</v>
      </c>
      <c r="F117" s="4">
        <f t="shared" si="109"/>
        <v>56</v>
      </c>
      <c r="G117" s="5">
        <f t="shared" si="43"/>
        <v>41</v>
      </c>
      <c r="H117" s="5">
        <f t="shared" si="44"/>
        <v>4</v>
      </c>
      <c r="I117" s="6">
        <f t="shared" si="45"/>
        <v>41.194659848091959</v>
      </c>
      <c r="J117" s="4">
        <f t="shared" ref="J117:K117" si="110">ROUND(AVERAGE(J84,J51,J18), 0)</f>
        <v>623</v>
      </c>
      <c r="K117" s="4">
        <f t="shared" si="110"/>
        <v>66</v>
      </c>
      <c r="L117" s="5">
        <f t="shared" si="36"/>
        <v>1</v>
      </c>
      <c r="M117" s="5">
        <f t="shared" si="37"/>
        <v>-6</v>
      </c>
      <c r="N117" s="6">
        <f t="shared" si="47"/>
        <v>6.0827625302982193</v>
      </c>
      <c r="O117" s="4">
        <f t="shared" ref="O117:P117" si="111">ROUND(AVERAGE(O84,O51,O18), 0)</f>
        <v>616</v>
      </c>
      <c r="P117" s="4">
        <f t="shared" si="111"/>
        <v>72</v>
      </c>
      <c r="Q117" s="5">
        <f t="shared" si="38"/>
        <v>8</v>
      </c>
      <c r="R117" s="5">
        <f t="shared" si="39"/>
        <v>-12</v>
      </c>
      <c r="S117" s="6">
        <f t="shared" si="49"/>
        <v>14.422205101855956</v>
      </c>
      <c r="T117" s="4">
        <f t="shared" ref="T117:U117" si="112">ROUND(AVERAGE(T84,T51,T18), 0)</f>
        <v>630</v>
      </c>
      <c r="U117" s="4">
        <f t="shared" si="112"/>
        <v>51</v>
      </c>
      <c r="V117" s="5">
        <f t="shared" si="40"/>
        <v>-6</v>
      </c>
      <c r="W117" s="5">
        <f t="shared" si="41"/>
        <v>9</v>
      </c>
      <c r="X117" s="6">
        <f t="shared" si="51"/>
        <v>10.816653826391969</v>
      </c>
    </row>
    <row r="118" spans="1:29" x14ac:dyDescent="0.25">
      <c r="A118" t="s">
        <v>97</v>
      </c>
      <c r="B118" t="s">
        <v>20</v>
      </c>
      <c r="C118">
        <f>96*9+48</f>
        <v>912</v>
      </c>
      <c r="D118">
        <v>60</v>
      </c>
      <c r="E118" s="4">
        <f t="shared" ref="E118:F118" si="113">ROUND(AVERAGE(E85,E52,E19), 0)</f>
        <v>914</v>
      </c>
      <c r="F118" s="4">
        <f t="shared" si="113"/>
        <v>73</v>
      </c>
      <c r="G118" s="5">
        <f t="shared" si="43"/>
        <v>-2</v>
      </c>
      <c r="H118" s="5">
        <f t="shared" si="44"/>
        <v>-13</v>
      </c>
      <c r="I118" s="6">
        <f t="shared" si="45"/>
        <v>13.152946437965905</v>
      </c>
      <c r="J118" s="4">
        <f t="shared" ref="J118:K118" si="114">ROUND(AVERAGE(J85,J52,J19), 0)</f>
        <v>924</v>
      </c>
      <c r="K118" s="4">
        <f t="shared" si="114"/>
        <v>62</v>
      </c>
      <c r="L118" s="5">
        <f t="shared" si="36"/>
        <v>-12</v>
      </c>
      <c r="M118" s="5">
        <f t="shared" si="37"/>
        <v>-2</v>
      </c>
      <c r="N118" s="6">
        <f t="shared" si="47"/>
        <v>12.165525060596439</v>
      </c>
      <c r="O118" s="4">
        <f t="shared" ref="O118:P118" si="115">ROUND(AVERAGE(O85,O52,O19), 0)</f>
        <v>918</v>
      </c>
      <c r="P118" s="4">
        <f t="shared" si="115"/>
        <v>71</v>
      </c>
      <c r="Q118" s="5">
        <f t="shared" si="38"/>
        <v>-6</v>
      </c>
      <c r="R118" s="5">
        <f t="shared" si="39"/>
        <v>-11</v>
      </c>
      <c r="S118" s="6">
        <f t="shared" si="49"/>
        <v>12.529964086141668</v>
      </c>
      <c r="T118" s="4">
        <f t="shared" ref="T118:U118" si="116">ROUND(AVERAGE(T85,T52,T19), 0)</f>
        <v>926</v>
      </c>
      <c r="U118" s="4">
        <f t="shared" si="116"/>
        <v>55</v>
      </c>
      <c r="V118" s="5">
        <f t="shared" si="40"/>
        <v>-14</v>
      </c>
      <c r="W118" s="5">
        <f t="shared" si="41"/>
        <v>5</v>
      </c>
      <c r="X118" s="6">
        <f t="shared" si="51"/>
        <v>14.866068747318506</v>
      </c>
    </row>
    <row r="119" spans="1:29" x14ac:dyDescent="0.25">
      <c r="A119" t="s">
        <v>97</v>
      </c>
      <c r="B119" t="s">
        <v>21</v>
      </c>
      <c r="C119">
        <f>96*12+48</f>
        <v>1200</v>
      </c>
      <c r="D119">
        <v>60</v>
      </c>
      <c r="E119" s="4">
        <f t="shared" ref="E119:F119" si="117">ROUND(AVERAGE(E86,E53,E20), 0)</f>
        <v>1214</v>
      </c>
      <c r="F119" s="4">
        <f t="shared" si="117"/>
        <v>75</v>
      </c>
      <c r="G119" s="5">
        <f t="shared" si="43"/>
        <v>-14</v>
      </c>
      <c r="H119" s="5">
        <f t="shared" si="44"/>
        <v>-15</v>
      </c>
      <c r="I119" s="6">
        <f t="shared" si="45"/>
        <v>20.518284528683193</v>
      </c>
      <c r="J119" s="4">
        <f t="shared" ref="J119:K119" si="118">ROUND(AVERAGE(J86,J53,J20), 0)</f>
        <v>1220</v>
      </c>
      <c r="K119" s="4">
        <f t="shared" si="118"/>
        <v>64</v>
      </c>
      <c r="L119" s="5">
        <f t="shared" si="36"/>
        <v>-20</v>
      </c>
      <c r="M119" s="5">
        <f t="shared" si="37"/>
        <v>-4</v>
      </c>
      <c r="N119" s="6">
        <f t="shared" si="47"/>
        <v>20.396078054371138</v>
      </c>
      <c r="O119" s="4">
        <f t="shared" ref="O119:P119" si="119">ROUND(AVERAGE(O86,O53,O20), 0)</f>
        <v>1226</v>
      </c>
      <c r="P119" s="4">
        <f t="shared" si="119"/>
        <v>61</v>
      </c>
      <c r="Q119" s="5">
        <f t="shared" si="38"/>
        <v>-26</v>
      </c>
      <c r="R119" s="5">
        <f t="shared" si="39"/>
        <v>-1</v>
      </c>
      <c r="S119" s="6">
        <f t="shared" si="49"/>
        <v>26.019223662515376</v>
      </c>
      <c r="T119" s="4">
        <f t="shared" ref="T119:U119" si="120">ROUND(AVERAGE(T86,T53,T20), 0)</f>
        <v>1223</v>
      </c>
      <c r="U119" s="4">
        <f t="shared" si="120"/>
        <v>57</v>
      </c>
      <c r="V119" s="5">
        <f t="shared" si="40"/>
        <v>-23</v>
      </c>
      <c r="W119" s="5">
        <f t="shared" si="41"/>
        <v>3</v>
      </c>
      <c r="X119" s="6">
        <f t="shared" si="51"/>
        <v>23.194827009486403</v>
      </c>
    </row>
    <row r="120" spans="1:29" ht="15.75" thickBot="1" x14ac:dyDescent="0.3">
      <c r="A120" t="s">
        <v>97</v>
      </c>
      <c r="B120" t="s">
        <v>22</v>
      </c>
      <c r="C120">
        <f>96*15+48</f>
        <v>1488</v>
      </c>
      <c r="D120">
        <v>60</v>
      </c>
      <c r="E120" s="4">
        <f t="shared" ref="E120:F120" si="121">ROUND(AVERAGE(E87,E54,E21), 0)</f>
        <v>1488</v>
      </c>
      <c r="F120" s="4">
        <f t="shared" si="121"/>
        <v>70</v>
      </c>
      <c r="G120" s="5">
        <f t="shared" si="43"/>
        <v>0</v>
      </c>
      <c r="H120" s="5">
        <f t="shared" si="44"/>
        <v>-10</v>
      </c>
      <c r="I120" s="6">
        <f t="shared" si="45"/>
        <v>10</v>
      </c>
      <c r="J120" s="4">
        <f t="shared" ref="J120:K120" si="122">ROUND(AVERAGE(J87,J54,J21), 0)</f>
        <v>1525</v>
      </c>
      <c r="K120" s="4">
        <f t="shared" si="122"/>
        <v>52</v>
      </c>
      <c r="L120" s="5">
        <f t="shared" si="36"/>
        <v>-37</v>
      </c>
      <c r="M120" s="5">
        <f t="shared" si="37"/>
        <v>8</v>
      </c>
      <c r="N120" s="6">
        <f t="shared" si="47"/>
        <v>37.8549864614954</v>
      </c>
      <c r="O120" s="4">
        <f t="shared" ref="O120:P120" si="123">ROUND(AVERAGE(O87,O54,O21), 0)</f>
        <v>1534</v>
      </c>
      <c r="P120" s="4">
        <f t="shared" si="123"/>
        <v>65</v>
      </c>
      <c r="Q120" s="5">
        <f t="shared" si="38"/>
        <v>-46</v>
      </c>
      <c r="R120" s="5">
        <f t="shared" si="39"/>
        <v>-5</v>
      </c>
      <c r="S120" s="6">
        <f t="shared" si="49"/>
        <v>46.270941205037097</v>
      </c>
      <c r="T120" s="4">
        <f t="shared" ref="T120:U120" si="124">ROUND(AVERAGE(T87,T54,T21), 0)</f>
        <v>1524</v>
      </c>
      <c r="U120" s="4">
        <f t="shared" si="124"/>
        <v>65</v>
      </c>
      <c r="V120" s="5">
        <f t="shared" si="40"/>
        <v>-36</v>
      </c>
      <c r="W120" s="5">
        <f t="shared" si="41"/>
        <v>-5</v>
      </c>
      <c r="X120" s="6">
        <f t="shared" si="51"/>
        <v>36.345563690772494</v>
      </c>
    </row>
    <row r="121" spans="1:29" ht="15.75" thickBot="1" x14ac:dyDescent="0.3">
      <c r="A121" t="s">
        <v>97</v>
      </c>
      <c r="B121" t="s">
        <v>23</v>
      </c>
      <c r="C121">
        <f>96*18+48</f>
        <v>1776</v>
      </c>
      <c r="D121">
        <v>60</v>
      </c>
      <c r="E121" s="4">
        <f t="shared" ref="E121:F121" si="125">ROUND(AVERAGE(E88,E55,E22), 0)</f>
        <v>1782</v>
      </c>
      <c r="F121" s="4">
        <f t="shared" si="125"/>
        <v>82</v>
      </c>
      <c r="G121" s="8">
        <f t="shared" si="43"/>
        <v>-6</v>
      </c>
      <c r="H121" s="8">
        <f t="shared" si="44"/>
        <v>-22</v>
      </c>
      <c r="I121" s="9">
        <f t="shared" si="45"/>
        <v>22.803508501982758</v>
      </c>
      <c r="J121" s="4">
        <f t="shared" ref="J121:K121" si="126">ROUND(AVERAGE(J88,J55,J22), 0)</f>
        <v>1827</v>
      </c>
      <c r="K121" s="4">
        <f t="shared" si="126"/>
        <v>57</v>
      </c>
      <c r="L121" s="8">
        <f t="shared" si="36"/>
        <v>-51</v>
      </c>
      <c r="M121" s="8">
        <f t="shared" si="37"/>
        <v>3</v>
      </c>
      <c r="N121" s="9">
        <f t="shared" si="47"/>
        <v>51.088159097779204</v>
      </c>
      <c r="O121" s="4">
        <f t="shared" ref="O121:P121" si="127">ROUND(AVERAGE(O88,O55,O22), 0)</f>
        <v>1804</v>
      </c>
      <c r="P121" s="4">
        <f t="shared" si="127"/>
        <v>44</v>
      </c>
      <c r="Q121" s="8">
        <f t="shared" si="38"/>
        <v>-28</v>
      </c>
      <c r="R121" s="8">
        <f t="shared" si="39"/>
        <v>16</v>
      </c>
      <c r="S121" s="9">
        <f t="shared" si="49"/>
        <v>32.249030993194197</v>
      </c>
      <c r="T121" s="4">
        <f t="shared" ref="T121:U121" si="128">ROUND(AVERAGE(T88,T55,T22), 0)</f>
        <v>1807</v>
      </c>
      <c r="U121" s="4">
        <f t="shared" si="128"/>
        <v>56</v>
      </c>
      <c r="V121" s="8">
        <f t="shared" si="40"/>
        <v>-31</v>
      </c>
      <c r="W121" s="8">
        <f t="shared" si="41"/>
        <v>4</v>
      </c>
      <c r="X121" s="9">
        <f t="shared" si="51"/>
        <v>31.256999216175569</v>
      </c>
      <c r="Z121" s="11" t="s">
        <v>97</v>
      </c>
      <c r="AA121" s="12"/>
      <c r="AB121" s="2"/>
      <c r="AC121" s="3"/>
    </row>
    <row r="122" spans="1:29" x14ac:dyDescent="0.25">
      <c r="F122" s="1" t="s">
        <v>48</v>
      </c>
      <c r="G122" s="2"/>
      <c r="H122" s="2"/>
      <c r="I122" s="13">
        <f>AVERAGE(I101:I121)</f>
        <v>22.154907280879058</v>
      </c>
      <c r="K122" s="1" t="s">
        <v>51</v>
      </c>
      <c r="L122" s="2"/>
      <c r="M122" s="2"/>
      <c r="N122" s="13">
        <f>AVERAGE(N101:N121)</f>
        <v>22.385864275383888</v>
      </c>
      <c r="P122" s="1" t="s">
        <v>54</v>
      </c>
      <c r="Q122" s="2"/>
      <c r="R122" s="2"/>
      <c r="S122" s="13">
        <f>AVERAGE(S101:S121)</f>
        <v>25.464421539255618</v>
      </c>
      <c r="U122" s="1" t="s">
        <v>57</v>
      </c>
      <c r="V122" s="2"/>
      <c r="W122" s="2"/>
      <c r="X122" s="13">
        <f>AVERAGE(X101:X121)</f>
        <v>22.999029076893763</v>
      </c>
      <c r="Z122" s="4" t="s">
        <v>60</v>
      </c>
      <c r="AA122" s="5"/>
      <c r="AB122" s="5"/>
      <c r="AC122" s="6">
        <f xml:space="preserve"> AVERAGE(I122,N122,S122,X122)*1.3</f>
        <v>30.226372206034007</v>
      </c>
    </row>
    <row r="123" spans="1:29" x14ac:dyDescent="0.25">
      <c r="F123" s="4" t="s">
        <v>49</v>
      </c>
      <c r="G123" s="5"/>
      <c r="H123" s="5"/>
      <c r="I123" s="10">
        <f>AVERAGE(I101,I107,I115,I121)</f>
        <v>20.816537122021071</v>
      </c>
      <c r="K123" s="4" t="s">
        <v>52</v>
      </c>
      <c r="L123" s="5"/>
      <c r="M123" s="5"/>
      <c r="N123" s="10">
        <f>AVERAGE(N101,N107,N115,N121)</f>
        <v>34.342344547263799</v>
      </c>
      <c r="P123" s="4" t="s">
        <v>55</v>
      </c>
      <c r="Q123" s="5"/>
      <c r="R123" s="5"/>
      <c r="S123" s="10">
        <f>AVERAGE(S101,S107,S115,S121)</f>
        <v>25.061923061938874</v>
      </c>
      <c r="U123" s="4" t="s">
        <v>58</v>
      </c>
      <c r="V123" s="5"/>
      <c r="W123" s="5"/>
      <c r="X123" s="10">
        <f>AVERAGE(X101,X107,X115,X121)</f>
        <v>26.649352452815648</v>
      </c>
      <c r="Z123" s="4" t="s">
        <v>61</v>
      </c>
      <c r="AA123" s="5"/>
      <c r="AB123" s="5"/>
      <c r="AC123" s="6">
        <f t="shared" ref="AC123:AC129" si="129" xml:space="preserve"> AVERAGE(I123,N123,S123,X123)*1.3</f>
        <v>34.732801084812799</v>
      </c>
    </row>
    <row r="124" spans="1:29" x14ac:dyDescent="0.25">
      <c r="F124" s="4" t="s">
        <v>76</v>
      </c>
      <c r="G124" s="5"/>
      <c r="H124" s="5"/>
      <c r="I124" s="10">
        <f>AVERAGE(I101:I107,I115:I121)</f>
        <v>22.107793614206951</v>
      </c>
      <c r="K124" s="4" t="s">
        <v>77</v>
      </c>
      <c r="L124" s="5"/>
      <c r="M124" s="5"/>
      <c r="N124" s="10">
        <f>AVERAGE(N101:N107,N115:N121)</f>
        <v>23.349883570219934</v>
      </c>
      <c r="P124" s="4" t="s">
        <v>79</v>
      </c>
      <c r="Q124" s="5"/>
      <c r="R124" s="5"/>
      <c r="S124" s="10">
        <f>AVERAGE(S101:S107,S115:S121)</f>
        <v>25.299234577185853</v>
      </c>
      <c r="U124" s="4" t="s">
        <v>80</v>
      </c>
      <c r="V124" s="5"/>
      <c r="W124" s="5"/>
      <c r="X124" s="10">
        <f>AVERAGE(X101:X107,X115:X121)</f>
        <v>21.451998635620438</v>
      </c>
      <c r="Z124" s="4" t="s">
        <v>94</v>
      </c>
      <c r="AA124" s="5"/>
      <c r="AB124" s="5"/>
      <c r="AC124" s="6">
        <f t="shared" si="129"/>
        <v>29.967895879100784</v>
      </c>
    </row>
    <row r="125" spans="1:29" ht="15.75" thickBot="1" x14ac:dyDescent="0.3">
      <c r="F125" s="7" t="s">
        <v>50</v>
      </c>
      <c r="G125" s="8"/>
      <c r="H125" s="8"/>
      <c r="I125" s="9">
        <f>AVERAGE(I101,I107:I108,I114:I115,I121)</f>
        <v>26.722353299918982</v>
      </c>
      <c r="K125" s="7" t="s">
        <v>53</v>
      </c>
      <c r="L125" s="8"/>
      <c r="M125" s="8"/>
      <c r="N125" s="9">
        <f>AVERAGE(N101,N107:N108,N114:N115,N121)</f>
        <v>29.123429557633344</v>
      </c>
      <c r="P125" s="7" t="s">
        <v>56</v>
      </c>
      <c r="Q125" s="8"/>
      <c r="R125" s="8"/>
      <c r="S125" s="9">
        <f>AVERAGE(S101,S107:S108,S114:S115,S121)</f>
        <v>21.196567407869466</v>
      </c>
      <c r="U125" s="7" t="s">
        <v>59</v>
      </c>
      <c r="V125" s="8"/>
      <c r="W125" s="8"/>
      <c r="X125" s="9">
        <f>AVERAGE(X101,X107:X108,X114:X115,X121)</f>
        <v>26.623941875965272</v>
      </c>
      <c r="Z125" s="7" t="s">
        <v>62</v>
      </c>
      <c r="AA125" s="8"/>
      <c r="AB125" s="8"/>
      <c r="AC125" s="6">
        <f t="shared" si="129"/>
        <v>33.691544945950795</v>
      </c>
    </row>
    <row r="126" spans="1:29" x14ac:dyDescent="0.25">
      <c r="F126" s="14" t="s">
        <v>64</v>
      </c>
      <c r="I126" s="5">
        <f>STDEV(I101:I121)</f>
        <v>10.250272559519313</v>
      </c>
      <c r="K126" s="14" t="s">
        <v>81</v>
      </c>
      <c r="N126" s="5">
        <f>STDEV(N101:N121)</f>
        <v>11.318866315859371</v>
      </c>
      <c r="P126" s="14" t="s">
        <v>85</v>
      </c>
      <c r="S126" s="5">
        <f>STDEV(S101:S121)</f>
        <v>13.124077013437912</v>
      </c>
      <c r="U126" s="14" t="s">
        <v>89</v>
      </c>
      <c r="X126" s="5">
        <f>STDEV(X101:X121)</f>
        <v>10.737639153752795</v>
      </c>
      <c r="Z126" s="14" t="s">
        <v>67</v>
      </c>
      <c r="AC126" s="6">
        <f t="shared" si="129"/>
        <v>14.765027888835052</v>
      </c>
    </row>
    <row r="127" spans="1:29" x14ac:dyDescent="0.25">
      <c r="F127" s="14" t="s">
        <v>65</v>
      </c>
      <c r="I127" s="5">
        <f>STDEV(I101,I107,I115,I121)</f>
        <v>4.1507882379966832</v>
      </c>
      <c r="K127" s="14" t="s">
        <v>82</v>
      </c>
      <c r="N127" s="5">
        <f>STDEV(N101,N107,N115,N121)</f>
        <v>14.656210105709247</v>
      </c>
      <c r="P127" s="14" t="s">
        <v>86</v>
      </c>
      <c r="S127" s="5">
        <f>STDEV(S101,S107,S115,S121)</f>
        <v>15.0399473597242</v>
      </c>
      <c r="U127" s="14" t="s">
        <v>90</v>
      </c>
      <c r="X127" s="5">
        <f>STDEV(X101,X107,X115,X121)</f>
        <v>8.70341035423154</v>
      </c>
      <c r="Z127" s="14" t="s">
        <v>68</v>
      </c>
      <c r="AC127" s="6">
        <f t="shared" si="129"/>
        <v>13.828865718740044</v>
      </c>
    </row>
    <row r="128" spans="1:29" x14ac:dyDescent="0.25">
      <c r="F128" s="14" t="s">
        <v>78</v>
      </c>
      <c r="I128" s="5">
        <f>STDEV(I101:I107,I115:I121)</f>
        <v>8.8987313752831092</v>
      </c>
      <c r="K128" s="14" t="s">
        <v>83</v>
      </c>
      <c r="N128" s="5">
        <f>STDEV(N101:N107,N115:N121)</f>
        <v>12.209583630525733</v>
      </c>
      <c r="P128" s="14" t="s">
        <v>87</v>
      </c>
      <c r="S128" s="5">
        <f>STDEV(S101:S107,S115:S121)</f>
        <v>13.299167751055618</v>
      </c>
      <c r="U128" s="14" t="s">
        <v>91</v>
      </c>
      <c r="X128" s="5">
        <f>STDEV(X101:X107,X115:X121)</f>
        <v>9.609148539573928</v>
      </c>
      <c r="Z128" s="14" t="s">
        <v>93</v>
      </c>
      <c r="AC128" s="6">
        <f t="shared" si="129"/>
        <v>14.305405171342477</v>
      </c>
    </row>
    <row r="129" spans="6:31" x14ac:dyDescent="0.25">
      <c r="F129" s="14" t="s">
        <v>66</v>
      </c>
      <c r="I129" s="5">
        <f>STDEV(I101,I107,I108,I114:I115,I121)</f>
        <v>11.536854031198054</v>
      </c>
      <c r="K129" s="14" t="s">
        <v>84</v>
      </c>
      <c r="N129" s="5">
        <f>STDEV(N101,N107,N108,N114:N115,N121)</f>
        <v>14.303531765332721</v>
      </c>
      <c r="P129" s="14" t="s">
        <v>88</v>
      </c>
      <c r="S129" s="5">
        <f>STDEV(S101,S107,S108,S114:S115,S121)</f>
        <v>14.150852841732716</v>
      </c>
      <c r="U129" s="14" t="s">
        <v>92</v>
      </c>
      <c r="X129" s="5">
        <f>STDEV(X101,X107,X108,X114:X115,X121)</f>
        <v>9.695301067128721</v>
      </c>
      <c r="Z129" s="14" t="s">
        <v>69</v>
      </c>
      <c r="AC129" s="6">
        <f t="shared" si="129"/>
        <v>16.148125404252468</v>
      </c>
    </row>
    <row r="131" spans="6:31" x14ac:dyDescent="0.25">
      <c r="AC131" t="s">
        <v>98</v>
      </c>
    </row>
    <row r="132" spans="6:31" x14ac:dyDescent="0.25">
      <c r="AC132" s="15" t="s">
        <v>99</v>
      </c>
      <c r="AD132" s="15"/>
      <c r="AE132" s="15"/>
    </row>
    <row r="133" spans="6:31" x14ac:dyDescent="0.25">
      <c r="AC133" s="15"/>
      <c r="AD133" s="15"/>
      <c r="AE133" s="15"/>
    </row>
    <row r="134" spans="6:31" x14ac:dyDescent="0.25">
      <c r="AC134" s="15"/>
      <c r="AD134" s="15"/>
      <c r="AE134" s="15"/>
    </row>
    <row r="135" spans="6:31" x14ac:dyDescent="0.25">
      <c r="AC135" s="15"/>
      <c r="AD135" s="15"/>
      <c r="AE135" s="15"/>
    </row>
  </sheetData>
  <mergeCells count="6">
    <mergeCell ref="Z22:AA22"/>
    <mergeCell ref="Z55:AA55"/>
    <mergeCell ref="Z88:AA88"/>
    <mergeCell ref="AG55:AH55"/>
    <mergeCell ref="Z121:AA121"/>
    <mergeCell ref="AC132:AE1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Steven</dc:creator>
  <cp:lastModifiedBy>Smith, Steven</cp:lastModifiedBy>
  <dcterms:created xsi:type="dcterms:W3CDTF">2021-01-18T15:41:03Z</dcterms:created>
  <dcterms:modified xsi:type="dcterms:W3CDTF">2021-01-19T16:56:50Z</dcterms:modified>
</cp:coreProperties>
</file>