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git\xltemplating\template\"/>
    </mc:Choice>
  </mc:AlternateContent>
  <xr:revisionPtr revIDLastSave="0" documentId="13_ncr:1_{EC854A7F-E332-4B06-AA03-8A1D1ABA39FC}" xr6:coauthVersionLast="32" xr6:coauthVersionMax="32" xr10:uidLastSave="{00000000-0000-0000-0000-000000000000}"/>
  <bookViews>
    <workbookView xWindow="0" yWindow="0" windowWidth="19200" windowHeight="8240" xr2:uid="{00000000-000D-0000-FFFF-FFFF00000000}"/>
  </bookViews>
  <sheets>
    <sheet name="Application" sheetId="28" r:id="rId1"/>
    <sheet name="Entities" sheetId="14" r:id="rId2"/>
    <sheet name="EntityProperties" sheetId="11" r:id="rId3"/>
    <sheet name="DefaultEntityProperties" sheetId="27" r:id="rId4"/>
    <sheet name="CodeMaster" sheetId="12" r:id="rId5"/>
    <sheet name="Relation" sheetId="22" r:id="rId6"/>
    <sheet name="vlookup" sheetId="15" r:id="rId7"/>
    <sheet name="List" sheetId="26" r:id="rId8"/>
    <sheet name="bk" sheetId="18" r:id="rId9"/>
    <sheet name="Database-Entity" sheetId="10" r:id="rId10"/>
    <sheet name="Entity-DB" sheetId="13" r:id="rId11"/>
  </sheets>
  <definedNames>
    <definedName name="_xlnm._FilterDatabase" localSheetId="9" hidden="1">'Database-Entity'!$D$3:$D$35</definedName>
    <definedName name="_xlnm._FilterDatabase" localSheetId="3" hidden="1">DefaultEntityProperties!$A$1:$AD$9</definedName>
    <definedName name="_xlnm._FilterDatabase" localSheetId="2" hidden="1">EntityProperties!$A$1:$AD$14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4" l="1"/>
  <c r="H3" i="14" s="1"/>
  <c r="G4" i="14"/>
  <c r="H4" i="14" s="1"/>
  <c r="M8" i="11"/>
  <c r="P8" i="11"/>
  <c r="Q8" i="11"/>
  <c r="R8" i="11" s="1"/>
  <c r="V8" i="11" s="1"/>
  <c r="Y8" i="11"/>
  <c r="AC8" i="11"/>
  <c r="B8" i="11"/>
  <c r="K8" i="11" s="1"/>
  <c r="M9" i="11"/>
  <c r="P9" i="11"/>
  <c r="Q9" i="11"/>
  <c r="R9" i="11" s="1"/>
  <c r="V9" i="11" s="1"/>
  <c r="Y9" i="11"/>
  <c r="AC9" i="11"/>
  <c r="B9" i="11"/>
  <c r="K9" i="11" s="1"/>
  <c r="B7" i="11"/>
  <c r="K7" i="11" s="1"/>
  <c r="M7" i="11"/>
  <c r="P7" i="11"/>
  <c r="Q7" i="11"/>
  <c r="R7" i="11" s="1"/>
  <c r="V7" i="11" s="1"/>
  <c r="Y7" i="11"/>
  <c r="AC7" i="11"/>
  <c r="B4" i="11"/>
  <c r="B5" i="11"/>
  <c r="K5" i="11" s="1"/>
  <c r="B6" i="11"/>
  <c r="K6" i="11" s="1"/>
  <c r="B10" i="11"/>
  <c r="K10" i="11" s="1"/>
  <c r="B11" i="11"/>
  <c r="K11" i="11" s="1"/>
  <c r="B12" i="11"/>
  <c r="K12" i="11" s="1"/>
  <c r="P5" i="11"/>
  <c r="Q5" i="11"/>
  <c r="R5" i="11" s="1"/>
  <c r="V5" i="11" s="1"/>
  <c r="Y5" i="11"/>
  <c r="AC5" i="11"/>
  <c r="P6" i="11"/>
  <c r="Q6" i="11"/>
  <c r="R6" i="11" s="1"/>
  <c r="V6" i="11" s="1"/>
  <c r="Y6" i="11"/>
  <c r="AC6" i="11"/>
  <c r="M10" i="11"/>
  <c r="M11" i="11"/>
  <c r="M12" i="11"/>
  <c r="M5" i="11"/>
  <c r="M6" i="11"/>
  <c r="N4" i="27" l="1"/>
  <c r="N5" i="27" s="1"/>
  <c r="N6" i="27" s="1"/>
  <c r="AC6" i="27"/>
  <c r="Y6" i="27"/>
  <c r="Q6" i="27"/>
  <c r="R6" i="27" s="1"/>
  <c r="V6" i="27" s="1"/>
  <c r="P6" i="27"/>
  <c r="M6" i="27"/>
  <c r="K6" i="27"/>
  <c r="AC5" i="27"/>
  <c r="Y5" i="27"/>
  <c r="Q5" i="27"/>
  <c r="R5" i="27" s="1"/>
  <c r="V5" i="27" s="1"/>
  <c r="P5" i="27"/>
  <c r="M5" i="27"/>
  <c r="K5" i="27"/>
  <c r="AC4" i="27"/>
  <c r="Y4" i="27"/>
  <c r="Q4" i="27"/>
  <c r="R4" i="27" s="1"/>
  <c r="V4" i="27" s="1"/>
  <c r="P4" i="27"/>
  <c r="M4" i="27"/>
  <c r="K4" i="27"/>
  <c r="AC3" i="27"/>
  <c r="Y3" i="27"/>
  <c r="Q3" i="27"/>
  <c r="R3" i="27" s="1"/>
  <c r="V3" i="27" s="1"/>
  <c r="P3" i="27"/>
  <c r="M3" i="27"/>
  <c r="K3" i="27"/>
  <c r="Q12" i="11" l="1"/>
  <c r="Q11" i="11"/>
  <c r="Q10" i="11"/>
  <c r="Q4" i="11"/>
  <c r="Q3" i="11"/>
  <c r="AC17" i="11" l="1"/>
  <c r="AC16" i="11"/>
  <c r="AC15" i="11"/>
  <c r="AC12" i="11"/>
  <c r="AC11" i="11"/>
  <c r="AC10" i="11"/>
  <c r="AC4" i="11"/>
  <c r="AC3" i="11"/>
  <c r="Y17" i="11" l="1"/>
  <c r="Y16" i="11"/>
  <c r="Y15" i="11"/>
  <c r="Y12" i="11"/>
  <c r="Y11" i="11"/>
  <c r="Y10" i="11"/>
  <c r="Y4" i="11"/>
  <c r="Y3" i="11"/>
  <c r="W4" i="14" l="1"/>
  <c r="W3" i="14"/>
  <c r="Y4" i="14" l="1"/>
  <c r="Y3" i="14"/>
  <c r="P3" i="11" l="1"/>
  <c r="P4" i="11"/>
  <c r="P10" i="11"/>
  <c r="P11" i="11"/>
  <c r="P12" i="11"/>
  <c r="E4" i="14" l="1"/>
  <c r="E3" i="14"/>
  <c r="L8" i="11" l="1"/>
  <c r="L5" i="11"/>
  <c r="L9" i="11"/>
  <c r="L7" i="11"/>
  <c r="L6" i="11"/>
  <c r="L11" i="11"/>
  <c r="L10" i="11"/>
  <c r="L12" i="11"/>
  <c r="L3" i="11"/>
  <c r="L4" i="11"/>
  <c r="N10" i="11" l="1"/>
  <c r="N11" i="11" s="1"/>
  <c r="N12" i="11" s="1"/>
  <c r="R4" i="11" l="1"/>
  <c r="V4" i="11" s="1"/>
  <c r="R10" i="11"/>
  <c r="V10" i="11" s="1"/>
  <c r="R11" i="11"/>
  <c r="V11" i="11" s="1"/>
  <c r="R12" i="11"/>
  <c r="V12" i="11" s="1"/>
  <c r="R3" i="11"/>
  <c r="V3" i="11" s="1"/>
  <c r="N3" i="11"/>
  <c r="N4" i="11" s="1"/>
  <c r="N5" i="11" s="1"/>
  <c r="N6" i="11" s="1"/>
  <c r="N7" i="11" s="1"/>
  <c r="M4" i="11"/>
  <c r="M3" i="11"/>
  <c r="N4" i="14"/>
  <c r="N3" i="14"/>
  <c r="K4" i="11"/>
  <c r="B3" i="11"/>
  <c r="K3" i="11" s="1"/>
  <c r="K4" i="14"/>
  <c r="K3" i="14"/>
  <c r="N9" i="11" l="1"/>
  <c r="N8" i="11"/>
  <c r="Q4" i="14"/>
  <c r="T4" i="14"/>
  <c r="Q3" i="14"/>
  <c r="T3" i="14"/>
  <c r="X4" i="14"/>
  <c r="M4" i="14" l="1"/>
  <c r="M3" i="14"/>
  <c r="X3" i="14"/>
  <c r="J4" i="14"/>
  <c r="J3" i="14"/>
  <c r="S4" i="14" l="1"/>
  <c r="P4" i="14"/>
  <c r="S3" i="14"/>
  <c r="P3" i="14"/>
</calcChain>
</file>

<file path=xl/sharedStrings.xml><?xml version="1.0" encoding="utf-8"?>
<sst xmlns="http://schemas.openxmlformats.org/spreadsheetml/2006/main" count="699" uniqueCount="335">
  <si>
    <t>####</t>
    <phoneticPr fontId="1"/>
  </si>
  <si>
    <t>columns#tableSchema</t>
  </si>
  <si>
    <t>columns#tableName</t>
  </si>
  <si>
    <t>columns#columnName</t>
  </si>
  <si>
    <t>columns#columnOrder</t>
  </si>
  <si>
    <t>columns#columnDefault</t>
  </si>
  <si>
    <t>columns#nullable</t>
  </si>
  <si>
    <t>columns#dataType</t>
  </si>
  <si>
    <t>columns#maxLength</t>
  </si>
  <si>
    <t>columns#numericPrecision</t>
  </si>
  <si>
    <t>columns#numericScale</t>
  </si>
  <si>
    <t>columns#dateTimePrecision</t>
  </si>
  <si>
    <t>columns#columnType</t>
  </si>
  <si>
    <t>columns#columnKey</t>
  </si>
  <si>
    <t>columns#~</t>
    <phoneticPr fontId="1"/>
  </si>
  <si>
    <t>NO</t>
  </si>
  <si>
    <t>int</t>
  </si>
  <si>
    <t>employees</t>
  </si>
  <si>
    <t>current_dept_emp</t>
  </si>
  <si>
    <t>int(11)</t>
  </si>
  <si>
    <t/>
  </si>
  <si>
    <t>emp_no</t>
  </si>
  <si>
    <t>char</t>
  </si>
  <si>
    <t>char(4)</t>
  </si>
  <si>
    <t>dept_no</t>
  </si>
  <si>
    <t>YES</t>
  </si>
  <si>
    <t>date</t>
  </si>
  <si>
    <t>from_date</t>
  </si>
  <si>
    <t>to_date</t>
  </si>
  <si>
    <t>departments</t>
  </si>
  <si>
    <t>PRI</t>
  </si>
  <si>
    <t>varchar</t>
  </si>
  <si>
    <t>varchar(40)</t>
  </si>
  <si>
    <t>UNI</t>
  </si>
  <si>
    <t>dept_name</t>
  </si>
  <si>
    <t>dept_emp</t>
  </si>
  <si>
    <t>dept_emp_latest_date</t>
  </si>
  <si>
    <t>dept_manager</t>
  </si>
  <si>
    <t>birth_date</t>
  </si>
  <si>
    <t>varchar(14)</t>
  </si>
  <si>
    <t>first_name</t>
  </si>
  <si>
    <t>varchar(16)</t>
  </si>
  <si>
    <t>last_name</t>
  </si>
  <si>
    <t>enum</t>
  </si>
  <si>
    <t>enum('M','F')</t>
  </si>
  <si>
    <t>gender</t>
  </si>
  <si>
    <t>hire_date</t>
  </si>
  <si>
    <t>salaries</t>
  </si>
  <si>
    <t>salary</t>
  </si>
  <si>
    <t>titles</t>
  </si>
  <si>
    <t>varchar(50)</t>
  </si>
  <si>
    <t>title</t>
  </si>
  <si>
    <t>Schema</t>
    <phoneticPr fontId="1"/>
  </si>
  <si>
    <t>Table Name</t>
    <phoneticPr fontId="1"/>
  </si>
  <si>
    <t>Column Name</t>
    <phoneticPr fontId="1"/>
  </si>
  <si>
    <t>Order</t>
  </si>
  <si>
    <t>Order</t>
    <phoneticPr fontId="1"/>
  </si>
  <si>
    <t>Column Default</t>
    <phoneticPr fontId="1"/>
  </si>
  <si>
    <t>Nullable</t>
    <phoneticPr fontId="1"/>
  </si>
  <si>
    <t>Data Type</t>
    <phoneticPr fontId="1"/>
  </si>
  <si>
    <t>Max Length</t>
    <phoneticPr fontId="1"/>
  </si>
  <si>
    <t>Numeric Precision</t>
    <phoneticPr fontId="1"/>
  </si>
  <si>
    <t>Numeric Scale</t>
    <phoneticPr fontId="1"/>
  </si>
  <si>
    <t>Date Time Precision</t>
    <phoneticPr fontId="1"/>
  </si>
  <si>
    <t>Column Key</t>
    <phoneticPr fontId="1"/>
  </si>
  <si>
    <t>Column Type</t>
    <phoneticPr fontId="1"/>
  </si>
  <si>
    <t>Database</t>
    <phoneticPr fontId="1"/>
  </si>
  <si>
    <t>Java Bean</t>
    <phoneticPr fontId="1"/>
  </si>
  <si>
    <t>Package</t>
    <phoneticPr fontId="1"/>
  </si>
  <si>
    <t>Class</t>
    <phoneticPr fontId="1"/>
  </si>
  <si>
    <t>Field Name</t>
    <phoneticPr fontId="1"/>
  </si>
  <si>
    <t>Field Type</t>
    <phoneticPr fontId="1"/>
  </si>
  <si>
    <t>-</t>
    <phoneticPr fontId="1"/>
  </si>
  <si>
    <t>-</t>
    <phoneticPr fontId="1"/>
  </si>
  <si>
    <t>Department</t>
    <phoneticPr fontId="1"/>
  </si>
  <si>
    <t>Department</t>
    <phoneticPr fontId="1"/>
  </si>
  <si>
    <t>-</t>
    <phoneticPr fontId="1"/>
  </si>
  <si>
    <t>Employee</t>
    <phoneticPr fontId="1"/>
  </si>
  <si>
    <t>Salary</t>
    <phoneticPr fontId="1"/>
  </si>
  <si>
    <t>Title</t>
    <phoneticPr fontId="1"/>
  </si>
  <si>
    <t>Manager</t>
    <phoneticPr fontId="1"/>
  </si>
  <si>
    <t>Customer</t>
  </si>
  <si>
    <t>Customer</t>
    <phoneticPr fontId="1"/>
  </si>
  <si>
    <t>Entity name</t>
    <phoneticPr fontId="1"/>
  </si>
  <si>
    <t>Property name</t>
    <phoneticPr fontId="1"/>
  </si>
  <si>
    <t>customer_id</t>
    <phoneticPr fontId="1"/>
  </si>
  <si>
    <t>first_name</t>
    <phoneticPr fontId="1"/>
  </si>
  <si>
    <t>last_name</t>
    <phoneticPr fontId="1"/>
  </si>
  <si>
    <t>birth_date</t>
    <phoneticPr fontId="1"/>
  </si>
  <si>
    <t>gender</t>
    <phoneticPr fontId="1"/>
  </si>
  <si>
    <t>address</t>
    <phoneticPr fontId="1"/>
  </si>
  <si>
    <t>post_cd</t>
    <phoneticPr fontId="1"/>
  </si>
  <si>
    <t>email</t>
    <phoneticPr fontId="1"/>
  </si>
  <si>
    <t>phone</t>
    <phoneticPr fontId="1"/>
  </si>
  <si>
    <t>Order</t>
    <phoneticPr fontId="1"/>
  </si>
  <si>
    <t>orderId</t>
    <phoneticPr fontId="1"/>
  </si>
  <si>
    <t>customer_id</t>
    <phoneticPr fontId="1"/>
  </si>
  <si>
    <t>Key</t>
    <phoneticPr fontId="1"/>
  </si>
  <si>
    <t>order_datetime</t>
    <phoneticPr fontId="1"/>
  </si>
  <si>
    <t>expected_delivery_date</t>
    <phoneticPr fontId="1"/>
  </si>
  <si>
    <t>OrderDetail</t>
  </si>
  <si>
    <t>OrderDetail</t>
    <phoneticPr fontId="1"/>
  </si>
  <si>
    <t>order_id</t>
    <phoneticPr fontId="1"/>
  </si>
  <si>
    <t>total_price</t>
    <phoneticPr fontId="1"/>
  </si>
  <si>
    <t>quantity</t>
    <phoneticPr fontId="1"/>
  </si>
  <si>
    <t>product_id</t>
    <phoneticPr fontId="1"/>
  </si>
  <si>
    <t>Product</t>
  </si>
  <si>
    <t>Product</t>
    <phoneticPr fontId="1"/>
  </si>
  <si>
    <t>Stock</t>
  </si>
  <si>
    <t>Stock</t>
    <phoneticPr fontId="1"/>
  </si>
  <si>
    <t>Stock</t>
    <phoneticPr fontId="1"/>
  </si>
  <si>
    <t>Cart</t>
  </si>
  <si>
    <t>Cart</t>
    <phoneticPr fontId="1"/>
  </si>
  <si>
    <t>customer_id</t>
    <phoneticPr fontId="1"/>
  </si>
  <si>
    <t>name</t>
    <phoneticPr fontId="1"/>
  </si>
  <si>
    <t>price</t>
    <phoneticPr fontId="1"/>
  </si>
  <si>
    <t>number</t>
    <phoneticPr fontId="1"/>
  </si>
  <si>
    <t>properties#entityName</t>
    <phoneticPr fontId="1"/>
  </si>
  <si>
    <t>Type</t>
    <phoneticPr fontId="1"/>
  </si>
  <si>
    <t>Length</t>
    <phoneticPr fontId="1"/>
  </si>
  <si>
    <t>Integer</t>
  </si>
  <si>
    <t>Integer</t>
    <phoneticPr fontId="1"/>
  </si>
  <si>
    <t>String</t>
  </si>
  <si>
    <t>String</t>
    <phoneticPr fontId="1"/>
  </si>
  <si>
    <t>LocalDate</t>
  </si>
  <si>
    <t>Code</t>
  </si>
  <si>
    <t>String</t>
    <phoneticPr fontId="1"/>
  </si>
  <si>
    <t>-</t>
    <phoneticPr fontId="1"/>
  </si>
  <si>
    <t>-</t>
    <phoneticPr fontId="1"/>
  </si>
  <si>
    <t>Link</t>
    <phoneticPr fontId="1"/>
  </si>
  <si>
    <t>MALE</t>
    <phoneticPr fontId="1"/>
  </si>
  <si>
    <t>FEMALE</t>
    <phoneticPr fontId="1"/>
  </si>
  <si>
    <t>Male</t>
    <phoneticPr fontId="1"/>
  </si>
  <si>
    <t>Female</t>
    <phoneticPr fontId="1"/>
  </si>
  <si>
    <t>Code Type</t>
    <phoneticPr fontId="1"/>
  </si>
  <si>
    <t>Code</t>
    <phoneticPr fontId="1"/>
  </si>
  <si>
    <t>Label</t>
    <phoneticPr fontId="1"/>
  </si>
  <si>
    <t>properties#type</t>
    <phoneticPr fontId="1"/>
  </si>
  <si>
    <t>AddressMaster</t>
  </si>
  <si>
    <t>AddressMaster</t>
    <phoneticPr fontId="1"/>
  </si>
  <si>
    <t>post_cd</t>
    <phoneticPr fontId="1"/>
  </si>
  <si>
    <t>codes#code</t>
    <phoneticPr fontId="1"/>
  </si>
  <si>
    <t>codes#label</t>
    <phoneticPr fontId="1"/>
  </si>
  <si>
    <t>customerId</t>
    <phoneticPr fontId="1"/>
  </si>
  <si>
    <t>firstName</t>
    <phoneticPr fontId="1"/>
  </si>
  <si>
    <t>lastName</t>
    <phoneticPr fontId="1"/>
  </si>
  <si>
    <t>birthDate</t>
    <phoneticPr fontId="1"/>
  </si>
  <si>
    <t>addressDetail</t>
    <phoneticPr fontId="1"/>
  </si>
  <si>
    <t>orderDatetime</t>
    <phoneticPr fontId="1"/>
  </si>
  <si>
    <t>expectedDeliveryDate</t>
    <phoneticPr fontId="1"/>
  </si>
  <si>
    <t>productId</t>
    <phoneticPr fontId="1"/>
  </si>
  <si>
    <t>postCd</t>
    <phoneticPr fontId="1"/>
  </si>
  <si>
    <t>addressDetail</t>
    <phoneticPr fontId="1"/>
  </si>
  <si>
    <t>cart_detail_id</t>
    <phoneticPr fontId="1"/>
  </si>
  <si>
    <t>cartDetailId</t>
    <phoneticPr fontId="1"/>
  </si>
  <si>
    <t>totalPrice</t>
    <phoneticPr fontId="1"/>
  </si>
  <si>
    <t>order_detail_id</t>
    <phoneticPr fontId="1"/>
  </si>
  <si>
    <t>orderDetailId</t>
    <phoneticPr fontId="1"/>
  </si>
  <si>
    <t>productId</t>
    <phoneticPr fontId="1"/>
  </si>
  <si>
    <t>quantity</t>
    <phoneticPr fontId="1"/>
  </si>
  <si>
    <t>price</t>
    <phoneticPr fontId="1"/>
  </si>
  <si>
    <t>int</t>
    <phoneticPr fontId="1"/>
  </si>
  <si>
    <t>char</t>
    <phoneticPr fontId="1"/>
  </si>
  <si>
    <t>varchar</t>
    <phoneticPr fontId="1"/>
  </si>
  <si>
    <t>int</t>
    <phoneticPr fontId="1"/>
  </si>
  <si>
    <t>int</t>
    <phoneticPr fontId="1"/>
  </si>
  <si>
    <t>date</t>
    <phoneticPr fontId="1"/>
  </si>
  <si>
    <t>char</t>
    <phoneticPr fontId="1"/>
  </si>
  <si>
    <t>varchar</t>
    <phoneticPr fontId="1"/>
  </si>
  <si>
    <t>properties#codeType</t>
    <phoneticPr fontId="1"/>
  </si>
  <si>
    <t>properties#domain</t>
    <phoneticPr fontId="1"/>
  </si>
  <si>
    <t>Domain</t>
    <phoneticPr fontId="1"/>
  </si>
  <si>
    <t>entities#javaPackage</t>
    <phoneticPr fontId="1"/>
  </si>
  <si>
    <t>entities#javaClass</t>
    <phoneticPr fontId="1"/>
  </si>
  <si>
    <t>entities#domain</t>
    <phoneticPr fontId="1"/>
  </si>
  <si>
    <t>entities#domainName</t>
    <phoneticPr fontId="1"/>
  </si>
  <si>
    <t>entities#basePackage</t>
    <phoneticPr fontId="1"/>
  </si>
  <si>
    <t>entities#daoPackage</t>
    <phoneticPr fontId="1"/>
  </si>
  <si>
    <t>entities#daoClass</t>
    <phoneticPr fontId="1"/>
  </si>
  <si>
    <t>entities#~</t>
    <phoneticPr fontId="1"/>
  </si>
  <si>
    <t>####</t>
    <phoneticPr fontId="1"/>
  </si>
  <si>
    <t>properties#length?type=string</t>
    <phoneticPr fontId="1"/>
  </si>
  <si>
    <t>Entity type</t>
    <phoneticPr fontId="1"/>
  </si>
  <si>
    <t>Database type</t>
    <phoneticPr fontId="1"/>
  </si>
  <si>
    <t>Entity type -&gt; Database type</t>
    <phoneticPr fontId="1"/>
  </si>
  <si>
    <t>datetime</t>
    <phoneticPr fontId="1"/>
  </si>
  <si>
    <t>datetime</t>
    <phoneticPr fontId="1"/>
  </si>
  <si>
    <t>properties#propertyName</t>
    <phoneticPr fontId="1"/>
  </si>
  <si>
    <t>properties#tableSchema</t>
  </si>
  <si>
    <t>properties#tableName</t>
  </si>
  <si>
    <t>properties#columnName</t>
  </si>
  <si>
    <t>properties#columnDefault</t>
  </si>
  <si>
    <t>properties#nullable</t>
  </si>
  <si>
    <t>properties#dataType</t>
  </si>
  <si>
    <t>properties#maxLength</t>
  </si>
  <si>
    <t>properties#numericPrecision</t>
  </si>
  <si>
    <t>properties#numericScale</t>
  </si>
  <si>
    <t>properties#dateTimePrecision</t>
  </si>
  <si>
    <t>properties#columnType</t>
  </si>
  <si>
    <t>properties#columnKey</t>
  </si>
  <si>
    <t>entities#entityName</t>
    <phoneticPr fontId="1"/>
  </si>
  <si>
    <t>properties#description</t>
    <phoneticPr fontId="1"/>
  </si>
  <si>
    <t>codes#~</t>
    <phoneticPr fontId="1"/>
  </si>
  <si>
    <t>codes#type</t>
    <phoneticPr fontId="1"/>
  </si>
  <si>
    <t>####</t>
    <phoneticPr fontId="1"/>
  </si>
  <si>
    <t>Gender</t>
    <phoneticPr fontId="1"/>
  </si>
  <si>
    <t>CustomerType</t>
    <phoneticPr fontId="1"/>
  </si>
  <si>
    <t>CORPORATE</t>
    <phoneticPr fontId="1"/>
  </si>
  <si>
    <t>INDIVIDUAL</t>
    <phoneticPr fontId="1"/>
  </si>
  <si>
    <t>Corporate customer</t>
    <phoneticPr fontId="1"/>
  </si>
  <si>
    <t>Individual customer</t>
    <phoneticPr fontId="1"/>
  </si>
  <si>
    <t>entities#mapperPackage</t>
    <phoneticPr fontId="1"/>
  </si>
  <si>
    <t>entities#mapperClass</t>
    <phoneticPr fontId="1"/>
  </si>
  <si>
    <t>entities#tableName</t>
    <phoneticPr fontId="1"/>
  </si>
  <si>
    <t>To</t>
    <phoneticPr fontId="1"/>
  </si>
  <si>
    <t>OrderDetail</t>
    <phoneticPr fontId="1"/>
  </si>
  <si>
    <t>Order</t>
    <phoneticPr fontId="1"/>
  </si>
  <si>
    <t>From Entity</t>
    <phoneticPr fontId="1"/>
  </si>
  <si>
    <t>relations#fromEntityName</t>
    <phoneticPr fontId="1"/>
  </si>
  <si>
    <t>relations#toEntityName</t>
    <phoneticPr fontId="1"/>
  </si>
  <si>
    <t>relations#mappedBys[0].from</t>
    <phoneticPr fontId="1"/>
  </si>
  <si>
    <t>relations#mappedBys[1].from</t>
    <phoneticPr fontId="1"/>
  </si>
  <si>
    <t>relations#mappedBys[2].from</t>
    <phoneticPr fontId="1"/>
  </si>
  <si>
    <t>relations#mappedBys[3].from</t>
    <phoneticPr fontId="1"/>
  </si>
  <si>
    <t>relations#mappedBys[0].to</t>
  </si>
  <si>
    <t>relations#mappedBys[1].to</t>
  </si>
  <si>
    <t>relations#mappedBys[2].to</t>
  </si>
  <si>
    <t>relations#mappedBys[3].to</t>
  </si>
  <si>
    <t>relations#~</t>
    <phoneticPr fontId="1"/>
  </si>
  <si>
    <t>relations#type</t>
    <phoneticPr fontId="1"/>
  </si>
  <si>
    <t>OneToMany</t>
    <phoneticPr fontId="1"/>
  </si>
  <si>
    <t>customerId</t>
    <phoneticPr fontId="1"/>
  </si>
  <si>
    <t>OneToMany or OneToOne</t>
    <phoneticPr fontId="1"/>
  </si>
  <si>
    <t>From key1</t>
    <phoneticPr fontId="1"/>
  </si>
  <si>
    <t>From key2</t>
  </si>
  <si>
    <t>From key3</t>
  </si>
  <si>
    <t>From key4</t>
  </si>
  <si>
    <t>To key1</t>
    <phoneticPr fontId="1"/>
  </si>
  <si>
    <t>To key2</t>
  </si>
  <si>
    <t>To key3</t>
  </si>
  <si>
    <t>To key4</t>
  </si>
  <si>
    <t>entities#mapperGenPackage</t>
    <phoneticPr fontId="1"/>
  </si>
  <si>
    <t>entities#mapperGenClass</t>
    <phoneticPr fontId="1"/>
  </si>
  <si>
    <t>properties#keyId?type=string</t>
    <phoneticPr fontId="1"/>
  </si>
  <si>
    <t>entities#apiPackage</t>
    <phoneticPr fontId="1"/>
  </si>
  <si>
    <t>entities#apiClass</t>
    <phoneticPr fontId="1"/>
  </si>
  <si>
    <t>entities#apiUrl</t>
    <phoneticPr fontId="1"/>
  </si>
  <si>
    <t>URL</t>
    <phoneticPr fontId="1"/>
  </si>
  <si>
    <t>Table Name</t>
    <phoneticPr fontId="1"/>
  </si>
  <si>
    <t>Table Schema</t>
    <phoneticPr fontId="1"/>
  </si>
  <si>
    <t>Column Name</t>
    <phoneticPr fontId="1"/>
  </si>
  <si>
    <t>Column Order</t>
    <phoneticPr fontId="1"/>
  </si>
  <si>
    <t>Nullable</t>
    <phoneticPr fontId="1"/>
  </si>
  <si>
    <t>Data Type</t>
    <phoneticPr fontId="1"/>
  </si>
  <si>
    <t>Max Length</t>
    <phoneticPr fontId="1"/>
  </si>
  <si>
    <t>Column Type</t>
    <phoneticPr fontId="1"/>
  </si>
  <si>
    <t>Decimal Min</t>
    <phoneticPr fontId="1"/>
  </si>
  <si>
    <t>Decimal Max</t>
    <phoneticPr fontId="1"/>
  </si>
  <si>
    <t>Null or NotNull</t>
  </si>
  <si>
    <t>Null or NotNull</t>
    <phoneticPr fontId="1"/>
  </si>
  <si>
    <t>String Size Min</t>
    <phoneticPr fontId="1"/>
  </si>
  <si>
    <t>String Size Max</t>
    <phoneticPr fontId="1"/>
  </si>
  <si>
    <t>Null</t>
    <phoneticPr fontId="1"/>
  </si>
  <si>
    <t>NotNull</t>
    <phoneticPr fontId="1"/>
  </si>
  <si>
    <t>String Pattern</t>
  </si>
  <si>
    <t>String Pattern</t>
    <phoneticPr fontId="1"/>
  </si>
  <si>
    <t>Initial Value</t>
    <phoneticPr fontId="1"/>
  </si>
  <si>
    <t>LocalDateTime</t>
    <phoneticPr fontId="1"/>
  </si>
  <si>
    <t>properties#validation.decimal.min?type=string</t>
    <phoneticPr fontId="1"/>
  </si>
  <si>
    <t>properties#validation.decimal.max?type=string</t>
    <phoneticPr fontId="1"/>
  </si>
  <si>
    <t>properties#validation.string.min?type=string</t>
    <phoneticPr fontId="1"/>
  </si>
  <si>
    <t>properties#validation.string.max?type=string</t>
    <phoneticPr fontId="1"/>
  </si>
  <si>
    <t>properties#validation.nullable?type=string</t>
    <phoneticPr fontId="1"/>
  </si>
  <si>
    <t>properties#validation.string.pattern?type=string</t>
    <phoneticPr fontId="1"/>
  </si>
  <si>
    <t>TemplateManagement</t>
    <phoneticPr fontId="1"/>
  </si>
  <si>
    <t>Template</t>
  </si>
  <si>
    <t>Template</t>
    <phoneticPr fontId="1"/>
  </si>
  <si>
    <t>TemplateParameter</t>
  </si>
  <si>
    <t>TemplateParameter</t>
    <phoneticPr fontId="1"/>
  </si>
  <si>
    <t>/templates</t>
    <phoneticPr fontId="1"/>
  </si>
  <si>
    <t>/templates/{templateId}/parameters</t>
    <phoneticPr fontId="1"/>
  </si>
  <si>
    <t>templateId</t>
  </si>
  <si>
    <t>templateId</t>
    <phoneticPr fontId="1"/>
  </si>
  <si>
    <t>parameterId</t>
    <phoneticPr fontId="1"/>
  </si>
  <si>
    <t>parameterName</t>
    <phoneticPr fontId="1"/>
  </si>
  <si>
    <t>byte[]</t>
    <phoneticPr fontId="1"/>
  </si>
  <si>
    <t>blob</t>
    <phoneticPr fontId="1"/>
  </si>
  <si>
    <t>properties#~</t>
    <phoneticPr fontId="1"/>
  </si>
  <si>
    <t>defaultProperties#propertyName</t>
  </si>
  <si>
    <t>defaultProperties#keyId?type=string</t>
  </si>
  <si>
    <t>defaultProperties#type</t>
  </si>
  <si>
    <t>defaultProperties#length?type=string</t>
  </si>
  <si>
    <t>defaultProperties#codeType</t>
  </si>
  <si>
    <t>defaultProperties#description</t>
  </si>
  <si>
    <t>defaultProperties#columnName</t>
  </si>
  <si>
    <t>defaultProperties#columnDefault</t>
  </si>
  <si>
    <t>defaultProperties#nullable</t>
  </si>
  <si>
    <t>defaultProperties#dataType</t>
  </si>
  <si>
    <t>defaultProperties#maxLength</t>
  </si>
  <si>
    <t>defaultProperties#numericPrecision</t>
  </si>
  <si>
    <t>defaultProperties#numericScale</t>
  </si>
  <si>
    <t>defaultProperties#dateTimePrecision</t>
  </si>
  <si>
    <t>defaultProperties#columnType</t>
  </si>
  <si>
    <t>defaultProperties#columnKey</t>
  </si>
  <si>
    <t>defaultProperties#validation.nullable?type=string</t>
  </si>
  <si>
    <t>defaultProperties#validation.decimal.min?type=string</t>
  </si>
  <si>
    <t>defaultProperties#validation.decimal.max?type=string</t>
  </si>
  <si>
    <t>defaultProperties#validation.string.min?type=string</t>
  </si>
  <si>
    <t>defaultProperties#validation.string.max?type=string</t>
  </si>
  <si>
    <t>defaultProperties#validation.string.pattern?type=string</t>
  </si>
  <si>
    <t>defaultProperties#~</t>
  </si>
  <si>
    <t>createdTimestamp</t>
    <phoneticPr fontId="1"/>
  </si>
  <si>
    <t>createdBy</t>
    <phoneticPr fontId="1"/>
  </si>
  <si>
    <t>updatedTimestamp</t>
    <phoneticPr fontId="1"/>
  </si>
  <si>
    <t>updatedBy</t>
    <phoneticPr fontId="1"/>
  </si>
  <si>
    <t>properties#columnOrder</t>
    <phoneticPr fontId="1"/>
  </si>
  <si>
    <t>defaultProperties#columnOrder</t>
    <phoneticPr fontId="1"/>
  </si>
  <si>
    <t>name</t>
    <phoneticPr fontId="1"/>
  </si>
  <si>
    <t>description</t>
    <phoneticPr fontId="1"/>
  </si>
  <si>
    <t>String</t>
    <phoneticPr fontId="1"/>
  </si>
  <si>
    <t>path</t>
    <phoneticPr fontId="1"/>
  </si>
  <si>
    <t>content</t>
    <phoneticPr fontId="1"/>
  </si>
  <si>
    <t>sampleDataJsonStr</t>
    <phoneticPr fontId="1"/>
  </si>
  <si>
    <t>contentType</t>
    <phoneticPr fontId="1"/>
  </si>
  <si>
    <t>com.templengine</t>
    <phoneticPr fontId="1"/>
  </si>
  <si>
    <t>Application Name</t>
    <phoneticPr fontId="1"/>
  </si>
  <si>
    <t>applicationName</t>
    <phoneticPr fontId="1"/>
  </si>
  <si>
    <t>templatemanagement</t>
    <phoneticPr fontId="1"/>
  </si>
  <si>
    <t>application#~</t>
    <phoneticPr fontId="1"/>
  </si>
  <si>
    <t>templateExtention</t>
    <phoneticPr fontId="1"/>
  </si>
  <si>
    <t>Template file extention</t>
    <phoneticPr fontId="1"/>
  </si>
  <si>
    <t>application#key?listToPropKey=true</t>
    <phoneticPr fontId="1"/>
  </si>
  <si>
    <t>application#value?listToPropValue=true</t>
    <phoneticPr fontId="1"/>
  </si>
  <si>
    <t>.xtmpl</t>
    <phoneticPr fontId="1"/>
  </si>
  <si>
    <t>basePackage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</si>
</sst>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4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標準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FD66-5506-4955-9186-3FED46B0C0CF}">
  <dimension ref="A1:D5"/>
  <sheetViews>
    <sheetView tabSelected="1" workbookViewId="0">
      <selection activeCell="C6" sqref="C6"/>
    </sheetView>
  </sheetViews>
  <sheetFormatPr defaultRowHeight="18" x14ac:dyDescent="0.55000000000000004"/>
  <cols>
    <col min="2" max="2" width="16.58203125" bestFit="1" customWidth="1"/>
    <col min="3" max="4" width="26.25" customWidth="1"/>
  </cols>
  <sheetData>
    <row r="1" spans="1:4" x14ac:dyDescent="0.55000000000000004">
      <c r="A1" t="s">
        <v>0</v>
      </c>
      <c r="C1" t="s">
        <v>331</v>
      </c>
      <c r="D1" s="13" t="s">
        <v>332</v>
      </c>
    </row>
    <row r="2" spans="1:4" s="14" customFormat="1" x14ac:dyDescent="0.55000000000000004"/>
    <row r="3" spans="1:4" x14ac:dyDescent="0.55000000000000004">
      <c r="A3" t="s">
        <v>328</v>
      </c>
      <c r="B3" t="s">
        <v>325</v>
      </c>
      <c r="C3" t="s">
        <v>326</v>
      </c>
      <c r="D3" t="s">
        <v>327</v>
      </c>
    </row>
    <row r="4" spans="1:4" x14ac:dyDescent="0.55000000000000004">
      <c r="B4" t="s">
        <v>330</v>
      </c>
      <c r="C4" t="s">
        <v>329</v>
      </c>
      <c r="D4" t="s">
        <v>333</v>
      </c>
    </row>
    <row r="5" spans="1:4" x14ac:dyDescent="0.55000000000000004">
      <c r="C5" t="s">
        <v>334</v>
      </c>
      <c r="D5" s="14" t="s">
        <v>324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5"/>
  <sheetViews>
    <sheetView topLeftCell="E1" zoomScale="90" zoomScaleNormal="90" workbookViewId="0">
      <selection activeCell="J5" sqref="J5"/>
    </sheetView>
  </sheetViews>
  <sheetFormatPr defaultRowHeight="18" x14ac:dyDescent="0.55000000000000004"/>
  <cols>
    <col min="1" max="1" width="10.75" customWidth="1"/>
    <col min="2" max="2" width="14.25" customWidth="1"/>
    <col min="3" max="3" width="21" bestFit="1" customWidth="1"/>
    <col min="4" max="4" width="14.25" customWidth="1"/>
    <col min="5" max="5" width="8.1640625" customWidth="1"/>
    <col min="6" max="6" width="15.83203125" customWidth="1"/>
    <col min="7" max="7" width="9.25" customWidth="1"/>
    <col min="8" max="8" width="11.1640625" customWidth="1"/>
    <col min="9" max="9" width="12.58203125" customWidth="1"/>
    <col min="10" max="10" width="17.58203125" customWidth="1"/>
    <col min="11" max="11" width="14.25" customWidth="1"/>
    <col min="12" max="12" width="19.4140625" customWidth="1"/>
    <col min="13" max="14" width="14.25" customWidth="1"/>
    <col min="17" max="17" width="11.58203125" bestFit="1" customWidth="1"/>
    <col min="18" max="18" width="10.25" bestFit="1" customWidth="1"/>
    <col min="19" max="19" width="11.1640625" bestFit="1" customWidth="1"/>
  </cols>
  <sheetData>
    <row r="1" spans="1:19" x14ac:dyDescent="0.55000000000000004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9" x14ac:dyDescent="0.55000000000000004">
      <c r="B2" t="s">
        <v>66</v>
      </c>
      <c r="P2" t="s">
        <v>67</v>
      </c>
    </row>
    <row r="3" spans="1:19" x14ac:dyDescent="0.55000000000000004">
      <c r="B3" t="s">
        <v>52</v>
      </c>
      <c r="C3" t="s">
        <v>53</v>
      </c>
      <c r="D3" t="s">
        <v>54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65</v>
      </c>
      <c r="N3" t="s">
        <v>64</v>
      </c>
      <c r="P3" t="s">
        <v>68</v>
      </c>
      <c r="Q3" t="s">
        <v>69</v>
      </c>
      <c r="R3" t="s">
        <v>71</v>
      </c>
      <c r="S3" t="s">
        <v>70</v>
      </c>
    </row>
    <row r="4" spans="1:19" ht="5.15" customHeight="1" x14ac:dyDescent="0.55000000000000004"/>
    <row r="5" spans="1:19" s="1" customFormat="1" x14ac:dyDescent="0.55000000000000004">
      <c r="A5" t="s">
        <v>14</v>
      </c>
      <c r="B5" s="1" t="s">
        <v>17</v>
      </c>
      <c r="C5" s="1" t="s">
        <v>18</v>
      </c>
      <c r="D5" s="1" t="s">
        <v>21</v>
      </c>
      <c r="E5" s="1">
        <v>1</v>
      </c>
      <c r="G5" s="1" t="s">
        <v>15</v>
      </c>
      <c r="H5" s="1" t="s">
        <v>16</v>
      </c>
      <c r="J5" s="1">
        <v>10</v>
      </c>
      <c r="K5" s="1">
        <v>0</v>
      </c>
      <c r="M5" s="1" t="s">
        <v>19</v>
      </c>
      <c r="N5" s="1" t="s">
        <v>20</v>
      </c>
      <c r="Q5" s="1" t="s">
        <v>72</v>
      </c>
    </row>
    <row r="6" spans="1:19" x14ac:dyDescent="0.55000000000000004">
      <c r="B6" t="s">
        <v>17</v>
      </c>
      <c r="C6" t="s">
        <v>18</v>
      </c>
      <c r="D6" t="s">
        <v>24</v>
      </c>
      <c r="E6">
        <v>2</v>
      </c>
      <c r="G6" t="s">
        <v>15</v>
      </c>
      <c r="H6" t="s">
        <v>22</v>
      </c>
      <c r="I6">
        <v>4</v>
      </c>
      <c r="M6" t="s">
        <v>23</v>
      </c>
      <c r="N6" t="s">
        <v>20</v>
      </c>
      <c r="Q6" t="s">
        <v>72</v>
      </c>
    </row>
    <row r="7" spans="1:19" x14ac:dyDescent="0.55000000000000004">
      <c r="B7" t="s">
        <v>17</v>
      </c>
      <c r="C7" t="s">
        <v>18</v>
      </c>
      <c r="D7" t="s">
        <v>27</v>
      </c>
      <c r="E7">
        <v>3</v>
      </c>
      <c r="G7" t="s">
        <v>25</v>
      </c>
      <c r="H7" t="s">
        <v>26</v>
      </c>
      <c r="M7" t="s">
        <v>26</v>
      </c>
      <c r="N7" t="s">
        <v>20</v>
      </c>
      <c r="Q7" t="s">
        <v>73</v>
      </c>
    </row>
    <row r="8" spans="1:19" x14ac:dyDescent="0.55000000000000004">
      <c r="B8" t="s">
        <v>17</v>
      </c>
      <c r="C8" t="s">
        <v>18</v>
      </c>
      <c r="D8" t="s">
        <v>28</v>
      </c>
      <c r="E8">
        <v>4</v>
      </c>
      <c r="G8" t="s">
        <v>25</v>
      </c>
      <c r="H8" t="s">
        <v>26</v>
      </c>
      <c r="M8" t="s">
        <v>26</v>
      </c>
      <c r="N8" t="s">
        <v>20</v>
      </c>
      <c r="Q8" t="s">
        <v>73</v>
      </c>
    </row>
    <row r="9" spans="1:19" x14ac:dyDescent="0.55000000000000004">
      <c r="B9" t="s">
        <v>17</v>
      </c>
      <c r="C9" t="s">
        <v>29</v>
      </c>
      <c r="D9" t="s">
        <v>24</v>
      </c>
      <c r="E9">
        <v>1</v>
      </c>
      <c r="G9" t="s">
        <v>15</v>
      </c>
      <c r="H9" t="s">
        <v>22</v>
      </c>
      <c r="I9">
        <v>4</v>
      </c>
      <c r="M9" t="s">
        <v>23</v>
      </c>
      <c r="N9" t="s">
        <v>30</v>
      </c>
      <c r="Q9" t="s">
        <v>74</v>
      </c>
    </row>
    <row r="10" spans="1:19" x14ac:dyDescent="0.55000000000000004">
      <c r="B10" t="s">
        <v>17</v>
      </c>
      <c r="C10" t="s">
        <v>29</v>
      </c>
      <c r="D10" t="s">
        <v>34</v>
      </c>
      <c r="E10">
        <v>2</v>
      </c>
      <c r="G10" t="s">
        <v>15</v>
      </c>
      <c r="H10" t="s">
        <v>31</v>
      </c>
      <c r="I10">
        <v>40</v>
      </c>
      <c r="M10" t="s">
        <v>32</v>
      </c>
      <c r="N10" t="s">
        <v>33</v>
      </c>
      <c r="Q10" t="s">
        <v>75</v>
      </c>
    </row>
    <row r="11" spans="1:19" s="1" customFormat="1" x14ac:dyDescent="0.55000000000000004">
      <c r="A11"/>
      <c r="B11" s="1" t="s">
        <v>17</v>
      </c>
      <c r="C11" s="1" t="s">
        <v>35</v>
      </c>
      <c r="D11" s="1" t="s">
        <v>21</v>
      </c>
      <c r="E11" s="1">
        <v>1</v>
      </c>
      <c r="G11" s="1" t="s">
        <v>15</v>
      </c>
      <c r="H11" s="1" t="s">
        <v>16</v>
      </c>
      <c r="J11" s="1">
        <v>10</v>
      </c>
      <c r="K11" s="1">
        <v>0</v>
      </c>
      <c r="M11" s="1" t="s">
        <v>19</v>
      </c>
      <c r="N11" s="1" t="s">
        <v>30</v>
      </c>
      <c r="Q11" s="1" t="s">
        <v>72</v>
      </c>
    </row>
    <row r="12" spans="1:19" x14ac:dyDescent="0.55000000000000004">
      <c r="B12" t="s">
        <v>17</v>
      </c>
      <c r="C12" t="s">
        <v>35</v>
      </c>
      <c r="D12" t="s">
        <v>24</v>
      </c>
      <c r="E12">
        <v>2</v>
      </c>
      <c r="G12" t="s">
        <v>15</v>
      </c>
      <c r="H12" t="s">
        <v>22</v>
      </c>
      <c r="I12">
        <v>4</v>
      </c>
      <c r="M12" t="s">
        <v>23</v>
      </c>
      <c r="N12" t="s">
        <v>30</v>
      </c>
      <c r="Q12" t="s">
        <v>73</v>
      </c>
    </row>
    <row r="13" spans="1:19" x14ac:dyDescent="0.55000000000000004">
      <c r="B13" t="s">
        <v>17</v>
      </c>
      <c r="C13" t="s">
        <v>35</v>
      </c>
      <c r="D13" t="s">
        <v>27</v>
      </c>
      <c r="E13">
        <v>3</v>
      </c>
      <c r="G13" t="s">
        <v>15</v>
      </c>
      <c r="H13" t="s">
        <v>26</v>
      </c>
      <c r="M13" t="s">
        <v>26</v>
      </c>
      <c r="N13" t="s">
        <v>20</v>
      </c>
      <c r="Q13" t="s">
        <v>76</v>
      </c>
    </row>
    <row r="14" spans="1:19" x14ac:dyDescent="0.55000000000000004">
      <c r="B14" t="s">
        <v>17</v>
      </c>
      <c r="C14" t="s">
        <v>35</v>
      </c>
      <c r="D14" t="s">
        <v>28</v>
      </c>
      <c r="E14">
        <v>4</v>
      </c>
      <c r="G14" t="s">
        <v>15</v>
      </c>
      <c r="H14" t="s">
        <v>26</v>
      </c>
      <c r="M14" t="s">
        <v>26</v>
      </c>
      <c r="N14" t="s">
        <v>20</v>
      </c>
      <c r="Q14" t="s">
        <v>73</v>
      </c>
    </row>
    <row r="15" spans="1:19" s="1" customFormat="1" x14ac:dyDescent="0.55000000000000004">
      <c r="A15"/>
      <c r="B15" s="1" t="s">
        <v>17</v>
      </c>
      <c r="C15" s="1" t="s">
        <v>36</v>
      </c>
      <c r="D15" s="1" t="s">
        <v>21</v>
      </c>
      <c r="E15" s="1">
        <v>1</v>
      </c>
      <c r="G15" s="1" t="s">
        <v>15</v>
      </c>
      <c r="H15" s="1" t="s">
        <v>16</v>
      </c>
      <c r="J15" s="1">
        <v>10</v>
      </c>
      <c r="K15" s="1">
        <v>0</v>
      </c>
      <c r="M15" s="1" t="s">
        <v>19</v>
      </c>
      <c r="N15" s="1" t="s">
        <v>20</v>
      </c>
      <c r="Q15" s="1" t="s">
        <v>72</v>
      </c>
    </row>
    <row r="16" spans="1:19" x14ac:dyDescent="0.55000000000000004">
      <c r="B16" t="s">
        <v>17</v>
      </c>
      <c r="C16" t="s">
        <v>36</v>
      </c>
      <c r="D16" t="s">
        <v>27</v>
      </c>
      <c r="E16">
        <v>2</v>
      </c>
      <c r="G16" t="s">
        <v>25</v>
      </c>
      <c r="H16" t="s">
        <v>26</v>
      </c>
      <c r="M16" t="s">
        <v>26</v>
      </c>
      <c r="N16" t="s">
        <v>20</v>
      </c>
      <c r="Q16" t="s">
        <v>72</v>
      </c>
    </row>
    <row r="17" spans="1:17" x14ac:dyDescent="0.55000000000000004">
      <c r="B17" t="s">
        <v>17</v>
      </c>
      <c r="C17" t="s">
        <v>36</v>
      </c>
      <c r="D17" t="s">
        <v>28</v>
      </c>
      <c r="E17">
        <v>3</v>
      </c>
      <c r="G17" t="s">
        <v>25</v>
      </c>
      <c r="H17" t="s">
        <v>26</v>
      </c>
      <c r="M17" t="s">
        <v>26</v>
      </c>
      <c r="N17" t="s">
        <v>20</v>
      </c>
      <c r="Q17" t="s">
        <v>73</v>
      </c>
    </row>
    <row r="18" spans="1:17" s="1" customFormat="1" x14ac:dyDescent="0.55000000000000004">
      <c r="A18"/>
      <c r="B18" s="1" t="s">
        <v>17</v>
      </c>
      <c r="C18" s="1" t="s">
        <v>37</v>
      </c>
      <c r="D18" s="1" t="s">
        <v>21</v>
      </c>
      <c r="E18" s="1">
        <v>1</v>
      </c>
      <c r="G18" s="1" t="s">
        <v>15</v>
      </c>
      <c r="H18" s="1" t="s">
        <v>16</v>
      </c>
      <c r="J18" s="1">
        <v>10</v>
      </c>
      <c r="K18" s="1">
        <v>0</v>
      </c>
      <c r="M18" s="1" t="s">
        <v>19</v>
      </c>
      <c r="N18" s="1" t="s">
        <v>30</v>
      </c>
      <c r="Q18" s="1" t="s">
        <v>80</v>
      </c>
    </row>
    <row r="19" spans="1:17" x14ac:dyDescent="0.55000000000000004">
      <c r="B19" t="s">
        <v>17</v>
      </c>
      <c r="C19" t="s">
        <v>37</v>
      </c>
      <c r="D19" t="s">
        <v>24</v>
      </c>
      <c r="E19">
        <v>2</v>
      </c>
      <c r="G19" t="s">
        <v>15</v>
      </c>
      <c r="H19" t="s">
        <v>22</v>
      </c>
      <c r="I19">
        <v>4</v>
      </c>
      <c r="M19" t="s">
        <v>23</v>
      </c>
      <c r="N19" t="s">
        <v>30</v>
      </c>
      <c r="Q19" t="s">
        <v>80</v>
      </c>
    </row>
    <row r="20" spans="1:17" x14ac:dyDescent="0.55000000000000004">
      <c r="B20" t="s">
        <v>17</v>
      </c>
      <c r="C20" t="s">
        <v>37</v>
      </c>
      <c r="D20" t="s">
        <v>27</v>
      </c>
      <c r="E20">
        <v>3</v>
      </c>
      <c r="G20" t="s">
        <v>15</v>
      </c>
      <c r="H20" t="s">
        <v>26</v>
      </c>
      <c r="M20" t="s">
        <v>26</v>
      </c>
      <c r="N20" t="s">
        <v>20</v>
      </c>
      <c r="Q20" t="s">
        <v>80</v>
      </c>
    </row>
    <row r="21" spans="1:17" x14ac:dyDescent="0.55000000000000004">
      <c r="B21" t="s">
        <v>17</v>
      </c>
      <c r="C21" t="s">
        <v>37</v>
      </c>
      <c r="D21" t="s">
        <v>28</v>
      </c>
      <c r="E21">
        <v>4</v>
      </c>
      <c r="G21" t="s">
        <v>15</v>
      </c>
      <c r="H21" t="s">
        <v>26</v>
      </c>
      <c r="M21" t="s">
        <v>26</v>
      </c>
      <c r="N21" t="s">
        <v>20</v>
      </c>
      <c r="Q21" t="s">
        <v>80</v>
      </c>
    </row>
    <row r="22" spans="1:17" s="1" customFormat="1" x14ac:dyDescent="0.55000000000000004">
      <c r="A22"/>
      <c r="B22" s="1" t="s">
        <v>17</v>
      </c>
      <c r="C22" s="1" t="s">
        <v>17</v>
      </c>
      <c r="D22" s="1" t="s">
        <v>21</v>
      </c>
      <c r="E22" s="1">
        <v>1</v>
      </c>
      <c r="G22" s="1" t="s">
        <v>15</v>
      </c>
      <c r="H22" s="1" t="s">
        <v>16</v>
      </c>
      <c r="J22" s="1">
        <v>10</v>
      </c>
      <c r="K22" s="1">
        <v>0</v>
      </c>
      <c r="M22" s="1" t="s">
        <v>19</v>
      </c>
      <c r="N22" s="1" t="s">
        <v>30</v>
      </c>
      <c r="Q22" s="1" t="s">
        <v>77</v>
      </c>
    </row>
    <row r="23" spans="1:17" x14ac:dyDescent="0.55000000000000004">
      <c r="B23" t="s">
        <v>17</v>
      </c>
      <c r="C23" t="s">
        <v>17</v>
      </c>
      <c r="D23" t="s">
        <v>38</v>
      </c>
      <c r="E23">
        <v>2</v>
      </c>
      <c r="G23" t="s">
        <v>15</v>
      </c>
      <c r="H23" t="s">
        <v>26</v>
      </c>
      <c r="M23" t="s">
        <v>26</v>
      </c>
      <c r="N23" t="s">
        <v>20</v>
      </c>
      <c r="Q23" t="s">
        <v>77</v>
      </c>
    </row>
    <row r="24" spans="1:17" x14ac:dyDescent="0.55000000000000004">
      <c r="B24" t="s">
        <v>17</v>
      </c>
      <c r="C24" t="s">
        <v>17</v>
      </c>
      <c r="D24" t="s">
        <v>40</v>
      </c>
      <c r="E24">
        <v>3</v>
      </c>
      <c r="G24" t="s">
        <v>15</v>
      </c>
      <c r="H24" t="s">
        <v>31</v>
      </c>
      <c r="I24">
        <v>14</v>
      </c>
      <c r="M24" t="s">
        <v>39</v>
      </c>
      <c r="N24" t="s">
        <v>20</v>
      </c>
      <c r="Q24" t="s">
        <v>77</v>
      </c>
    </row>
    <row r="25" spans="1:17" x14ac:dyDescent="0.55000000000000004">
      <c r="B25" t="s">
        <v>17</v>
      </c>
      <c r="C25" t="s">
        <v>17</v>
      </c>
      <c r="D25" t="s">
        <v>42</v>
      </c>
      <c r="E25">
        <v>4</v>
      </c>
      <c r="G25" t="s">
        <v>15</v>
      </c>
      <c r="H25" t="s">
        <v>31</v>
      </c>
      <c r="I25">
        <v>16</v>
      </c>
      <c r="M25" t="s">
        <v>41</v>
      </c>
      <c r="N25" t="s">
        <v>20</v>
      </c>
      <c r="Q25" t="s">
        <v>77</v>
      </c>
    </row>
    <row r="26" spans="1:17" x14ac:dyDescent="0.55000000000000004">
      <c r="B26" t="s">
        <v>17</v>
      </c>
      <c r="C26" t="s">
        <v>17</v>
      </c>
      <c r="D26" t="s">
        <v>45</v>
      </c>
      <c r="E26">
        <v>5</v>
      </c>
      <c r="G26" t="s">
        <v>15</v>
      </c>
      <c r="H26" t="s">
        <v>43</v>
      </c>
      <c r="I26">
        <v>1</v>
      </c>
      <c r="M26" t="s">
        <v>44</v>
      </c>
      <c r="N26" t="s">
        <v>20</v>
      </c>
      <c r="Q26" t="s">
        <v>77</v>
      </c>
    </row>
    <row r="27" spans="1:17" x14ac:dyDescent="0.55000000000000004">
      <c r="B27" t="s">
        <v>17</v>
      </c>
      <c r="C27" t="s">
        <v>17</v>
      </c>
      <c r="D27" t="s">
        <v>46</v>
      </c>
      <c r="E27">
        <v>6</v>
      </c>
      <c r="G27" t="s">
        <v>15</v>
      </c>
      <c r="H27" t="s">
        <v>26</v>
      </c>
      <c r="M27" t="s">
        <v>26</v>
      </c>
      <c r="N27" t="s">
        <v>20</v>
      </c>
      <c r="Q27" t="s">
        <v>77</v>
      </c>
    </row>
    <row r="28" spans="1:17" s="1" customFormat="1" x14ac:dyDescent="0.55000000000000004">
      <c r="A28"/>
      <c r="B28" s="1" t="s">
        <v>17</v>
      </c>
      <c r="C28" s="1" t="s">
        <v>47</v>
      </c>
      <c r="D28" s="1" t="s">
        <v>21</v>
      </c>
      <c r="E28" s="1">
        <v>1</v>
      </c>
      <c r="G28" s="1" t="s">
        <v>15</v>
      </c>
      <c r="H28" s="1" t="s">
        <v>16</v>
      </c>
      <c r="J28" s="1">
        <v>10</v>
      </c>
      <c r="K28" s="1">
        <v>0</v>
      </c>
      <c r="M28" s="1" t="s">
        <v>19</v>
      </c>
      <c r="N28" s="1" t="s">
        <v>30</v>
      </c>
      <c r="Q28" s="1" t="s">
        <v>78</v>
      </c>
    </row>
    <row r="29" spans="1:17" x14ac:dyDescent="0.55000000000000004">
      <c r="B29" t="s">
        <v>17</v>
      </c>
      <c r="C29" t="s">
        <v>47</v>
      </c>
      <c r="D29" t="s">
        <v>48</v>
      </c>
      <c r="E29">
        <v>2</v>
      </c>
      <c r="G29" t="s">
        <v>15</v>
      </c>
      <c r="H29" t="s">
        <v>16</v>
      </c>
      <c r="J29">
        <v>10</v>
      </c>
      <c r="K29">
        <v>0</v>
      </c>
      <c r="M29" t="s">
        <v>19</v>
      </c>
      <c r="N29" t="s">
        <v>20</v>
      </c>
      <c r="Q29" t="s">
        <v>78</v>
      </c>
    </row>
    <row r="30" spans="1:17" x14ac:dyDescent="0.55000000000000004">
      <c r="B30" t="s">
        <v>17</v>
      </c>
      <c r="C30" t="s">
        <v>47</v>
      </c>
      <c r="D30" t="s">
        <v>27</v>
      </c>
      <c r="E30">
        <v>3</v>
      </c>
      <c r="G30" t="s">
        <v>15</v>
      </c>
      <c r="H30" t="s">
        <v>26</v>
      </c>
      <c r="M30" t="s">
        <v>26</v>
      </c>
      <c r="N30" t="s">
        <v>30</v>
      </c>
      <c r="Q30" t="s">
        <v>78</v>
      </c>
    </row>
    <row r="31" spans="1:17" x14ac:dyDescent="0.55000000000000004">
      <c r="B31" t="s">
        <v>17</v>
      </c>
      <c r="C31" t="s">
        <v>47</v>
      </c>
      <c r="D31" t="s">
        <v>28</v>
      </c>
      <c r="E31">
        <v>4</v>
      </c>
      <c r="G31" t="s">
        <v>15</v>
      </c>
      <c r="H31" t="s">
        <v>26</v>
      </c>
      <c r="M31" t="s">
        <v>26</v>
      </c>
      <c r="N31" t="s">
        <v>20</v>
      </c>
      <c r="Q31" t="s">
        <v>78</v>
      </c>
    </row>
    <row r="32" spans="1:17" s="1" customFormat="1" x14ac:dyDescent="0.55000000000000004">
      <c r="A32"/>
      <c r="B32" s="1" t="s">
        <v>17</v>
      </c>
      <c r="C32" s="1" t="s">
        <v>49</v>
      </c>
      <c r="D32" s="1" t="s">
        <v>21</v>
      </c>
      <c r="E32" s="1">
        <v>1</v>
      </c>
      <c r="G32" s="1" t="s">
        <v>15</v>
      </c>
      <c r="H32" s="1" t="s">
        <v>16</v>
      </c>
      <c r="J32" s="1">
        <v>10</v>
      </c>
      <c r="K32" s="1">
        <v>0</v>
      </c>
      <c r="M32" s="1" t="s">
        <v>19</v>
      </c>
      <c r="N32" s="1" t="s">
        <v>30</v>
      </c>
      <c r="Q32" s="1" t="s">
        <v>79</v>
      </c>
    </row>
    <row r="33" spans="2:17" x14ac:dyDescent="0.55000000000000004">
      <c r="B33" t="s">
        <v>17</v>
      </c>
      <c r="C33" t="s">
        <v>49</v>
      </c>
      <c r="D33" t="s">
        <v>51</v>
      </c>
      <c r="E33">
        <v>2</v>
      </c>
      <c r="G33" t="s">
        <v>15</v>
      </c>
      <c r="H33" t="s">
        <v>31</v>
      </c>
      <c r="I33">
        <v>50</v>
      </c>
      <c r="M33" t="s">
        <v>50</v>
      </c>
      <c r="N33" t="s">
        <v>30</v>
      </c>
      <c r="Q33" t="s">
        <v>79</v>
      </c>
    </row>
    <row r="34" spans="2:17" x14ac:dyDescent="0.55000000000000004">
      <c r="B34" t="s">
        <v>17</v>
      </c>
      <c r="C34" t="s">
        <v>49</v>
      </c>
      <c r="D34" t="s">
        <v>27</v>
      </c>
      <c r="E34">
        <v>3</v>
      </c>
      <c r="G34" t="s">
        <v>15</v>
      </c>
      <c r="H34" t="s">
        <v>26</v>
      </c>
      <c r="M34" t="s">
        <v>26</v>
      </c>
      <c r="N34" t="s">
        <v>30</v>
      </c>
      <c r="Q34" t="s">
        <v>79</v>
      </c>
    </row>
    <row r="35" spans="2:17" x14ac:dyDescent="0.55000000000000004">
      <c r="B35" t="s">
        <v>17</v>
      </c>
      <c r="C35" t="s">
        <v>49</v>
      </c>
      <c r="D35" t="s">
        <v>28</v>
      </c>
      <c r="E35">
        <v>4</v>
      </c>
      <c r="G35" t="s">
        <v>25</v>
      </c>
      <c r="H35" t="s">
        <v>26</v>
      </c>
      <c r="M35" t="s">
        <v>26</v>
      </c>
      <c r="N35" t="s">
        <v>20</v>
      </c>
      <c r="Q35" t="s">
        <v>79</v>
      </c>
    </row>
  </sheetData>
  <autoFilter ref="D3:D35" xr:uid="{00000000-0009-0000-0000-00000D000000}"/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R31"/>
  <sheetViews>
    <sheetView workbookViewId="0">
      <selection activeCell="F7" sqref="F7"/>
    </sheetView>
  </sheetViews>
  <sheetFormatPr defaultRowHeight="18" x14ac:dyDescent="0.55000000000000004"/>
  <cols>
    <col min="2" max="5" width="18.25" customWidth="1"/>
    <col min="6" max="7" width="4.25" customWidth="1"/>
    <col min="8" max="8" width="11.1640625" customWidth="1"/>
    <col min="9" max="14" width="4.25" customWidth="1"/>
    <col min="17" max="17" width="14.25" bestFit="1" customWidth="1"/>
    <col min="18" max="18" width="20.4140625" bestFit="1" customWidth="1"/>
  </cols>
  <sheetData>
    <row r="1" spans="2:18" x14ac:dyDescent="0.55000000000000004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2:18" x14ac:dyDescent="0.55000000000000004">
      <c r="B2" t="s">
        <v>66</v>
      </c>
    </row>
    <row r="3" spans="2:18" x14ac:dyDescent="0.55000000000000004">
      <c r="B3" t="s">
        <v>52</v>
      </c>
      <c r="C3" t="s">
        <v>53</v>
      </c>
      <c r="D3" t="s">
        <v>54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65</v>
      </c>
      <c r="N3" t="s">
        <v>64</v>
      </c>
      <c r="Q3" t="s">
        <v>83</v>
      </c>
      <c r="R3" t="s">
        <v>84</v>
      </c>
    </row>
    <row r="4" spans="2:18" x14ac:dyDescent="0.55000000000000004">
      <c r="C4" t="s">
        <v>82</v>
      </c>
      <c r="D4" t="s">
        <v>85</v>
      </c>
      <c r="E4">
        <v>1</v>
      </c>
      <c r="H4" t="s">
        <v>161</v>
      </c>
      <c r="Q4" t="s">
        <v>81</v>
      </c>
      <c r="R4" t="s">
        <v>143</v>
      </c>
    </row>
    <row r="5" spans="2:18" x14ac:dyDescent="0.55000000000000004">
      <c r="C5" t="s">
        <v>82</v>
      </c>
      <c r="D5" t="s">
        <v>86</v>
      </c>
      <c r="E5">
        <v>2</v>
      </c>
      <c r="H5" t="s">
        <v>163</v>
      </c>
      <c r="Q5" t="s">
        <v>81</v>
      </c>
      <c r="R5" t="s">
        <v>144</v>
      </c>
    </row>
    <row r="6" spans="2:18" x14ac:dyDescent="0.55000000000000004">
      <c r="C6" t="s">
        <v>82</v>
      </c>
      <c r="D6" t="s">
        <v>87</v>
      </c>
      <c r="E6">
        <v>3</v>
      </c>
      <c r="H6" t="s">
        <v>163</v>
      </c>
      <c r="Q6" t="s">
        <v>81</v>
      </c>
      <c r="R6" t="s">
        <v>145</v>
      </c>
    </row>
    <row r="7" spans="2:18" x14ac:dyDescent="0.55000000000000004">
      <c r="C7" t="s">
        <v>82</v>
      </c>
      <c r="D7" t="s">
        <v>88</v>
      </c>
      <c r="E7">
        <v>4</v>
      </c>
      <c r="H7" t="s">
        <v>126</v>
      </c>
      <c r="Q7" t="s">
        <v>81</v>
      </c>
      <c r="R7" t="s">
        <v>146</v>
      </c>
    </row>
    <row r="8" spans="2:18" x14ac:dyDescent="0.55000000000000004">
      <c r="C8" t="s">
        <v>82</v>
      </c>
      <c r="D8" t="s">
        <v>89</v>
      </c>
      <c r="E8">
        <v>5</v>
      </c>
      <c r="H8" t="s">
        <v>162</v>
      </c>
      <c r="Q8" t="s">
        <v>81</v>
      </c>
      <c r="R8" t="s">
        <v>89</v>
      </c>
    </row>
    <row r="9" spans="2:18" x14ac:dyDescent="0.55000000000000004">
      <c r="C9" t="s">
        <v>82</v>
      </c>
      <c r="D9" t="s">
        <v>91</v>
      </c>
      <c r="E9">
        <v>6</v>
      </c>
      <c r="H9" t="s">
        <v>162</v>
      </c>
      <c r="Q9" t="s">
        <v>81</v>
      </c>
      <c r="R9" t="s">
        <v>151</v>
      </c>
    </row>
    <row r="10" spans="2:18" x14ac:dyDescent="0.55000000000000004">
      <c r="C10" t="s">
        <v>82</v>
      </c>
      <c r="D10" t="s">
        <v>152</v>
      </c>
      <c r="E10">
        <v>7</v>
      </c>
      <c r="H10" t="s">
        <v>163</v>
      </c>
      <c r="Q10" t="s">
        <v>81</v>
      </c>
      <c r="R10" t="s">
        <v>147</v>
      </c>
    </row>
    <row r="11" spans="2:18" x14ac:dyDescent="0.55000000000000004">
      <c r="C11" t="s">
        <v>82</v>
      </c>
      <c r="D11" t="s">
        <v>92</v>
      </c>
      <c r="E11">
        <v>8</v>
      </c>
      <c r="H11" t="s">
        <v>163</v>
      </c>
      <c r="Q11" t="s">
        <v>81</v>
      </c>
      <c r="R11" t="s">
        <v>92</v>
      </c>
    </row>
    <row r="12" spans="2:18" x14ac:dyDescent="0.55000000000000004">
      <c r="C12" t="s">
        <v>82</v>
      </c>
      <c r="D12" t="s">
        <v>93</v>
      </c>
      <c r="E12">
        <v>9</v>
      </c>
      <c r="H12" t="s">
        <v>163</v>
      </c>
      <c r="Q12" t="s">
        <v>81</v>
      </c>
      <c r="R12" t="s">
        <v>93</v>
      </c>
    </row>
    <row r="13" spans="2:18" x14ac:dyDescent="0.55000000000000004">
      <c r="C13" t="s">
        <v>112</v>
      </c>
      <c r="D13" t="s">
        <v>113</v>
      </c>
      <c r="E13">
        <v>1</v>
      </c>
      <c r="H13" t="s">
        <v>164</v>
      </c>
      <c r="Q13" t="s">
        <v>111</v>
      </c>
      <c r="R13" t="s">
        <v>143</v>
      </c>
    </row>
    <row r="14" spans="2:18" x14ac:dyDescent="0.55000000000000004">
      <c r="C14" t="s">
        <v>112</v>
      </c>
      <c r="D14" t="s">
        <v>153</v>
      </c>
      <c r="E14">
        <v>2</v>
      </c>
      <c r="H14" t="s">
        <v>165</v>
      </c>
      <c r="Q14" t="s">
        <v>111</v>
      </c>
      <c r="R14" t="s">
        <v>154</v>
      </c>
    </row>
    <row r="15" spans="2:18" x14ac:dyDescent="0.55000000000000004">
      <c r="C15" t="s">
        <v>112</v>
      </c>
      <c r="D15" t="s">
        <v>105</v>
      </c>
      <c r="E15">
        <v>3</v>
      </c>
      <c r="H15" t="s">
        <v>164</v>
      </c>
      <c r="Q15" t="s">
        <v>111</v>
      </c>
      <c r="R15" t="s">
        <v>150</v>
      </c>
    </row>
    <row r="16" spans="2:18" x14ac:dyDescent="0.55000000000000004">
      <c r="C16" t="s">
        <v>94</v>
      </c>
      <c r="D16" t="s">
        <v>102</v>
      </c>
      <c r="E16">
        <v>1</v>
      </c>
      <c r="H16" t="s">
        <v>164</v>
      </c>
      <c r="Q16" t="s">
        <v>55</v>
      </c>
      <c r="R16" t="s">
        <v>95</v>
      </c>
    </row>
    <row r="17" spans="3:18" x14ac:dyDescent="0.55000000000000004">
      <c r="C17" t="s">
        <v>94</v>
      </c>
      <c r="D17" t="s">
        <v>96</v>
      </c>
      <c r="E17">
        <v>2</v>
      </c>
      <c r="H17" t="s">
        <v>165</v>
      </c>
      <c r="Q17" t="s">
        <v>55</v>
      </c>
      <c r="R17" t="s">
        <v>143</v>
      </c>
    </row>
    <row r="18" spans="3:18" x14ac:dyDescent="0.55000000000000004">
      <c r="C18" t="s">
        <v>94</v>
      </c>
      <c r="D18" t="s">
        <v>98</v>
      </c>
      <c r="E18">
        <v>3</v>
      </c>
      <c r="H18" t="s">
        <v>166</v>
      </c>
      <c r="Q18" t="s">
        <v>55</v>
      </c>
      <c r="R18" t="s">
        <v>148</v>
      </c>
    </row>
    <row r="19" spans="3:18" x14ac:dyDescent="0.55000000000000004">
      <c r="C19" t="s">
        <v>94</v>
      </c>
      <c r="D19" t="s">
        <v>99</v>
      </c>
      <c r="E19">
        <v>4</v>
      </c>
      <c r="H19" t="s">
        <v>126</v>
      </c>
      <c r="Q19" t="s">
        <v>55</v>
      </c>
      <c r="R19" t="s">
        <v>149</v>
      </c>
    </row>
    <row r="20" spans="3:18" x14ac:dyDescent="0.55000000000000004">
      <c r="C20" t="s">
        <v>94</v>
      </c>
      <c r="D20" t="s">
        <v>103</v>
      </c>
      <c r="E20">
        <v>6</v>
      </c>
      <c r="H20" t="s">
        <v>164</v>
      </c>
      <c r="Q20" t="s">
        <v>55</v>
      </c>
      <c r="R20" t="s">
        <v>155</v>
      </c>
    </row>
    <row r="21" spans="3:18" x14ac:dyDescent="0.55000000000000004">
      <c r="C21" t="s">
        <v>101</v>
      </c>
      <c r="D21" t="s">
        <v>102</v>
      </c>
      <c r="E21">
        <v>1</v>
      </c>
      <c r="H21" t="s">
        <v>164</v>
      </c>
      <c r="Q21" t="s">
        <v>100</v>
      </c>
      <c r="R21" t="s">
        <v>95</v>
      </c>
    </row>
    <row r="22" spans="3:18" x14ac:dyDescent="0.55000000000000004">
      <c r="C22" t="s">
        <v>101</v>
      </c>
      <c r="D22" t="s">
        <v>156</v>
      </c>
      <c r="E22">
        <v>2</v>
      </c>
      <c r="H22" t="s">
        <v>164</v>
      </c>
      <c r="Q22" t="s">
        <v>100</v>
      </c>
      <c r="R22" t="s">
        <v>157</v>
      </c>
    </row>
    <row r="23" spans="3:18" x14ac:dyDescent="0.55000000000000004">
      <c r="C23" t="s">
        <v>101</v>
      </c>
      <c r="D23" t="s">
        <v>105</v>
      </c>
      <c r="E23">
        <v>3</v>
      </c>
      <c r="H23" t="s">
        <v>164</v>
      </c>
      <c r="Q23" t="s">
        <v>100</v>
      </c>
      <c r="R23" t="s">
        <v>158</v>
      </c>
    </row>
    <row r="24" spans="3:18" x14ac:dyDescent="0.55000000000000004">
      <c r="C24" t="s">
        <v>101</v>
      </c>
      <c r="D24" t="s">
        <v>104</v>
      </c>
      <c r="E24">
        <v>4</v>
      </c>
      <c r="H24" t="s">
        <v>164</v>
      </c>
      <c r="Q24" t="s">
        <v>100</v>
      </c>
      <c r="R24" t="s">
        <v>159</v>
      </c>
    </row>
    <row r="25" spans="3:18" x14ac:dyDescent="0.55000000000000004">
      <c r="C25" t="s">
        <v>107</v>
      </c>
      <c r="D25" t="s">
        <v>105</v>
      </c>
      <c r="E25">
        <v>1</v>
      </c>
      <c r="H25" t="s">
        <v>164</v>
      </c>
      <c r="Q25" t="s">
        <v>106</v>
      </c>
      <c r="R25" t="s">
        <v>150</v>
      </c>
    </row>
    <row r="26" spans="3:18" x14ac:dyDescent="0.55000000000000004">
      <c r="C26" t="s">
        <v>107</v>
      </c>
      <c r="D26" t="s">
        <v>114</v>
      </c>
      <c r="E26">
        <v>2</v>
      </c>
      <c r="H26" t="s">
        <v>163</v>
      </c>
      <c r="Q26" t="s">
        <v>106</v>
      </c>
      <c r="R26" t="s">
        <v>114</v>
      </c>
    </row>
    <row r="27" spans="3:18" x14ac:dyDescent="0.55000000000000004">
      <c r="C27" t="s">
        <v>107</v>
      </c>
      <c r="D27" t="s">
        <v>115</v>
      </c>
      <c r="E27">
        <v>3</v>
      </c>
      <c r="H27" t="s">
        <v>164</v>
      </c>
      <c r="Q27" t="s">
        <v>106</v>
      </c>
      <c r="R27" t="s">
        <v>160</v>
      </c>
    </row>
    <row r="28" spans="3:18" x14ac:dyDescent="0.55000000000000004">
      <c r="C28" t="s">
        <v>109</v>
      </c>
      <c r="D28" t="s">
        <v>105</v>
      </c>
      <c r="E28">
        <v>1</v>
      </c>
      <c r="H28" t="s">
        <v>164</v>
      </c>
      <c r="Q28" t="s">
        <v>108</v>
      </c>
      <c r="R28" t="s">
        <v>150</v>
      </c>
    </row>
    <row r="29" spans="3:18" x14ac:dyDescent="0.55000000000000004">
      <c r="C29" t="s">
        <v>110</v>
      </c>
      <c r="D29" t="s">
        <v>116</v>
      </c>
      <c r="E29">
        <v>2</v>
      </c>
      <c r="H29" t="s">
        <v>161</v>
      </c>
      <c r="Q29" t="s">
        <v>108</v>
      </c>
      <c r="R29" t="s">
        <v>116</v>
      </c>
    </row>
    <row r="30" spans="3:18" x14ac:dyDescent="0.55000000000000004">
      <c r="C30" t="s">
        <v>139</v>
      </c>
      <c r="D30" t="s">
        <v>140</v>
      </c>
      <c r="E30">
        <v>1</v>
      </c>
      <c r="H30" t="s">
        <v>167</v>
      </c>
      <c r="Q30" t="s">
        <v>138</v>
      </c>
      <c r="R30" t="s">
        <v>151</v>
      </c>
    </row>
    <row r="31" spans="3:18" x14ac:dyDescent="0.55000000000000004">
      <c r="C31" t="s">
        <v>139</v>
      </c>
      <c r="D31" t="s">
        <v>90</v>
      </c>
      <c r="E31">
        <v>2</v>
      </c>
      <c r="H31" t="s">
        <v>168</v>
      </c>
      <c r="Q31" t="s">
        <v>138</v>
      </c>
      <c r="R31" t="s">
        <v>90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"/>
  <sheetViews>
    <sheetView topLeftCell="F1" workbookViewId="0">
      <selection activeCell="M3" sqref="M3"/>
    </sheetView>
  </sheetViews>
  <sheetFormatPr defaultRowHeight="18" outlineLevelCol="1" x14ac:dyDescent="0.55000000000000004"/>
  <cols>
    <col min="1" max="1" width="9.83203125" bestFit="1" customWidth="1"/>
    <col min="2" max="2" width="21" bestFit="1" customWidth="1"/>
    <col min="3" max="3" width="19" bestFit="1" customWidth="1"/>
    <col min="4" max="4" width="2.4140625" customWidth="1"/>
    <col min="5" max="5" width="18.25" style="4" bestFit="1" customWidth="1"/>
    <col min="6" max="6" width="2.4140625" style="4" customWidth="1"/>
    <col min="7" max="7" width="20.75" customWidth="1" outlineLevel="1"/>
    <col min="8" max="8" width="26.83203125" customWidth="1" outlineLevel="1"/>
    <col min="9" max="9" width="2.4140625" customWidth="1" outlineLevel="1"/>
    <col min="10" max="10" width="32.58203125" customWidth="1" outlineLevel="1"/>
    <col min="11" max="11" width="17.1640625" customWidth="1" outlineLevel="1"/>
    <col min="12" max="12" width="2.4140625" customWidth="1" outlineLevel="1"/>
    <col min="13" max="14" width="30.75" customWidth="1" outlineLevel="1"/>
    <col min="15" max="15" width="2.4140625" style="6" customWidth="1" outlineLevel="1"/>
    <col min="16" max="16" width="37.83203125" style="6" customWidth="1" outlineLevel="1"/>
    <col min="17" max="17" width="21.1640625" style="6" customWidth="1" outlineLevel="1"/>
    <col min="18" max="18" width="2.4140625" customWidth="1" outlineLevel="1"/>
    <col min="19" max="19" width="41.75" style="4" customWidth="1" outlineLevel="1"/>
    <col min="20" max="20" width="21.1640625" style="4" customWidth="1" outlineLevel="1"/>
    <col min="21" max="21" width="2.4140625" style="4" customWidth="1" outlineLevel="1"/>
    <col min="22" max="22" width="34.5" bestFit="1" customWidth="1"/>
    <col min="23" max="23" width="32.5" style="7" bestFit="1" customWidth="1"/>
    <col min="24" max="24" width="35.83203125" customWidth="1" outlineLevel="1"/>
    <col min="25" max="25" width="26.25" customWidth="1" outlineLevel="1"/>
    <col min="26" max="26" width="8.6640625" customWidth="1" outlineLevel="1"/>
  </cols>
  <sheetData>
    <row r="1" spans="1:25" x14ac:dyDescent="0.55000000000000004">
      <c r="A1" t="s">
        <v>180</v>
      </c>
      <c r="B1" t="s">
        <v>174</v>
      </c>
      <c r="C1" t="s">
        <v>200</v>
      </c>
      <c r="E1" s="4" t="s">
        <v>213</v>
      </c>
      <c r="G1" t="s">
        <v>175</v>
      </c>
      <c r="H1" t="s">
        <v>176</v>
      </c>
      <c r="J1" t="s">
        <v>172</v>
      </c>
      <c r="K1" t="s">
        <v>173</v>
      </c>
      <c r="M1" t="s">
        <v>177</v>
      </c>
      <c r="N1" t="s">
        <v>178</v>
      </c>
      <c r="P1" s="6" t="s">
        <v>211</v>
      </c>
      <c r="Q1" s="6" t="s">
        <v>212</v>
      </c>
      <c r="S1" s="4" t="s">
        <v>241</v>
      </c>
      <c r="T1" s="4" t="s">
        <v>242</v>
      </c>
      <c r="W1" s="7" t="s">
        <v>246</v>
      </c>
      <c r="X1" t="s">
        <v>244</v>
      </c>
      <c r="Y1" t="s">
        <v>245</v>
      </c>
    </row>
    <row r="2" spans="1:25" x14ac:dyDescent="0.55000000000000004">
      <c r="V2" t="s">
        <v>247</v>
      </c>
    </row>
    <row r="3" spans="1:25" x14ac:dyDescent="0.55000000000000004">
      <c r="A3" t="s">
        <v>179</v>
      </c>
      <c r="B3" s="4" t="s">
        <v>274</v>
      </c>
      <c r="C3" t="s">
        <v>276</v>
      </c>
      <c r="E3" s="4" t="str">
        <f>C3</f>
        <v>Template</v>
      </c>
      <c r="G3" s="3" t="str">
        <f>LOWER(B3)</f>
        <v>templatemanagement</v>
      </c>
      <c r="H3" s="3" t="str">
        <f>Application!$D$5&amp;"."&amp;G3</f>
        <v>com.templengine.templatemanagement</v>
      </c>
      <c r="J3" s="3" t="str">
        <f>H3&amp;".entity"</f>
        <v>com.templengine.templatemanagement.entity</v>
      </c>
      <c r="K3" s="3" t="str">
        <f>C3</f>
        <v>Template</v>
      </c>
      <c r="M3" s="3" t="str">
        <f>H3&amp;".dao"</f>
        <v>com.templengine.templatemanagement.dao</v>
      </c>
      <c r="N3" s="3" t="str">
        <f>C3&amp;"Dao"</f>
        <v>TemplateDao</v>
      </c>
      <c r="P3" s="3" t="str">
        <f>M3&amp;".mapper"</f>
        <v>com.templengine.templatemanagement.dao.mapper</v>
      </c>
      <c r="Q3" s="3" t="str">
        <f>K3&amp;"Mapper"</f>
        <v>TemplateMapper</v>
      </c>
      <c r="S3" s="3" t="str">
        <f>M3&amp;".mapper.gen"</f>
        <v>com.templengine.templatemanagement.dao.mapper.gen</v>
      </c>
      <c r="T3" s="3" t="str">
        <f>K3&amp;"MapperGen"</f>
        <v>TemplateMapperGen</v>
      </c>
      <c r="V3" t="s">
        <v>279</v>
      </c>
      <c r="W3" s="7" t="str">
        <f>"/"&amp;LOWER(B3)&amp;V3</f>
        <v>/templatemanagement/templates</v>
      </c>
      <c r="X3" s="3" t="str">
        <f>H3&amp;".api"</f>
        <v>com.templengine.templatemanagement.api</v>
      </c>
      <c r="Y3" s="3" t="str">
        <f>C3&amp;"Api"</f>
        <v>TemplateApi</v>
      </c>
    </row>
    <row r="4" spans="1:25" x14ac:dyDescent="0.55000000000000004">
      <c r="B4" s="9" t="s">
        <v>274</v>
      </c>
      <c r="C4" t="s">
        <v>278</v>
      </c>
      <c r="E4" s="4" t="str">
        <f t="shared" ref="E4" si="0">C4</f>
        <v>TemplateParameter</v>
      </c>
      <c r="G4" s="3" t="str">
        <f t="shared" ref="G4" si="1">LOWER(B4)</f>
        <v>templatemanagement</v>
      </c>
      <c r="H4" s="3" t="str">
        <f>Application!$D$5&amp;"."&amp;G4</f>
        <v>com.templengine.templatemanagement</v>
      </c>
      <c r="J4" s="3" t="str">
        <f t="shared" ref="J4" si="2">H4&amp;".entity"</f>
        <v>com.templengine.templatemanagement.entity</v>
      </c>
      <c r="K4" s="3" t="str">
        <f t="shared" ref="K4" si="3">C4</f>
        <v>TemplateParameter</v>
      </c>
      <c r="M4" s="3" t="str">
        <f t="shared" ref="M4" si="4">H4&amp;".dao"</f>
        <v>com.templengine.templatemanagement.dao</v>
      </c>
      <c r="N4" s="3" t="str">
        <f t="shared" ref="N4" si="5">C4&amp;"Dao"</f>
        <v>TemplateParameterDao</v>
      </c>
      <c r="P4" s="3" t="str">
        <f t="shared" ref="P4" si="6">M4&amp;".mapper"</f>
        <v>com.templengine.templatemanagement.dao.mapper</v>
      </c>
      <c r="Q4" s="3" t="str">
        <f t="shared" ref="Q4" si="7">K4&amp;"Mapper"</f>
        <v>TemplateParameterMapper</v>
      </c>
      <c r="S4" s="3" t="str">
        <f t="shared" ref="S4" si="8">M4&amp;".mapper.gen"</f>
        <v>com.templengine.templatemanagement.dao.mapper.gen</v>
      </c>
      <c r="T4" s="3" t="str">
        <f t="shared" ref="T4" si="9">K4&amp;"MapperGen"</f>
        <v>TemplateParameterMapperGen</v>
      </c>
      <c r="V4" t="s">
        <v>280</v>
      </c>
      <c r="W4" s="7" t="str">
        <f t="shared" ref="W4" si="10">"/"&amp;LOWER(B4)&amp;V4</f>
        <v>/templatemanagement/templates/{templateId}/parameters</v>
      </c>
      <c r="X4" s="3" t="str">
        <f t="shared" ref="X4" si="11">H4&amp;".api"</f>
        <v>com.templengine.templatemanagement.api</v>
      </c>
      <c r="Y4" s="3" t="str">
        <f t="shared" ref="Y4" si="12">C4&amp;"Api"</f>
        <v>TemplateParameterApi</v>
      </c>
    </row>
    <row r="5" spans="1:25" x14ac:dyDescent="0.55000000000000004">
      <c r="B5" s="9"/>
      <c r="G5" s="3"/>
      <c r="H5" s="3"/>
      <c r="J5" s="3"/>
      <c r="K5" s="3"/>
      <c r="M5" s="3"/>
      <c r="N5" s="3"/>
      <c r="P5" s="3"/>
      <c r="Q5" s="3"/>
      <c r="S5" s="3"/>
      <c r="T5" s="3"/>
      <c r="X5" s="3"/>
      <c r="Y5" s="3"/>
    </row>
    <row r="6" spans="1:25" x14ac:dyDescent="0.55000000000000004">
      <c r="G6" s="3"/>
      <c r="H6" s="3"/>
      <c r="J6" s="3"/>
      <c r="K6" s="3"/>
      <c r="M6" s="3"/>
      <c r="N6" s="3"/>
      <c r="P6" s="3"/>
      <c r="Q6" s="3"/>
      <c r="S6" s="3"/>
      <c r="T6" s="3"/>
      <c r="X6" s="3"/>
      <c r="Y6" s="3"/>
    </row>
    <row r="7" spans="1:25" x14ac:dyDescent="0.55000000000000004">
      <c r="G7" s="3"/>
      <c r="H7" s="3"/>
      <c r="J7" s="3"/>
      <c r="K7" s="3"/>
      <c r="M7" s="3"/>
      <c r="N7" s="3"/>
      <c r="P7" s="3"/>
      <c r="Q7" s="3"/>
      <c r="S7" s="3"/>
      <c r="T7" s="3"/>
      <c r="X7" s="3"/>
      <c r="Y7" s="3"/>
    </row>
    <row r="8" spans="1:25" x14ac:dyDescent="0.55000000000000004">
      <c r="G8" s="3"/>
      <c r="H8" s="3"/>
      <c r="J8" s="3"/>
      <c r="K8" s="3"/>
      <c r="M8" s="3"/>
      <c r="N8" s="3"/>
      <c r="P8" s="3"/>
      <c r="Q8" s="3"/>
      <c r="S8" s="3"/>
      <c r="T8" s="3"/>
      <c r="X8" s="3"/>
      <c r="Y8" s="3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7"/>
  <sheetViews>
    <sheetView zoomScale="85" zoomScaleNormal="85" workbookViewId="0">
      <selection activeCell="K1" sqref="K1"/>
    </sheetView>
  </sheetViews>
  <sheetFormatPr defaultRowHeight="18" x14ac:dyDescent="0.55000000000000004"/>
  <cols>
    <col min="1" max="1" width="12.25" bestFit="1" customWidth="1"/>
    <col min="2" max="2" width="21.75" bestFit="1" customWidth="1"/>
    <col min="3" max="3" width="20.83203125" customWidth="1"/>
    <col min="4" max="4" width="21.83203125" bestFit="1" customWidth="1"/>
    <col min="6" max="6" width="17.25" bestFit="1" customWidth="1"/>
    <col min="8" max="8" width="14.25" bestFit="1" customWidth="1"/>
    <col min="9" max="9" width="19.25" customWidth="1"/>
    <col min="11" max="11" width="12.4140625" customWidth="1"/>
    <col min="12" max="12" width="15.4140625" customWidth="1"/>
    <col min="13" max="13" width="16.83203125" customWidth="1"/>
    <col min="25" max="25" width="17" style="8" customWidth="1"/>
    <col min="26" max="30" width="17" customWidth="1"/>
  </cols>
  <sheetData>
    <row r="1" spans="1:30" x14ac:dyDescent="0.55000000000000004">
      <c r="A1" t="s">
        <v>0</v>
      </c>
      <c r="B1" t="s">
        <v>170</v>
      </c>
      <c r="C1" t="s">
        <v>117</v>
      </c>
      <c r="D1" t="s">
        <v>187</v>
      </c>
      <c r="E1" t="s">
        <v>243</v>
      </c>
      <c r="F1" t="s">
        <v>137</v>
      </c>
      <c r="G1" t="s">
        <v>181</v>
      </c>
      <c r="H1" t="s">
        <v>169</v>
      </c>
      <c r="I1" t="s">
        <v>201</v>
      </c>
      <c r="K1" t="s">
        <v>188</v>
      </c>
      <c r="L1" t="s">
        <v>189</v>
      </c>
      <c r="M1" t="s">
        <v>190</v>
      </c>
      <c r="N1" t="s">
        <v>315</v>
      </c>
      <c r="O1" t="s">
        <v>191</v>
      </c>
      <c r="P1" t="s">
        <v>192</v>
      </c>
      <c r="Q1" t="s">
        <v>193</v>
      </c>
      <c r="R1" t="s">
        <v>194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Y1" s="8" t="s">
        <v>272</v>
      </c>
      <c r="Z1" t="s">
        <v>268</v>
      </c>
      <c r="AA1" s="8" t="s">
        <v>269</v>
      </c>
      <c r="AB1" s="8" t="s">
        <v>270</v>
      </c>
      <c r="AC1" s="8" t="s">
        <v>271</v>
      </c>
      <c r="AD1" s="8" t="s">
        <v>273</v>
      </c>
    </row>
    <row r="2" spans="1:30" x14ac:dyDescent="0.55000000000000004">
      <c r="B2" t="s">
        <v>171</v>
      </c>
      <c r="C2" t="s">
        <v>83</v>
      </c>
      <c r="D2" t="s">
        <v>84</v>
      </c>
      <c r="E2" t="s">
        <v>97</v>
      </c>
      <c r="F2" t="s">
        <v>118</v>
      </c>
      <c r="G2" t="s">
        <v>119</v>
      </c>
      <c r="H2" t="s">
        <v>129</v>
      </c>
      <c r="K2" t="s">
        <v>249</v>
      </c>
      <c r="L2" t="s">
        <v>248</v>
      </c>
      <c r="M2" t="s">
        <v>250</v>
      </c>
      <c r="N2" t="s">
        <v>251</v>
      </c>
      <c r="P2" t="s">
        <v>252</v>
      </c>
      <c r="Q2" t="s">
        <v>253</v>
      </c>
      <c r="R2" t="s">
        <v>254</v>
      </c>
      <c r="V2" t="s">
        <v>255</v>
      </c>
      <c r="Y2" s="8" t="s">
        <v>259</v>
      </c>
      <c r="Z2" t="s">
        <v>256</v>
      </c>
      <c r="AA2" t="s">
        <v>257</v>
      </c>
      <c r="AB2" t="s">
        <v>260</v>
      </c>
      <c r="AC2" s="8" t="s">
        <v>261</v>
      </c>
      <c r="AD2" t="s">
        <v>265</v>
      </c>
    </row>
    <row r="3" spans="1:30" x14ac:dyDescent="0.55000000000000004">
      <c r="A3" t="s">
        <v>287</v>
      </c>
      <c r="B3" s="3" t="str">
        <f>INDEX(Entities!$B$3:$B$5,MATCH(EntityProperties!C3,Entities!$C$3:$C$5,0))</f>
        <v>TemplateManagement</v>
      </c>
      <c r="C3" t="s">
        <v>275</v>
      </c>
      <c r="D3" t="s">
        <v>282</v>
      </c>
      <c r="E3">
        <v>1</v>
      </c>
      <c r="F3" t="s">
        <v>121</v>
      </c>
      <c r="G3" t="s">
        <v>127</v>
      </c>
      <c r="K3" s="3" t="str">
        <f>UPPER(B3)</f>
        <v>TEMPLATEMANAGEMENT</v>
      </c>
      <c r="L3" s="3" t="str">
        <f>VLOOKUP(C3,Entities!C:E,3,FALSE)</f>
        <v>Template</v>
      </c>
      <c r="M3" s="3" t="str">
        <f>D3</f>
        <v>templateId</v>
      </c>
      <c r="N3" s="3">
        <f>IF(L3=L2,N2+1,1)</f>
        <v>1</v>
      </c>
      <c r="P3" s="6" t="str">
        <f>IF(E3=1,"NO","YES")</f>
        <v>NO</v>
      </c>
      <c r="Q3" s="3" t="str">
        <f>VLOOKUP(F3,vlookup!$B:$C,2,FALSE)</f>
        <v>int</v>
      </c>
      <c r="R3" s="3">
        <f>IF(OR(Q3="char",Q3="varchar"),IF(G3="-",50,G3),IF(Q3="int",11,""))</f>
        <v>11</v>
      </c>
      <c r="V3" s="3" t="str">
        <f>IF(R3="",Q3,Q3&amp;"("&amp;R3&amp;")")</f>
        <v>int(11)</v>
      </c>
      <c r="Y3" s="8" t="str">
        <f>IF(E3&lt;&gt;"","NotNull","")</f>
        <v>NotNull</v>
      </c>
      <c r="AC3" t="str">
        <f>IF(G3&lt;&gt;"-",G3,"")</f>
        <v/>
      </c>
    </row>
    <row r="4" spans="1:30" x14ac:dyDescent="0.55000000000000004">
      <c r="B4" s="3" t="str">
        <f>INDEX(Entities!$B$3:$B$5,MATCH(EntityProperties!C4,Entities!$C$3:$C$5,0))</f>
        <v>TemplateManagement</v>
      </c>
      <c r="C4" s="9" t="s">
        <v>275</v>
      </c>
      <c r="D4" s="11" t="s">
        <v>317</v>
      </c>
      <c r="F4" t="s">
        <v>123</v>
      </c>
      <c r="G4">
        <v>128</v>
      </c>
      <c r="K4" s="3" t="str">
        <f t="shared" ref="K4" si="0">UPPER(B4)</f>
        <v>TEMPLATEMANAGEMENT</v>
      </c>
      <c r="L4" s="3" t="str">
        <f>VLOOKUP(C4,Entities!C:E,3,FALSE)</f>
        <v>Template</v>
      </c>
      <c r="M4" s="3" t="str">
        <f t="shared" ref="M4" si="1">D4</f>
        <v>name</v>
      </c>
      <c r="N4" s="3">
        <f t="shared" ref="N4" si="2">IF(L4=L3,N3+1,1)</f>
        <v>2</v>
      </c>
      <c r="P4" s="6" t="str">
        <f t="shared" ref="P4:P12" si="3">IF(E4=1,"NO","YES")</f>
        <v>YES</v>
      </c>
      <c r="Q4" s="3" t="str">
        <f>VLOOKUP(F4,vlookup!$B:$C,2,FALSE)</f>
        <v>varchar</v>
      </c>
      <c r="R4" s="3">
        <f t="shared" ref="R4:R12" si="4">IF(OR(Q4="char",Q4="varchar"),IF(G4="-",50,G4),IF(Q4="int",11,""))</f>
        <v>128</v>
      </c>
      <c r="V4" s="3" t="str">
        <f t="shared" ref="V4:V12" si="5">IF(R4="",Q4,Q4&amp;"("&amp;R4&amp;")")</f>
        <v>varchar(128)</v>
      </c>
      <c r="Y4" s="8" t="str">
        <f t="shared" ref="Y4:Y17" si="6">IF(E4&lt;&gt;"","NotNull","")</f>
        <v/>
      </c>
      <c r="AC4">
        <f t="shared" ref="AC4:AC17" si="7">IF(G4&lt;&gt;"-",G4,"")</f>
        <v>128</v>
      </c>
    </row>
    <row r="5" spans="1:30" s="11" customFormat="1" x14ac:dyDescent="0.55000000000000004">
      <c r="B5" s="3" t="str">
        <f>INDEX(Entities!$B$3:$B$5,MATCH(EntityProperties!C5,Entities!$C$3:$C$5,0))</f>
        <v>TemplateManagement</v>
      </c>
      <c r="C5" s="11" t="s">
        <v>275</v>
      </c>
      <c r="D5" s="11" t="s">
        <v>318</v>
      </c>
      <c r="F5" s="11" t="s">
        <v>123</v>
      </c>
      <c r="G5" s="11">
        <v>1024</v>
      </c>
      <c r="K5" s="3" t="str">
        <f t="shared" ref="K5:K6" si="8">UPPER(B5)</f>
        <v>TEMPLATEMANAGEMENT</v>
      </c>
      <c r="L5" s="3" t="str">
        <f>VLOOKUP(C5,Entities!C:E,3,FALSE)</f>
        <v>Template</v>
      </c>
      <c r="M5" s="3" t="str">
        <f t="shared" ref="M5:M6" si="9">D5</f>
        <v>description</v>
      </c>
      <c r="N5" s="3">
        <f t="shared" ref="N5:N6" si="10">IF(L5=L4,N4+1,1)</f>
        <v>3</v>
      </c>
      <c r="P5" s="11" t="str">
        <f t="shared" ref="P5:P6" si="11">IF(E5=1,"NO","YES")</f>
        <v>YES</v>
      </c>
      <c r="Q5" s="3" t="str">
        <f>VLOOKUP(F5,vlookup!$B:$C,2,FALSE)</f>
        <v>varchar</v>
      </c>
      <c r="R5" s="3">
        <f t="shared" ref="R5:R6" si="12">IF(OR(Q5="char",Q5="varchar"),IF(G5="-",50,G5),IF(Q5="int",11,""))</f>
        <v>1024</v>
      </c>
      <c r="V5" s="3" t="str">
        <f t="shared" ref="V5:V6" si="13">IF(R5="",Q5,Q5&amp;"("&amp;R5&amp;")")</f>
        <v>varchar(1024)</v>
      </c>
      <c r="Y5" s="11" t="str">
        <f t="shared" ref="Y5:Y6" si="14">IF(E5&lt;&gt;"","NotNull","")</f>
        <v/>
      </c>
      <c r="AC5" s="11">
        <f t="shared" ref="AC5:AC6" si="15">IF(G5&lt;&gt;"-",G5,"")</f>
        <v>1024</v>
      </c>
    </row>
    <row r="6" spans="1:30" s="11" customFormat="1" x14ac:dyDescent="0.55000000000000004">
      <c r="B6" s="3" t="str">
        <f>INDEX(Entities!$B$3:$B$5,MATCH(EntityProperties!C6,Entities!$C$3:$C$5,0))</f>
        <v>TemplateManagement</v>
      </c>
      <c r="C6" s="11" t="s">
        <v>275</v>
      </c>
      <c r="D6" s="11" t="s">
        <v>320</v>
      </c>
      <c r="F6" s="11" t="s">
        <v>319</v>
      </c>
      <c r="G6" s="11">
        <v>512</v>
      </c>
      <c r="K6" s="3" t="str">
        <f t="shared" si="8"/>
        <v>TEMPLATEMANAGEMENT</v>
      </c>
      <c r="L6" s="3" t="str">
        <f>VLOOKUP(C6,Entities!C:E,3,FALSE)</f>
        <v>Template</v>
      </c>
      <c r="M6" s="3" t="str">
        <f t="shared" si="9"/>
        <v>path</v>
      </c>
      <c r="N6" s="3">
        <f t="shared" si="10"/>
        <v>4</v>
      </c>
      <c r="P6" s="11" t="str">
        <f t="shared" si="11"/>
        <v>YES</v>
      </c>
      <c r="Q6" s="3" t="str">
        <f>VLOOKUP(F6,vlookup!$B:$C,2,FALSE)</f>
        <v>varchar</v>
      </c>
      <c r="R6" s="3">
        <f t="shared" si="12"/>
        <v>512</v>
      </c>
      <c r="V6" s="3" t="str">
        <f t="shared" si="13"/>
        <v>varchar(512)</v>
      </c>
      <c r="Y6" s="11" t="str">
        <f t="shared" si="14"/>
        <v/>
      </c>
      <c r="AC6" s="11">
        <f t="shared" si="15"/>
        <v>512</v>
      </c>
    </row>
    <row r="7" spans="1:30" s="11" customFormat="1" x14ac:dyDescent="0.55000000000000004">
      <c r="B7" s="3" t="str">
        <f>INDEX(Entities!$B$3:$B$5,MATCH(EntityProperties!C7,Entities!$C$3:$C$5,0))</f>
        <v>TemplateManagement</v>
      </c>
      <c r="C7" s="11" t="s">
        <v>275</v>
      </c>
      <c r="D7" s="11" t="s">
        <v>321</v>
      </c>
      <c r="F7" s="11" t="s">
        <v>319</v>
      </c>
      <c r="G7" s="11">
        <v>1000000</v>
      </c>
      <c r="K7" s="3" t="str">
        <f t="shared" ref="K7" si="16">UPPER(B7)</f>
        <v>TEMPLATEMANAGEMENT</v>
      </c>
      <c r="L7" s="3" t="str">
        <f>VLOOKUP(C7,Entities!C:E,3,FALSE)</f>
        <v>Template</v>
      </c>
      <c r="M7" s="3" t="str">
        <f t="shared" ref="M7" si="17">D7</f>
        <v>content</v>
      </c>
      <c r="N7" s="3">
        <f t="shared" ref="N7:N12" si="18">IF(L7=L6,N6+1,1)</f>
        <v>5</v>
      </c>
      <c r="P7" s="11" t="str">
        <f t="shared" ref="P7" si="19">IF(E7=1,"NO","YES")</f>
        <v>YES</v>
      </c>
      <c r="Q7" s="3" t="str">
        <f>VLOOKUP(F7,vlookup!$B:$C,2,FALSE)</f>
        <v>varchar</v>
      </c>
      <c r="R7" s="3">
        <f t="shared" ref="R7" si="20">IF(OR(Q7="char",Q7="varchar"),IF(G7="-",50,G7),IF(Q7="int",11,""))</f>
        <v>1000000</v>
      </c>
      <c r="V7" s="3" t="str">
        <f t="shared" ref="V7" si="21">IF(R7="",Q7,Q7&amp;"("&amp;R7&amp;")")</f>
        <v>varchar(1000000)</v>
      </c>
      <c r="Y7" s="11" t="str">
        <f t="shared" ref="Y7" si="22">IF(E7&lt;&gt;"","NotNull","")</f>
        <v/>
      </c>
      <c r="AC7" s="11">
        <f t="shared" ref="AC7" si="23">IF(G7&lt;&gt;"-",G7,"")</f>
        <v>1000000</v>
      </c>
    </row>
    <row r="8" spans="1:30" s="11" customFormat="1" x14ac:dyDescent="0.55000000000000004">
      <c r="B8" s="3" t="str">
        <f>INDEX(Entities!$B$3:$B$5,MATCH(EntityProperties!C8,Entities!$C$3:$C$5,0))</f>
        <v>TemplateManagement</v>
      </c>
      <c r="C8" s="11" t="s">
        <v>275</v>
      </c>
      <c r="D8" s="11" t="s">
        <v>323</v>
      </c>
      <c r="F8" s="11" t="s">
        <v>319</v>
      </c>
      <c r="G8" s="11">
        <v>20</v>
      </c>
      <c r="K8" s="3" t="str">
        <f t="shared" ref="K8" si="24">UPPER(B8)</f>
        <v>TEMPLATEMANAGEMENT</v>
      </c>
      <c r="L8" s="3" t="str">
        <f>VLOOKUP(C8,Entities!C:E,3,FALSE)</f>
        <v>Template</v>
      </c>
      <c r="M8" s="3" t="str">
        <f t="shared" ref="M8" si="25">D8</f>
        <v>contentType</v>
      </c>
      <c r="N8" s="3">
        <f t="shared" ref="N8" si="26">IF(L8=L7,N7+1,1)</f>
        <v>6</v>
      </c>
      <c r="P8" s="11" t="str">
        <f t="shared" ref="P8" si="27">IF(E8=1,"NO","YES")</f>
        <v>YES</v>
      </c>
      <c r="Q8" s="3" t="str">
        <f>VLOOKUP(F8,vlookup!$B:$C,2,FALSE)</f>
        <v>varchar</v>
      </c>
      <c r="R8" s="3">
        <f t="shared" ref="R8" si="28">IF(OR(Q8="char",Q8="varchar"),IF(G8="-",50,G8),IF(Q8="int",11,""))</f>
        <v>20</v>
      </c>
      <c r="V8" s="3" t="str">
        <f t="shared" ref="V8" si="29">IF(R8="",Q8,Q8&amp;"("&amp;R8&amp;")")</f>
        <v>varchar(20)</v>
      </c>
      <c r="Y8" s="11" t="str">
        <f t="shared" ref="Y8" si="30">IF(E8&lt;&gt;"","NotNull","")</f>
        <v/>
      </c>
      <c r="AC8" s="11">
        <f t="shared" ref="AC8" si="31">IF(G8&lt;&gt;"-",G8,"")</f>
        <v>20</v>
      </c>
    </row>
    <row r="9" spans="1:30" s="11" customFormat="1" x14ac:dyDescent="0.55000000000000004">
      <c r="B9" s="3" t="str">
        <f>INDEX(Entities!$B$3:$B$5,MATCH(EntityProperties!C9,Entities!$C$3:$C$5,0))</f>
        <v>TemplateManagement</v>
      </c>
      <c r="C9" s="11" t="s">
        <v>275</v>
      </c>
      <c r="D9" s="11" t="s">
        <v>322</v>
      </c>
      <c r="F9" s="11" t="s">
        <v>319</v>
      </c>
      <c r="G9" s="11">
        <v>10000</v>
      </c>
      <c r="K9" s="3" t="str">
        <f t="shared" ref="K9" si="32">UPPER(B9)</f>
        <v>TEMPLATEMANAGEMENT</v>
      </c>
      <c r="L9" s="3" t="str">
        <f>VLOOKUP(C9,Entities!C:E,3,FALSE)</f>
        <v>Template</v>
      </c>
      <c r="M9" s="3" t="str">
        <f t="shared" ref="M9" si="33">D9</f>
        <v>sampleDataJsonStr</v>
      </c>
      <c r="N9" s="3">
        <f t="shared" ref="N9" si="34">IF(L9=L7,N7+1,1)</f>
        <v>6</v>
      </c>
      <c r="P9" s="11" t="str">
        <f t="shared" ref="P9" si="35">IF(E9=1,"NO","YES")</f>
        <v>YES</v>
      </c>
      <c r="Q9" s="3" t="str">
        <f>VLOOKUP(F9,vlookup!$B:$C,2,FALSE)</f>
        <v>varchar</v>
      </c>
      <c r="R9" s="3">
        <f t="shared" ref="R9" si="36">IF(OR(Q9="char",Q9="varchar"),IF(G9="-",50,G9),IF(Q9="int",11,""))</f>
        <v>10000</v>
      </c>
      <c r="V9" s="3" t="str">
        <f t="shared" ref="V9" si="37">IF(R9="",Q9,Q9&amp;"("&amp;R9&amp;")")</f>
        <v>varchar(10000)</v>
      </c>
      <c r="Y9" s="11" t="str">
        <f t="shared" ref="Y9" si="38">IF(E9&lt;&gt;"","NotNull","")</f>
        <v/>
      </c>
      <c r="AC9" s="11">
        <f t="shared" ref="AC9" si="39">IF(G9&lt;&gt;"-",G9,"")</f>
        <v>10000</v>
      </c>
    </row>
    <row r="10" spans="1:30" x14ac:dyDescent="0.55000000000000004">
      <c r="B10" s="3" t="str">
        <f>INDEX(Entities!$B$3:$B$5,MATCH(EntityProperties!C10,Entities!$C$3:$C$5,0))</f>
        <v>TemplateManagement</v>
      </c>
      <c r="C10" s="9" t="s">
        <v>277</v>
      </c>
      <c r="D10" t="s">
        <v>281</v>
      </c>
      <c r="E10">
        <v>1</v>
      </c>
      <c r="F10" t="s">
        <v>120</v>
      </c>
      <c r="G10" s="9" t="s">
        <v>72</v>
      </c>
      <c r="K10" s="3" t="str">
        <f t="shared" ref="K10:K12" si="40">UPPER(B10)</f>
        <v>TEMPLATEMANAGEMENT</v>
      </c>
      <c r="L10" s="3" t="str">
        <f>VLOOKUP(C10,Entities!C:E,3,FALSE)</f>
        <v>TemplateParameter</v>
      </c>
      <c r="M10" s="3" t="str">
        <f t="shared" ref="M10:M12" si="41">D10</f>
        <v>templateId</v>
      </c>
      <c r="N10" s="3">
        <f>IF(L10=L7,N7+1,1)</f>
        <v>1</v>
      </c>
      <c r="P10" s="6" t="str">
        <f t="shared" si="3"/>
        <v>NO</v>
      </c>
      <c r="Q10" s="3" t="str">
        <f>VLOOKUP(F10,vlookup!$B:$C,2,FALSE)</f>
        <v>int</v>
      </c>
      <c r="R10" s="3">
        <f t="shared" si="4"/>
        <v>11</v>
      </c>
      <c r="V10" s="3" t="str">
        <f t="shared" si="5"/>
        <v>int(11)</v>
      </c>
      <c r="Y10" s="8" t="str">
        <f t="shared" si="6"/>
        <v>NotNull</v>
      </c>
      <c r="AC10" t="str">
        <f t="shared" si="7"/>
        <v/>
      </c>
    </row>
    <row r="11" spans="1:30" x14ac:dyDescent="0.55000000000000004">
      <c r="B11" s="3" t="str">
        <f>INDEX(Entities!$B$3:$B$5,MATCH(EntityProperties!C11,Entities!$C$3:$C$5,0))</f>
        <v>TemplateManagement</v>
      </c>
      <c r="C11" s="9" t="s">
        <v>277</v>
      </c>
      <c r="D11" s="9" t="s">
        <v>283</v>
      </c>
      <c r="E11">
        <v>2</v>
      </c>
      <c r="F11" s="9" t="s">
        <v>120</v>
      </c>
      <c r="G11" t="s">
        <v>128</v>
      </c>
      <c r="K11" s="3" t="str">
        <f t="shared" si="40"/>
        <v>TEMPLATEMANAGEMENT</v>
      </c>
      <c r="L11" s="3" t="str">
        <f>VLOOKUP(C11,Entities!C:E,3,FALSE)</f>
        <v>TemplateParameter</v>
      </c>
      <c r="M11" s="3" t="str">
        <f t="shared" si="41"/>
        <v>parameterId</v>
      </c>
      <c r="N11" s="3">
        <f t="shared" si="18"/>
        <v>2</v>
      </c>
      <c r="P11" s="6" t="str">
        <f t="shared" si="3"/>
        <v>YES</v>
      </c>
      <c r="Q11" s="3" t="str">
        <f>VLOOKUP(F11,vlookup!$B:$C,2,FALSE)</f>
        <v>int</v>
      </c>
      <c r="R11" s="3">
        <f t="shared" si="4"/>
        <v>11</v>
      </c>
      <c r="V11" s="3" t="str">
        <f t="shared" si="5"/>
        <v>int(11)</v>
      </c>
      <c r="Y11" s="8" t="str">
        <f t="shared" si="6"/>
        <v>NotNull</v>
      </c>
      <c r="AC11" t="str">
        <f t="shared" si="7"/>
        <v/>
      </c>
    </row>
    <row r="12" spans="1:30" x14ac:dyDescent="0.55000000000000004">
      <c r="B12" s="3" t="str">
        <f>INDEX(Entities!$B$3:$B$5,MATCH(EntityProperties!C12,Entities!$C$3:$C$5,0))</f>
        <v>TemplateManagement</v>
      </c>
      <c r="C12" s="9" t="s">
        <v>277</v>
      </c>
      <c r="D12" t="s">
        <v>284</v>
      </c>
      <c r="F12" t="s">
        <v>123</v>
      </c>
      <c r="G12">
        <v>255</v>
      </c>
      <c r="H12" s="9"/>
      <c r="K12" s="3" t="str">
        <f t="shared" si="40"/>
        <v>TEMPLATEMANAGEMENT</v>
      </c>
      <c r="L12" s="3" t="str">
        <f>VLOOKUP(C12,Entities!C:E,3,FALSE)</f>
        <v>TemplateParameter</v>
      </c>
      <c r="M12" s="3" t="str">
        <f t="shared" si="41"/>
        <v>parameterName</v>
      </c>
      <c r="N12" s="3">
        <f t="shared" si="18"/>
        <v>3</v>
      </c>
      <c r="P12" s="6" t="str">
        <f t="shared" si="3"/>
        <v>YES</v>
      </c>
      <c r="Q12" s="3" t="str">
        <f>VLOOKUP(F12,vlookup!$B:$C,2,FALSE)</f>
        <v>varchar</v>
      </c>
      <c r="R12" s="3">
        <f t="shared" si="4"/>
        <v>255</v>
      </c>
      <c r="V12" s="3" t="str">
        <f t="shared" si="5"/>
        <v>varchar(255)</v>
      </c>
      <c r="Y12" s="8" t="str">
        <f t="shared" si="6"/>
        <v/>
      </c>
      <c r="AC12">
        <f t="shared" si="7"/>
        <v>255</v>
      </c>
    </row>
    <row r="13" spans="1:30" x14ac:dyDescent="0.55000000000000004">
      <c r="B13" s="3"/>
      <c r="C13" s="9"/>
      <c r="K13" s="3"/>
      <c r="L13" s="3"/>
      <c r="M13" s="3"/>
      <c r="N13" s="3"/>
      <c r="P13" s="6"/>
      <c r="Q13" s="3"/>
      <c r="R13" s="3"/>
      <c r="V13" s="3"/>
    </row>
    <row r="14" spans="1:30" x14ac:dyDescent="0.55000000000000004">
      <c r="B14" s="3"/>
      <c r="C14" s="9"/>
      <c r="F14" s="9"/>
      <c r="G14" s="9"/>
      <c r="K14" s="3"/>
      <c r="L14" s="3"/>
      <c r="M14" s="3"/>
      <c r="N14" s="3"/>
      <c r="P14" s="6"/>
      <c r="Q14" s="3"/>
      <c r="R14" s="3"/>
      <c r="V14" s="3"/>
    </row>
    <row r="15" spans="1:30" x14ac:dyDescent="0.55000000000000004">
      <c r="B15" s="3"/>
      <c r="K15" s="3"/>
      <c r="L15" s="3"/>
      <c r="M15" s="3"/>
      <c r="N15" s="3"/>
      <c r="P15" s="6"/>
      <c r="Q15" s="3"/>
      <c r="R15" s="3"/>
      <c r="V15" s="3"/>
      <c r="Y15" s="8" t="str">
        <f t="shared" si="6"/>
        <v/>
      </c>
      <c r="AC15">
        <f t="shared" si="7"/>
        <v>0</v>
      </c>
    </row>
    <row r="16" spans="1:30" x14ac:dyDescent="0.55000000000000004">
      <c r="B16" s="3"/>
      <c r="K16" s="3"/>
      <c r="L16" s="3"/>
      <c r="M16" s="3"/>
      <c r="N16" s="3"/>
      <c r="P16" s="6"/>
      <c r="Q16" s="3"/>
      <c r="R16" s="3"/>
      <c r="V16" s="3"/>
      <c r="Y16" s="8" t="str">
        <f t="shared" si="6"/>
        <v/>
      </c>
      <c r="AC16">
        <f t="shared" si="7"/>
        <v>0</v>
      </c>
    </row>
    <row r="17" spans="2:29" x14ac:dyDescent="0.55000000000000004">
      <c r="B17" s="3"/>
      <c r="K17" s="3"/>
      <c r="L17" s="3"/>
      <c r="M17" s="3"/>
      <c r="N17" s="3"/>
      <c r="P17" s="6"/>
      <c r="Q17" s="3"/>
      <c r="R17" s="3"/>
      <c r="V17" s="3"/>
      <c r="Y17" s="8" t="str">
        <f t="shared" si="6"/>
        <v/>
      </c>
      <c r="AC17">
        <f t="shared" si="7"/>
        <v>0</v>
      </c>
    </row>
  </sheetData>
  <autoFilter ref="A1:AD14" xr:uid="{B02FBA99-861D-4255-8BEE-D719BA83889D}"/>
  <phoneticPr fontId="1"/>
  <conditionalFormatting sqref="Z3:AA17">
    <cfRule type="expression" dxfId="3" priority="2">
      <formula>AND($F3&lt;&gt;"Integer")</formula>
    </cfRule>
  </conditionalFormatting>
  <conditionalFormatting sqref="AB3:AD17">
    <cfRule type="expression" dxfId="2" priority="1">
      <formula>NOT($F3="String")</formula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DF31B7-77A6-4EF8-A422-AFD74F9E8DB6}">
          <x14:formula1>
            <xm:f>List!$B$2:$B$10</xm:f>
          </x14:formula1>
          <xm:sqref>Y3:Y17</xm:sqref>
        </x14:dataValidation>
        <x14:dataValidation type="list" allowBlank="1" showInputMessage="1" showErrorMessage="1" xr:uid="{4B0F9129-3A24-4315-8826-417A47D2DED6}">
          <x14:formula1>
            <xm:f>vlookup!$B$2:$B$20</xm:f>
          </x14:formula1>
          <xm:sqref>F3:F17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2928-182B-4A6F-BCC7-FAB8E995E26D}">
  <dimension ref="A1:AD12"/>
  <sheetViews>
    <sheetView zoomScale="85" zoomScaleNormal="85" workbookViewId="0">
      <selection activeCell="M3" sqref="M3"/>
    </sheetView>
  </sheetViews>
  <sheetFormatPr defaultRowHeight="18" x14ac:dyDescent="0.55000000000000004"/>
  <cols>
    <col min="1" max="1" width="12.25" style="10" bestFit="1" customWidth="1"/>
    <col min="2" max="2" width="21.75" style="10" bestFit="1" customWidth="1"/>
    <col min="3" max="3" width="20.83203125" style="10" customWidth="1"/>
    <col min="4" max="4" width="21.83203125" style="10" bestFit="1" customWidth="1"/>
    <col min="5" max="5" width="8.6640625" style="10"/>
    <col min="6" max="6" width="17.25" style="10" bestFit="1" customWidth="1"/>
    <col min="7" max="7" width="8.6640625" style="10"/>
    <col min="8" max="8" width="14.25" style="10" bestFit="1" customWidth="1"/>
    <col min="9" max="9" width="19.25" style="10" customWidth="1"/>
    <col min="10" max="10" width="8.6640625" style="10"/>
    <col min="11" max="11" width="12.4140625" style="10" customWidth="1"/>
    <col min="12" max="12" width="15.4140625" style="10" customWidth="1"/>
    <col min="13" max="13" width="16.83203125" style="10" customWidth="1"/>
    <col min="14" max="24" width="8.6640625" style="10"/>
    <col min="25" max="30" width="17" style="10" customWidth="1"/>
    <col min="31" max="16384" width="8.6640625" style="10"/>
  </cols>
  <sheetData>
    <row r="1" spans="1:30" x14ac:dyDescent="0.55000000000000004">
      <c r="A1" s="10" t="s">
        <v>0</v>
      </c>
      <c r="D1" s="10" t="s">
        <v>288</v>
      </c>
      <c r="E1" s="10" t="s">
        <v>289</v>
      </c>
      <c r="F1" s="10" t="s">
        <v>290</v>
      </c>
      <c r="G1" s="10" t="s">
        <v>291</v>
      </c>
      <c r="H1" s="10" t="s">
        <v>292</v>
      </c>
      <c r="I1" s="10" t="s">
        <v>293</v>
      </c>
      <c r="M1" s="10" t="s">
        <v>294</v>
      </c>
      <c r="N1" s="10" t="s">
        <v>316</v>
      </c>
      <c r="O1" s="10" t="s">
        <v>295</v>
      </c>
      <c r="P1" s="10" t="s">
        <v>296</v>
      </c>
      <c r="Q1" s="10" t="s">
        <v>297</v>
      </c>
      <c r="R1" s="10" t="s">
        <v>298</v>
      </c>
      <c r="S1" s="10" t="s">
        <v>299</v>
      </c>
      <c r="T1" s="10" t="s">
        <v>300</v>
      </c>
      <c r="U1" s="10" t="s">
        <v>301</v>
      </c>
      <c r="V1" s="10" t="s">
        <v>302</v>
      </c>
      <c r="W1" s="10" t="s">
        <v>303</v>
      </c>
      <c r="Y1" s="10" t="s">
        <v>304</v>
      </c>
      <c r="Z1" s="10" t="s">
        <v>305</v>
      </c>
      <c r="AA1" s="10" t="s">
        <v>306</v>
      </c>
      <c r="AB1" s="10" t="s">
        <v>307</v>
      </c>
      <c r="AC1" s="10" t="s">
        <v>308</v>
      </c>
      <c r="AD1" s="10" t="s">
        <v>309</v>
      </c>
    </row>
    <row r="2" spans="1:30" x14ac:dyDescent="0.55000000000000004">
      <c r="B2" s="10" t="s">
        <v>171</v>
      </c>
      <c r="C2" s="10" t="s">
        <v>83</v>
      </c>
      <c r="D2" s="10" t="s">
        <v>84</v>
      </c>
      <c r="E2" s="10" t="s">
        <v>97</v>
      </c>
      <c r="F2" s="10" t="s">
        <v>118</v>
      </c>
      <c r="G2" s="10" t="s">
        <v>119</v>
      </c>
      <c r="H2" s="10" t="s">
        <v>129</v>
      </c>
      <c r="K2" s="10" t="s">
        <v>249</v>
      </c>
      <c r="L2" s="10" t="s">
        <v>53</v>
      </c>
      <c r="M2" s="10" t="s">
        <v>54</v>
      </c>
      <c r="N2" s="10" t="s">
        <v>251</v>
      </c>
      <c r="P2" s="10" t="s">
        <v>58</v>
      </c>
      <c r="Q2" s="10" t="s">
        <v>59</v>
      </c>
      <c r="R2" s="10" t="s">
        <v>60</v>
      </c>
      <c r="V2" s="10" t="s">
        <v>65</v>
      </c>
      <c r="Y2" s="10" t="s">
        <v>259</v>
      </c>
      <c r="Z2" s="10" t="s">
        <v>256</v>
      </c>
      <c r="AA2" s="10" t="s">
        <v>257</v>
      </c>
      <c r="AB2" s="10" t="s">
        <v>260</v>
      </c>
      <c r="AC2" s="10" t="s">
        <v>261</v>
      </c>
      <c r="AD2" s="10" t="s">
        <v>265</v>
      </c>
    </row>
    <row r="3" spans="1:30" x14ac:dyDescent="0.55000000000000004">
      <c r="A3" s="10" t="s">
        <v>310</v>
      </c>
      <c r="B3" s="12"/>
      <c r="C3" s="12"/>
      <c r="D3" s="10" t="s">
        <v>311</v>
      </c>
      <c r="F3" s="10" t="s">
        <v>267</v>
      </c>
      <c r="G3" s="10" t="s">
        <v>72</v>
      </c>
      <c r="K3" s="12" t="str">
        <f>UPPER(B3)</f>
        <v/>
      </c>
      <c r="L3" s="12"/>
      <c r="M3" s="3" t="str">
        <f>D3</f>
        <v>createdTimestamp</v>
      </c>
      <c r="N3" s="12">
        <v>10001</v>
      </c>
      <c r="P3" s="10" t="str">
        <f>IF(E3=1,"NO","YES")</f>
        <v>YES</v>
      </c>
      <c r="Q3" s="3" t="str">
        <f>VLOOKUP(F3,vlookup!$B:$C,2,FALSE)</f>
        <v>datetime</v>
      </c>
      <c r="R3" s="3" t="str">
        <f>IF(OR(Q3="char",Q3="varchar"),IF(G3="-",50,G3),IF(Q3="int",11,""))</f>
        <v/>
      </c>
      <c r="V3" s="3" t="str">
        <f>IF(R3="",Q3,Q3&amp;"("&amp;R3&amp;")")</f>
        <v>datetime</v>
      </c>
      <c r="Y3" s="10" t="str">
        <f>IF(E3&lt;&gt;"","NotNull","")</f>
        <v/>
      </c>
      <c r="AC3" s="10" t="str">
        <f>IF(G3&lt;&gt;"-",G3,"")</f>
        <v/>
      </c>
    </row>
    <row r="4" spans="1:30" x14ac:dyDescent="0.55000000000000004">
      <c r="B4" s="12"/>
      <c r="C4" s="12"/>
      <c r="D4" s="10" t="s">
        <v>312</v>
      </c>
      <c r="F4" s="10" t="s">
        <v>123</v>
      </c>
      <c r="G4" s="10">
        <v>255</v>
      </c>
      <c r="K4" s="12" t="str">
        <f t="shared" ref="K4:K6" si="0">UPPER(B4)</f>
        <v/>
      </c>
      <c r="L4" s="12"/>
      <c r="M4" s="3" t="str">
        <f t="shared" ref="M4:M6" si="1">D4</f>
        <v>createdBy</v>
      </c>
      <c r="N4" s="12">
        <f>N3+1</f>
        <v>10002</v>
      </c>
      <c r="P4" s="10" t="str">
        <f t="shared" ref="P4:P6" si="2">IF(E4=1,"NO","YES")</f>
        <v>YES</v>
      </c>
      <c r="Q4" s="3" t="str">
        <f>VLOOKUP(F4,vlookup!$B:$C,2,FALSE)</f>
        <v>varchar</v>
      </c>
      <c r="R4" s="3">
        <f t="shared" ref="R4:R6" si="3">IF(OR(Q4="char",Q4="varchar"),IF(G4="-",50,G4),IF(Q4="int",11,""))</f>
        <v>255</v>
      </c>
      <c r="V4" s="3" t="str">
        <f t="shared" ref="V4:V6" si="4">IF(R4="",Q4,Q4&amp;"("&amp;R4&amp;")")</f>
        <v>varchar(255)</v>
      </c>
      <c r="Y4" s="10" t="str">
        <f t="shared" ref="Y4:Y6" si="5">IF(E4&lt;&gt;"","NotNull","")</f>
        <v/>
      </c>
      <c r="AC4" s="10">
        <f t="shared" ref="AC4:AC6" si="6">IF(G4&lt;&gt;"-",G4,"")</f>
        <v>255</v>
      </c>
    </row>
    <row r="5" spans="1:30" x14ac:dyDescent="0.55000000000000004">
      <c r="B5" s="12"/>
      <c r="C5" s="12"/>
      <c r="D5" s="10" t="s">
        <v>313</v>
      </c>
      <c r="F5" s="10" t="s">
        <v>267</v>
      </c>
      <c r="G5" s="10" t="s">
        <v>72</v>
      </c>
      <c r="K5" s="12" t="str">
        <f t="shared" si="0"/>
        <v/>
      </c>
      <c r="L5" s="12"/>
      <c r="M5" s="3" t="str">
        <f t="shared" si="1"/>
        <v>updatedTimestamp</v>
      </c>
      <c r="N5" s="12">
        <f t="shared" ref="N5:N6" si="7">N4+1</f>
        <v>10003</v>
      </c>
      <c r="P5" s="10" t="str">
        <f t="shared" si="2"/>
        <v>YES</v>
      </c>
      <c r="Q5" s="3" t="str">
        <f>VLOOKUP(F5,vlookup!$B:$C,2,FALSE)</f>
        <v>datetime</v>
      </c>
      <c r="R5" s="3" t="str">
        <f t="shared" si="3"/>
        <v/>
      </c>
      <c r="V5" s="3" t="str">
        <f t="shared" si="4"/>
        <v>datetime</v>
      </c>
      <c r="Y5" s="10" t="str">
        <f t="shared" si="5"/>
        <v/>
      </c>
      <c r="AC5" s="10" t="str">
        <f t="shared" si="6"/>
        <v/>
      </c>
    </row>
    <row r="6" spans="1:30" x14ac:dyDescent="0.55000000000000004">
      <c r="B6" s="12"/>
      <c r="C6" s="12"/>
      <c r="D6" s="10" t="s">
        <v>314</v>
      </c>
      <c r="F6" s="10" t="s">
        <v>123</v>
      </c>
      <c r="G6" s="10">
        <v>255</v>
      </c>
      <c r="K6" s="12" t="str">
        <f t="shared" si="0"/>
        <v/>
      </c>
      <c r="L6" s="12"/>
      <c r="M6" s="3" t="str">
        <f t="shared" si="1"/>
        <v>updatedBy</v>
      </c>
      <c r="N6" s="12">
        <f t="shared" si="7"/>
        <v>10004</v>
      </c>
      <c r="P6" s="10" t="str">
        <f t="shared" si="2"/>
        <v>YES</v>
      </c>
      <c r="Q6" s="3" t="str">
        <f>VLOOKUP(F6,vlookup!$B:$C,2,FALSE)</f>
        <v>varchar</v>
      </c>
      <c r="R6" s="3">
        <f t="shared" si="3"/>
        <v>255</v>
      </c>
      <c r="V6" s="3" t="str">
        <f t="shared" si="4"/>
        <v>varchar(255)</v>
      </c>
      <c r="Y6" s="10" t="str">
        <f t="shared" si="5"/>
        <v/>
      </c>
      <c r="AC6" s="10">
        <f t="shared" si="6"/>
        <v>255</v>
      </c>
    </row>
    <row r="7" spans="1:30" x14ac:dyDescent="0.55000000000000004">
      <c r="B7" s="12"/>
      <c r="C7" s="12"/>
      <c r="K7" s="12"/>
      <c r="L7" s="12"/>
      <c r="M7" s="3"/>
      <c r="N7" s="12"/>
      <c r="Q7" s="3"/>
      <c r="R7" s="3"/>
      <c r="V7" s="3"/>
    </row>
    <row r="8" spans="1:30" x14ac:dyDescent="0.55000000000000004">
      <c r="B8" s="12"/>
      <c r="C8" s="12"/>
      <c r="K8" s="12"/>
      <c r="L8" s="12"/>
      <c r="M8" s="3"/>
      <c r="N8" s="12"/>
      <c r="Q8" s="3"/>
      <c r="R8" s="3"/>
      <c r="V8" s="3"/>
    </row>
    <row r="9" spans="1:30" x14ac:dyDescent="0.55000000000000004">
      <c r="B9" s="12"/>
      <c r="C9" s="12"/>
      <c r="K9" s="12"/>
      <c r="L9" s="12"/>
      <c r="M9" s="3"/>
      <c r="N9" s="12"/>
      <c r="Q9" s="3"/>
      <c r="R9" s="3"/>
      <c r="V9" s="3"/>
    </row>
    <row r="10" spans="1:30" x14ac:dyDescent="0.55000000000000004">
      <c r="B10" s="12"/>
      <c r="C10" s="12"/>
      <c r="K10" s="12"/>
      <c r="L10" s="12"/>
      <c r="M10" s="3"/>
      <c r="N10" s="12"/>
      <c r="Q10" s="3"/>
      <c r="R10" s="3"/>
      <c r="V10" s="3"/>
    </row>
    <row r="11" spans="1:30" x14ac:dyDescent="0.55000000000000004">
      <c r="B11" s="12"/>
      <c r="C11" s="12"/>
      <c r="K11" s="12"/>
      <c r="L11" s="12"/>
      <c r="M11" s="3"/>
      <c r="N11" s="12"/>
      <c r="Q11" s="3"/>
      <c r="R11" s="3"/>
      <c r="V11" s="3"/>
    </row>
    <row r="12" spans="1:30" x14ac:dyDescent="0.55000000000000004">
      <c r="B12" s="12"/>
      <c r="C12" s="12"/>
      <c r="K12" s="12"/>
      <c r="L12" s="12"/>
      <c r="M12" s="3"/>
      <c r="N12" s="12"/>
      <c r="Q12" s="3"/>
      <c r="R12" s="3"/>
      <c r="V12" s="3"/>
    </row>
  </sheetData>
  <autoFilter ref="A1:AD9" xr:uid="{B02FBA99-861D-4255-8BEE-D719BA83889D}"/>
  <phoneticPr fontId="1"/>
  <conditionalFormatting sqref="Z3:AA12">
    <cfRule type="expression" dxfId="1" priority="2">
      <formula>AND($F3&lt;&gt;"Integer")</formula>
    </cfRule>
  </conditionalFormatting>
  <conditionalFormatting sqref="AB3:AD12">
    <cfRule type="expression" dxfId="0" priority="1">
      <formula>NOT($F3="String")</formula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3D3AD55-13D7-4C15-91AD-2C9FAACBBF5C}">
          <x14:formula1>
            <xm:f>vlookup!$B$2:$B$20</xm:f>
          </x14:formula1>
          <xm:sqref>F3:F12</xm:sqref>
        </x14:dataValidation>
        <x14:dataValidation type="list" allowBlank="1" showInputMessage="1" showErrorMessage="1" xr:uid="{D9E4883C-9719-49B1-B1B7-E52958469C83}">
          <x14:formula1>
            <xm:f>List!$B$2:$B$10</xm:f>
          </x14:formula1>
          <xm:sqref>Y3:Y12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D3" sqref="D3"/>
    </sheetView>
  </sheetViews>
  <sheetFormatPr defaultRowHeight="18" x14ac:dyDescent="0.55000000000000004"/>
  <cols>
    <col min="1" max="1" width="8.4140625" bestFit="1" customWidth="1"/>
    <col min="2" max="2" width="13.75" bestFit="1" customWidth="1"/>
    <col min="3" max="3" width="12.4140625" bestFit="1" customWidth="1"/>
    <col min="4" max="4" width="18.4140625" bestFit="1" customWidth="1"/>
  </cols>
  <sheetData>
    <row r="1" spans="1:4" x14ac:dyDescent="0.55000000000000004">
      <c r="A1" t="s">
        <v>204</v>
      </c>
      <c r="B1" t="s">
        <v>203</v>
      </c>
      <c r="C1" t="s">
        <v>141</v>
      </c>
      <c r="D1" t="s">
        <v>142</v>
      </c>
    </row>
    <row r="2" spans="1:4" x14ac:dyDescent="0.55000000000000004">
      <c r="B2" t="s">
        <v>134</v>
      </c>
      <c r="C2" t="s">
        <v>135</v>
      </c>
      <c r="D2" t="s">
        <v>136</v>
      </c>
    </row>
    <row r="3" spans="1:4" x14ac:dyDescent="0.55000000000000004">
      <c r="A3" t="s">
        <v>202</v>
      </c>
      <c r="B3" t="s">
        <v>205</v>
      </c>
      <c r="C3" t="s">
        <v>130</v>
      </c>
      <c r="D3" t="s">
        <v>132</v>
      </c>
    </row>
    <row r="4" spans="1:4" x14ac:dyDescent="0.55000000000000004">
      <c r="B4" s="2" t="s">
        <v>205</v>
      </c>
      <c r="C4" t="s">
        <v>131</v>
      </c>
      <c r="D4" t="s">
        <v>133</v>
      </c>
    </row>
    <row r="5" spans="1:4" x14ac:dyDescent="0.55000000000000004">
      <c r="B5" t="s">
        <v>206</v>
      </c>
      <c r="C5" t="s">
        <v>207</v>
      </c>
      <c r="D5" t="s">
        <v>209</v>
      </c>
    </row>
    <row r="6" spans="1:4" x14ac:dyDescent="0.55000000000000004">
      <c r="B6" s="2" t="s">
        <v>206</v>
      </c>
      <c r="C6" t="s">
        <v>208</v>
      </c>
      <c r="D6" t="s">
        <v>210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"/>
  <sheetViews>
    <sheetView workbookViewId="0">
      <selection activeCell="B1" sqref="B1"/>
    </sheetView>
  </sheetViews>
  <sheetFormatPr defaultRowHeight="18" x14ac:dyDescent="0.55000000000000004"/>
  <cols>
    <col min="1" max="1" width="11" bestFit="1" customWidth="1"/>
    <col min="2" max="2" width="30.1640625" bestFit="1" customWidth="1"/>
    <col min="3" max="3" width="16.83203125" style="5" customWidth="1"/>
    <col min="4" max="6" width="12.83203125" style="5" customWidth="1"/>
    <col min="7" max="7" width="12.83203125" customWidth="1"/>
    <col min="8" max="8" width="15.25" customWidth="1"/>
    <col min="9" max="10" width="8.75" style="5"/>
    <col min="12" max="12" width="13.4140625" bestFit="1" customWidth="1"/>
  </cols>
  <sheetData>
    <row r="1" spans="1:12" s="5" customFormat="1" x14ac:dyDescent="0.55000000000000004">
      <c r="B1" s="5" t="s">
        <v>218</v>
      </c>
      <c r="C1" s="5" t="s">
        <v>220</v>
      </c>
      <c r="D1" s="5" t="s">
        <v>221</v>
      </c>
      <c r="E1" s="5" t="s">
        <v>222</v>
      </c>
      <c r="F1" s="5" t="s">
        <v>223</v>
      </c>
      <c r="G1" s="5" t="s">
        <v>219</v>
      </c>
      <c r="H1" s="5" t="s">
        <v>224</v>
      </c>
      <c r="I1" s="5" t="s">
        <v>225</v>
      </c>
      <c r="J1" s="5" t="s">
        <v>226</v>
      </c>
      <c r="K1" s="5" t="s">
        <v>227</v>
      </c>
      <c r="L1" s="5" t="s">
        <v>229</v>
      </c>
    </row>
    <row r="2" spans="1:12" x14ac:dyDescent="0.55000000000000004">
      <c r="B2" t="s">
        <v>217</v>
      </c>
      <c r="C2" s="5" t="s">
        <v>233</v>
      </c>
      <c r="D2" s="6" t="s">
        <v>234</v>
      </c>
      <c r="E2" s="6" t="s">
        <v>235</v>
      </c>
      <c r="F2" s="6" t="s">
        <v>236</v>
      </c>
      <c r="G2" t="s">
        <v>214</v>
      </c>
      <c r="H2" t="s">
        <v>237</v>
      </c>
      <c r="I2" s="6" t="s">
        <v>238</v>
      </c>
      <c r="J2" s="6" t="s">
        <v>239</v>
      </c>
      <c r="K2" s="6" t="s">
        <v>240</v>
      </c>
      <c r="L2" t="s">
        <v>232</v>
      </c>
    </row>
    <row r="3" spans="1:12" x14ac:dyDescent="0.55000000000000004">
      <c r="A3" t="s">
        <v>228</v>
      </c>
      <c r="B3" t="s">
        <v>216</v>
      </c>
      <c r="C3" s="5" t="s">
        <v>95</v>
      </c>
      <c r="G3" t="s">
        <v>215</v>
      </c>
      <c r="H3" t="s">
        <v>95</v>
      </c>
      <c r="L3" t="s">
        <v>230</v>
      </c>
    </row>
    <row r="4" spans="1:12" x14ac:dyDescent="0.55000000000000004">
      <c r="B4" t="s">
        <v>82</v>
      </c>
      <c r="C4" s="5" t="s">
        <v>231</v>
      </c>
      <c r="G4" t="s">
        <v>112</v>
      </c>
      <c r="H4" t="s">
        <v>231</v>
      </c>
      <c r="L4" s="5" t="s">
        <v>230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C8"/>
  <sheetViews>
    <sheetView workbookViewId="0">
      <selection activeCell="C9" sqref="C9"/>
    </sheetView>
  </sheetViews>
  <sheetFormatPr defaultRowHeight="18" x14ac:dyDescent="0.55000000000000004"/>
  <cols>
    <col min="1" max="1" width="8.75" customWidth="1"/>
    <col min="2" max="2" width="26.83203125" bestFit="1" customWidth="1"/>
    <col min="3" max="3" width="13.58203125" bestFit="1" customWidth="1"/>
  </cols>
  <sheetData>
    <row r="1" spans="2:3" s="8" customFormat="1" x14ac:dyDescent="0.55000000000000004">
      <c r="B1" t="s">
        <v>184</v>
      </c>
    </row>
    <row r="2" spans="2:3" x14ac:dyDescent="0.55000000000000004">
      <c r="B2" t="s">
        <v>182</v>
      </c>
      <c r="C2" t="s">
        <v>183</v>
      </c>
    </row>
    <row r="3" spans="2:3" x14ac:dyDescent="0.55000000000000004">
      <c r="B3" t="s">
        <v>125</v>
      </c>
      <c r="C3" t="s">
        <v>167</v>
      </c>
    </row>
    <row r="4" spans="2:3" x14ac:dyDescent="0.55000000000000004">
      <c r="B4" t="s">
        <v>267</v>
      </c>
      <c r="C4" t="s">
        <v>185</v>
      </c>
    </row>
    <row r="5" spans="2:3" x14ac:dyDescent="0.55000000000000004">
      <c r="B5" t="s">
        <v>120</v>
      </c>
      <c r="C5" t="s">
        <v>165</v>
      </c>
    </row>
    <row r="6" spans="2:3" x14ac:dyDescent="0.55000000000000004">
      <c r="B6" t="s">
        <v>124</v>
      </c>
      <c r="C6" t="s">
        <v>186</v>
      </c>
    </row>
    <row r="7" spans="2:3" x14ac:dyDescent="0.55000000000000004">
      <c r="B7" t="s">
        <v>122</v>
      </c>
      <c r="C7" t="s">
        <v>168</v>
      </c>
    </row>
    <row r="8" spans="2:3" x14ac:dyDescent="0.55000000000000004">
      <c r="B8" t="s">
        <v>285</v>
      </c>
      <c r="C8" t="s">
        <v>286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ED7D-1F7A-456C-A1D3-5730D1B276A4}">
  <dimension ref="A1:C4"/>
  <sheetViews>
    <sheetView workbookViewId="0">
      <selection activeCell="C3" sqref="C3"/>
    </sheetView>
  </sheetViews>
  <sheetFormatPr defaultRowHeight="18" x14ac:dyDescent="0.55000000000000004"/>
  <cols>
    <col min="1" max="1" width="11.25" bestFit="1" customWidth="1"/>
    <col min="2" max="3" width="21.33203125" customWidth="1"/>
  </cols>
  <sheetData>
    <row r="1" spans="1:3" x14ac:dyDescent="0.55000000000000004">
      <c r="B1" t="s">
        <v>258</v>
      </c>
      <c r="C1" t="s">
        <v>264</v>
      </c>
    </row>
    <row r="2" spans="1:3" x14ac:dyDescent="0.55000000000000004">
      <c r="A2" t="s">
        <v>266</v>
      </c>
    </row>
    <row r="3" spans="1:3" x14ac:dyDescent="0.55000000000000004">
      <c r="B3" t="s">
        <v>262</v>
      </c>
    </row>
    <row r="4" spans="1:3" x14ac:dyDescent="0.55000000000000004">
      <c r="B4" t="s">
        <v>263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8" x14ac:dyDescent="0.5500000000000000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Application</vt:lpstr>
      <vt:lpstr>Entities</vt:lpstr>
      <vt:lpstr>EntityProperties</vt:lpstr>
      <vt:lpstr>DefaultEntityProperties</vt:lpstr>
      <vt:lpstr>CodeMaster</vt:lpstr>
      <vt:lpstr>Relation</vt:lpstr>
      <vt:lpstr>vlookup</vt:lpstr>
      <vt:lpstr>List</vt:lpstr>
      <vt:lpstr>bk</vt:lpstr>
      <vt:lpstr>Database-Entity</vt:lpstr>
      <vt:lpstr>Entity-DB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2017-03-05T07:50:48Z</dcterms:created>
  <dcterms:modified xsi:type="dcterms:W3CDTF">2018-05-03T08:19:22Z</dcterms:modified>
</cp:coreProperties>
</file>