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F8C43C3B-1088-4FB5-BDAD-C2051A913B0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Form Responses 1" sheetId="1" r:id="rId1"/>
    <sheet name="Analysis" sheetId="3" r:id="rId2"/>
    <sheet name="Sheet 1" sheetId="2" r:id="rId3"/>
  </sheets>
  <definedNames>
    <definedName name="_xlnm._FilterDatabase" localSheetId="0" hidden="1">'Form Responses 1'!$A$1:$Y$1</definedName>
    <definedName name="_xlnm.Print_Area" localSheetId="0">'Form Responses 1'!$A$1:$W$57</definedName>
  </definedNames>
  <calcPr calcId="191029"/>
  <pivotCaches>
    <pivotCache cacheId="0" r:id="rId4"/>
    <pivotCache cacheId="1" r:id="rId5"/>
    <pivotCache cacheId="2" r:id="rId6"/>
    <pivotCache cacheId="35" r:id="rId7"/>
    <pivotCache cacheId="39" r:id="rId8"/>
    <pivotCache cacheId="43" r:id="rId9"/>
    <pivotCache cacheId="83" r:id="rId10"/>
    <pivotCache cacheId="103" r:id="rId11"/>
    <pivotCache cacheId="107" r:id="rId12"/>
    <pivotCache cacheId="133" r:id="rId13"/>
    <pivotCache cacheId="141" r:id="rId1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4" i="2" l="1"/>
  <c r="H64" i="2"/>
  <c r="R47" i="3"/>
  <c r="R46" i="3"/>
  <c r="R48" i="3"/>
  <c r="R45" i="3"/>
  <c r="R44" i="3"/>
  <c r="R43" i="3"/>
  <c r="R42" i="3"/>
  <c r="R41" i="3"/>
  <c r="R40" i="3"/>
  <c r="R39" i="3"/>
  <c r="R10" i="3"/>
  <c r="R9" i="3"/>
  <c r="R12" i="3"/>
  <c r="R4" i="3"/>
  <c r="R11" i="3"/>
  <c r="R3" i="3"/>
  <c r="R49" i="3" l="1"/>
  <c r="R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2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O12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P12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N30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S30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V30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V32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12" authorId="0" shapeId="0" xr:uid="{9D193C17-88CE-4354-877C-FC87AD02B447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H12" authorId="0" shapeId="0" xr:uid="{551701C6-9B50-4DF1-90BD-0C07A15F4D39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D30" authorId="0" shapeId="0" xr:uid="{8C5DB96D-E2A4-4A5D-BCB1-B2CA07F6E4C2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K30" authorId="0" shapeId="0" xr:uid="{F0BD4765-B7AE-4E6C-B758-D97B04BF7657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M30" authorId="0" shapeId="0" xr:uid="{303FD608-C8DA-4265-90D9-588B0DFF845C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M32" authorId="0" shapeId="0" xr:uid="{17415F2D-6C2D-4545-BC44-82CEAE53BA8F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2" authorId="0" shapeId="0" xr:uid="{F9C41F16-B6ED-4AE6-8650-0DC3D7318C0B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O12" authorId="0" shapeId="0" xr:uid="{6B987712-555A-4F80-9420-0324A76E2BE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P12" authorId="0" shapeId="0" xr:uid="{A1018F24-DF62-49FD-B14D-1ECDACB1D4B3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N30" authorId="0" shapeId="0" xr:uid="{7EC5A7B9-A287-4895-AF93-D93965E09C21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S30" authorId="0" shapeId="0" xr:uid="{F4A02DCA-164A-4A9A-B7C7-BF92BF173996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V30" authorId="0" shapeId="0" xr:uid="{65B8AE92-A52B-4192-A4F6-752DC37E96BF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  <comment ref="V32" authorId="0" shapeId="0" xr:uid="{7DE5AB1C-DA09-4EC1-B147-56E70B3C0C5D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sharedStrings.xml><?xml version="1.0" encoding="utf-8"?>
<sst xmlns="http://schemas.openxmlformats.org/spreadsheetml/2006/main" count="2761" uniqueCount="546">
  <si>
    <t>Timestamp</t>
  </si>
  <si>
    <t>Email Address</t>
  </si>
  <si>
    <t>FULL NAME (SURNAME FIRST)</t>
  </si>
  <si>
    <t>SEX (OBSERVE)</t>
  </si>
  <si>
    <t>MOBILE NUMBER</t>
  </si>
  <si>
    <t>AGE IN COMPLETED YEARS</t>
  </si>
  <si>
    <t>NATIONALITY</t>
  </si>
  <si>
    <t>STATE OF ORIGIN</t>
  </si>
  <si>
    <t>LGA</t>
  </si>
  <si>
    <t>LOCALITY</t>
  </si>
  <si>
    <t>WHAT TYPE OF PHYSICAL DISABILITY DO YOU HAVE ?</t>
  </si>
  <si>
    <t>NAME OF INSTITUTION</t>
  </si>
  <si>
    <t>YEAR(S) IN INSTITUTION(How Long Have You Been in the Institution)</t>
  </si>
  <si>
    <t>IS YOUR INSTITUTION PWD ACCESSIBLE?</t>
  </si>
  <si>
    <r>
      <t xml:space="preserve">IF </t>
    </r>
    <r>
      <rPr>
        <b/>
        <sz val="10"/>
        <color theme="1"/>
        <rFont val="Arial"/>
        <family val="2"/>
      </rPr>
      <t xml:space="preserve">YES </t>
    </r>
    <r>
      <rPr>
        <sz val="10"/>
        <color theme="1"/>
        <rFont val="Arial"/>
        <family val="2"/>
      </rPr>
      <t>WHAT TYPE OF ACCESSIBLE FACILITY(IES)</t>
    </r>
  </si>
  <si>
    <t>DO YOU USE ANY ASSISTIVE DEVICE(S)?</t>
  </si>
  <si>
    <r>
      <t xml:space="preserve">IF </t>
    </r>
    <r>
      <rPr>
        <b/>
        <sz val="10"/>
        <color theme="1"/>
        <rFont val="Arial"/>
        <family val="2"/>
      </rPr>
      <t>YES</t>
    </r>
    <r>
      <rPr>
        <sz val="10"/>
        <color theme="1"/>
        <rFont val="Arial"/>
        <family val="2"/>
      </rPr>
      <t xml:space="preserve"> WHAT TYPE DO YOU USE?</t>
    </r>
  </si>
  <si>
    <r>
      <t xml:space="preserve">IF </t>
    </r>
    <r>
      <rPr>
        <b/>
        <sz val="10"/>
        <color theme="1"/>
        <rFont val="Arial"/>
        <family val="2"/>
      </rPr>
      <t>NO</t>
    </r>
    <r>
      <rPr>
        <sz val="10"/>
        <color theme="1"/>
        <rFont val="Arial"/>
        <family val="2"/>
      </rPr>
      <t xml:space="preserve"> WHAT TYPE WOULD YOU NEED?</t>
    </r>
  </si>
  <si>
    <t>ARE YOU COMFORTABLE WITH YOUR ASSISTIVE DEVICE(S)?</t>
  </si>
  <si>
    <r>
      <t xml:space="preserve">IF </t>
    </r>
    <r>
      <rPr>
        <b/>
        <sz val="10"/>
        <color theme="1"/>
        <rFont val="Arial"/>
        <family val="2"/>
      </rPr>
      <t>YES</t>
    </r>
    <r>
      <rPr>
        <sz val="10"/>
        <color theme="1"/>
        <rFont val="Arial"/>
        <family val="2"/>
      </rPr>
      <t xml:space="preserve"> WHAT TYPE IS IT?</t>
    </r>
  </si>
  <si>
    <t>ADDRESS OF INSTITUTION</t>
  </si>
  <si>
    <t/>
  </si>
  <si>
    <t>judy4success@gmail.com</t>
  </si>
  <si>
    <t xml:space="preserve">JUDITH EJIM </t>
  </si>
  <si>
    <t xml:space="preserve">FEMALE </t>
  </si>
  <si>
    <t>07038444872</t>
  </si>
  <si>
    <t xml:space="preserve">NIGERIAN </t>
  </si>
  <si>
    <t xml:space="preserve">ENUGU STATE </t>
  </si>
  <si>
    <t>ANINRI LGA</t>
  </si>
  <si>
    <t>NENWE</t>
  </si>
  <si>
    <t xml:space="preserve">TOTAL PARALYSIS </t>
  </si>
  <si>
    <t>UNIVERSITY OF NIGERIA ENUGU CAMPUS (UNEC)</t>
  </si>
  <si>
    <t>no</t>
  </si>
  <si>
    <t>NA</t>
  </si>
  <si>
    <t>Yes</t>
  </si>
  <si>
    <t xml:space="preserve">MOTORIZED WHEELCHAIR </t>
  </si>
  <si>
    <t xml:space="preserve">College Road, Enugu Enugu State </t>
  </si>
  <si>
    <t>okamigbojulianankiru@gmail.com</t>
  </si>
  <si>
    <t>OKAMIGBO JULIANA NKIRU</t>
  </si>
  <si>
    <t>07037873232</t>
  </si>
  <si>
    <t>NIGERIAN</t>
  </si>
  <si>
    <t>ABIA</t>
  </si>
  <si>
    <t xml:space="preserve">UMUAHIA NORTH </t>
  </si>
  <si>
    <t>AZUEKE IBEKU</t>
  </si>
  <si>
    <t xml:space="preserve">PARALYSIS </t>
  </si>
  <si>
    <t>MICHAEL OKPARA UNIVERSITY OF AGRICULTURE</t>
  </si>
  <si>
    <t>yes</t>
  </si>
  <si>
    <t>No</t>
  </si>
  <si>
    <t>UMUDIKE ABIA STATE</t>
  </si>
  <si>
    <t>emekasamobiefuna@gmail.com</t>
  </si>
  <si>
    <t xml:space="preserve">OBIEFUNA SAMUEL EMEKA </t>
  </si>
  <si>
    <t xml:space="preserve">MALE </t>
  </si>
  <si>
    <t>08036732757</t>
  </si>
  <si>
    <t xml:space="preserve">ANAMBRA </t>
  </si>
  <si>
    <t xml:space="preserve">ANAMBRA EAST </t>
  </si>
  <si>
    <t xml:space="preserve">UMUERI </t>
  </si>
  <si>
    <t xml:space="preserve">LEG PARALYSIS </t>
  </si>
  <si>
    <t>NNAMDI AZIKIWE UNIVERSITY (UNIZIK)</t>
  </si>
  <si>
    <t>2 years</t>
  </si>
  <si>
    <t xml:space="preserve">MANUAL WHEELCHAIR </t>
  </si>
  <si>
    <t xml:space="preserve">Agu-Awka, Enugu/Onitsha Expressway, Anambra State </t>
  </si>
  <si>
    <t>salismangah@gmail.com</t>
  </si>
  <si>
    <t>Salisu Ibrahim Adam</t>
  </si>
  <si>
    <t>Male</t>
  </si>
  <si>
    <t>08027443376</t>
  </si>
  <si>
    <t>Nigerian</t>
  </si>
  <si>
    <t>Bauchi</t>
  </si>
  <si>
    <t>Toro</t>
  </si>
  <si>
    <t xml:space="preserve">Cripple </t>
  </si>
  <si>
    <t xml:space="preserve">Abubakar Tafawa Balewa University Bauchi </t>
  </si>
  <si>
    <t>4 years</t>
  </si>
  <si>
    <t xml:space="preserve">Crouches </t>
  </si>
  <si>
    <t xml:space="preserve">Yelwa Bauchi </t>
  </si>
  <si>
    <t>chikaanyaene@gmail.com</t>
  </si>
  <si>
    <t>ANYAENE CHIKA</t>
  </si>
  <si>
    <t>08035440621</t>
  </si>
  <si>
    <t xml:space="preserve">ORIMBA NORTH </t>
  </si>
  <si>
    <t>OKO</t>
  </si>
  <si>
    <t>PARALYSIS OF ONE LEG</t>
  </si>
  <si>
    <t>FEDERAL POLYTECHNIC, OKO</t>
  </si>
  <si>
    <t xml:space="preserve">CRUTCHES </t>
  </si>
  <si>
    <t xml:space="preserve">OKO, ANAMBRA STATE </t>
  </si>
  <si>
    <t>emmyfavor2010@gmail.com</t>
  </si>
  <si>
    <t xml:space="preserve">NNADI EMEKA </t>
  </si>
  <si>
    <t>07037069955</t>
  </si>
  <si>
    <t xml:space="preserve">ENUGU </t>
  </si>
  <si>
    <t xml:space="preserve">IGBOEZE NORTH </t>
  </si>
  <si>
    <t>ENUGU EZIKE</t>
  </si>
  <si>
    <t>PARALYSIS OF BOTH LEGS</t>
  </si>
  <si>
    <t xml:space="preserve">INSTITUTE OF MANAGEMENT AND TECHNOLOGY </t>
  </si>
  <si>
    <t xml:space="preserve">WHEELCHAIR </t>
  </si>
  <si>
    <t>IMT BUS STOP ENUGU</t>
  </si>
  <si>
    <t>Anioko2013@yahoo.com</t>
  </si>
  <si>
    <t xml:space="preserve">ANIOKO ONYEMAECHI </t>
  </si>
  <si>
    <t>08058242258</t>
  </si>
  <si>
    <t>NKANU WEST</t>
  </si>
  <si>
    <t xml:space="preserve">AGBANI </t>
  </si>
  <si>
    <t xml:space="preserve">SPINAL CORD INJURY </t>
  </si>
  <si>
    <t>ENUGU STATE UNIVERSITY OF SCIENCE AND TECHNOLOGY (ESUT)</t>
  </si>
  <si>
    <t xml:space="preserve">Independence Layout ENUGU </t>
  </si>
  <si>
    <t>amogevictoria@gmail.com</t>
  </si>
  <si>
    <t xml:space="preserve">NNEJI VICTORIA </t>
  </si>
  <si>
    <t xml:space="preserve">Female </t>
  </si>
  <si>
    <t>08131141779</t>
  </si>
  <si>
    <t xml:space="preserve">NKANU WEST </t>
  </si>
  <si>
    <t xml:space="preserve">PARALYSIS OF BOTH LEGS </t>
  </si>
  <si>
    <t xml:space="preserve">AUTOMATIC WHEELCHAIR </t>
  </si>
  <si>
    <t>constanceukamaka2013@yahoo.com</t>
  </si>
  <si>
    <t xml:space="preserve">ODO CONSTANCE UKAMAKA </t>
  </si>
  <si>
    <t>08066895596</t>
  </si>
  <si>
    <t>NSUKA LGA</t>
  </si>
  <si>
    <t>NSUKA</t>
  </si>
  <si>
    <t xml:space="preserve">STRONG WHEELCHAIR </t>
  </si>
  <si>
    <t>goldenvoiceoriginal@gmail.com</t>
  </si>
  <si>
    <t xml:space="preserve">EGBUJOR GLORIA NNENNA </t>
  </si>
  <si>
    <t>08039296128</t>
  </si>
  <si>
    <t xml:space="preserve">ENUGU SOUTH </t>
  </si>
  <si>
    <t>UWANI</t>
  </si>
  <si>
    <t>INSTITUTE OF MANAGEMENT AND TECHNOLOGY (IMT)</t>
  </si>
  <si>
    <t xml:space="preserve">IMT BUS STOP, OKPARA AVENUE, NUGU </t>
  </si>
  <si>
    <t>madaki391@gmail.com</t>
  </si>
  <si>
    <t>ABDULLAHI AMINU</t>
  </si>
  <si>
    <t>MALE</t>
  </si>
  <si>
    <t>08131189942</t>
  </si>
  <si>
    <t>NIGERIA</t>
  </si>
  <si>
    <t>JIGAWA</t>
  </si>
  <si>
    <t>GWARAM</t>
  </si>
  <si>
    <t xml:space="preserve">PHYSICAL CHALLENGE (CRIPPLE) </t>
  </si>
  <si>
    <t>FEDERAL COLLEGE OF EDUCATION TECHNICAL BICHI</t>
  </si>
  <si>
    <t xml:space="preserve">3 Years </t>
  </si>
  <si>
    <t xml:space="preserve">WELCHAIR </t>
  </si>
  <si>
    <t>ELECTRIC WELCHAIR</t>
  </si>
  <si>
    <t>BICHI LOCAL GOVERNMENT, KANO STATE</t>
  </si>
  <si>
    <t xml:space="preserve">               </t>
  </si>
  <si>
    <t>yusufabubaker2713@gmail.com</t>
  </si>
  <si>
    <t>Abubakar Yusuf</t>
  </si>
  <si>
    <t>07031532713</t>
  </si>
  <si>
    <t xml:space="preserve">Bauchi </t>
  </si>
  <si>
    <t xml:space="preserve">Jahuh kasuwan dorawa, BAUCHI </t>
  </si>
  <si>
    <t xml:space="preserve">Crippled </t>
  </si>
  <si>
    <t>One year</t>
  </si>
  <si>
    <t>None</t>
  </si>
  <si>
    <t>Trolley</t>
  </si>
  <si>
    <t>Motor Bike</t>
  </si>
  <si>
    <t xml:space="preserve">Motor Bike </t>
  </si>
  <si>
    <t>Gubi</t>
  </si>
  <si>
    <t>umarmurtala33@gmail.com</t>
  </si>
  <si>
    <t>UMAR MURTALA ABBANI</t>
  </si>
  <si>
    <t>08038183278</t>
  </si>
  <si>
    <t>GARKI</t>
  </si>
  <si>
    <t>PHYSICAL CHALLENGE</t>
  </si>
  <si>
    <t xml:space="preserve">FEDERAL UNIVERSITY DUTSE </t>
  </si>
  <si>
    <t>VEHICLE</t>
  </si>
  <si>
    <t xml:space="preserve">JIGAWA </t>
  </si>
  <si>
    <t>hassandalhatumuhammad@gmail.com</t>
  </si>
  <si>
    <t xml:space="preserve">Dalhatu Hassan Muhammad </t>
  </si>
  <si>
    <t>07032181072</t>
  </si>
  <si>
    <t>Ningi</t>
  </si>
  <si>
    <t xml:space="preserve">Lower limb disorder </t>
  </si>
  <si>
    <t>3 years</t>
  </si>
  <si>
    <t>Crouches</t>
  </si>
  <si>
    <t xml:space="preserve">Bicycle </t>
  </si>
  <si>
    <t>Yelwa Bauchi</t>
  </si>
  <si>
    <t>raphaelj420@gmail.com</t>
  </si>
  <si>
    <t xml:space="preserve">Raphael Joseph ukiri </t>
  </si>
  <si>
    <t>07033665192</t>
  </si>
  <si>
    <t xml:space="preserve">Nigerian </t>
  </si>
  <si>
    <t>Delta state</t>
  </si>
  <si>
    <t>Ughelli North</t>
  </si>
  <si>
    <t>Fct Abuja</t>
  </si>
  <si>
    <t xml:space="preserve">One hand </t>
  </si>
  <si>
    <t xml:space="preserve">University of Abuja </t>
  </si>
  <si>
    <t xml:space="preserve">Three (3) years </t>
  </si>
  <si>
    <t xml:space="preserve">A smartphone </t>
  </si>
  <si>
    <t>A laptop</t>
  </si>
  <si>
    <t xml:space="preserve">Airport road, gwagwalada </t>
  </si>
  <si>
    <t>zalihamuhammadrabiu@gmail.com</t>
  </si>
  <si>
    <t>MUHAMMAD ZALIHA RABIU</t>
  </si>
  <si>
    <t>FEMALE</t>
  </si>
  <si>
    <t>09032822696</t>
  </si>
  <si>
    <t>KAFIN HAUSA</t>
  </si>
  <si>
    <t>HADEJIA</t>
  </si>
  <si>
    <t>KANO UNIVERSITY OF SCIENCE AND TECHNOLOGY WUDIL</t>
  </si>
  <si>
    <t>CROUCHES</t>
  </si>
  <si>
    <t>WUDIL LOCAL GOVERNMENT, KANO STATE</t>
  </si>
  <si>
    <t>shafiushafa2000@gmail.com</t>
  </si>
  <si>
    <t xml:space="preserve">Shafiu Usman </t>
  </si>
  <si>
    <t>08069341873</t>
  </si>
  <si>
    <t>New GRA</t>
  </si>
  <si>
    <t xml:space="preserve">Visually impaired </t>
  </si>
  <si>
    <t>Abubakar Tatari Ali polytechnic Bauchi</t>
  </si>
  <si>
    <t>Smartphone</t>
  </si>
  <si>
    <t>Tablet</t>
  </si>
  <si>
    <t>ishaqidrisbeni@gmail.com</t>
  </si>
  <si>
    <t>Ishaq Idris</t>
  </si>
  <si>
    <t>08039243457</t>
  </si>
  <si>
    <t>Kirfi</t>
  </si>
  <si>
    <t>Beni ward kirfi</t>
  </si>
  <si>
    <t xml:space="preserve">Smartphone </t>
  </si>
  <si>
    <t>amirmuhammad682@gmail.com</t>
  </si>
  <si>
    <t xml:space="preserve">Muhammad Saleh </t>
  </si>
  <si>
    <t>07068216419</t>
  </si>
  <si>
    <t>Gombe</t>
  </si>
  <si>
    <t>Fantami</t>
  </si>
  <si>
    <t xml:space="preserve">Abubakar Tatari Ali polytechnic </t>
  </si>
  <si>
    <t xml:space="preserve">4 years </t>
  </si>
  <si>
    <t>mkaydoki@gmail.com</t>
  </si>
  <si>
    <t xml:space="preserve">Daniel amazing osemedua </t>
  </si>
  <si>
    <t>09121891377</t>
  </si>
  <si>
    <t xml:space="preserve">Delta state </t>
  </si>
  <si>
    <t xml:space="preserve">Aniocha North </t>
  </si>
  <si>
    <t xml:space="preserve">Fct Abuja </t>
  </si>
  <si>
    <t>Walking challenge</t>
  </si>
  <si>
    <t>One (1) year</t>
  </si>
  <si>
    <t>Airport road, Gwagwalada.</t>
  </si>
  <si>
    <t xml:space="preserve">Dahiru hussaina </t>
  </si>
  <si>
    <t>08117867821</t>
  </si>
  <si>
    <t xml:space="preserve">Nassarawa state </t>
  </si>
  <si>
    <t>Nassarawa toto</t>
  </si>
  <si>
    <t xml:space="preserve">Leg issues </t>
  </si>
  <si>
    <t xml:space="preserve">Four (4) years </t>
  </si>
  <si>
    <t>Nothing</t>
  </si>
  <si>
    <t xml:space="preserve">Joseph Raphael ukiri </t>
  </si>
  <si>
    <t xml:space="preserve">Delta State </t>
  </si>
  <si>
    <t xml:space="preserve">Ughelli North </t>
  </si>
  <si>
    <t>Fct Abuja.</t>
  </si>
  <si>
    <t xml:space="preserve">Nothing </t>
  </si>
  <si>
    <t>yusufsalamaturabe@gmail.com</t>
  </si>
  <si>
    <t xml:space="preserve">YUSUF SALAMATU RABE </t>
  </si>
  <si>
    <t>09064648460</t>
  </si>
  <si>
    <t>KATSINA</t>
  </si>
  <si>
    <t>DAURA</t>
  </si>
  <si>
    <t xml:space="preserve">DAURA </t>
  </si>
  <si>
    <t>FEDERAL UNIVERSITY DUTSE</t>
  </si>
  <si>
    <t>WELCHAIR</t>
  </si>
  <si>
    <t>DUTSE, JIGAWA STATE</t>
  </si>
  <si>
    <t xml:space="preserve">Abolarin Folashade </t>
  </si>
  <si>
    <t>Female</t>
  </si>
  <si>
    <t>08128461185</t>
  </si>
  <si>
    <t xml:space="preserve">Kwara state </t>
  </si>
  <si>
    <t xml:space="preserve">Ekiti </t>
  </si>
  <si>
    <t>Walking issues (Cerebral palsy)</t>
  </si>
  <si>
    <t>Two (2) years</t>
  </si>
  <si>
    <t xml:space="preserve">Myself </t>
  </si>
  <si>
    <t xml:space="preserve">Airport road, Gwagwalada. </t>
  </si>
  <si>
    <t>Uke John peter</t>
  </si>
  <si>
    <t>09027123880</t>
  </si>
  <si>
    <t xml:space="preserve">Benue state </t>
  </si>
  <si>
    <t xml:space="preserve">Guma </t>
  </si>
  <si>
    <t xml:space="preserve">Paralysis </t>
  </si>
  <si>
    <t>Three (3) years</t>
  </si>
  <si>
    <t xml:space="preserve">A vehicle </t>
  </si>
  <si>
    <t>longkwetd@gmail.com</t>
  </si>
  <si>
    <t>Longkwet Dutman Zemtu</t>
  </si>
  <si>
    <t>07061796948</t>
  </si>
  <si>
    <t>Plateau</t>
  </si>
  <si>
    <t>Shendam</t>
  </si>
  <si>
    <t xml:space="preserve">Federal polytechnic Bauchi </t>
  </si>
  <si>
    <t>1 year</t>
  </si>
  <si>
    <t xml:space="preserve">Wheelchair </t>
  </si>
  <si>
    <t>Motor bike</t>
  </si>
  <si>
    <t>aminuabdulaziz308@gmail.com</t>
  </si>
  <si>
    <t>ABDULAZIZ AMINU</t>
  </si>
  <si>
    <t>08130097340</t>
  </si>
  <si>
    <t xml:space="preserve">KATSINA </t>
  </si>
  <si>
    <t>KAFUR</t>
  </si>
  <si>
    <t>RUGOJI</t>
  </si>
  <si>
    <t>DUTSE JIGAWA STATE</t>
  </si>
  <si>
    <t>sulemuhammed869@gmail.com</t>
  </si>
  <si>
    <t>MUHAMMED SULE</t>
  </si>
  <si>
    <t>08137813869</t>
  </si>
  <si>
    <t>DUTSE</t>
  </si>
  <si>
    <t>LIMAWA DUTSE</t>
  </si>
  <si>
    <t>JIGAWA STATE POLYTECHNIC, DUTSE</t>
  </si>
  <si>
    <t>ELECTRIC</t>
  </si>
  <si>
    <t>abdulshamsuddeen202@gmail.com</t>
  </si>
  <si>
    <t>Shamsuddeen Abdullahi</t>
  </si>
  <si>
    <t>08142495930</t>
  </si>
  <si>
    <t>Yelwa</t>
  </si>
  <si>
    <t xml:space="preserve">Amputated leg </t>
  </si>
  <si>
    <t xml:space="preserve">Abubakar Tafawa Balewa university </t>
  </si>
  <si>
    <t>2 Years</t>
  </si>
  <si>
    <t xml:space="preserve">computer system,Business capital. </t>
  </si>
  <si>
    <t>computer system,Business capital</t>
  </si>
  <si>
    <t>setlehussaini@gmail.com</t>
  </si>
  <si>
    <t>Setleh Usaini Isiaka</t>
  </si>
  <si>
    <t>07052198333</t>
  </si>
  <si>
    <t xml:space="preserve">Plateau </t>
  </si>
  <si>
    <t>Mangu</t>
  </si>
  <si>
    <t>Cripple</t>
  </si>
  <si>
    <t xml:space="preserve">Abubakar Tafawa Balewa University </t>
  </si>
  <si>
    <t xml:space="preserve">Yelwa </t>
  </si>
  <si>
    <t>mikesonbadas@gmail.com</t>
  </si>
  <si>
    <t>Michael Hussaini</t>
  </si>
  <si>
    <t>08029381449</t>
  </si>
  <si>
    <t>Bagoro</t>
  </si>
  <si>
    <t>Wheelchair</t>
  </si>
  <si>
    <t xml:space="preserve">Wheelchair and computer </t>
  </si>
  <si>
    <t>Wheelchair,computer and capital for business</t>
  </si>
  <si>
    <t>yusufnasiru71@gmail.com</t>
  </si>
  <si>
    <t xml:space="preserve">YUSUF NASIRU </t>
  </si>
  <si>
    <t>07083570474</t>
  </si>
  <si>
    <t>FAGAM</t>
  </si>
  <si>
    <t>AMINU SALEH COLLEGE OF EDUCATION AZARE</t>
  </si>
  <si>
    <t xml:space="preserve">KATAGUM LOCAL GOVERNMENT, BAUCHI STATE </t>
  </si>
  <si>
    <t>aishaisyakualamin@gmail.com</t>
  </si>
  <si>
    <t>ISHAQ AISHATU</t>
  </si>
  <si>
    <t>09063712663</t>
  </si>
  <si>
    <t>BAUCHI</t>
  </si>
  <si>
    <t>WARJI</t>
  </si>
  <si>
    <t>ABUBAKAR TATARI ALI POLYTECHNIC, BAUCHI</t>
  </si>
  <si>
    <t>BAUCHI, BAUCHI STATE</t>
  </si>
  <si>
    <t xml:space="preserve">Peter uche </t>
  </si>
  <si>
    <t>08177173699</t>
  </si>
  <si>
    <t xml:space="preserve">Anambra </t>
  </si>
  <si>
    <t xml:space="preserve">Nnewi </t>
  </si>
  <si>
    <t xml:space="preserve">Abu zannah </t>
  </si>
  <si>
    <t>0808 955 5579</t>
  </si>
  <si>
    <t xml:space="preserve">Borno state </t>
  </si>
  <si>
    <t xml:space="preserve">Biu </t>
  </si>
  <si>
    <t>Cerebral palsy</t>
  </si>
  <si>
    <t xml:space="preserve">Nassarawa State university, keffi </t>
  </si>
  <si>
    <t xml:space="preserve">Two (2) years </t>
  </si>
  <si>
    <t>Walking stick</t>
  </si>
  <si>
    <t xml:space="preserve">Lafia road, keffi Nassarawa </t>
  </si>
  <si>
    <t xml:space="preserve">Suleman Kokona </t>
  </si>
  <si>
    <t xml:space="preserve">Male </t>
  </si>
  <si>
    <t>0903 464 1338</t>
  </si>
  <si>
    <t xml:space="preserve">Nassarawa </t>
  </si>
  <si>
    <t xml:space="preserve">Keffi </t>
  </si>
  <si>
    <t xml:space="preserve">One leg </t>
  </si>
  <si>
    <t xml:space="preserve">Federal polytechnic Nassarawa </t>
  </si>
  <si>
    <t xml:space="preserve">Nasarawa toto </t>
  </si>
  <si>
    <t xml:space="preserve">Ibrahim Muhammad </t>
  </si>
  <si>
    <t>0703 358 2800</t>
  </si>
  <si>
    <t>Nassarawa state</t>
  </si>
  <si>
    <t>Keffi</t>
  </si>
  <si>
    <t xml:space="preserve">Incomplete fingers </t>
  </si>
  <si>
    <t xml:space="preserve">Nassarawa state university, Keffi </t>
  </si>
  <si>
    <t xml:space="preserve">Five (5) years </t>
  </si>
  <si>
    <t xml:space="preserve">Lafia road, Keffi </t>
  </si>
  <si>
    <t xml:space="preserve">UMAR MURTALA ABBANI </t>
  </si>
  <si>
    <t xml:space="preserve">NIGERIA </t>
  </si>
  <si>
    <t xml:space="preserve">GARKI </t>
  </si>
  <si>
    <t>MAGARYA QUARTERS GARKI, GARKI LGA</t>
  </si>
  <si>
    <t xml:space="preserve">PHYSICAL CHALLENGE </t>
  </si>
  <si>
    <t xml:space="preserve">VEHICLE </t>
  </si>
  <si>
    <t xml:space="preserve">ELECTRIC WELCHAIR </t>
  </si>
  <si>
    <t xml:space="preserve">DUTSE, JIGAWA STATE </t>
  </si>
  <si>
    <t xml:space="preserve">Obi Christian </t>
  </si>
  <si>
    <t>0813 364 7699</t>
  </si>
  <si>
    <t xml:space="preserve">Enugu state </t>
  </si>
  <si>
    <t xml:space="preserve">Nnsuka </t>
  </si>
  <si>
    <t xml:space="preserve">Partial paralysis </t>
  </si>
  <si>
    <t xml:space="preserve">One (1) year </t>
  </si>
  <si>
    <t xml:space="preserve">Walking stick </t>
  </si>
  <si>
    <t>Lafia road, Keffi</t>
  </si>
  <si>
    <t xml:space="preserve">Gideon Mike </t>
  </si>
  <si>
    <t>0815 066 4191</t>
  </si>
  <si>
    <t xml:space="preserve">FCT Abuja </t>
  </si>
  <si>
    <t xml:space="preserve">Abaji </t>
  </si>
  <si>
    <t>Nassarawa state university, Keffi</t>
  </si>
  <si>
    <t xml:space="preserve">Wheel chair </t>
  </si>
  <si>
    <t>Automatic wheel chair</t>
  </si>
  <si>
    <t xml:space="preserve">Automatic Wheel chair </t>
  </si>
  <si>
    <t>madaki392@gmail.com</t>
  </si>
  <si>
    <t>MUSA SHUAIBU</t>
  </si>
  <si>
    <t>08102596384</t>
  </si>
  <si>
    <t>TSOHUWAR GWARAM, GWARAM LOCAL GOVERNMENT</t>
  </si>
  <si>
    <t>aliyuzakarisulaiman1@gmail.com</t>
  </si>
  <si>
    <t>Sulaiman Aliyu Zakari</t>
  </si>
  <si>
    <t>09128396065</t>
  </si>
  <si>
    <t xml:space="preserve">Bauchi State University Gadau </t>
  </si>
  <si>
    <t xml:space="preserve">Tricycle </t>
  </si>
  <si>
    <t xml:space="preserve">Motorcycle </t>
  </si>
  <si>
    <t xml:space="preserve"> Motorcycle </t>
  </si>
  <si>
    <t xml:space="preserve">Yuli, Bauchi </t>
  </si>
  <si>
    <t>amadugurgu@gmail.com</t>
  </si>
  <si>
    <t>ABDU AMADU</t>
  </si>
  <si>
    <t>08133054860</t>
  </si>
  <si>
    <t>KIYAWA</t>
  </si>
  <si>
    <t>UNGUWAR GALADANCI KIYAWA</t>
  </si>
  <si>
    <t>JIGAWA STATE POLYTECHNIC DUTSE</t>
  </si>
  <si>
    <t>STICK</t>
  </si>
  <si>
    <t>gaddafiibrahim202@gmail.com</t>
  </si>
  <si>
    <t>IBRAHIM GADDA</t>
  </si>
  <si>
    <t>08143952180</t>
  </si>
  <si>
    <t>KAZAURE</t>
  </si>
  <si>
    <t>KANTI HAYIN YAMMA CIKIN GARIN KAZAURE</t>
  </si>
  <si>
    <t>JIGAWA STATE INSTITUTE OF TECHNOLOGY KAZAURE</t>
  </si>
  <si>
    <t>KAZAURE LOCAL GOVERNMENT, JIGAWA STATE</t>
  </si>
  <si>
    <t>abeladewale@rocketmail.com</t>
  </si>
  <si>
    <t xml:space="preserve">OLUWADUNSIN BANKOLE </t>
  </si>
  <si>
    <t>09160552536</t>
  </si>
  <si>
    <t xml:space="preserve">Ekiti East </t>
  </si>
  <si>
    <t xml:space="preserve">Obadore </t>
  </si>
  <si>
    <t xml:space="preserve">Unable to Walk </t>
  </si>
  <si>
    <t xml:space="preserve">Federal University of Technology Akure </t>
  </si>
  <si>
    <t xml:space="preserve">AKURE ILESHA ROAD AKURE ONDO STATE </t>
  </si>
  <si>
    <t>Adelunle Dayo</t>
  </si>
  <si>
    <t>07066132323</t>
  </si>
  <si>
    <t>Ondo</t>
  </si>
  <si>
    <t xml:space="preserve">AKOKO NORTHEAST </t>
  </si>
  <si>
    <t>Ikare</t>
  </si>
  <si>
    <t xml:space="preserve">Unable to walk </t>
  </si>
  <si>
    <t xml:space="preserve">The Federal University of Technology Akure </t>
  </si>
  <si>
    <t xml:space="preserve">AKURE ILESHA ROAD AKURE ONDO </t>
  </si>
  <si>
    <t>Babatunde Falilat</t>
  </si>
  <si>
    <t>08110399823</t>
  </si>
  <si>
    <t xml:space="preserve">ONDO </t>
  </si>
  <si>
    <t>Alimi Ganiyu Ekudayo</t>
  </si>
  <si>
    <t>08085734982</t>
  </si>
  <si>
    <t xml:space="preserve">Crutches </t>
  </si>
  <si>
    <t>usamaauwalu2877@gmail.com</t>
  </si>
  <si>
    <t xml:space="preserve">USAMA AUWALU </t>
  </si>
  <si>
    <t>09137205096</t>
  </si>
  <si>
    <t xml:space="preserve">TSOHUWAR GWARAM </t>
  </si>
  <si>
    <t>JIGAWA STATE INSTITUTE OF INFORMATION TECHNOLOGY, KAZAURE</t>
  </si>
  <si>
    <t>KAZAURE LOCAL GOVERNMENT</t>
  </si>
  <si>
    <t>hababibayakubu525@gmail.com</t>
  </si>
  <si>
    <t xml:space="preserve">Yakubu Hababiba Hassan </t>
  </si>
  <si>
    <t>09028031195</t>
  </si>
  <si>
    <t xml:space="preserve">Tafawa Balewa </t>
  </si>
  <si>
    <t xml:space="preserve">Wheelchair, computer system and Smart phone </t>
  </si>
  <si>
    <t>Wheelchair, computer system and Smart phone</t>
  </si>
  <si>
    <t>Adeyemo Ezekiel</t>
  </si>
  <si>
    <t>08122158630</t>
  </si>
  <si>
    <t>Oyo</t>
  </si>
  <si>
    <t>Ona Ara</t>
  </si>
  <si>
    <t>Oje</t>
  </si>
  <si>
    <t>Amputee</t>
  </si>
  <si>
    <t>Muhamodu Lateef</t>
  </si>
  <si>
    <t>08149319931</t>
  </si>
  <si>
    <t xml:space="preserve">Ondo </t>
  </si>
  <si>
    <t>IDUDJE Israel Peter</t>
  </si>
  <si>
    <t>07036637151</t>
  </si>
  <si>
    <t xml:space="preserve">Delta </t>
  </si>
  <si>
    <t xml:space="preserve">Okay Northeast </t>
  </si>
  <si>
    <t>Ika</t>
  </si>
  <si>
    <t xml:space="preserve">Midget </t>
  </si>
  <si>
    <t>Atimise Damilola</t>
  </si>
  <si>
    <t>08152419938</t>
  </si>
  <si>
    <t xml:space="preserve">Ilaje </t>
  </si>
  <si>
    <t>Aboto</t>
  </si>
  <si>
    <t>Left Leg</t>
  </si>
  <si>
    <t xml:space="preserve">2 sewing machine butterfly products </t>
  </si>
  <si>
    <t xml:space="preserve">Omodunni Kehinde Ayomipo </t>
  </si>
  <si>
    <t>07033641924</t>
  </si>
  <si>
    <t xml:space="preserve">Ugbonla </t>
  </si>
  <si>
    <t>One hand</t>
  </si>
  <si>
    <t xml:space="preserve">THE Federal University of Technology Akure </t>
  </si>
  <si>
    <t xml:space="preserve">None </t>
  </si>
  <si>
    <t xml:space="preserve">Butterfly sewing machine </t>
  </si>
  <si>
    <t xml:space="preserve">Butterfly sewing machine product </t>
  </si>
  <si>
    <t>Ikuomola Olubadewa Pedro</t>
  </si>
  <si>
    <t>08138285932</t>
  </si>
  <si>
    <t>Ilaje</t>
  </si>
  <si>
    <t>Seja-Odo</t>
  </si>
  <si>
    <t>One leg</t>
  </si>
  <si>
    <t xml:space="preserve">HP Laptop </t>
  </si>
  <si>
    <t xml:space="preserve">Akure ILESHA ROAD AKURE ONDO STATE </t>
  </si>
  <si>
    <t>S/N</t>
  </si>
  <si>
    <r>
      <t xml:space="preserve">IF </t>
    </r>
    <r>
      <rPr>
        <b/>
        <sz val="10"/>
        <color rgb="FFFF0000"/>
        <rFont val="Arial"/>
        <family val="2"/>
      </rPr>
      <t xml:space="preserve">YES </t>
    </r>
    <r>
      <rPr>
        <sz val="10"/>
        <color rgb="FFFF0000"/>
        <rFont val="Arial"/>
        <family val="2"/>
      </rPr>
      <t>WHAT TYPE OF ACCESSIBLE FACILITY(IES)</t>
    </r>
  </si>
  <si>
    <r>
      <t xml:space="preserve">IF </t>
    </r>
    <r>
      <rPr>
        <b/>
        <sz val="10"/>
        <color rgb="FFFF0000"/>
        <rFont val="Arial"/>
        <family val="2"/>
      </rPr>
      <t>YES</t>
    </r>
    <r>
      <rPr>
        <sz val="10"/>
        <color rgb="FFFF0000"/>
        <rFont val="Arial"/>
        <family val="2"/>
      </rPr>
      <t xml:space="preserve"> WHAT TYPE DO YOU USE?</t>
    </r>
  </si>
  <si>
    <r>
      <t xml:space="preserve">IF </t>
    </r>
    <r>
      <rPr>
        <b/>
        <sz val="10"/>
        <color rgb="FFFF0000"/>
        <rFont val="Arial"/>
        <family val="2"/>
      </rPr>
      <t>NO</t>
    </r>
    <r>
      <rPr>
        <sz val="10"/>
        <color rgb="FFFF0000"/>
        <rFont val="Arial"/>
        <family val="2"/>
      </rPr>
      <t xml:space="preserve"> WHAT TYPE WOULD YOU NEED?</t>
    </r>
  </si>
  <si>
    <t>SEX</t>
  </si>
  <si>
    <r>
      <t xml:space="preserve">IF </t>
    </r>
    <r>
      <rPr>
        <b/>
        <sz val="8"/>
        <rFont val="Arial"/>
        <family val="2"/>
      </rPr>
      <t xml:space="preserve">YES </t>
    </r>
    <r>
      <rPr>
        <sz val="8"/>
        <rFont val="Arial"/>
        <family val="2"/>
      </rPr>
      <t>WHAT TYPE OF ACCESSIBLE FACILITY(IES)</t>
    </r>
  </si>
  <si>
    <r>
      <t xml:space="preserve">IF </t>
    </r>
    <r>
      <rPr>
        <b/>
        <sz val="8"/>
        <color theme="1"/>
        <rFont val="Arial"/>
        <family val="2"/>
      </rPr>
      <t>YES</t>
    </r>
    <r>
      <rPr>
        <sz val="8"/>
        <color theme="1"/>
        <rFont val="Arial"/>
        <family val="2"/>
      </rPr>
      <t xml:space="preserve"> WHAT TYPE DO YOU USE?</t>
    </r>
  </si>
  <si>
    <r>
      <t xml:space="preserve">IF </t>
    </r>
    <r>
      <rPr>
        <b/>
        <sz val="8"/>
        <color theme="1"/>
        <rFont val="Arial"/>
        <family val="2"/>
      </rPr>
      <t>NO</t>
    </r>
    <r>
      <rPr>
        <sz val="8"/>
        <color theme="1"/>
        <rFont val="Arial"/>
        <family val="2"/>
      </rPr>
      <t xml:space="preserve"> WHAT TYPE WOULD YOU NEED?</t>
    </r>
  </si>
  <si>
    <t>N/A</t>
  </si>
  <si>
    <t>AGE</t>
  </si>
  <si>
    <t>Row Labels</t>
  </si>
  <si>
    <t>Grand Total</t>
  </si>
  <si>
    <t>Count of SEX</t>
  </si>
  <si>
    <t>PERCENTAGES FOR SEX</t>
  </si>
  <si>
    <t>21-30</t>
  </si>
  <si>
    <t>31-40</t>
  </si>
  <si>
    <t>41-50</t>
  </si>
  <si>
    <t>51-60</t>
  </si>
  <si>
    <t>Count of AGE</t>
  </si>
  <si>
    <t>PERCENTAGES OF AGE GROUP</t>
  </si>
  <si>
    <t>Enugu</t>
  </si>
  <si>
    <t>Abia</t>
  </si>
  <si>
    <t>Jigawa</t>
  </si>
  <si>
    <t>Delta</t>
  </si>
  <si>
    <t>Kwara</t>
  </si>
  <si>
    <t>Benue</t>
  </si>
  <si>
    <t>Borno</t>
  </si>
  <si>
    <t>Fct</t>
  </si>
  <si>
    <t>Ekiti</t>
  </si>
  <si>
    <t>Count of STATE OF ORIGIN</t>
  </si>
  <si>
    <t>PARALYSIS</t>
  </si>
  <si>
    <t>WHICH PART OF THE BODY</t>
  </si>
  <si>
    <t>TOTAL</t>
  </si>
  <si>
    <t>LEG</t>
  </si>
  <si>
    <t>BOTH LEGS</t>
  </si>
  <si>
    <t>ONE LEG</t>
  </si>
  <si>
    <t>CRIPPLE</t>
  </si>
  <si>
    <t>AMPUTEE</t>
  </si>
  <si>
    <t>ONE HAND</t>
  </si>
  <si>
    <t>EYES</t>
  </si>
  <si>
    <t>CEREBRAL PALSY</t>
  </si>
  <si>
    <t>MIDGET</t>
  </si>
  <si>
    <t>HAND</t>
  </si>
  <si>
    <t>LOWER LIMB DISORDER</t>
  </si>
  <si>
    <t>INCOMPLETE FINGERS</t>
  </si>
  <si>
    <t>VISUALLY IMPAIRED</t>
  </si>
  <si>
    <t>PARTIAL</t>
  </si>
  <si>
    <t>TYPE OF DISABBILITY</t>
  </si>
  <si>
    <t>PHYSICALLY CHALLENGE</t>
  </si>
  <si>
    <t>Count of TYPE OF DISABBILITY</t>
  </si>
  <si>
    <t>PERCENTAGE OF TYPE OF DISABILITY</t>
  </si>
  <si>
    <t>Count of IS YOUR INSTITUTION PWD ACCESSIBLE?</t>
  </si>
  <si>
    <t>Count of DO YOU USE ANY ASSISTIVE DEVICE(S)?</t>
  </si>
  <si>
    <t>MANUAL WHEELCHAIR</t>
  </si>
  <si>
    <t>TROLLEY</t>
  </si>
  <si>
    <t xml:space="preserve">SMARTPHONE </t>
  </si>
  <si>
    <t>WHEELCHAIR</t>
  </si>
  <si>
    <t>WALKING STICK</t>
  </si>
  <si>
    <t>TRICYCLE</t>
  </si>
  <si>
    <t>Count of IF YES WHAT TYPE DO YOU USE?</t>
  </si>
  <si>
    <t>AN/Ambra</t>
  </si>
  <si>
    <t>SPIN/AL CORD INJURY</t>
  </si>
  <si>
    <t>UN/ABLE TO WALK</t>
  </si>
  <si>
    <t>N/Assarawa</t>
  </si>
  <si>
    <t>KatsiN/A</t>
  </si>
  <si>
    <t xml:space="preserve">MOTOR BIKE </t>
  </si>
  <si>
    <t>NOTHING</t>
  </si>
  <si>
    <t>COMPUTER SYSTEM</t>
  </si>
  <si>
    <t xml:space="preserve">N/A </t>
  </si>
  <si>
    <t>SEWING MACHINE</t>
  </si>
  <si>
    <t>Count of IF NO WHAT TYPE WOULD YOU NEED?</t>
  </si>
  <si>
    <t>CRUTCHES</t>
  </si>
  <si>
    <t>WHEELCHAIR,COMPUTER SYSTEM</t>
  </si>
  <si>
    <t>Count of ARE YOU COMFORTABLE WITH YOUR ASSISTIVE DEVICE(S)?</t>
  </si>
  <si>
    <t>ELECTRIC WHEELCHAIR</t>
  </si>
  <si>
    <t>MOTOR BIKE</t>
  </si>
  <si>
    <t>TABLET</t>
  </si>
  <si>
    <t>COMPUTER SYSTEM,BUSINESS CAPITAL</t>
  </si>
  <si>
    <t>WHEELCHAIR,COMPUTER AND CAPITAL FOR BUSINESS</t>
  </si>
  <si>
    <t>WHEELCHAIR,COMPUTER SYSTEM,SMARTPHONE</t>
  </si>
  <si>
    <t>AUTOMATIC WHEELCHAIR</t>
  </si>
  <si>
    <t>STRONG WHEELCHAIR</t>
  </si>
  <si>
    <t>BICYCLE</t>
  </si>
  <si>
    <t xml:space="preserve"> MOTORCYCLE</t>
  </si>
  <si>
    <t>Sum of YEAR(S) IN INSTITUTION(How Long Have You Been in the Institution)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</si>
</sst>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6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sz val="10"/>
      <name val="Arial"/>
      <family val="2"/>
      <scheme val="minor"/>
    </font>
    <font>
      <sz val="8"/>
      <color theme="1"/>
      <name val="Arial"/>
      <family val="2"/>
      <scheme val="minor"/>
    </font>
    <font>
      <sz val="8"/>
      <name val="Arial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/>
    <xf numFmtId="0" fontId="1" fillId="0" borderId="1" xfId="0" applyFont="1" applyBorder="1"/>
    <xf numFmtId="0" fontId="1" fillId="0" borderId="1" xfId="0" quotePrefix="1" applyFont="1" applyBorder="1"/>
    <xf numFmtId="14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/>
    <xf numFmtId="0" fontId="5" fillId="0" borderId="0" xfId="0" applyFont="1"/>
    <xf numFmtId="14" fontId="5" fillId="0" borderId="1" xfId="0" applyNumberFormat="1" applyFont="1" applyBorder="1"/>
    <xf numFmtId="0" fontId="5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/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0" xfId="0" applyFont="1"/>
    <xf numFmtId="0" fontId="15" fillId="0" borderId="0" xfId="0" applyFont="1" applyAlignment="1">
      <alignment wrapText="1"/>
    </xf>
    <xf numFmtId="0" fontId="0" fillId="0" borderId="0" xfId="0" applyAlignment="1">
      <alignment horizontal="left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pivotButton="1"/>
    <xf numFmtId="0" fontId="9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4" fillId="2" borderId="0" xfId="0" applyFont="1" applyFill="1"/>
    <xf numFmtId="10" fontId="0" fillId="0" borderId="0" xfId="0" applyNumberFormat="1"/>
    <xf numFmtId="0" fontId="0" fillId="0" borderId="0" xfId="0" applyNumberFormat="1"/>
    <xf numFmtId="0" fontId="4" fillId="0" borderId="0" xfId="0" applyFont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indexed="64"/>
          <bgColor theme="4" tint="0.59999389629810485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5.xml"/><Relationship Id="rId13" Type="http://schemas.openxmlformats.org/officeDocument/2006/relationships/pivotCacheDefinition" Target="pivotCache/pivotCacheDefinition10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4.xml"/><Relationship Id="rId12" Type="http://schemas.openxmlformats.org/officeDocument/2006/relationships/pivotCacheDefinition" Target="pivotCache/pivotCacheDefinition9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pivotCacheDefinition" Target="pivotCache/pivotCacheDefinition8.xml"/><Relationship Id="rId5" Type="http://schemas.openxmlformats.org/officeDocument/2006/relationships/pivotCacheDefinition" Target="pivotCache/pivotCacheDefinition2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7.xml"/><Relationship Id="rId4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6.xml"/><Relationship Id="rId14" Type="http://schemas.openxmlformats.org/officeDocument/2006/relationships/pivotCacheDefinition" Target="pivotCache/pivotCacheDefinition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[NEEDS ASSESMENT OF ASSISTIVE DEVICES AMONG PERSONS WITH PHYSICAL DISABILITIES IN TERTIARY INSTITUTIONS (1).xlsx]Analysis!PivotTable8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CHART</a:t>
            </a:r>
            <a:r>
              <a:rPr lang="en-US" sz="900" baseline="0"/>
              <a:t> SHOWING THE PERCENTAGE OF RESPONDENTS SEX</a:t>
            </a:r>
            <a:endParaRPr lang="en-US" sz="900"/>
          </a:p>
        </c:rich>
      </c:tx>
      <c:layout>
        <c:manualLayout>
          <c:xMode val="edge"/>
          <c:yMode val="edge"/>
          <c:x val="0.16955539648453033"/>
          <c:y val="0.105360163312919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Analysis!$P$2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A6-4795-8E72-6165D95F011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A6-4795-8E72-6165D95F011D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Analysis!$O$3:$O$5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Analysis!$P$3:$P$5</c:f>
              <c:numCache>
                <c:formatCode>General</c:formatCode>
                <c:ptCount val="2"/>
                <c:pt idx="0">
                  <c:v>14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2-4D50-93B0-E43FFE6D7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[NEEDS ASSESMENT OF ASSISTIVE DEVICES AMONG PERSONS WITH PHYSICAL DISABILITIES IN TERTIARY INSTITUTIONS (1).xlsx]Analysis!PivotTable21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Analysis!$L$86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Analysis!$K$87:$K$102</c:f>
              <c:strCache>
                <c:ptCount val="15"/>
                <c:pt idx="0">
                  <c:v>COMPUTER SYSTEM</c:v>
                </c:pt>
                <c:pt idx="1">
                  <c:v>COMPUTER SYSTEM,BUSINESS CAPITAL</c:v>
                </c:pt>
                <c:pt idx="2">
                  <c:v>CRUTCHES</c:v>
                </c:pt>
                <c:pt idx="3">
                  <c:v>ELECTRIC WHEELCHAIR</c:v>
                </c:pt>
                <c:pt idx="4">
                  <c:v>MOTOR BIKE</c:v>
                </c:pt>
                <c:pt idx="5">
                  <c:v>MOTORIZED WHEELCHAIR </c:v>
                </c:pt>
                <c:pt idx="6">
                  <c:v>NOTHING</c:v>
                </c:pt>
                <c:pt idx="7">
                  <c:v>TABLET</c:v>
                </c:pt>
                <c:pt idx="8">
                  <c:v>WHEELCHAIR</c:v>
                </c:pt>
                <c:pt idx="9">
                  <c:v>WHEELCHAIR,COMPUTER AND CAPITAL FOR BUSINESS</c:v>
                </c:pt>
                <c:pt idx="10">
                  <c:v>WHEELCHAIR,COMPUTER SYSTEM,SMARTPHONE</c:v>
                </c:pt>
                <c:pt idx="11">
                  <c:v>AUTOMATIC WHEELCHAIR</c:v>
                </c:pt>
                <c:pt idx="12">
                  <c:v>STRONG WHEELCHAIR</c:v>
                </c:pt>
                <c:pt idx="13">
                  <c:v>BICYCLE</c:v>
                </c:pt>
                <c:pt idx="14">
                  <c:v> MOTORCYCLE</c:v>
                </c:pt>
              </c:strCache>
            </c:strRef>
          </c:cat>
          <c:val>
            <c:numRef>
              <c:f>Analysis!$L$87:$L$102</c:f>
              <c:numCache>
                <c:formatCode>0.00%</c:formatCode>
                <c:ptCount val="15"/>
                <c:pt idx="0">
                  <c:v>2.6315789473684209E-2</c:v>
                </c:pt>
                <c:pt idx="1">
                  <c:v>2.6315789473684209E-2</c:v>
                </c:pt>
                <c:pt idx="2">
                  <c:v>0.10526315789473684</c:v>
                </c:pt>
                <c:pt idx="3">
                  <c:v>0.23684210526315788</c:v>
                </c:pt>
                <c:pt idx="4">
                  <c:v>5.2631578947368418E-2</c:v>
                </c:pt>
                <c:pt idx="5">
                  <c:v>0.10526315789473684</c:v>
                </c:pt>
                <c:pt idx="6">
                  <c:v>5.2631578947368418E-2</c:v>
                </c:pt>
                <c:pt idx="7">
                  <c:v>5.2631578947368418E-2</c:v>
                </c:pt>
                <c:pt idx="8">
                  <c:v>0.18421052631578946</c:v>
                </c:pt>
                <c:pt idx="9">
                  <c:v>2.6315789473684209E-2</c:v>
                </c:pt>
                <c:pt idx="10">
                  <c:v>2.6315789473684209E-2</c:v>
                </c:pt>
                <c:pt idx="11">
                  <c:v>2.6315789473684209E-2</c:v>
                </c:pt>
                <c:pt idx="12">
                  <c:v>2.6315789473684209E-2</c:v>
                </c:pt>
                <c:pt idx="13">
                  <c:v>2.6315789473684209E-2</c:v>
                </c:pt>
                <c:pt idx="14">
                  <c:v>2.6315789473684209E-2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06-4DCA-BD44-3297354D0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6987936"/>
        <c:axId val="726998976"/>
      </c:barChart>
      <c:catAx>
        <c:axId val="72698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26998976"/>
        <c:crosses val="autoZero"/>
        <c:auto val="1"/>
        <c:lblAlgn val="ctr"/>
        <c:lblOffset val="100"/>
        <c:noMultiLvlLbl val="0"/>
      </c:catAx>
      <c:valAx>
        <c:axId val="726998976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2698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[NEEDS ASSESMENT OF ASSISTIVE DEVICES AMONG PERSONS WITH PHYSICAL DISABILITIES IN TERTIARY INSTITUTIONS (1).xlsx]Analysis!PivotTable23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Analysis!$G$86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Analysis!$F$87:$F$93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Analysis!$G$87:$G$93</c:f>
              <c:numCache>
                <c:formatCode>0.00%</c:formatCode>
                <c:ptCount val="6"/>
                <c:pt idx="0">
                  <c:v>7.6923076923076927E-2</c:v>
                </c:pt>
                <c:pt idx="1">
                  <c:v>0.12820512820512819</c:v>
                </c:pt>
                <c:pt idx="2">
                  <c:v>0.30769230769230771</c:v>
                </c:pt>
                <c:pt idx="3">
                  <c:v>0.38461538461538464</c:v>
                </c:pt>
                <c:pt idx="4">
                  <c:v>6.4102564102564097E-2</c:v>
                </c:pt>
                <c:pt idx="5">
                  <c:v>3.8461538461538464E-2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9-444C-9EE6-B6DDF1B35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759040"/>
        <c:axId val="727760000"/>
      </c:barChart>
      <c:catAx>
        <c:axId val="72775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27760000"/>
        <c:crosses val="autoZero"/>
        <c:auto val="1"/>
        <c:lblAlgn val="ctr"/>
        <c:lblOffset val="100"/>
        <c:noMultiLvlLbl val="0"/>
      </c:catAx>
      <c:valAx>
        <c:axId val="727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727759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[NEEDS ASSESMENT OF ASSISTIVE DEVICES AMONG PERSONS WITH PHYSICAL DISABILITIES IN TERTIARY INSTITUTIONS (1).xlsx]Analysis!PivotTable10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/>
              <a:t>COUNT OF AGE GROUP OF RESPONDENTS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Analysis!$P$8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Analysis!$O$9:$O$13</c:f>
              <c:strCache>
                <c:ptCount val="4"/>
                <c:pt idx="0">
                  <c:v>21-30</c:v>
                </c:pt>
                <c:pt idx="1">
                  <c:v>31-40</c:v>
                </c:pt>
                <c:pt idx="2">
                  <c:v>41-50</c:v>
                </c:pt>
                <c:pt idx="3">
                  <c:v>51-60</c:v>
                </c:pt>
              </c:strCache>
            </c:strRef>
          </c:cat>
          <c:val>
            <c:numRef>
              <c:f>Analysis!$P$9:$P$13</c:f>
              <c:numCache>
                <c:formatCode>General</c:formatCode>
                <c:ptCount val="4"/>
                <c:pt idx="0">
                  <c:v>35</c:v>
                </c:pt>
                <c:pt idx="1">
                  <c:v>17</c:v>
                </c:pt>
                <c:pt idx="2">
                  <c:v>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5-401B-A8D8-3DC1B727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7587504"/>
        <c:axId val="1867592304"/>
      </c:barChart>
      <c:catAx>
        <c:axId val="186758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67592304"/>
        <c:crosses val="autoZero"/>
        <c:auto val="1"/>
        <c:lblAlgn val="ctr"/>
        <c:lblOffset val="100"/>
        <c:noMultiLvlLbl val="0"/>
      </c:catAx>
      <c:valAx>
        <c:axId val="18675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6758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[NEEDS ASSESMENT OF ASSISTIVE DEVICES AMONG PERSONS WITH PHYSICAL DISABILITIES IN TERTIARY INSTITUTIONS (1).xlsx]Analysis!PivotTable12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/>
              <a:t>CHART</a:t>
            </a:r>
            <a:r>
              <a:rPr lang="en-US" sz="1050" b="1" baseline="0"/>
              <a:t> SHOWING THE PERCENTAGES OF RESPONDENTS PER STATE</a:t>
            </a:r>
            <a:endParaRPr lang="en-US" sz="10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Analysis!$P$17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Analysis!$O$18:$O$35</c:f>
              <c:strCache>
                <c:ptCount val="17"/>
                <c:pt idx="0">
                  <c:v>Abia</c:v>
                </c:pt>
                <c:pt idx="1">
                  <c:v>AN/Ambra</c:v>
                </c:pt>
                <c:pt idx="2">
                  <c:v>Bauchi</c:v>
                </c:pt>
                <c:pt idx="3">
                  <c:v>Benue</c:v>
                </c:pt>
                <c:pt idx="4">
                  <c:v>Borno</c:v>
                </c:pt>
                <c:pt idx="5">
                  <c:v>Delta</c:v>
                </c:pt>
                <c:pt idx="6">
                  <c:v>Ekiti</c:v>
                </c:pt>
                <c:pt idx="7">
                  <c:v>Enugu</c:v>
                </c:pt>
                <c:pt idx="8">
                  <c:v>Fct</c:v>
                </c:pt>
                <c:pt idx="9">
                  <c:v>Gombe</c:v>
                </c:pt>
                <c:pt idx="10">
                  <c:v>Jigawa</c:v>
                </c:pt>
                <c:pt idx="11">
                  <c:v>KatsiN/A</c:v>
                </c:pt>
                <c:pt idx="12">
                  <c:v>Kwara</c:v>
                </c:pt>
                <c:pt idx="13">
                  <c:v>N/Assarawa</c:v>
                </c:pt>
                <c:pt idx="14">
                  <c:v>Ondo</c:v>
                </c:pt>
                <c:pt idx="15">
                  <c:v>Oyo</c:v>
                </c:pt>
                <c:pt idx="16">
                  <c:v>Plateau</c:v>
                </c:pt>
              </c:strCache>
            </c:strRef>
          </c:cat>
          <c:val>
            <c:numRef>
              <c:f>Analysis!$P$18:$P$35</c:f>
              <c:numCache>
                <c:formatCode>0.00%</c:formatCode>
                <c:ptCount val="17"/>
                <c:pt idx="0">
                  <c:v>1.7857142857142856E-2</c:v>
                </c:pt>
                <c:pt idx="1">
                  <c:v>5.3571428571428568E-2</c:v>
                </c:pt>
                <c:pt idx="2">
                  <c:v>0.17857142857142858</c:v>
                </c:pt>
                <c:pt idx="3">
                  <c:v>1.7857142857142856E-2</c:v>
                </c:pt>
                <c:pt idx="4">
                  <c:v>1.7857142857142856E-2</c:v>
                </c:pt>
                <c:pt idx="5">
                  <c:v>7.1428571428571425E-2</c:v>
                </c:pt>
                <c:pt idx="6">
                  <c:v>1.7857142857142856E-2</c:v>
                </c:pt>
                <c:pt idx="7">
                  <c:v>0.125</c:v>
                </c:pt>
                <c:pt idx="8">
                  <c:v>1.7857142857142856E-2</c:v>
                </c:pt>
                <c:pt idx="9">
                  <c:v>1.7857142857142856E-2</c:v>
                </c:pt>
                <c:pt idx="10">
                  <c:v>0.17857142857142858</c:v>
                </c:pt>
                <c:pt idx="11">
                  <c:v>3.5714285714285712E-2</c:v>
                </c:pt>
                <c:pt idx="12">
                  <c:v>1.7857142857142856E-2</c:v>
                </c:pt>
                <c:pt idx="13">
                  <c:v>5.3571428571428568E-2</c:v>
                </c:pt>
                <c:pt idx="14">
                  <c:v>0.125</c:v>
                </c:pt>
                <c:pt idx="15">
                  <c:v>1.7857142857142856E-2</c:v>
                </c:pt>
                <c:pt idx="16">
                  <c:v>3.5714285714285712E-2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4-47AD-90C7-CED9B287B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7614448"/>
        <c:axId val="1859051840"/>
      </c:barChart>
      <c:catAx>
        <c:axId val="173761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859051840"/>
        <c:crosses val="autoZero"/>
        <c:auto val="1"/>
        <c:lblAlgn val="ctr"/>
        <c:lblOffset val="100"/>
        <c:noMultiLvlLbl val="0"/>
      </c:catAx>
      <c:valAx>
        <c:axId val="18590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3761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[NEEDS ASSESMENT OF ASSISTIVE DEVICES AMONG PERSONS WITH PHYSICAL DISABILITIES IN TERTIARY INSTITUTIONS (1).xlsx]Analysis!PivotTable6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/>
              <a:t>CHART</a:t>
            </a:r>
            <a:r>
              <a:rPr lang="en-US" sz="1050" b="1" baseline="0"/>
              <a:t> SHOWING TYPE OF DISABLITY</a:t>
            </a:r>
            <a:endParaRPr lang="en-US" sz="10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Analysis!$P$38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Analysis!$O$39:$O$49</c:f>
              <c:strCache>
                <c:ptCount val="10"/>
                <c:pt idx="0">
                  <c:v>AMPUTEE</c:v>
                </c:pt>
                <c:pt idx="1">
                  <c:v>CEREBRAL PALSY</c:v>
                </c:pt>
                <c:pt idx="2">
                  <c:v>CRIPPLE</c:v>
                </c:pt>
                <c:pt idx="3">
                  <c:v>LOWER LIMB DISORDER</c:v>
                </c:pt>
                <c:pt idx="4">
                  <c:v>MIDGET</c:v>
                </c:pt>
                <c:pt idx="5">
                  <c:v>PARALYSIS</c:v>
                </c:pt>
                <c:pt idx="6">
                  <c:v>PHYSICALLY CHALLENGE</c:v>
                </c:pt>
                <c:pt idx="7">
                  <c:v>SPIN/AL CORD INJURY</c:v>
                </c:pt>
                <c:pt idx="8">
                  <c:v>UN/ABLE TO WALK</c:v>
                </c:pt>
                <c:pt idx="9">
                  <c:v>VISUALLY IMPAIRED</c:v>
                </c:pt>
              </c:strCache>
            </c:strRef>
          </c:cat>
          <c:val>
            <c:numRef>
              <c:f>Analysis!$P$39:$P$49</c:f>
              <c:numCache>
                <c:formatCode>General</c:formatCode>
                <c:ptCount val="10"/>
                <c:pt idx="0">
                  <c:v>9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1</c:v>
                </c:pt>
                <c:pt idx="5">
                  <c:v>12</c:v>
                </c:pt>
                <c:pt idx="6">
                  <c:v>15</c:v>
                </c:pt>
                <c:pt idx="7">
                  <c:v>1</c:v>
                </c:pt>
                <c:pt idx="8">
                  <c:v>6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BF-44B9-B704-D598DC3C0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1041920"/>
        <c:axId val="591049600"/>
        <c:axId val="586256160"/>
      </c:bar3DChart>
      <c:catAx>
        <c:axId val="59104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1049600"/>
        <c:crosses val="autoZero"/>
        <c:auto val="1"/>
        <c:lblAlgn val="ctr"/>
        <c:lblOffset val="100"/>
        <c:noMultiLvlLbl val="0"/>
      </c:catAx>
      <c:valAx>
        <c:axId val="59104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1041920"/>
        <c:crosses val="autoZero"/>
        <c:crossBetween val="between"/>
      </c:valAx>
      <c:serAx>
        <c:axId val="586256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104960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[NEEDS ASSESMENT OF ASSISTIVE DEVICES AMONG PERSONS WITH PHYSICAL DISABILITIES IN TERTIARY INSTITUTIONS (1).xlsx]Analysis!PivotTable7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 baseline="0"/>
              <a:t>IS YOUR INSTITUTION PWD ACCESSIBLE </a:t>
            </a:r>
            <a:endParaRPr lang="en-US" sz="10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Analysis!$P$51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Analysis!$O$52:$O$54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Analysis!$P$52:$P$54</c:f>
              <c:numCache>
                <c:formatCode>General</c:formatCode>
                <c:ptCount val="2"/>
                <c:pt idx="0">
                  <c:v>55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18-41F2-8FD9-24BBF2814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91047680"/>
        <c:axId val="591040000"/>
        <c:axId val="591072800"/>
      </c:bar3DChart>
      <c:catAx>
        <c:axId val="591047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1040000"/>
        <c:crosses val="autoZero"/>
        <c:auto val="1"/>
        <c:lblAlgn val="ctr"/>
        <c:lblOffset val="100"/>
        <c:noMultiLvlLbl val="0"/>
      </c:catAx>
      <c:valAx>
        <c:axId val="59104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1047680"/>
        <c:crosses val="autoZero"/>
        <c:crossBetween val="between"/>
      </c:valAx>
      <c:serAx>
        <c:axId val="5910728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104000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[NEEDS ASSESMENT OF ASSISTIVE DEVICES AMONG PERSONS WITH PHYSICAL DISABILITIES IN TERTIARY INSTITUTIONS (1).xlsx]Analysis!PivotTable9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/>
              <a:t>DO</a:t>
            </a:r>
            <a:r>
              <a:rPr lang="en-US" sz="1050" b="1" baseline="0"/>
              <a:t> YOU USE ANY ASSITIVE DEVICES(S)</a:t>
            </a:r>
            <a:endParaRPr lang="en-US" sz="10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691193563089322E-2"/>
          <c:y val="0.33554247307871565"/>
          <c:w val="0.89914142833036437"/>
          <c:h val="0.416734613780754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Analysis!$P$64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Analysis!$O$65:$O$67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Analysis!$P$65:$P$67</c:f>
              <c:numCache>
                <c:formatCode>General</c:formatCode>
                <c:ptCount val="2"/>
                <c:pt idx="0">
                  <c:v>16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50-4A66-AE6F-38E6DDAA2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1037120"/>
        <c:axId val="591038560"/>
      </c:barChart>
      <c:catAx>
        <c:axId val="59103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1038560"/>
        <c:crosses val="autoZero"/>
        <c:auto val="1"/>
        <c:lblAlgn val="ctr"/>
        <c:lblOffset val="100"/>
        <c:noMultiLvlLbl val="0"/>
      </c:catAx>
      <c:valAx>
        <c:axId val="591038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103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[NEEDS ASSESMENT OF ASSISTIVE DEVICES AMONG PERSONS WITH PHYSICAL DISABILITIES IN TERTIARY INSTITUTIONS (1).xlsx]Analysis!PivotTable14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/>
              <a:t>TYPE</a:t>
            </a:r>
            <a:r>
              <a:rPr lang="en-US" sz="1050" b="1" baseline="0"/>
              <a:t> OF ASSITIVE DEVICE USED VS YES RESPONSE</a:t>
            </a:r>
            <a:endParaRPr lang="en-US" sz="10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Analysis!$P$77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Analysis!$O$78:$O$86</c:f>
              <c:strCache>
                <c:ptCount val="8"/>
                <c:pt idx="0">
                  <c:v>CRUTCHES </c:v>
                </c:pt>
                <c:pt idx="1">
                  <c:v>MANUAL WHEELCHAIR</c:v>
                </c:pt>
                <c:pt idx="2">
                  <c:v>MOTORIZED WHEELCHAIR </c:v>
                </c:pt>
                <c:pt idx="3">
                  <c:v>SMARTPHONE </c:v>
                </c:pt>
                <c:pt idx="4">
                  <c:v>TRICYCLE</c:v>
                </c:pt>
                <c:pt idx="5">
                  <c:v>TROLLEY</c:v>
                </c:pt>
                <c:pt idx="6">
                  <c:v>VEHICLE</c:v>
                </c:pt>
                <c:pt idx="7">
                  <c:v>WALKING STICK</c:v>
                </c:pt>
              </c:strCache>
            </c:strRef>
          </c:cat>
          <c:val>
            <c:numRef>
              <c:f>Analysis!$P$78:$P$86</c:f>
              <c:numCache>
                <c:formatCode>General</c:formatCode>
                <c:ptCount val="8"/>
                <c:pt idx="0">
                  <c:v>11</c:v>
                </c:pt>
                <c:pt idx="1">
                  <c:v>10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8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7-4785-9B30-9B3E10931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5127200"/>
        <c:axId val="595128640"/>
      </c:barChart>
      <c:catAx>
        <c:axId val="5951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5128640"/>
        <c:crosses val="autoZero"/>
        <c:auto val="1"/>
        <c:lblAlgn val="ctr"/>
        <c:lblOffset val="100"/>
        <c:noMultiLvlLbl val="0"/>
      </c:catAx>
      <c:valAx>
        <c:axId val="595128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595127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[NEEDS ASSESMENT OF ASSISTIVE DEVICES AMONG PERSONS WITH PHYSICAL DISABILITIES IN TERTIARY INSTITUTIONS (1).xlsx]Analysis!PivotTable15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/>
              <a:t>TYPE</a:t>
            </a:r>
            <a:r>
              <a:rPr lang="en-US" sz="1050" b="1" baseline="0"/>
              <a:t> OF ASSITIVE DEVICE NEEDED BY NO RESPONSE FROM RESPONDENTS</a:t>
            </a:r>
            <a:endParaRPr lang="en-US" sz="105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Analysis!$K$59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Analysis!$J$60:$J$68</c:f>
              <c:strCache>
                <c:ptCount val="8"/>
                <c:pt idx="0">
                  <c:v>COMPUTER SYSTEM</c:v>
                </c:pt>
                <c:pt idx="1">
                  <c:v>MOTOR BIKE </c:v>
                </c:pt>
                <c:pt idx="2">
                  <c:v>NOTHING</c:v>
                </c:pt>
                <c:pt idx="3">
                  <c:v>SEWING MACHINE</c:v>
                </c:pt>
                <c:pt idx="4">
                  <c:v>WHEELCHAIR</c:v>
                </c:pt>
                <c:pt idx="5">
                  <c:v>WALKING STICK</c:v>
                </c:pt>
                <c:pt idx="6">
                  <c:v>CRUTCHES</c:v>
                </c:pt>
                <c:pt idx="7">
                  <c:v>WHEELCHAIR,COMPUTER SYSTEM</c:v>
                </c:pt>
              </c:strCache>
            </c:strRef>
          </c:cat>
          <c:val>
            <c:numRef>
              <c:f>Analysis!$K$60:$K$68</c:f>
              <c:numCache>
                <c:formatCode>0.00%</c:formatCode>
                <c:ptCount val="8"/>
                <c:pt idx="0">
                  <c:v>0.125</c:v>
                </c:pt>
                <c:pt idx="1">
                  <c:v>6.25E-2</c:v>
                </c:pt>
                <c:pt idx="2">
                  <c:v>0.375</c:v>
                </c:pt>
                <c:pt idx="3">
                  <c:v>6.25E-2</c:v>
                </c:pt>
                <c:pt idx="4">
                  <c:v>0.125</c:v>
                </c:pt>
                <c:pt idx="5">
                  <c:v>6.25E-2</c:v>
                </c:pt>
                <c:pt idx="6">
                  <c:v>6.25E-2</c:v>
                </c:pt>
                <c:pt idx="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A-4188-9C53-9BCD288B6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9992720"/>
        <c:axId val="640007600"/>
      </c:barChart>
      <c:catAx>
        <c:axId val="63999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40007600"/>
        <c:crosses val="autoZero"/>
        <c:auto val="1"/>
        <c:lblAlgn val="ctr"/>
        <c:lblOffset val="100"/>
        <c:noMultiLvlLbl val="0"/>
      </c:catAx>
      <c:valAx>
        <c:axId val="640007600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63999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[NEEDS ASSESMENT OF ASSISTIVE DEVICES AMONG PERSONS WITH PHYSICAL DISABILITIES IN TERTIARY INSTITUTIONS (1).xlsx]Analysis!PivotTable16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solidFill>
              <a:srgbClr val="FFFFFF"/>
            </a:solidFill>
            <a:ln>
              <a:solidFill>
                <a:srgbClr val="000000">
                  <a:lumMod val="25000"/>
                  <a:lumOff val="75000"/>
                </a:srgb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Analysis!$K$72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Analysis!$J$73:$J$75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Analysis!$K$73:$K$75</c:f>
              <c:numCache>
                <c:formatCode>0.00%</c:formatCode>
                <c:ptCount val="2"/>
                <c:pt idx="0">
                  <c:v>0.6785714285714286</c:v>
                </c:pt>
                <c:pt idx="1">
                  <c:v>0.32142857142857145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1B-4273-8967-F84BBB049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466725</xdr:colOff>
      <xdr:row>0</xdr:row>
      <xdr:rowOff>723900</xdr:rowOff>
    </xdr:from>
    <xdr:to>
      <xdr:col>24</xdr:col>
      <xdr:colOff>142875</xdr:colOff>
      <xdr:row>5</xdr:row>
      <xdr:rowOff>209551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B1AE9-E25E-AEA6-3B36-685F068DC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485775</xdr:colOff>
      <xdr:row>6</xdr:row>
      <xdr:rowOff>257174</xdr:rowOff>
    </xdr:from>
    <xdr:to>
      <xdr:col>24</xdr:col>
      <xdr:colOff>123825</xdr:colOff>
      <xdr:row>13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7B4497-A8A2-E8E6-DEAA-A93F8F9F1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266699</xdr:colOff>
      <xdr:row>16</xdr:row>
      <xdr:rowOff>123825</xdr:rowOff>
    </xdr:from>
    <xdr:to>
      <xdr:col>17</xdr:col>
      <xdr:colOff>1809750</xdr:colOff>
      <xdr:row>29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AA13F-8B1B-0D70-65F7-F6C34BBAE3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104775</xdr:colOff>
      <xdr:row>36</xdr:row>
      <xdr:rowOff>152400</xdr:rowOff>
    </xdr:from>
    <xdr:to>
      <xdr:col>26</xdr:col>
      <xdr:colOff>85725</xdr:colOff>
      <xdr:row>49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800422-DB01-F505-5609-4317B495E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514350</xdr:colOff>
      <xdr:row>50</xdr:row>
      <xdr:rowOff>0</xdr:rowOff>
    </xdr:from>
    <xdr:to>
      <xdr:col>18</xdr:col>
      <xdr:colOff>9525</xdr:colOff>
      <xdr:row>59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B612CC-7225-E578-E3A9-7F35566923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704849</xdr:colOff>
      <xdr:row>61</xdr:row>
      <xdr:rowOff>123825</xdr:rowOff>
    </xdr:from>
    <xdr:to>
      <xdr:col>17</xdr:col>
      <xdr:colOff>2438400</xdr:colOff>
      <xdr:row>69</xdr:row>
      <xdr:rowOff>133350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C28FFC9-4E45-6DCC-CA6D-816ED92EDC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504825</xdr:colOff>
      <xdr:row>76</xdr:row>
      <xdr:rowOff>19050</xdr:rowOff>
    </xdr:from>
    <xdr:to>
      <xdr:col>17</xdr:col>
      <xdr:colOff>2371725</xdr:colOff>
      <xdr:row>93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0962A3C-EE74-770D-7603-7B59CDC66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123825</xdr:colOff>
      <xdr:row>57</xdr:row>
      <xdr:rowOff>114300</xdr:rowOff>
    </xdr:from>
    <xdr:to>
      <xdr:col>8</xdr:col>
      <xdr:colOff>552450</xdr:colOff>
      <xdr:row>67</xdr:row>
      <xdr:rowOff>142875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9E866E7-A06C-6CF1-D25D-D9E70C554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962025</xdr:colOff>
      <xdr:row>69</xdr:row>
      <xdr:rowOff>95250</xdr:rowOff>
    </xdr:from>
    <xdr:to>
      <xdr:col>8</xdr:col>
      <xdr:colOff>447675</xdr:colOff>
      <xdr:row>82</xdr:row>
      <xdr:rowOff>66675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85A34A0-6BEF-2525-EDF1-D66FCB728D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28575</xdr:colOff>
      <xdr:row>103</xdr:row>
      <xdr:rowOff>85725</xdr:rowOff>
    </xdr:from>
    <xdr:to>
      <xdr:col>11</xdr:col>
      <xdr:colOff>2990850</xdr:colOff>
      <xdr:row>120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CD207DD-1143-6086-F32A-2AFC2137D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866775</xdr:colOff>
      <xdr:row>93</xdr:row>
      <xdr:rowOff>123825</xdr:rowOff>
    </xdr:from>
    <xdr:to>
      <xdr:col>6</xdr:col>
      <xdr:colOff>4752975</xdr:colOff>
      <xdr:row>110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B55CC6F-DE59-9A16-A3F1-302875D4B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13.176000115738" createdVersion="8" refreshedVersion="8" minRefreshableVersion="3" recordCount="61" xr:uid="{4D189E3F-4F98-4565-A412-865F9AD0E4A4}">
  <cacheSource type="worksheet">
    <worksheetSource ref="A1:A1048576" sheet="Analysis"/>
  </cacheSource>
  <cacheFields count="1">
    <cacheField name="SEX" numFmtId="0">
      <sharedItems containsBlank="1" count="3">
        <s v="Female"/>
        <s v="Ma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14.063749652778" createdVersion="8" refreshedVersion="8" minRefreshableVersion="3" recordCount="107" xr:uid="{BD59C7C3-BD88-40B7-A117-9425A4F2003C}">
  <cacheSource type="worksheet">
    <worksheetSource ref="M1:M1048576" sheet="Analysis"/>
  </cacheSource>
  <cacheFields count="1">
    <cacheField name="IF NO WHAT TYPE WOULD YOU NEED?" numFmtId="0">
      <sharedItems containsBlank="1" count="24">
        <s v="N/A"/>
        <s v="NOTHING"/>
        <s v="MOTORIZED WHEELCHAIR "/>
        <s v="WHEELCHAIR"/>
        <s v="AUTOMATIC WHEELCHAIR"/>
        <s v="STRONG WHEELCHAIR"/>
        <s v="ELECTRIC WHEELCHAIR"/>
        <s v="MOTOR BIKE"/>
        <s v="BICYCLE"/>
        <s v="TABLET"/>
        <s v="COMPUTER SYSTEM,BUSINESS CAPITAL"/>
        <s v="WHEELCHAIR,COMPUTER AND CAPITAL FOR BUSINESS"/>
        <s v=" MOTORCYCLE"/>
        <s v="CRUTCHES"/>
        <s v="WHEELCHAIR,COMPUTER SYSTEM,SMARTPHONE"/>
        <s v="COMPUTER SYSTEM"/>
        <m/>
        <s v="CRUTCHES " u="1"/>
        <s v="ELECTRIC WHEELCHAIR " u="1"/>
        <s v=" MOTORCYCLE " u="1"/>
        <s v="WHEELCHAIR " u="1"/>
        <s v="AUTOMATIC WHEELCHAIR " u="1"/>
        <s v="STRONG WHEELCHAIR " u="1"/>
        <s v="BICYCLE 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14.074829050929" createdVersion="8" refreshedVersion="8" minRefreshableVersion="3" recordCount="64" xr:uid="{1D40A4D4-5FD0-480C-B238-66F3BD0D97C9}">
  <cacheSource type="worksheet">
    <worksheetSource ref="D1:D1048576" sheet="Analysis"/>
  </cacheSource>
  <cacheFields count="1">
    <cacheField name="YEAR(S) IN INSTITUTION(How Long Have You Been in the Institution)" numFmtId="0">
      <sharedItems containsString="0" containsBlank="1" containsNumber="1" containsInteger="1" minValue="1" maxValue="6" count="7">
        <n v="4"/>
        <n v="5"/>
        <n v="2"/>
        <n v="6"/>
        <n v="3"/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13.201356365738" createdVersion="8" refreshedVersion="8" minRefreshableVersion="3" recordCount="61" xr:uid="{B01D63CA-370C-4613-A13E-06A344F0D48A}">
  <cacheSource type="worksheet">
    <worksheetSource ref="B1:B1048576" sheet="Analysis"/>
  </cacheSource>
  <cacheFields count="1">
    <cacheField name="AGE" numFmtId="0">
      <sharedItems containsString="0" containsBlank="1" containsNumber="1" containsInteger="1" minValue="22" maxValue="55" count="22">
        <n v="33"/>
        <n v="38"/>
        <n v="49"/>
        <n v="32"/>
        <n v="40"/>
        <n v="55"/>
        <n v="47"/>
        <n v="36"/>
        <n v="30"/>
        <n v="28"/>
        <n v="23"/>
        <n v="25"/>
        <n v="26"/>
        <n v="22"/>
        <n v="31"/>
        <n v="34"/>
        <n v="27"/>
        <n v="29"/>
        <n v="24"/>
        <n v="35"/>
        <n v="37"/>
        <m/>
      </sharedItems>
      <fieldGroup base="0">
        <rangePr autoStart="0" autoEnd="0" startNum="21" endNum="56" groupInterval="10"/>
        <groupItems count="6">
          <s v="&lt;21 or (blank)"/>
          <s v="21-30"/>
          <s v="31-40"/>
          <s v="41-50"/>
          <s v="51-60"/>
          <s v="&gt;6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13.231237037035" createdVersion="8" refreshedVersion="8" minRefreshableVersion="3" recordCount="61" xr:uid="{D0DF8731-6970-4B7B-96A3-885A0BBAF905}">
  <cacheSource type="worksheet">
    <worksheetSource ref="C1:C1048576" sheet="Analysis"/>
  </cacheSource>
  <cacheFields count="1">
    <cacheField name="STATE OF ORIGIN" numFmtId="0">
      <sharedItems containsBlank="1" count="18">
        <s v="Enugu"/>
        <s v="Abia"/>
        <s v="Anambra"/>
        <s v="Bauchi"/>
        <s v="Jigawa"/>
        <s v="Delta"/>
        <s v="Gombe"/>
        <s v="Nassarawa"/>
        <s v="Katsina"/>
        <s v="Kwara"/>
        <s v="Benue"/>
        <s v="Plateau"/>
        <s v="Borno"/>
        <s v="Fct"/>
        <s v="Ekiti"/>
        <s v="Ondo"/>
        <s v="Oy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13.653805208334" createdVersion="8" refreshedVersion="8" minRefreshableVersion="3" recordCount="61" xr:uid="{152FED3B-6574-4507-8227-E6D8E44460ED}">
  <cacheSource type="worksheet">
    <worksheetSource ref="E1:E1048576" sheet="Analysis"/>
  </cacheSource>
  <cacheFields count="1">
    <cacheField name="TYPE OF DISABBILITY" numFmtId="0">
      <sharedItems containsBlank="1" count="12">
        <s v="PARALYSIS"/>
        <s v="CRIPPLE"/>
        <s v="SPINAL CORD INJURY"/>
        <s v="PHYSICALLY CHALLENGE"/>
        <s v="LOWER LIMB DISORDER"/>
        <s v="AMPUTEE"/>
        <s v="VISUALLY IMPAIRED"/>
        <s v="UNABLE TO WALK"/>
        <s v="CEREBRAL PALSY"/>
        <s v="MIDGET"/>
        <m/>
        <s v="CRIPLE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13.715158564817" createdVersion="8" refreshedVersion="8" minRefreshableVersion="3" recordCount="61" xr:uid="{4D583249-692B-4B4A-8C84-82455C13C042}">
  <cacheSource type="worksheet">
    <worksheetSource ref="G1:G1048576" sheet="Analysis"/>
  </cacheSource>
  <cacheFields count="1">
    <cacheField name="IS YOUR INSTITUTION PWD ACCESSIBLE?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13.781183101855" createdVersion="8" refreshedVersion="8" minRefreshableVersion="3" recordCount="61" xr:uid="{E7D42CE7-26C2-4DB6-BFAF-76B3485EA4CF}">
  <cacheSource type="worksheet">
    <worksheetSource ref="I1:I1048576" sheet="Analysis"/>
  </cacheSource>
  <cacheFields count="1">
    <cacheField name="DO YOU USE ANY ASSISTIVE DEVICE(S)?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13.930905092595" createdVersion="8" refreshedVersion="8" minRefreshableVersion="3" recordCount="64" xr:uid="{957F270A-F317-400F-A627-C6C2D27F5E5E}">
  <cacheSource type="worksheet">
    <worksheetSource ref="J1:J1048576" sheet="Analysis"/>
  </cacheSource>
  <cacheFields count="1">
    <cacheField name="IF YES WHAT TYPE DO YOU USE?" numFmtId="0">
      <sharedItems containsBlank="1" count="10">
        <s v="MOTORIZED WHEELCHAIR "/>
        <s v="N/A"/>
        <s v="MANUAL WHEELCHAIR"/>
        <s v="CRUTCHES "/>
        <s v="TROLLEY"/>
        <s v="VEHICLE"/>
        <s v="SMARTPHONE "/>
        <s v="WALKING STICK"/>
        <s v="TRICYCLE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13.948838310185" createdVersion="8" refreshedVersion="8" minRefreshableVersion="3" recordCount="80" xr:uid="{B13AF618-376C-4742-BC8E-D47B662F2A99}">
  <cacheSource type="worksheet">
    <worksheetSource ref="K1:K1048576" sheet="Analysis"/>
  </cacheSource>
  <cacheFields count="1">
    <cacheField name="IF NO WHAT TYPE WOULD YOU NEED?" numFmtId="0">
      <sharedItems containsBlank="1" containsMixedTypes="1" containsNumber="1" containsInteger="1" minValue="1" maxValue="16" count="19">
        <s v="N/A"/>
        <s v="NOTHING"/>
        <s v="WHEELCHAIR"/>
        <s v="MOTOR BIKE "/>
        <s v="COMPUTER SYSTEM"/>
        <s v="WHEELCHAIR,COMPUTER SYSTEM"/>
        <s v="N/A "/>
        <s v="WALKING STICK"/>
        <s v="CRUTCHES"/>
        <s v="SEWING MACHINE"/>
        <m/>
        <s v="Count of IF NO WHAT TYPE WOULD YOU NEED?"/>
        <n v="2"/>
        <n v="1"/>
        <n v="6"/>
        <n v="16"/>
        <n v="5" u="1"/>
        <n v="12" u="1"/>
        <n v="1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613.968505787037" createdVersion="8" refreshedVersion="8" minRefreshableVersion="3" recordCount="80" xr:uid="{E3BDC52B-6C03-4C51-B8E1-DCD88FAF216C}">
  <cacheSource type="worksheet">
    <worksheetSource ref="L1:L1048576" sheet="Analysis"/>
  </cacheSource>
  <cacheFields count="1">
    <cacheField name="ARE YOU COMFORTABLE WITH YOUR ASSISTIVE DEVICE(S)?" numFmtId="0">
      <sharedItems containsBlank="1" count="3">
        <s v="Yes"/>
        <s v="N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</r>
  <r>
    <x v="0"/>
  </r>
  <r>
    <x v="1"/>
  </r>
  <r>
    <x v="1"/>
  </r>
  <r>
    <x v="0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2"/>
  </r>
  <r>
    <x v="2"/>
  </r>
  <r>
    <x v="2"/>
  </r>
  <r>
    <x v="2"/>
  </r>
  <r>
    <x v="2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">
  <r>
    <x v="0"/>
  </r>
  <r>
    <x v="1"/>
  </r>
  <r>
    <x v="2"/>
  </r>
  <r>
    <x v="0"/>
  </r>
  <r>
    <x v="2"/>
  </r>
  <r>
    <x v="3"/>
  </r>
  <r>
    <x v="2"/>
  </r>
  <r>
    <x v="4"/>
  </r>
  <r>
    <x v="5"/>
  </r>
  <r>
    <x v="2"/>
  </r>
  <r>
    <x v="6"/>
  </r>
  <r>
    <x v="7"/>
  </r>
  <r>
    <x v="6"/>
  </r>
  <r>
    <x v="8"/>
  </r>
  <r>
    <x v="0"/>
  </r>
  <r>
    <x v="0"/>
  </r>
  <r>
    <x v="9"/>
  </r>
  <r>
    <x v="9"/>
  </r>
  <r>
    <x v="7"/>
  </r>
  <r>
    <x v="0"/>
  </r>
  <r>
    <x v="0"/>
  </r>
  <r>
    <x v="0"/>
  </r>
  <r>
    <x v="6"/>
  </r>
  <r>
    <x v="0"/>
  </r>
  <r>
    <x v="0"/>
  </r>
  <r>
    <x v="3"/>
  </r>
  <r>
    <x v="0"/>
  </r>
  <r>
    <x v="6"/>
  </r>
  <r>
    <x v="10"/>
  </r>
  <r>
    <x v="3"/>
  </r>
  <r>
    <x v="11"/>
  </r>
  <r>
    <x v="6"/>
  </r>
  <r>
    <x v="6"/>
  </r>
  <r>
    <x v="1"/>
  </r>
  <r>
    <x v="0"/>
  </r>
  <r>
    <x v="0"/>
  </r>
  <r>
    <x v="0"/>
  </r>
  <r>
    <x v="6"/>
  </r>
  <r>
    <x v="0"/>
  </r>
  <r>
    <x v="0"/>
  </r>
  <r>
    <x v="6"/>
  </r>
  <r>
    <x v="12"/>
  </r>
  <r>
    <x v="13"/>
  </r>
  <r>
    <x v="0"/>
  </r>
  <r>
    <x v="3"/>
  </r>
  <r>
    <x v="3"/>
  </r>
  <r>
    <x v="3"/>
  </r>
  <r>
    <x v="13"/>
  </r>
  <r>
    <x v="6"/>
  </r>
  <r>
    <x v="14"/>
  </r>
  <r>
    <x v="13"/>
  </r>
  <r>
    <x v="13"/>
  </r>
  <r>
    <x v="3"/>
  </r>
  <r>
    <x v="0"/>
  </r>
  <r>
    <x v="0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</r>
  <r>
    <x v="1"/>
  </r>
  <r>
    <x v="2"/>
  </r>
  <r>
    <x v="0"/>
  </r>
  <r>
    <x v="0"/>
  </r>
  <r>
    <x v="0"/>
  </r>
  <r>
    <x v="3"/>
  </r>
  <r>
    <x v="0"/>
  </r>
  <r>
    <x v="4"/>
  </r>
  <r>
    <x v="0"/>
  </r>
  <r>
    <x v="4"/>
  </r>
  <r>
    <x v="5"/>
  </r>
  <r>
    <x v="0"/>
  </r>
  <r>
    <x v="4"/>
  </r>
  <r>
    <x v="4"/>
  </r>
  <r>
    <x v="0"/>
  </r>
  <r>
    <x v="0"/>
  </r>
  <r>
    <x v="0"/>
  </r>
  <r>
    <x v="0"/>
  </r>
  <r>
    <x v="5"/>
  </r>
  <r>
    <x v="0"/>
  </r>
  <r>
    <x v="4"/>
  </r>
  <r>
    <x v="5"/>
  </r>
  <r>
    <x v="2"/>
  </r>
  <r>
    <x v="4"/>
  </r>
  <r>
    <x v="5"/>
  </r>
  <r>
    <x v="4"/>
  </r>
  <r>
    <x v="4"/>
  </r>
  <r>
    <x v="2"/>
  </r>
  <r>
    <x v="4"/>
  </r>
  <r>
    <x v="4"/>
  </r>
  <r>
    <x v="0"/>
  </r>
  <r>
    <x v="5"/>
  </r>
  <r>
    <x v="4"/>
  </r>
  <r>
    <x v="2"/>
  </r>
  <r>
    <x v="5"/>
  </r>
  <r>
    <x v="1"/>
  </r>
  <r>
    <x v="4"/>
  </r>
  <r>
    <x v="5"/>
  </r>
  <r>
    <x v="5"/>
  </r>
  <r>
    <x v="4"/>
  </r>
  <r>
    <x v="0"/>
  </r>
  <r>
    <x v="4"/>
  </r>
  <r>
    <x v="4"/>
  </r>
  <r>
    <x v="2"/>
  </r>
  <r>
    <x v="5"/>
  </r>
  <r>
    <x v="2"/>
  </r>
  <r>
    <x v="2"/>
  </r>
  <r>
    <x v="5"/>
  </r>
  <r>
    <x v="0"/>
  </r>
  <r>
    <x v="4"/>
  </r>
  <r>
    <x v="2"/>
  </r>
  <r>
    <x v="2"/>
  </r>
  <r>
    <x v="2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</r>
  <r>
    <x v="1"/>
  </r>
  <r>
    <x v="2"/>
  </r>
  <r>
    <x v="3"/>
  </r>
  <r>
    <x v="2"/>
  </r>
  <r>
    <x v="4"/>
  </r>
  <r>
    <x v="5"/>
  </r>
  <r>
    <x v="6"/>
  </r>
  <r>
    <x v="7"/>
  </r>
  <r>
    <x v="4"/>
  </r>
  <r>
    <x v="8"/>
  </r>
  <r>
    <x v="8"/>
  </r>
  <r>
    <x v="8"/>
  </r>
  <r>
    <x v="9"/>
  </r>
  <r>
    <x v="10"/>
  </r>
  <r>
    <x v="11"/>
  </r>
  <r>
    <x v="12"/>
  </r>
  <r>
    <x v="9"/>
  </r>
  <r>
    <x v="0"/>
  </r>
  <r>
    <x v="11"/>
  </r>
  <r>
    <x v="11"/>
  </r>
  <r>
    <x v="10"/>
  </r>
  <r>
    <x v="13"/>
  </r>
  <r>
    <x v="13"/>
  </r>
  <r>
    <x v="14"/>
  </r>
  <r>
    <x v="12"/>
  </r>
  <r>
    <x v="12"/>
  </r>
  <r>
    <x v="15"/>
  </r>
  <r>
    <x v="11"/>
  </r>
  <r>
    <x v="16"/>
  </r>
  <r>
    <x v="8"/>
  </r>
  <r>
    <x v="8"/>
  </r>
  <r>
    <x v="17"/>
  </r>
  <r>
    <x v="18"/>
  </r>
  <r>
    <x v="13"/>
  </r>
  <r>
    <x v="11"/>
  </r>
  <r>
    <x v="11"/>
  </r>
  <r>
    <x v="8"/>
  </r>
  <r>
    <x v="15"/>
  </r>
  <r>
    <x v="7"/>
  </r>
  <r>
    <x v="12"/>
  </r>
  <r>
    <x v="18"/>
  </r>
  <r>
    <x v="19"/>
  </r>
  <r>
    <x v="8"/>
  </r>
  <r>
    <x v="9"/>
  </r>
  <r>
    <x v="8"/>
  </r>
  <r>
    <x v="12"/>
  </r>
  <r>
    <x v="15"/>
  </r>
  <r>
    <x v="10"/>
  </r>
  <r>
    <x v="17"/>
  </r>
  <r>
    <x v="20"/>
  </r>
  <r>
    <x v="14"/>
  </r>
  <r>
    <x v="16"/>
  </r>
  <r>
    <x v="19"/>
  </r>
  <r>
    <x v="17"/>
  </r>
  <r>
    <x v="19"/>
  </r>
  <r>
    <x v="21"/>
  </r>
  <r>
    <x v="21"/>
  </r>
  <r>
    <x v="21"/>
  </r>
  <r>
    <x v="21"/>
  </r>
  <r>
    <x v="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</r>
  <r>
    <x v="1"/>
  </r>
  <r>
    <x v="2"/>
  </r>
  <r>
    <x v="3"/>
  </r>
  <r>
    <x v="2"/>
  </r>
  <r>
    <x v="0"/>
  </r>
  <r>
    <x v="0"/>
  </r>
  <r>
    <x v="0"/>
  </r>
  <r>
    <x v="0"/>
  </r>
  <r>
    <x v="0"/>
  </r>
  <r>
    <x v="4"/>
  </r>
  <r>
    <x v="3"/>
  </r>
  <r>
    <x v="4"/>
  </r>
  <r>
    <x v="3"/>
  </r>
  <r>
    <x v="5"/>
  </r>
  <r>
    <x v="4"/>
  </r>
  <r>
    <x v="3"/>
  </r>
  <r>
    <x v="3"/>
  </r>
  <r>
    <x v="6"/>
  </r>
  <r>
    <x v="5"/>
  </r>
  <r>
    <x v="7"/>
  </r>
  <r>
    <x v="5"/>
  </r>
  <r>
    <x v="8"/>
  </r>
  <r>
    <x v="9"/>
  </r>
  <r>
    <x v="10"/>
  </r>
  <r>
    <x v="11"/>
  </r>
  <r>
    <x v="8"/>
  </r>
  <r>
    <x v="4"/>
  </r>
  <r>
    <x v="3"/>
  </r>
  <r>
    <x v="11"/>
  </r>
  <r>
    <x v="3"/>
  </r>
  <r>
    <x v="4"/>
  </r>
  <r>
    <x v="3"/>
  </r>
  <r>
    <x v="2"/>
  </r>
  <r>
    <x v="12"/>
  </r>
  <r>
    <x v="7"/>
  </r>
  <r>
    <x v="7"/>
  </r>
  <r>
    <x v="4"/>
  </r>
  <r>
    <x v="0"/>
  </r>
  <r>
    <x v="13"/>
  </r>
  <r>
    <x v="4"/>
  </r>
  <r>
    <x v="3"/>
  </r>
  <r>
    <x v="4"/>
  </r>
  <r>
    <x v="4"/>
  </r>
  <r>
    <x v="14"/>
  </r>
  <r>
    <x v="15"/>
  </r>
  <r>
    <x v="15"/>
  </r>
  <r>
    <x v="15"/>
  </r>
  <r>
    <x v="4"/>
  </r>
  <r>
    <x v="3"/>
  </r>
  <r>
    <x v="16"/>
  </r>
  <r>
    <x v="15"/>
  </r>
  <r>
    <x v="5"/>
  </r>
  <r>
    <x v="15"/>
  </r>
  <r>
    <x v="15"/>
  </r>
  <r>
    <x v="15"/>
  </r>
  <r>
    <x v="17"/>
  </r>
  <r>
    <x v="17"/>
  </r>
  <r>
    <x v="17"/>
  </r>
  <r>
    <x v="17"/>
  </r>
  <r>
    <x v="1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</r>
  <r>
    <x v="0"/>
  </r>
  <r>
    <x v="0"/>
  </r>
  <r>
    <x v="1"/>
  </r>
  <r>
    <x v="0"/>
  </r>
  <r>
    <x v="0"/>
  </r>
  <r>
    <x v="2"/>
  </r>
  <r>
    <x v="0"/>
  </r>
  <r>
    <x v="0"/>
  </r>
  <r>
    <x v="0"/>
  </r>
  <r>
    <x v="3"/>
  </r>
  <r>
    <x v="1"/>
  </r>
  <r>
    <x v="3"/>
  </r>
  <r>
    <x v="4"/>
  </r>
  <r>
    <x v="5"/>
  </r>
  <r>
    <x v="3"/>
  </r>
  <r>
    <x v="6"/>
  </r>
  <r>
    <x v="6"/>
  </r>
  <r>
    <x v="4"/>
  </r>
  <r>
    <x v="7"/>
  </r>
  <r>
    <x v="3"/>
  </r>
  <r>
    <x v="5"/>
  </r>
  <r>
    <x v="3"/>
  </r>
  <r>
    <x v="8"/>
  </r>
  <r>
    <x v="0"/>
  </r>
  <r>
    <x v="4"/>
  </r>
  <r>
    <x v="3"/>
  </r>
  <r>
    <x v="3"/>
  </r>
  <r>
    <x v="5"/>
  </r>
  <r>
    <x v="1"/>
  </r>
  <r>
    <x v="4"/>
  </r>
  <r>
    <x v="3"/>
  </r>
  <r>
    <x v="3"/>
  </r>
  <r>
    <x v="0"/>
  </r>
  <r>
    <x v="8"/>
  </r>
  <r>
    <x v="5"/>
  </r>
  <r>
    <x v="3"/>
  </r>
  <r>
    <x v="3"/>
  </r>
  <r>
    <x v="0"/>
  </r>
  <r>
    <x v="0"/>
  </r>
  <r>
    <x v="3"/>
  </r>
  <r>
    <x v="5"/>
  </r>
  <r>
    <x v="3"/>
  </r>
  <r>
    <x v="3"/>
  </r>
  <r>
    <x v="7"/>
  </r>
  <r>
    <x v="7"/>
  </r>
  <r>
    <x v="7"/>
  </r>
  <r>
    <x v="7"/>
  </r>
  <r>
    <x v="3"/>
  </r>
  <r>
    <x v="4"/>
  </r>
  <r>
    <x v="5"/>
  </r>
  <r>
    <x v="7"/>
  </r>
  <r>
    <x v="9"/>
  </r>
  <r>
    <x v="5"/>
  </r>
  <r>
    <x v="5"/>
  </r>
  <r>
    <x v="5"/>
  </r>
  <r>
    <x v="10"/>
  </r>
  <r>
    <x v="10"/>
  </r>
  <r>
    <x v="10"/>
  </r>
  <r>
    <x v="10"/>
  </r>
  <r>
    <x v="1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2"/>
  </r>
  <r>
    <x v="2"/>
  </r>
  <r>
    <x v="2"/>
  </r>
  <r>
    <x v="2"/>
  </r>
  <r>
    <x v="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1"/>
  </r>
  <r>
    <x v="0"/>
  </r>
  <r>
    <x v="1"/>
  </r>
  <r>
    <x v="1"/>
  </r>
  <r>
    <x v="2"/>
  </r>
  <r>
    <x v="2"/>
  </r>
  <r>
    <x v="2"/>
  </r>
  <r>
    <x v="2"/>
  </r>
  <r>
    <x v="2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">
  <r>
    <x v="0"/>
  </r>
  <r>
    <x v="1"/>
  </r>
  <r>
    <x v="2"/>
  </r>
  <r>
    <x v="3"/>
  </r>
  <r>
    <x v="3"/>
  </r>
  <r>
    <x v="3"/>
  </r>
  <r>
    <x v="3"/>
  </r>
  <r>
    <x v="2"/>
  </r>
  <r>
    <x v="1"/>
  </r>
  <r>
    <x v="3"/>
  </r>
  <r>
    <x v="2"/>
  </r>
  <r>
    <x v="4"/>
  </r>
  <r>
    <x v="5"/>
  </r>
  <r>
    <x v="3"/>
  </r>
  <r>
    <x v="6"/>
  </r>
  <r>
    <x v="3"/>
  </r>
  <r>
    <x v="6"/>
  </r>
  <r>
    <x v="6"/>
  </r>
  <r>
    <x v="1"/>
  </r>
  <r>
    <x v="6"/>
  </r>
  <r>
    <x v="1"/>
  </r>
  <r>
    <x v="1"/>
  </r>
  <r>
    <x v="2"/>
  </r>
  <r>
    <x v="1"/>
  </r>
  <r>
    <x v="3"/>
  </r>
  <r>
    <x v="2"/>
  </r>
  <r>
    <x v="5"/>
  </r>
  <r>
    <x v="5"/>
  </r>
  <r>
    <x v="1"/>
  </r>
  <r>
    <x v="1"/>
  </r>
  <r>
    <x v="2"/>
  </r>
  <r>
    <x v="5"/>
  </r>
  <r>
    <x v="2"/>
  </r>
  <r>
    <x v="1"/>
  </r>
  <r>
    <x v="1"/>
  </r>
  <r>
    <x v="3"/>
  </r>
  <r>
    <x v="1"/>
  </r>
  <r>
    <x v="5"/>
  </r>
  <r>
    <x v="7"/>
  </r>
  <r>
    <x v="2"/>
  </r>
  <r>
    <x v="5"/>
  </r>
  <r>
    <x v="8"/>
  </r>
  <r>
    <x v="7"/>
  </r>
  <r>
    <x v="5"/>
  </r>
  <r>
    <x v="2"/>
  </r>
  <r>
    <x v="2"/>
  </r>
  <r>
    <x v="7"/>
  </r>
  <r>
    <x v="7"/>
  </r>
  <r>
    <x v="5"/>
  </r>
  <r>
    <x v="1"/>
  </r>
  <r>
    <x v="1"/>
  </r>
  <r>
    <x v="3"/>
  </r>
  <r>
    <x v="1"/>
  </r>
  <r>
    <x v="3"/>
  </r>
  <r>
    <x v="1"/>
  </r>
  <r>
    <x v="1"/>
  </r>
  <r>
    <x v="9"/>
  </r>
  <r>
    <x v="9"/>
  </r>
  <r>
    <x v="9"/>
  </r>
  <r>
    <x v="9"/>
  </r>
  <r>
    <x v="9"/>
  </r>
  <r>
    <x v="9"/>
  </r>
  <r>
    <x v="9"/>
  </r>
  <r>
    <x v="9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</r>
  <r>
    <x v="1"/>
  </r>
  <r>
    <x v="0"/>
  </r>
  <r>
    <x v="0"/>
  </r>
  <r>
    <x v="0"/>
  </r>
  <r>
    <x v="0"/>
  </r>
  <r>
    <x v="0"/>
  </r>
  <r>
    <x v="0"/>
  </r>
  <r>
    <x v="2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1"/>
  </r>
  <r>
    <x v="1"/>
  </r>
  <r>
    <x v="0"/>
  </r>
  <r>
    <x v="1"/>
  </r>
  <r>
    <x v="0"/>
  </r>
  <r>
    <x v="0"/>
  </r>
  <r>
    <x v="0"/>
  </r>
  <r>
    <x v="0"/>
  </r>
  <r>
    <x v="4"/>
  </r>
  <r>
    <x v="5"/>
  </r>
  <r>
    <x v="6"/>
  </r>
  <r>
    <x v="0"/>
  </r>
  <r>
    <x v="0"/>
  </r>
  <r>
    <x v="1"/>
  </r>
  <r>
    <x v="7"/>
  </r>
  <r>
    <x v="0"/>
  </r>
  <r>
    <x v="1"/>
  </r>
  <r>
    <x v="0"/>
  </r>
  <r>
    <x v="6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5"/>
  </r>
  <r>
    <x v="8"/>
  </r>
  <r>
    <x v="0"/>
  </r>
  <r>
    <x v="2"/>
  </r>
  <r>
    <x v="6"/>
  </r>
  <r>
    <x v="9"/>
  </r>
  <r>
    <x v="4"/>
  </r>
  <r>
    <x v="10"/>
  </r>
  <r>
    <x v="11"/>
  </r>
  <r>
    <x v="12"/>
  </r>
  <r>
    <x v="13"/>
  </r>
  <r>
    <x v="14"/>
  </r>
  <r>
    <x v="13"/>
  </r>
  <r>
    <x v="12"/>
  </r>
  <r>
    <x v="13"/>
  </r>
  <r>
    <x v="13"/>
  </r>
  <r>
    <x v="13"/>
  </r>
  <r>
    <x v="13"/>
  </r>
  <r>
    <x v="15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A8C75E-8647-417D-A14D-67DEFB4B54E5}" name="PivotTable23" cacheId="1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F86:G93" firstHeaderRow="1" firstDataRow="1" firstDataCol="1"/>
  <pivotFields count="1">
    <pivotField axis="axisRow" dataField="1" showAll="0">
      <items count="8">
        <item x="5"/>
        <item x="2"/>
        <item x="4"/>
        <item x="0"/>
        <item x="1"/>
        <item x="3"/>
        <item h="1" x="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YEAR(S) IN INSTITUTION(How Long Have You Been in the Institution)" fld="0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00A045-2445-46DD-9BD5-56460CFB137E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1">
  <location ref="O8:P13" firstHeaderRow="1" firstDataRow="1" firstDataCol="1"/>
  <pivotFields count="1">
    <pivotField axis="axisRow" dataField="1" showAll="0">
      <items count="7">
        <item h="1" x="0"/>
        <item x="1"/>
        <item x="2"/>
        <item x="3"/>
        <item x="4"/>
        <item x="5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AGE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06EAC4-4461-4208-AC5E-BE036D6D6DEE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O2:P5" firstHeaderRow="1" firstDataRow="1" firstDataCol="1"/>
  <pivotFields count="1">
    <pivotField axis="axisRow" dataField="1" showAll="0">
      <items count="4">
        <item x="0"/>
        <item x="1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SEX" fld="0" subtotal="count" baseField="0" baseItem="0"/>
  </dataField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77095B-1083-4E26-AAC8-A1434AF42ABB}" name="PivotTable21" cacheId="1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6">
  <location ref="K86:L102" firstHeaderRow="1" firstDataRow="1" firstDataCol="1"/>
  <pivotFields count="1">
    <pivotField axis="axisRow" dataField="1" showAll="0">
      <items count="25">
        <item m="1" x="19"/>
        <item m="1" x="21"/>
        <item m="1" x="23"/>
        <item x="15"/>
        <item x="10"/>
        <item x="13"/>
        <item m="1" x="17"/>
        <item x="6"/>
        <item m="1" x="18"/>
        <item x="7"/>
        <item x="2"/>
        <item h="1" x="0"/>
        <item x="1"/>
        <item m="1" x="22"/>
        <item x="9"/>
        <item x="3"/>
        <item m="1" x="20"/>
        <item x="11"/>
        <item x="14"/>
        <item h="1" x="16"/>
        <item x="4"/>
        <item x="5"/>
        <item x="8"/>
        <item x="12"/>
        <item t="default"/>
      </items>
    </pivotField>
  </pivotFields>
  <rowFields count="1">
    <field x="0"/>
  </rowFields>
  <rowItems count="16">
    <i>
      <x v="3"/>
    </i>
    <i>
      <x v="4"/>
    </i>
    <i>
      <x v="5"/>
    </i>
    <i>
      <x v="7"/>
    </i>
    <i>
      <x v="9"/>
    </i>
    <i>
      <x v="10"/>
    </i>
    <i>
      <x v="12"/>
    </i>
    <i>
      <x v="14"/>
    </i>
    <i>
      <x v="15"/>
    </i>
    <i>
      <x v="17"/>
    </i>
    <i>
      <x v="18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Count of IF NO WHAT TYPE WOULD YOU NEED?" fld="0" subtotal="count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6723F4-9986-4570-ABE7-7269849BB05F}" name="PivotTable16" cacheId="10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J72:K75" firstHeaderRow="1" firstDataRow="1" firstDataCol="1"/>
  <pivotFields count="1">
    <pivotField axis="axisRow" dataField="1" showAll="0">
      <items count="4">
        <item x="1"/>
        <item x="0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ARE YOU COMFORTABLE WITH YOUR ASSISTIVE DEVICE(S)?" fld="0" subtotal="count" showDataAs="percentOfTotal" baseField="0" baseItem="0" numFmtId="10"/>
  </dataField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247634-FF76-4F2B-8766-E359A2624778}" name="PivotTable15" cacheId="10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J59:K68" firstHeaderRow="1" firstDataRow="1" firstDataCol="1"/>
  <pivotFields count="1">
    <pivotField axis="axisRow" dataField="1" showAll="0">
      <items count="20">
        <item x="4"/>
        <item x="3"/>
        <item h="1" x="0"/>
        <item h="1" x="6"/>
        <item x="1"/>
        <item x="9"/>
        <item x="2"/>
        <item h="1" x="10"/>
        <item x="7"/>
        <item x="8"/>
        <item h="1" x="11"/>
        <item h="1" x="12"/>
        <item h="1" x="13"/>
        <item h="1" m="1" x="16"/>
        <item h="1" x="15"/>
        <item x="5"/>
        <item h="1" m="1" x="18"/>
        <item h="1" m="1" x="17"/>
        <item h="1" x="14"/>
        <item t="default"/>
      </items>
    </pivotField>
  </pivotFields>
  <rowFields count="1">
    <field x="0"/>
  </rowFields>
  <rowItems count="9">
    <i>
      <x/>
    </i>
    <i>
      <x v="1"/>
    </i>
    <i>
      <x v="4"/>
    </i>
    <i>
      <x v="5"/>
    </i>
    <i>
      <x v="6"/>
    </i>
    <i>
      <x v="8"/>
    </i>
    <i>
      <x v="9"/>
    </i>
    <i>
      <x v="15"/>
    </i>
    <i t="grand">
      <x/>
    </i>
  </rowItems>
  <colItems count="1">
    <i/>
  </colItems>
  <dataFields count="1">
    <dataField name="Count of IF NO WHAT TYPE WOULD YOU NEED?" fld="0" subtotal="count" showDataAs="percentOfTotal" baseField="0" baseItem="0" numFmtId="1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E23EA5-E294-4978-96D3-E1ADFA8E8F59}" name="PivotTable14" cacheId="8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O77:P86" firstHeaderRow="1" firstDataRow="1" firstDataCol="1"/>
  <pivotFields count="1">
    <pivotField axis="axisRow" dataField="1" showAll="0">
      <items count="11">
        <item x="3"/>
        <item x="2"/>
        <item x="0"/>
        <item h="1" x="1"/>
        <item x="6"/>
        <item x="8"/>
        <item x="4"/>
        <item x="5"/>
        <item x="7"/>
        <item h="1" x="9"/>
        <item t="default"/>
      </items>
    </pivotField>
  </pivotFields>
  <rowFields count="1">
    <field x="0"/>
  </rowFields>
  <rowItems count="9">
    <i>
      <x/>
    </i>
    <i>
      <x v="1"/>
    </i>
    <i>
      <x v="2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IF YES WHAT TYPE DO YOU USE?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EAC07A-7F09-43FD-BE25-A3FB6CE81F75}" name="PivotTable9" cacheId="4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O64:P67" firstHeaderRow="1" firstDataRow="1" firstDataCol="1"/>
  <pivotFields count="1">
    <pivotField axis="axisRow" dataField="1" showAll="0">
      <items count="4">
        <item x="1"/>
        <item x="0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DO YOU USE ANY ASSISTIVE DEVICE(S)?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4AA74C-91F7-4AAE-8067-499A54943DDA}" name="PivotTable7" cacheId="3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O51:P54" firstHeaderRow="1" firstDataRow="1" firstDataCol="1"/>
  <pivotFields count="1">
    <pivotField axis="axisRow" dataField="1" showAll="0">
      <items count="4">
        <item x="0"/>
        <item x="1"/>
        <item h="1" x="2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IS YOUR INSTITUTION PWD ACCESSIBLE?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EE38F8-0BB3-4FAA-8827-5C8C591000DF}" name="PivotTable6" cacheId="3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O38:P49" firstHeaderRow="1" firstDataRow="1" firstDataCol="1"/>
  <pivotFields count="1">
    <pivotField axis="axisRow" dataField="1" showAll="0">
      <items count="13">
        <item x="5"/>
        <item x="8"/>
        <item m="1" x="11"/>
        <item x="1"/>
        <item x="4"/>
        <item x="9"/>
        <item x="0"/>
        <item x="3"/>
        <item n="SPIN/AL CORD INJURY" x="2"/>
        <item n="UN/ABLE TO WALK" x="7"/>
        <item x="6"/>
        <item h="1" x="10"/>
        <item t="default"/>
      </items>
    </pivotField>
  </pivotFields>
  <rowFields count="1">
    <field x="0"/>
  </rowFields>
  <rowItems count="11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TYPE OF DISABBILITY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DEBE13-FDF5-4785-BBA2-2B63DE5D64ED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O17:P35" firstHeaderRow="1" firstDataRow="1" firstDataCol="1"/>
  <pivotFields count="1">
    <pivotField axis="axisRow" dataField="1" showAll="0">
      <items count="19">
        <item x="1"/>
        <item n="AN/Ambra" x="2"/>
        <item x="3"/>
        <item x="10"/>
        <item x="12"/>
        <item x="5"/>
        <item x="14"/>
        <item x="0"/>
        <item x="13"/>
        <item x="6"/>
        <item x="4"/>
        <item n="KatsiN/A" x="8"/>
        <item x="9"/>
        <item n="N/Assarawa" x="7"/>
        <item x="15"/>
        <item x="16"/>
        <item x="11"/>
        <item h="1" x="17"/>
        <item t="default"/>
      </items>
    </pivotField>
  </pivotFields>
  <rowFields count="1">
    <field x="0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Count of STATE OF ORIGIN" fld="0" subtotal="count" showDataAs="percentOfCol" baseField="0" baseItem="0" numFmtId="1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025060-52D4-463A-BDA8-71706F31E8AC}" name="Table1" displayName="Table1" ref="R2:R5" totalsRowShown="0" headerRowDxfId="4" dataDxfId="3">
  <autoFilter ref="R2:R5" xr:uid="{81025060-52D4-463A-BDA8-71706F31E8AC}"/>
  <tableColumns count="1">
    <tableColumn id="1" xr3:uid="{624B33B6-B74E-442D-BC1C-F5B070EAC30B}" name="PERCENTAGES FOR SEX" dataDxfId="2">
      <calculatedColumnFormula>GETPIVOTDATA("SEX",$O$2,"SEX","Male") / GETPIVOTDATA("SEX",$O$2) * 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79F7255-063C-455A-B934-D91334B2AF52}" name="Table2" displayName="Table2" ref="R8:R13" totalsRowShown="0" headerRowDxfId="1">
  <autoFilter ref="R8:R13" xr:uid="{D79F7255-063C-455A-B934-D91334B2AF52}"/>
  <tableColumns count="1">
    <tableColumn id="1" xr3:uid="{DCB8FB7B-951D-4F8C-90A3-F47B63E3D3F9}" name="PERCENTAGES OF AGE GROUP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444CB93-4EC9-47CE-89E1-D2BA6222DB3B}" name="Table3" displayName="Table3" ref="R38:R49" totalsRowShown="0" headerRowDxfId="0">
  <autoFilter ref="R38:R49" xr:uid="{4444CB93-4EC9-47CE-89E1-D2BA6222DB3B}"/>
  <tableColumns count="1">
    <tableColumn id="1" xr3:uid="{78B9C8DE-76C8-43DB-A094-2DAF44AE6791}" name="PERCENTAGE OF TYPE OF DISABIL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vmlDrawing" Target="../drawings/vmlDrawing2.v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17" Type="http://schemas.openxmlformats.org/officeDocument/2006/relationships/comments" Target="../comments2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3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2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Y61"/>
  <sheetViews>
    <sheetView topLeftCell="E1" zoomScale="80" zoomScaleNormal="80" workbookViewId="0">
      <pane ySplit="1" topLeftCell="A56" activePane="bottomLeft" state="frozen"/>
      <selection pane="bottomLeft" activeCell="E1" sqref="E1:E1048576"/>
    </sheetView>
  </sheetViews>
  <sheetFormatPr defaultColWidth="12.5703125" defaultRowHeight="69.95" customHeight="1" x14ac:dyDescent="0.2"/>
  <cols>
    <col min="1" max="1" width="5.7109375" style="2" customWidth="1"/>
    <col min="2" max="3" width="18.85546875" hidden="1" customWidth="1"/>
    <col min="4" max="4" width="14.42578125" customWidth="1"/>
    <col min="5" max="5" width="13.140625" style="19" customWidth="1"/>
    <col min="6" max="6" width="14" customWidth="1"/>
    <col min="7" max="7" width="12.7109375" style="19" customWidth="1"/>
    <col min="8" max="8" width="14" customWidth="1"/>
    <col min="9" max="9" width="10.5703125" style="19" customWidth="1"/>
    <col min="10" max="10" width="8.7109375" style="3" customWidth="1"/>
    <col min="11" max="11" width="12.140625" style="3" customWidth="1"/>
    <col min="12" max="12" width="13.140625" style="22" customWidth="1"/>
    <col min="13" max="13" width="18.85546875" style="3" customWidth="1"/>
    <col min="14" max="14" width="18.85546875" style="19" customWidth="1"/>
    <col min="15" max="15" width="10" style="19" customWidth="1"/>
    <col min="16" max="16" width="10.7109375" style="19" customWidth="1"/>
    <col min="17" max="17" width="9.85546875" style="19" customWidth="1"/>
    <col min="18" max="18" width="10.42578125" style="22" customWidth="1"/>
    <col min="19" max="19" width="8.42578125" style="22" customWidth="1"/>
    <col min="20" max="20" width="10.42578125" style="19" customWidth="1"/>
    <col min="21" max="21" width="9.5703125" style="3" customWidth="1"/>
    <col min="22" max="22" width="9.28515625" style="22" customWidth="1"/>
    <col min="23" max="23" width="13.28515625" style="3" customWidth="1"/>
    <col min="24" max="24" width="42.28515625" customWidth="1"/>
    <col min="25" max="25" width="36.85546875" customWidth="1"/>
    <col min="26" max="30" width="18.85546875" customWidth="1"/>
  </cols>
  <sheetData>
    <row r="1" spans="1:25" s="4" customFormat="1" ht="69.95" customHeight="1" x14ac:dyDescent="0.2">
      <c r="A1" s="6" t="s">
        <v>461</v>
      </c>
      <c r="B1" s="7" t="s">
        <v>0</v>
      </c>
      <c r="C1" s="7" t="s">
        <v>1</v>
      </c>
      <c r="D1" s="16" t="s">
        <v>2</v>
      </c>
      <c r="E1" s="17" t="s">
        <v>3</v>
      </c>
      <c r="F1" s="7" t="s">
        <v>4</v>
      </c>
      <c r="G1" s="17" t="s">
        <v>5</v>
      </c>
      <c r="H1" s="7" t="s">
        <v>6</v>
      </c>
      <c r="I1" s="17" t="s">
        <v>7</v>
      </c>
      <c r="J1" s="7" t="s">
        <v>8</v>
      </c>
      <c r="K1" s="7" t="s">
        <v>9</v>
      </c>
      <c r="L1" s="17" t="s">
        <v>10</v>
      </c>
      <c r="M1" s="7" t="s">
        <v>11</v>
      </c>
      <c r="N1" s="17" t="s">
        <v>12</v>
      </c>
      <c r="O1" s="17" t="s">
        <v>13</v>
      </c>
      <c r="P1" s="17" t="s">
        <v>462</v>
      </c>
      <c r="Q1" s="17" t="s">
        <v>15</v>
      </c>
      <c r="R1" s="17" t="s">
        <v>463</v>
      </c>
      <c r="S1" s="17" t="s">
        <v>464</v>
      </c>
      <c r="T1" s="17" t="s">
        <v>18</v>
      </c>
      <c r="U1" s="7" t="s">
        <v>19</v>
      </c>
      <c r="V1" s="17" t="s">
        <v>464</v>
      </c>
      <c r="W1" s="7" t="s">
        <v>20</v>
      </c>
      <c r="X1" s="5" t="s">
        <v>21</v>
      </c>
    </row>
    <row r="2" spans="1:25" ht="69.95" customHeight="1" x14ac:dyDescent="0.2">
      <c r="A2" s="8">
        <v>1</v>
      </c>
      <c r="B2" s="9">
        <v>44879.738863576393</v>
      </c>
      <c r="C2" s="10" t="s">
        <v>22</v>
      </c>
      <c r="D2" s="10" t="s">
        <v>23</v>
      </c>
      <c r="E2" s="18" t="s">
        <v>24</v>
      </c>
      <c r="F2" s="11" t="s">
        <v>25</v>
      </c>
      <c r="G2" s="20">
        <v>33556</v>
      </c>
      <c r="H2" s="10" t="s">
        <v>26</v>
      </c>
      <c r="I2" s="18" t="s">
        <v>27</v>
      </c>
      <c r="J2" s="13" t="s">
        <v>28</v>
      </c>
      <c r="K2" s="13" t="s">
        <v>29</v>
      </c>
      <c r="L2" s="21" t="s">
        <v>30</v>
      </c>
      <c r="M2" s="13" t="s">
        <v>31</v>
      </c>
      <c r="N2" s="18">
        <v>4</v>
      </c>
      <c r="O2" s="18" t="s">
        <v>32</v>
      </c>
      <c r="P2" s="18" t="s">
        <v>33</v>
      </c>
      <c r="Q2" s="18" t="s">
        <v>34</v>
      </c>
      <c r="R2" s="21" t="s">
        <v>35</v>
      </c>
      <c r="S2" s="21" t="s">
        <v>33</v>
      </c>
      <c r="T2" s="18" t="s">
        <v>34</v>
      </c>
      <c r="U2" s="13" t="s">
        <v>35</v>
      </c>
      <c r="V2" s="21" t="s">
        <v>33</v>
      </c>
      <c r="W2" s="13" t="s">
        <v>36</v>
      </c>
    </row>
    <row r="3" spans="1:25" ht="69.95" customHeight="1" x14ac:dyDescent="0.2">
      <c r="A3" s="8">
        <v>2</v>
      </c>
      <c r="B3" s="9">
        <v>44879.756660439816</v>
      </c>
      <c r="C3" s="10" t="s">
        <v>37</v>
      </c>
      <c r="D3" s="10" t="s">
        <v>38</v>
      </c>
      <c r="E3" s="18" t="s">
        <v>24</v>
      </c>
      <c r="F3" s="11" t="s">
        <v>39</v>
      </c>
      <c r="G3" s="20">
        <v>31694</v>
      </c>
      <c r="H3" s="10" t="s">
        <v>40</v>
      </c>
      <c r="I3" s="18" t="s">
        <v>41</v>
      </c>
      <c r="J3" s="13" t="s">
        <v>42</v>
      </c>
      <c r="K3" s="13" t="s">
        <v>43</v>
      </c>
      <c r="L3" s="21" t="s">
        <v>44</v>
      </c>
      <c r="M3" s="13" t="s">
        <v>45</v>
      </c>
      <c r="N3" s="18">
        <v>5</v>
      </c>
      <c r="O3" s="18" t="s">
        <v>46</v>
      </c>
      <c r="P3" s="18" t="s">
        <v>33</v>
      </c>
      <c r="Q3" s="18" t="s">
        <v>47</v>
      </c>
      <c r="R3" s="21" t="s">
        <v>33</v>
      </c>
      <c r="S3" s="21" t="s">
        <v>33</v>
      </c>
      <c r="T3" s="18" t="s">
        <v>47</v>
      </c>
      <c r="U3" s="13" t="s">
        <v>33</v>
      </c>
      <c r="V3" s="21" t="s">
        <v>33</v>
      </c>
      <c r="W3" s="13" t="s">
        <v>48</v>
      </c>
    </row>
    <row r="4" spans="1:25" ht="69.95" customHeight="1" x14ac:dyDescent="0.2">
      <c r="A4" s="8">
        <v>3</v>
      </c>
      <c r="B4" s="9">
        <v>44879.771902881941</v>
      </c>
      <c r="C4" s="10" t="s">
        <v>49</v>
      </c>
      <c r="D4" s="10" t="s">
        <v>50</v>
      </c>
      <c r="E4" s="18" t="s">
        <v>51</v>
      </c>
      <c r="F4" s="11" t="s">
        <v>52</v>
      </c>
      <c r="G4" s="20">
        <v>27608</v>
      </c>
      <c r="H4" s="10" t="s">
        <v>26</v>
      </c>
      <c r="I4" s="18" t="s">
        <v>53</v>
      </c>
      <c r="J4" s="13" t="s">
        <v>54</v>
      </c>
      <c r="K4" s="13" t="s">
        <v>55</v>
      </c>
      <c r="L4" s="21" t="s">
        <v>56</v>
      </c>
      <c r="M4" s="13" t="s">
        <v>57</v>
      </c>
      <c r="N4" s="18" t="s">
        <v>58</v>
      </c>
      <c r="O4" s="18" t="s">
        <v>32</v>
      </c>
      <c r="P4" s="18" t="s">
        <v>33</v>
      </c>
      <c r="Q4" s="18" t="s">
        <v>34</v>
      </c>
      <c r="R4" s="21" t="s">
        <v>59</v>
      </c>
      <c r="S4" s="21" t="s">
        <v>33</v>
      </c>
      <c r="T4" s="18" t="s">
        <v>47</v>
      </c>
      <c r="U4" s="13" t="s">
        <v>33</v>
      </c>
      <c r="V4" s="21" t="s">
        <v>35</v>
      </c>
      <c r="W4" s="13" t="s">
        <v>60</v>
      </c>
    </row>
    <row r="5" spans="1:25" ht="69.95" customHeight="1" x14ac:dyDescent="0.2">
      <c r="A5" s="8">
        <v>4</v>
      </c>
      <c r="B5" s="9">
        <v>44879.996031828705</v>
      </c>
      <c r="C5" s="10" t="s">
        <v>61</v>
      </c>
      <c r="D5" s="10" t="s">
        <v>62</v>
      </c>
      <c r="E5" s="18" t="s">
        <v>63</v>
      </c>
      <c r="F5" s="11" t="s">
        <v>64</v>
      </c>
      <c r="G5" s="20">
        <v>33939</v>
      </c>
      <c r="H5" s="10" t="s">
        <v>65</v>
      </c>
      <c r="I5" s="18" t="s">
        <v>66</v>
      </c>
      <c r="J5" s="13" t="s">
        <v>67</v>
      </c>
      <c r="K5" s="13" t="s">
        <v>67</v>
      </c>
      <c r="L5" s="21" t="s">
        <v>68</v>
      </c>
      <c r="M5" s="13" t="s">
        <v>69</v>
      </c>
      <c r="N5" s="18" t="s">
        <v>70</v>
      </c>
      <c r="O5" s="18" t="s">
        <v>32</v>
      </c>
      <c r="P5" s="18"/>
      <c r="Q5" s="18" t="s">
        <v>34</v>
      </c>
      <c r="R5" s="21" t="s">
        <v>71</v>
      </c>
      <c r="S5" s="21" t="s">
        <v>71</v>
      </c>
      <c r="T5" s="18" t="s">
        <v>34</v>
      </c>
      <c r="U5" s="15"/>
      <c r="V5" s="21"/>
      <c r="W5" s="13" t="s">
        <v>72</v>
      </c>
    </row>
    <row r="6" spans="1:25" ht="69.95" customHeight="1" x14ac:dyDescent="0.2">
      <c r="A6" s="8">
        <v>5</v>
      </c>
      <c r="B6" s="9">
        <v>44880.389883333337</v>
      </c>
      <c r="C6" s="10" t="s">
        <v>73</v>
      </c>
      <c r="D6" s="10" t="s">
        <v>74</v>
      </c>
      <c r="E6" s="18" t="s">
        <v>24</v>
      </c>
      <c r="F6" s="11" t="s">
        <v>75</v>
      </c>
      <c r="G6" s="20">
        <v>27522</v>
      </c>
      <c r="H6" s="10" t="s">
        <v>26</v>
      </c>
      <c r="I6" s="18" t="s">
        <v>53</v>
      </c>
      <c r="J6" s="13" t="s">
        <v>76</v>
      </c>
      <c r="K6" s="13" t="s">
        <v>77</v>
      </c>
      <c r="L6" s="21" t="s">
        <v>78</v>
      </c>
      <c r="M6" s="13" t="s">
        <v>79</v>
      </c>
      <c r="N6" s="18">
        <v>4</v>
      </c>
      <c r="O6" s="18" t="s">
        <v>32</v>
      </c>
      <c r="P6" s="18" t="s">
        <v>33</v>
      </c>
      <c r="Q6" s="18" t="s">
        <v>34</v>
      </c>
      <c r="R6" s="21" t="s">
        <v>80</v>
      </c>
      <c r="S6" s="21" t="s">
        <v>33</v>
      </c>
      <c r="T6" s="18" t="s">
        <v>47</v>
      </c>
      <c r="U6" s="13" t="s">
        <v>33</v>
      </c>
      <c r="V6" s="21" t="s">
        <v>35</v>
      </c>
      <c r="W6" s="13" t="s">
        <v>81</v>
      </c>
    </row>
    <row r="7" spans="1:25" ht="69.95" customHeight="1" x14ac:dyDescent="0.2">
      <c r="A7" s="8">
        <v>6</v>
      </c>
      <c r="B7" s="9">
        <v>44880.408318680551</v>
      </c>
      <c r="C7" s="10" t="s">
        <v>82</v>
      </c>
      <c r="D7" s="10" t="s">
        <v>83</v>
      </c>
      <c r="E7" s="18" t="s">
        <v>51</v>
      </c>
      <c r="F7" s="11" t="s">
        <v>84</v>
      </c>
      <c r="G7" s="20">
        <v>31028</v>
      </c>
      <c r="H7" s="10" t="s">
        <v>26</v>
      </c>
      <c r="I7" s="18" t="s">
        <v>85</v>
      </c>
      <c r="J7" s="13" t="s">
        <v>86</v>
      </c>
      <c r="K7" s="13" t="s">
        <v>87</v>
      </c>
      <c r="L7" s="21" t="s">
        <v>88</v>
      </c>
      <c r="M7" s="13" t="s">
        <v>89</v>
      </c>
      <c r="N7" s="18">
        <v>4</v>
      </c>
      <c r="O7" s="18" t="s">
        <v>32</v>
      </c>
      <c r="P7" s="18" t="s">
        <v>33</v>
      </c>
      <c r="Q7" s="18" t="s">
        <v>34</v>
      </c>
      <c r="R7" s="21" t="s">
        <v>80</v>
      </c>
      <c r="S7" s="21" t="s">
        <v>33</v>
      </c>
      <c r="T7" s="18" t="s">
        <v>47</v>
      </c>
      <c r="U7" s="13" t="s">
        <v>33</v>
      </c>
      <c r="V7" s="21" t="s">
        <v>90</v>
      </c>
      <c r="W7" s="13" t="s">
        <v>91</v>
      </c>
    </row>
    <row r="8" spans="1:25" ht="69.95" customHeight="1" x14ac:dyDescent="0.2">
      <c r="A8" s="8">
        <v>7</v>
      </c>
      <c r="B8" s="9">
        <v>44880.433610555556</v>
      </c>
      <c r="C8" s="10" t="s">
        <v>92</v>
      </c>
      <c r="D8" s="10" t="s">
        <v>93</v>
      </c>
      <c r="E8" s="18" t="s">
        <v>51</v>
      </c>
      <c r="F8" s="11" t="s">
        <v>94</v>
      </c>
      <c r="G8" s="20">
        <v>25428</v>
      </c>
      <c r="H8" s="10" t="s">
        <v>26</v>
      </c>
      <c r="I8" s="18" t="s">
        <v>85</v>
      </c>
      <c r="J8" s="13" t="s">
        <v>95</v>
      </c>
      <c r="K8" s="13" t="s">
        <v>96</v>
      </c>
      <c r="L8" s="21" t="s">
        <v>97</v>
      </c>
      <c r="M8" s="13" t="s">
        <v>98</v>
      </c>
      <c r="N8" s="18">
        <v>6</v>
      </c>
      <c r="O8" s="18" t="s">
        <v>32</v>
      </c>
      <c r="P8" s="18" t="s">
        <v>33</v>
      </c>
      <c r="Q8" s="18" t="s">
        <v>34</v>
      </c>
      <c r="R8" s="21" t="s">
        <v>80</v>
      </c>
      <c r="S8" s="21" t="s">
        <v>33</v>
      </c>
      <c r="T8" s="18" t="s">
        <v>47</v>
      </c>
      <c r="U8" s="13" t="s">
        <v>33</v>
      </c>
      <c r="V8" s="21" t="s">
        <v>35</v>
      </c>
      <c r="W8" s="13" t="s">
        <v>99</v>
      </c>
    </row>
    <row r="9" spans="1:25" ht="69.95" customHeight="1" x14ac:dyDescent="0.2">
      <c r="A9" s="8">
        <v>8</v>
      </c>
      <c r="B9" s="9">
        <v>44880.465241377315</v>
      </c>
      <c r="C9" s="10" t="s">
        <v>100</v>
      </c>
      <c r="D9" s="10" t="s">
        <v>101</v>
      </c>
      <c r="E9" s="18" t="s">
        <v>102</v>
      </c>
      <c r="F9" s="11" t="s">
        <v>103</v>
      </c>
      <c r="G9" s="20">
        <v>28281</v>
      </c>
      <c r="H9" s="10" t="s">
        <v>26</v>
      </c>
      <c r="I9" s="18" t="s">
        <v>85</v>
      </c>
      <c r="J9" s="13" t="s">
        <v>104</v>
      </c>
      <c r="K9" s="13" t="s">
        <v>96</v>
      </c>
      <c r="L9" s="21" t="s">
        <v>105</v>
      </c>
      <c r="M9" s="13" t="s">
        <v>98</v>
      </c>
      <c r="N9" s="18">
        <v>4</v>
      </c>
      <c r="O9" s="18" t="s">
        <v>32</v>
      </c>
      <c r="P9" s="18" t="s">
        <v>33</v>
      </c>
      <c r="Q9" s="18" t="s">
        <v>34</v>
      </c>
      <c r="R9" s="21" t="s">
        <v>59</v>
      </c>
      <c r="S9" s="21" t="s">
        <v>33</v>
      </c>
      <c r="T9" s="18" t="s">
        <v>47</v>
      </c>
      <c r="U9" s="13" t="s">
        <v>33</v>
      </c>
      <c r="V9" s="21" t="s">
        <v>106</v>
      </c>
      <c r="W9" s="13" t="s">
        <v>99</v>
      </c>
    </row>
    <row r="10" spans="1:25" ht="69.95" customHeight="1" x14ac:dyDescent="0.2">
      <c r="A10" s="8">
        <v>9</v>
      </c>
      <c r="B10" s="9">
        <v>44880.486140486115</v>
      </c>
      <c r="C10" s="10" t="s">
        <v>107</v>
      </c>
      <c r="D10" s="10" t="s">
        <v>108</v>
      </c>
      <c r="E10" s="18" t="s">
        <v>102</v>
      </c>
      <c r="F10" s="11" t="s">
        <v>109</v>
      </c>
      <c r="G10" s="20">
        <v>32370</v>
      </c>
      <c r="H10" s="10" t="s">
        <v>26</v>
      </c>
      <c r="I10" s="18" t="s">
        <v>85</v>
      </c>
      <c r="J10" s="13" t="s">
        <v>110</v>
      </c>
      <c r="K10" s="13" t="s">
        <v>111</v>
      </c>
      <c r="L10" s="21" t="s">
        <v>105</v>
      </c>
      <c r="M10" s="13" t="s">
        <v>98</v>
      </c>
      <c r="N10" s="18">
        <v>3</v>
      </c>
      <c r="O10" s="18" t="s">
        <v>32</v>
      </c>
      <c r="P10" s="18" t="s">
        <v>33</v>
      </c>
      <c r="Q10" s="18" t="s">
        <v>47</v>
      </c>
      <c r="R10" s="21" t="s">
        <v>33</v>
      </c>
      <c r="S10" s="21" t="s">
        <v>90</v>
      </c>
      <c r="T10" s="18" t="s">
        <v>47</v>
      </c>
      <c r="U10" s="13" t="s">
        <v>33</v>
      </c>
      <c r="V10" s="21" t="s">
        <v>112</v>
      </c>
      <c r="W10" s="13" t="s">
        <v>99</v>
      </c>
    </row>
    <row r="11" spans="1:25" ht="69.95" customHeight="1" x14ac:dyDescent="0.2">
      <c r="A11" s="8">
        <v>10</v>
      </c>
      <c r="B11" s="9">
        <v>44880.574544722222</v>
      </c>
      <c r="C11" s="10" t="s">
        <v>113</v>
      </c>
      <c r="D11" s="10" t="s">
        <v>114</v>
      </c>
      <c r="E11" s="18" t="s">
        <v>102</v>
      </c>
      <c r="F11" s="11" t="s">
        <v>115</v>
      </c>
      <c r="G11" s="20">
        <v>30853</v>
      </c>
      <c r="H11" s="10" t="s">
        <v>26</v>
      </c>
      <c r="I11" s="18" t="s">
        <v>85</v>
      </c>
      <c r="J11" s="13" t="s">
        <v>116</v>
      </c>
      <c r="K11" s="13" t="s">
        <v>117</v>
      </c>
      <c r="L11" s="21" t="s">
        <v>105</v>
      </c>
      <c r="M11" s="13" t="s">
        <v>118</v>
      </c>
      <c r="N11" s="18">
        <v>4</v>
      </c>
      <c r="O11" s="18" t="s">
        <v>32</v>
      </c>
      <c r="P11" s="18" t="s">
        <v>33</v>
      </c>
      <c r="Q11" s="18" t="s">
        <v>34</v>
      </c>
      <c r="R11" s="21" t="s">
        <v>80</v>
      </c>
      <c r="S11" s="21" t="s">
        <v>33</v>
      </c>
      <c r="T11" s="18" t="s">
        <v>47</v>
      </c>
      <c r="U11" s="13" t="s">
        <v>33</v>
      </c>
      <c r="V11" s="21" t="s">
        <v>35</v>
      </c>
      <c r="W11" s="13" t="s">
        <v>119</v>
      </c>
    </row>
    <row r="12" spans="1:25" ht="51" x14ac:dyDescent="0.2">
      <c r="A12" s="8">
        <v>11</v>
      </c>
      <c r="B12" s="9">
        <v>44881.377760787036</v>
      </c>
      <c r="C12" s="10" t="s">
        <v>120</v>
      </c>
      <c r="D12" s="10" t="s">
        <v>121</v>
      </c>
      <c r="E12" s="18" t="s">
        <v>122</v>
      </c>
      <c r="F12" s="11" t="s">
        <v>123</v>
      </c>
      <c r="G12" s="20">
        <v>34391</v>
      </c>
      <c r="H12" s="10" t="s">
        <v>124</v>
      </c>
      <c r="I12" s="18" t="s">
        <v>125</v>
      </c>
      <c r="J12" s="13" t="s">
        <v>126</v>
      </c>
      <c r="K12" s="13" t="s">
        <v>126</v>
      </c>
      <c r="L12" s="21" t="s">
        <v>127</v>
      </c>
      <c r="M12" s="13" t="s">
        <v>128</v>
      </c>
      <c r="N12" s="18" t="s">
        <v>129</v>
      </c>
      <c r="O12" s="18" t="s">
        <v>32</v>
      </c>
      <c r="P12" s="18"/>
      <c r="Q12" s="18" t="s">
        <v>34</v>
      </c>
      <c r="R12" s="21" t="s">
        <v>130</v>
      </c>
      <c r="S12" s="21" t="s">
        <v>131</v>
      </c>
      <c r="T12" s="18" t="s">
        <v>47</v>
      </c>
      <c r="U12" s="15"/>
      <c r="V12" s="21" t="s">
        <v>131</v>
      </c>
      <c r="W12" s="13" t="s">
        <v>132</v>
      </c>
      <c r="Y12" s="1" t="s">
        <v>133</v>
      </c>
    </row>
    <row r="13" spans="1:25" ht="69.95" customHeight="1" x14ac:dyDescent="0.2">
      <c r="A13" s="8">
        <v>12</v>
      </c>
      <c r="B13" s="9">
        <v>44881.368564525459</v>
      </c>
      <c r="C13" s="10" t="s">
        <v>134</v>
      </c>
      <c r="D13" s="10" t="s">
        <v>135</v>
      </c>
      <c r="E13" s="18" t="s">
        <v>63</v>
      </c>
      <c r="F13" s="11" t="s">
        <v>136</v>
      </c>
      <c r="G13" s="20">
        <v>34335</v>
      </c>
      <c r="H13" s="10" t="s">
        <v>65</v>
      </c>
      <c r="I13" s="18" t="s">
        <v>137</v>
      </c>
      <c r="J13" s="13" t="s">
        <v>137</v>
      </c>
      <c r="K13" s="13" t="s">
        <v>138</v>
      </c>
      <c r="L13" s="21" t="s">
        <v>139</v>
      </c>
      <c r="M13" s="13" t="s">
        <v>69</v>
      </c>
      <c r="N13" s="18" t="s">
        <v>140</v>
      </c>
      <c r="O13" s="18" t="s">
        <v>32</v>
      </c>
      <c r="P13" s="18" t="s">
        <v>141</v>
      </c>
      <c r="Q13" s="18" t="s">
        <v>34</v>
      </c>
      <c r="R13" s="21" t="s">
        <v>142</v>
      </c>
      <c r="S13" s="21" t="s">
        <v>143</v>
      </c>
      <c r="T13" s="18" t="s">
        <v>47</v>
      </c>
      <c r="U13" s="15"/>
      <c r="V13" s="21" t="s">
        <v>144</v>
      </c>
      <c r="W13" s="13" t="s">
        <v>145</v>
      </c>
    </row>
    <row r="14" spans="1:25" ht="69.95" customHeight="1" x14ac:dyDescent="0.2">
      <c r="A14" s="8">
        <v>13</v>
      </c>
      <c r="B14" s="9">
        <v>44881.370732951385</v>
      </c>
      <c r="C14" s="10" t="s">
        <v>146</v>
      </c>
      <c r="D14" s="10" t="s">
        <v>147</v>
      </c>
      <c r="E14" s="18" t="s">
        <v>122</v>
      </c>
      <c r="F14" s="11" t="s">
        <v>148</v>
      </c>
      <c r="G14" s="20">
        <v>34335</v>
      </c>
      <c r="H14" s="10" t="s">
        <v>124</v>
      </c>
      <c r="I14" s="18" t="s">
        <v>125</v>
      </c>
      <c r="J14" s="13" t="s">
        <v>149</v>
      </c>
      <c r="K14" s="13" t="s">
        <v>149</v>
      </c>
      <c r="L14" s="21" t="s">
        <v>150</v>
      </c>
      <c r="M14" s="13" t="s">
        <v>151</v>
      </c>
      <c r="N14" s="18">
        <v>4</v>
      </c>
      <c r="O14" s="18" t="s">
        <v>32</v>
      </c>
      <c r="P14" s="18"/>
      <c r="Q14" s="18" t="s">
        <v>34</v>
      </c>
      <c r="R14" s="21" t="s">
        <v>152</v>
      </c>
      <c r="S14" s="21" t="s">
        <v>131</v>
      </c>
      <c r="T14" s="18" t="s">
        <v>47</v>
      </c>
      <c r="U14" s="15"/>
      <c r="V14" s="21" t="s">
        <v>131</v>
      </c>
      <c r="W14" s="13" t="s">
        <v>153</v>
      </c>
    </row>
    <row r="15" spans="1:25" ht="69.95" customHeight="1" x14ac:dyDescent="0.2">
      <c r="A15" s="8">
        <v>14</v>
      </c>
      <c r="B15" s="9">
        <v>44881.373082222221</v>
      </c>
      <c r="C15" s="10" t="s">
        <v>154</v>
      </c>
      <c r="D15" s="10" t="s">
        <v>155</v>
      </c>
      <c r="E15" s="18" t="s">
        <v>63</v>
      </c>
      <c r="F15" s="11" t="s">
        <v>156</v>
      </c>
      <c r="G15" s="20">
        <v>35195</v>
      </c>
      <c r="H15" s="10" t="s">
        <v>65</v>
      </c>
      <c r="I15" s="18" t="s">
        <v>66</v>
      </c>
      <c r="J15" s="13" t="s">
        <v>157</v>
      </c>
      <c r="K15" s="13" t="s">
        <v>157</v>
      </c>
      <c r="L15" s="21" t="s">
        <v>158</v>
      </c>
      <c r="M15" s="13" t="s">
        <v>69</v>
      </c>
      <c r="N15" s="18" t="s">
        <v>159</v>
      </c>
      <c r="O15" s="18" t="s">
        <v>32</v>
      </c>
      <c r="P15" s="18" t="s">
        <v>141</v>
      </c>
      <c r="Q15" s="18" t="s">
        <v>34</v>
      </c>
      <c r="R15" s="21" t="s">
        <v>160</v>
      </c>
      <c r="S15" s="21" t="s">
        <v>161</v>
      </c>
      <c r="T15" s="18" t="s">
        <v>47</v>
      </c>
      <c r="U15" s="13" t="s">
        <v>160</v>
      </c>
      <c r="V15" s="21" t="s">
        <v>161</v>
      </c>
      <c r="W15" s="13" t="s">
        <v>162</v>
      </c>
    </row>
    <row r="16" spans="1:25" ht="69.95" customHeight="1" x14ac:dyDescent="0.2">
      <c r="A16" s="8">
        <v>15</v>
      </c>
      <c r="B16" s="9">
        <v>44881.410812164351</v>
      </c>
      <c r="C16" s="10" t="s">
        <v>163</v>
      </c>
      <c r="D16" s="10" t="s">
        <v>164</v>
      </c>
      <c r="E16" s="18" t="s">
        <v>63</v>
      </c>
      <c r="F16" s="11" t="s">
        <v>165</v>
      </c>
      <c r="G16" s="20">
        <v>36892</v>
      </c>
      <c r="H16" s="10" t="s">
        <v>166</v>
      </c>
      <c r="I16" s="18" t="s">
        <v>167</v>
      </c>
      <c r="J16" s="13" t="s">
        <v>168</v>
      </c>
      <c r="K16" s="13" t="s">
        <v>169</v>
      </c>
      <c r="L16" s="21" t="s">
        <v>170</v>
      </c>
      <c r="M16" s="13" t="s">
        <v>171</v>
      </c>
      <c r="N16" s="18" t="s">
        <v>172</v>
      </c>
      <c r="O16" s="18" t="s">
        <v>32</v>
      </c>
      <c r="P16" s="18"/>
      <c r="Q16" s="18" t="s">
        <v>34</v>
      </c>
      <c r="R16" s="21" t="s">
        <v>173</v>
      </c>
      <c r="S16" s="21" t="s">
        <v>174</v>
      </c>
      <c r="T16" s="18" t="s">
        <v>34</v>
      </c>
      <c r="U16" s="13" t="s">
        <v>173</v>
      </c>
      <c r="V16" s="21"/>
      <c r="W16" s="13" t="s">
        <v>175</v>
      </c>
    </row>
    <row r="17" spans="1:23" ht="69.95" customHeight="1" x14ac:dyDescent="0.2">
      <c r="A17" s="8">
        <v>16</v>
      </c>
      <c r="B17" s="9">
        <v>44881.415395937496</v>
      </c>
      <c r="C17" s="10" t="s">
        <v>176</v>
      </c>
      <c r="D17" s="10" t="s">
        <v>177</v>
      </c>
      <c r="E17" s="18" t="s">
        <v>178</v>
      </c>
      <c r="F17" s="11" t="s">
        <v>179</v>
      </c>
      <c r="G17" s="20">
        <v>36431</v>
      </c>
      <c r="H17" s="10" t="s">
        <v>124</v>
      </c>
      <c r="I17" s="18" t="s">
        <v>125</v>
      </c>
      <c r="J17" s="13" t="s">
        <v>180</v>
      </c>
      <c r="K17" s="13" t="s">
        <v>181</v>
      </c>
      <c r="L17" s="21" t="s">
        <v>150</v>
      </c>
      <c r="M17" s="13" t="s">
        <v>182</v>
      </c>
      <c r="N17" s="18">
        <v>4</v>
      </c>
      <c r="O17" s="18" t="s">
        <v>32</v>
      </c>
      <c r="P17" s="18"/>
      <c r="Q17" s="18" t="s">
        <v>34</v>
      </c>
      <c r="R17" s="21" t="s">
        <v>183</v>
      </c>
      <c r="S17" s="21" t="s">
        <v>183</v>
      </c>
      <c r="T17" s="18" t="s">
        <v>34</v>
      </c>
      <c r="U17" s="13" t="s">
        <v>183</v>
      </c>
      <c r="V17" s="21"/>
      <c r="W17" s="13" t="s">
        <v>184</v>
      </c>
    </row>
    <row r="18" spans="1:23" ht="69.95" customHeight="1" x14ac:dyDescent="0.2">
      <c r="A18" s="8">
        <v>17</v>
      </c>
      <c r="B18" s="9">
        <v>44881.423425023153</v>
      </c>
      <c r="C18" s="10" t="s">
        <v>185</v>
      </c>
      <c r="D18" s="10" t="s">
        <v>186</v>
      </c>
      <c r="E18" s="18" t="s">
        <v>63</v>
      </c>
      <c r="F18" s="11" t="s">
        <v>187</v>
      </c>
      <c r="G18" s="20">
        <v>36047</v>
      </c>
      <c r="H18" s="10" t="s">
        <v>65</v>
      </c>
      <c r="I18" s="18" t="s">
        <v>66</v>
      </c>
      <c r="J18" s="13" t="s">
        <v>66</v>
      </c>
      <c r="K18" s="13" t="s">
        <v>188</v>
      </c>
      <c r="L18" s="21" t="s">
        <v>189</v>
      </c>
      <c r="M18" s="13" t="s">
        <v>190</v>
      </c>
      <c r="N18" s="18" t="s">
        <v>70</v>
      </c>
      <c r="O18" s="18" t="s">
        <v>32</v>
      </c>
      <c r="P18" s="18" t="s">
        <v>141</v>
      </c>
      <c r="Q18" s="18" t="s">
        <v>34</v>
      </c>
      <c r="R18" s="21" t="s">
        <v>191</v>
      </c>
      <c r="S18" s="21" t="s">
        <v>192</v>
      </c>
      <c r="T18" s="18" t="s">
        <v>47</v>
      </c>
      <c r="U18" s="15"/>
      <c r="V18" s="21" t="s">
        <v>192</v>
      </c>
      <c r="W18" s="13" t="s">
        <v>66</v>
      </c>
    </row>
    <row r="19" spans="1:23" ht="69.95" customHeight="1" x14ac:dyDescent="0.2">
      <c r="A19" s="8">
        <v>18</v>
      </c>
      <c r="B19" s="9">
        <v>44881.42673457176</v>
      </c>
      <c r="C19" s="10" t="s">
        <v>193</v>
      </c>
      <c r="D19" s="10" t="s">
        <v>194</v>
      </c>
      <c r="E19" s="18" t="s">
        <v>63</v>
      </c>
      <c r="F19" s="11" t="s">
        <v>195</v>
      </c>
      <c r="G19" s="20">
        <v>35065</v>
      </c>
      <c r="H19" s="10" t="s">
        <v>65</v>
      </c>
      <c r="I19" s="18" t="s">
        <v>66</v>
      </c>
      <c r="J19" s="13" t="s">
        <v>196</v>
      </c>
      <c r="K19" s="13" t="s">
        <v>197</v>
      </c>
      <c r="L19" s="21" t="s">
        <v>189</v>
      </c>
      <c r="M19" s="13" t="s">
        <v>190</v>
      </c>
      <c r="N19" s="18" t="s">
        <v>70</v>
      </c>
      <c r="O19" s="18" t="s">
        <v>32</v>
      </c>
      <c r="P19" s="18" t="s">
        <v>141</v>
      </c>
      <c r="Q19" s="18" t="s">
        <v>34</v>
      </c>
      <c r="R19" s="21" t="s">
        <v>198</v>
      </c>
      <c r="S19" s="21" t="s">
        <v>192</v>
      </c>
      <c r="T19" s="18" t="s">
        <v>47</v>
      </c>
      <c r="U19" s="15"/>
      <c r="V19" s="21" t="s">
        <v>192</v>
      </c>
      <c r="W19" s="13" t="s">
        <v>66</v>
      </c>
    </row>
    <row r="20" spans="1:23" ht="69.95" customHeight="1" x14ac:dyDescent="0.2">
      <c r="A20" s="8">
        <v>19</v>
      </c>
      <c r="B20" s="9">
        <v>44881.452333703703</v>
      </c>
      <c r="C20" s="10" t="s">
        <v>199</v>
      </c>
      <c r="D20" s="10" t="s">
        <v>200</v>
      </c>
      <c r="E20" s="18" t="s">
        <v>63</v>
      </c>
      <c r="F20" s="11" t="s">
        <v>201</v>
      </c>
      <c r="G20" s="20">
        <v>33532</v>
      </c>
      <c r="H20" s="10" t="s">
        <v>65</v>
      </c>
      <c r="I20" s="18" t="s">
        <v>202</v>
      </c>
      <c r="J20" s="13" t="s">
        <v>202</v>
      </c>
      <c r="K20" s="13" t="s">
        <v>203</v>
      </c>
      <c r="L20" s="21" t="s">
        <v>158</v>
      </c>
      <c r="M20" s="13" t="s">
        <v>204</v>
      </c>
      <c r="N20" s="18" t="s">
        <v>205</v>
      </c>
      <c r="O20" s="18" t="s">
        <v>32</v>
      </c>
      <c r="P20" s="18"/>
      <c r="Q20" s="18" t="s">
        <v>47</v>
      </c>
      <c r="R20" s="21"/>
      <c r="S20" s="21" t="s">
        <v>144</v>
      </c>
      <c r="T20" s="18" t="s">
        <v>47</v>
      </c>
      <c r="U20" s="15"/>
      <c r="V20" s="21" t="s">
        <v>144</v>
      </c>
      <c r="W20" s="13" t="s">
        <v>66</v>
      </c>
    </row>
    <row r="21" spans="1:23" ht="69.95" customHeight="1" x14ac:dyDescent="0.2">
      <c r="A21" s="8">
        <v>20</v>
      </c>
      <c r="B21" s="9">
        <v>44881.452467256946</v>
      </c>
      <c r="C21" s="10" t="s">
        <v>206</v>
      </c>
      <c r="D21" s="10" t="s">
        <v>207</v>
      </c>
      <c r="E21" s="18" t="s">
        <v>63</v>
      </c>
      <c r="F21" s="11" t="s">
        <v>208</v>
      </c>
      <c r="G21" s="20">
        <v>36331</v>
      </c>
      <c r="H21" s="10" t="s">
        <v>65</v>
      </c>
      <c r="I21" s="18" t="s">
        <v>209</v>
      </c>
      <c r="J21" s="13" t="s">
        <v>210</v>
      </c>
      <c r="K21" s="13" t="s">
        <v>211</v>
      </c>
      <c r="L21" s="21" t="s">
        <v>212</v>
      </c>
      <c r="M21" s="13" t="s">
        <v>171</v>
      </c>
      <c r="N21" s="18" t="s">
        <v>213</v>
      </c>
      <c r="O21" s="18" t="s">
        <v>32</v>
      </c>
      <c r="P21" s="18"/>
      <c r="Q21" s="18" t="s">
        <v>34</v>
      </c>
      <c r="R21" s="21" t="s">
        <v>173</v>
      </c>
      <c r="S21" s="21" t="s">
        <v>174</v>
      </c>
      <c r="T21" s="18" t="s">
        <v>34</v>
      </c>
      <c r="U21" s="13" t="s">
        <v>173</v>
      </c>
      <c r="V21" s="21"/>
      <c r="W21" s="13" t="s">
        <v>214</v>
      </c>
    </row>
    <row r="22" spans="1:23" ht="69.95" customHeight="1" x14ac:dyDescent="0.2">
      <c r="A22" s="8">
        <v>21</v>
      </c>
      <c r="B22" s="9">
        <v>44881.458913263894</v>
      </c>
      <c r="C22" s="10" t="s">
        <v>206</v>
      </c>
      <c r="D22" s="10" t="s">
        <v>215</v>
      </c>
      <c r="E22" s="18" t="s">
        <v>102</v>
      </c>
      <c r="F22" s="11" t="s">
        <v>216</v>
      </c>
      <c r="G22" s="20">
        <v>36329</v>
      </c>
      <c r="H22" s="10" t="s">
        <v>166</v>
      </c>
      <c r="I22" s="18" t="s">
        <v>217</v>
      </c>
      <c r="J22" s="13" t="s">
        <v>218</v>
      </c>
      <c r="K22" s="13" t="s">
        <v>211</v>
      </c>
      <c r="L22" s="21" t="s">
        <v>219</v>
      </c>
      <c r="M22" s="13" t="s">
        <v>171</v>
      </c>
      <c r="N22" s="18" t="s">
        <v>220</v>
      </c>
      <c r="O22" s="18" t="s">
        <v>32</v>
      </c>
      <c r="P22" s="18"/>
      <c r="Q22" s="18" t="s">
        <v>47</v>
      </c>
      <c r="R22" s="21"/>
      <c r="S22" s="21" t="s">
        <v>221</v>
      </c>
      <c r="T22" s="18" t="s">
        <v>34</v>
      </c>
      <c r="U22" s="15"/>
      <c r="V22" s="21"/>
      <c r="W22" s="13" t="s">
        <v>214</v>
      </c>
    </row>
    <row r="23" spans="1:23" ht="69.95" customHeight="1" x14ac:dyDescent="0.2">
      <c r="A23" s="8">
        <v>22</v>
      </c>
      <c r="B23" s="9">
        <v>44881.461219942124</v>
      </c>
      <c r="C23" s="10" t="s">
        <v>206</v>
      </c>
      <c r="D23" s="10" t="s">
        <v>222</v>
      </c>
      <c r="E23" s="18" t="s">
        <v>63</v>
      </c>
      <c r="F23" s="11" t="s">
        <v>165</v>
      </c>
      <c r="G23" s="20">
        <v>36892</v>
      </c>
      <c r="H23" s="10" t="s">
        <v>166</v>
      </c>
      <c r="I23" s="18" t="s">
        <v>223</v>
      </c>
      <c r="J23" s="13" t="s">
        <v>224</v>
      </c>
      <c r="K23" s="13" t="s">
        <v>225</v>
      </c>
      <c r="L23" s="21" t="s">
        <v>170</v>
      </c>
      <c r="M23" s="13" t="s">
        <v>171</v>
      </c>
      <c r="N23" s="18" t="s">
        <v>172</v>
      </c>
      <c r="O23" s="18" t="s">
        <v>32</v>
      </c>
      <c r="P23" s="18"/>
      <c r="Q23" s="18" t="s">
        <v>47</v>
      </c>
      <c r="R23" s="21"/>
      <c r="S23" s="21" t="s">
        <v>226</v>
      </c>
      <c r="T23" s="18" t="s">
        <v>34</v>
      </c>
      <c r="U23" s="15"/>
      <c r="V23" s="21" t="s">
        <v>226</v>
      </c>
      <c r="W23" s="13" t="s">
        <v>214</v>
      </c>
    </row>
    <row r="24" spans="1:23" ht="69.95" customHeight="1" x14ac:dyDescent="0.2">
      <c r="A24" s="8">
        <v>23</v>
      </c>
      <c r="B24" s="9">
        <v>44881.467222662039</v>
      </c>
      <c r="C24" s="10" t="s">
        <v>227</v>
      </c>
      <c r="D24" s="10" t="s">
        <v>228</v>
      </c>
      <c r="E24" s="18" t="s">
        <v>178</v>
      </c>
      <c r="F24" s="11" t="s">
        <v>229</v>
      </c>
      <c r="G24" s="20">
        <v>37538</v>
      </c>
      <c r="H24" s="10" t="s">
        <v>124</v>
      </c>
      <c r="I24" s="18" t="s">
        <v>230</v>
      </c>
      <c r="J24" s="13" t="s">
        <v>231</v>
      </c>
      <c r="K24" s="13" t="s">
        <v>232</v>
      </c>
      <c r="L24" s="21" t="s">
        <v>150</v>
      </c>
      <c r="M24" s="13" t="s">
        <v>233</v>
      </c>
      <c r="N24" s="18">
        <v>1</v>
      </c>
      <c r="O24" s="18" t="s">
        <v>32</v>
      </c>
      <c r="P24" s="18"/>
      <c r="Q24" s="18" t="s">
        <v>34</v>
      </c>
      <c r="R24" s="21" t="s">
        <v>234</v>
      </c>
      <c r="S24" s="21" t="s">
        <v>131</v>
      </c>
      <c r="T24" s="18" t="s">
        <v>47</v>
      </c>
      <c r="U24" s="15"/>
      <c r="V24" s="21" t="s">
        <v>131</v>
      </c>
      <c r="W24" s="13" t="s">
        <v>235</v>
      </c>
    </row>
    <row r="25" spans="1:23" ht="69.95" customHeight="1" x14ac:dyDescent="0.2">
      <c r="A25" s="8">
        <v>24</v>
      </c>
      <c r="B25" s="9">
        <v>44881.492276296296</v>
      </c>
      <c r="C25" s="10" t="s">
        <v>206</v>
      </c>
      <c r="D25" s="10" t="s">
        <v>236</v>
      </c>
      <c r="E25" s="18" t="s">
        <v>237</v>
      </c>
      <c r="F25" s="11" t="s">
        <v>238</v>
      </c>
      <c r="G25" s="20">
        <v>37446</v>
      </c>
      <c r="H25" s="10" t="s">
        <v>65</v>
      </c>
      <c r="I25" s="18" t="s">
        <v>239</v>
      </c>
      <c r="J25" s="13" t="s">
        <v>240</v>
      </c>
      <c r="K25" s="13" t="s">
        <v>211</v>
      </c>
      <c r="L25" s="21" t="s">
        <v>241</v>
      </c>
      <c r="M25" s="13" t="s">
        <v>171</v>
      </c>
      <c r="N25" s="18" t="s">
        <v>242</v>
      </c>
      <c r="O25" s="18" t="s">
        <v>32</v>
      </c>
      <c r="P25" s="18"/>
      <c r="Q25" s="18" t="s">
        <v>47</v>
      </c>
      <c r="R25" s="21"/>
      <c r="S25" s="21" t="s">
        <v>141</v>
      </c>
      <c r="T25" s="18" t="s">
        <v>34</v>
      </c>
      <c r="U25" s="13" t="s">
        <v>243</v>
      </c>
      <c r="V25" s="21"/>
      <c r="W25" s="13" t="s">
        <v>244</v>
      </c>
    </row>
    <row r="26" spans="1:23" ht="69.95" customHeight="1" x14ac:dyDescent="0.2">
      <c r="A26" s="8">
        <v>25</v>
      </c>
      <c r="B26" s="9">
        <v>44881.508149745372</v>
      </c>
      <c r="C26" s="10" t="s">
        <v>206</v>
      </c>
      <c r="D26" s="10" t="s">
        <v>245</v>
      </c>
      <c r="E26" s="18" t="s">
        <v>63</v>
      </c>
      <c r="F26" s="11" t="s">
        <v>246</v>
      </c>
      <c r="G26" s="20">
        <v>34147</v>
      </c>
      <c r="H26" s="10" t="s">
        <v>166</v>
      </c>
      <c r="I26" s="18" t="s">
        <v>247</v>
      </c>
      <c r="J26" s="13" t="s">
        <v>248</v>
      </c>
      <c r="K26" s="13" t="s">
        <v>211</v>
      </c>
      <c r="L26" s="21" t="s">
        <v>249</v>
      </c>
      <c r="M26" s="13" t="s">
        <v>171</v>
      </c>
      <c r="N26" s="18" t="s">
        <v>250</v>
      </c>
      <c r="O26" s="18" t="s">
        <v>32</v>
      </c>
      <c r="P26" s="18"/>
      <c r="Q26" s="18" t="s">
        <v>34</v>
      </c>
      <c r="R26" s="21" t="s">
        <v>71</v>
      </c>
      <c r="S26" s="21" t="s">
        <v>251</v>
      </c>
      <c r="T26" s="18" t="s">
        <v>34</v>
      </c>
      <c r="U26" s="13" t="s">
        <v>71</v>
      </c>
      <c r="V26" s="21"/>
      <c r="W26" s="13" t="s">
        <v>214</v>
      </c>
    </row>
    <row r="27" spans="1:23" ht="69.95" customHeight="1" x14ac:dyDescent="0.2">
      <c r="A27" s="8">
        <v>26</v>
      </c>
      <c r="B27" s="9">
        <v>44881.552314004628</v>
      </c>
      <c r="C27" s="10" t="s">
        <v>252</v>
      </c>
      <c r="D27" s="10" t="s">
        <v>253</v>
      </c>
      <c r="E27" s="18" t="s">
        <v>63</v>
      </c>
      <c r="F27" s="11" t="s">
        <v>254</v>
      </c>
      <c r="G27" s="20">
        <v>36069</v>
      </c>
      <c r="H27" s="10" t="s">
        <v>65</v>
      </c>
      <c r="I27" s="18" t="s">
        <v>255</v>
      </c>
      <c r="J27" s="13" t="s">
        <v>256</v>
      </c>
      <c r="K27" s="13" t="s">
        <v>256</v>
      </c>
      <c r="L27" s="21" t="s">
        <v>158</v>
      </c>
      <c r="M27" s="13" t="s">
        <v>257</v>
      </c>
      <c r="N27" s="18" t="s">
        <v>258</v>
      </c>
      <c r="O27" s="18" t="s">
        <v>32</v>
      </c>
      <c r="P27" s="18"/>
      <c r="Q27" s="18" t="s">
        <v>34</v>
      </c>
      <c r="R27" s="21" t="s">
        <v>259</v>
      </c>
      <c r="S27" s="21" t="s">
        <v>260</v>
      </c>
      <c r="T27" s="18" t="s">
        <v>47</v>
      </c>
      <c r="U27" s="15"/>
      <c r="V27" s="21" t="s">
        <v>259</v>
      </c>
      <c r="W27" s="13" t="s">
        <v>66</v>
      </c>
    </row>
    <row r="28" spans="1:23" ht="69.95" customHeight="1" x14ac:dyDescent="0.2">
      <c r="A28" s="8">
        <v>27</v>
      </c>
      <c r="B28" s="9">
        <v>44881.630106817131</v>
      </c>
      <c r="C28" s="10" t="s">
        <v>261</v>
      </c>
      <c r="D28" s="10" t="s">
        <v>262</v>
      </c>
      <c r="E28" s="18" t="s">
        <v>122</v>
      </c>
      <c r="F28" s="11" t="s">
        <v>263</v>
      </c>
      <c r="G28" s="20">
        <v>36087</v>
      </c>
      <c r="H28" s="10" t="s">
        <v>124</v>
      </c>
      <c r="I28" s="18" t="s">
        <v>264</v>
      </c>
      <c r="J28" s="13" t="s">
        <v>265</v>
      </c>
      <c r="K28" s="13" t="s">
        <v>266</v>
      </c>
      <c r="L28" s="21" t="s">
        <v>150</v>
      </c>
      <c r="M28" s="13" t="s">
        <v>233</v>
      </c>
      <c r="N28" s="18">
        <v>3</v>
      </c>
      <c r="O28" s="18" t="s">
        <v>32</v>
      </c>
      <c r="P28" s="18"/>
      <c r="Q28" s="18" t="s">
        <v>34</v>
      </c>
      <c r="R28" s="21" t="s">
        <v>152</v>
      </c>
      <c r="S28" s="21" t="s">
        <v>234</v>
      </c>
      <c r="T28" s="18" t="s">
        <v>34</v>
      </c>
      <c r="U28" s="13" t="s">
        <v>152</v>
      </c>
      <c r="V28" s="21"/>
      <c r="W28" s="13" t="s">
        <v>267</v>
      </c>
    </row>
    <row r="29" spans="1:23" ht="69.95" customHeight="1" x14ac:dyDescent="0.2">
      <c r="A29" s="8">
        <v>28</v>
      </c>
      <c r="B29" s="9">
        <v>44881.667862361108</v>
      </c>
      <c r="C29" s="10" t="s">
        <v>268</v>
      </c>
      <c r="D29" s="10" t="s">
        <v>269</v>
      </c>
      <c r="E29" s="18" t="s">
        <v>122</v>
      </c>
      <c r="F29" s="11" t="s">
        <v>270</v>
      </c>
      <c r="G29" s="20">
        <v>32874</v>
      </c>
      <c r="H29" s="10" t="s">
        <v>124</v>
      </c>
      <c r="I29" s="18" t="s">
        <v>125</v>
      </c>
      <c r="J29" s="13" t="s">
        <v>271</v>
      </c>
      <c r="K29" s="13" t="s">
        <v>272</v>
      </c>
      <c r="L29" s="21" t="s">
        <v>150</v>
      </c>
      <c r="M29" s="13" t="s">
        <v>273</v>
      </c>
      <c r="N29" s="18">
        <v>3</v>
      </c>
      <c r="O29" s="18" t="s">
        <v>32</v>
      </c>
      <c r="P29" s="18"/>
      <c r="Q29" s="18" t="s">
        <v>34</v>
      </c>
      <c r="R29" s="21" t="s">
        <v>152</v>
      </c>
      <c r="S29" s="21" t="s">
        <v>131</v>
      </c>
      <c r="T29" s="18" t="s">
        <v>47</v>
      </c>
      <c r="U29" s="15"/>
      <c r="V29" s="21" t="s">
        <v>274</v>
      </c>
      <c r="W29" s="13" t="s">
        <v>235</v>
      </c>
    </row>
    <row r="30" spans="1:23" ht="69.95" customHeight="1" x14ac:dyDescent="0.2">
      <c r="A30" s="8">
        <v>29</v>
      </c>
      <c r="B30" s="9">
        <v>44881.845734710645</v>
      </c>
      <c r="C30" s="10" t="s">
        <v>275</v>
      </c>
      <c r="D30" s="10" t="s">
        <v>276</v>
      </c>
      <c r="E30" s="18" t="s">
        <v>63</v>
      </c>
      <c r="F30" s="11" t="s">
        <v>277</v>
      </c>
      <c r="G30" s="20">
        <v>36420</v>
      </c>
      <c r="H30" s="10" t="s">
        <v>166</v>
      </c>
      <c r="I30" s="18" t="s">
        <v>137</v>
      </c>
      <c r="J30" s="13" t="s">
        <v>66</v>
      </c>
      <c r="K30" s="13" t="s">
        <v>278</v>
      </c>
      <c r="L30" s="21" t="s">
        <v>279</v>
      </c>
      <c r="M30" s="13" t="s">
        <v>280</v>
      </c>
      <c r="N30" s="18" t="s">
        <v>281</v>
      </c>
      <c r="O30" s="18" t="s">
        <v>32</v>
      </c>
      <c r="P30" s="18"/>
      <c r="Q30" s="18" t="s">
        <v>47</v>
      </c>
      <c r="R30" s="21"/>
      <c r="S30" s="21" t="s">
        <v>282</v>
      </c>
      <c r="T30" s="18" t="s">
        <v>47</v>
      </c>
      <c r="U30" s="15"/>
      <c r="V30" s="21" t="s">
        <v>283</v>
      </c>
      <c r="W30" s="13" t="s">
        <v>72</v>
      </c>
    </row>
    <row r="31" spans="1:23" ht="69.95" customHeight="1" x14ac:dyDescent="0.2">
      <c r="A31" s="8">
        <v>30</v>
      </c>
      <c r="B31" s="9">
        <v>44881.671209722219</v>
      </c>
      <c r="C31" s="10" t="s">
        <v>284</v>
      </c>
      <c r="D31" s="10" t="s">
        <v>285</v>
      </c>
      <c r="E31" s="18" t="s">
        <v>63</v>
      </c>
      <c r="F31" s="11" t="s">
        <v>286</v>
      </c>
      <c r="G31" s="20">
        <v>35481</v>
      </c>
      <c r="H31" s="10" t="s">
        <v>65</v>
      </c>
      <c r="I31" s="18" t="s">
        <v>287</v>
      </c>
      <c r="J31" s="13" t="s">
        <v>288</v>
      </c>
      <c r="K31" s="13" t="s">
        <v>288</v>
      </c>
      <c r="L31" s="21" t="s">
        <v>289</v>
      </c>
      <c r="M31" s="13" t="s">
        <v>290</v>
      </c>
      <c r="N31" s="18">
        <v>3</v>
      </c>
      <c r="O31" s="18" t="s">
        <v>32</v>
      </c>
      <c r="P31" s="18"/>
      <c r="Q31" s="18" t="s">
        <v>47</v>
      </c>
      <c r="R31" s="21"/>
      <c r="S31" s="21" t="s">
        <v>259</v>
      </c>
      <c r="T31" s="18" t="s">
        <v>47</v>
      </c>
      <c r="U31" s="15"/>
      <c r="V31" s="21" t="s">
        <v>259</v>
      </c>
      <c r="W31" s="13" t="s">
        <v>291</v>
      </c>
    </row>
    <row r="32" spans="1:23" ht="69.95" customHeight="1" x14ac:dyDescent="0.2">
      <c r="A32" s="8">
        <v>31</v>
      </c>
      <c r="B32" s="9">
        <v>44884.443108391206</v>
      </c>
      <c r="C32" s="10" t="s">
        <v>292</v>
      </c>
      <c r="D32" s="10" t="s">
        <v>293</v>
      </c>
      <c r="E32" s="18" t="s">
        <v>63</v>
      </c>
      <c r="F32" s="11" t="s">
        <v>294</v>
      </c>
      <c r="G32" s="20">
        <v>34428</v>
      </c>
      <c r="H32" s="10" t="s">
        <v>65</v>
      </c>
      <c r="I32" s="18" t="s">
        <v>66</v>
      </c>
      <c r="J32" s="13" t="s">
        <v>295</v>
      </c>
      <c r="K32" s="13" t="s">
        <v>295</v>
      </c>
      <c r="L32" s="21" t="s">
        <v>158</v>
      </c>
      <c r="M32" s="13" t="s">
        <v>69</v>
      </c>
      <c r="N32" s="18" t="s">
        <v>159</v>
      </c>
      <c r="O32" s="18" t="s">
        <v>32</v>
      </c>
      <c r="P32" s="18"/>
      <c r="Q32" s="18" t="s">
        <v>34</v>
      </c>
      <c r="R32" s="21" t="s">
        <v>296</v>
      </c>
      <c r="S32" s="21" t="s">
        <v>297</v>
      </c>
      <c r="T32" s="18" t="s">
        <v>47</v>
      </c>
      <c r="U32" s="15"/>
      <c r="V32" s="21" t="s">
        <v>298</v>
      </c>
      <c r="W32" s="13" t="s">
        <v>72</v>
      </c>
    </row>
    <row r="33" spans="1:23" ht="69.95" customHeight="1" x14ac:dyDescent="0.2">
      <c r="A33" s="8">
        <v>32</v>
      </c>
      <c r="B33" s="9">
        <v>44881.69517634259</v>
      </c>
      <c r="C33" s="10" t="s">
        <v>299</v>
      </c>
      <c r="D33" s="10" t="s">
        <v>300</v>
      </c>
      <c r="E33" s="18" t="s">
        <v>122</v>
      </c>
      <c r="F33" s="11" t="s">
        <v>301</v>
      </c>
      <c r="G33" s="20">
        <v>34335</v>
      </c>
      <c r="H33" s="10" t="s">
        <v>124</v>
      </c>
      <c r="I33" s="18" t="s">
        <v>125</v>
      </c>
      <c r="J33" s="13" t="s">
        <v>126</v>
      </c>
      <c r="K33" s="13" t="s">
        <v>302</v>
      </c>
      <c r="L33" s="21" t="s">
        <v>150</v>
      </c>
      <c r="M33" s="13" t="s">
        <v>303</v>
      </c>
      <c r="N33" s="18">
        <v>4</v>
      </c>
      <c r="O33" s="18" t="s">
        <v>32</v>
      </c>
      <c r="P33" s="18"/>
      <c r="Q33" s="18" t="s">
        <v>34</v>
      </c>
      <c r="R33" s="21" t="s">
        <v>152</v>
      </c>
      <c r="S33" s="21" t="s">
        <v>131</v>
      </c>
      <c r="T33" s="18" t="s">
        <v>47</v>
      </c>
      <c r="U33" s="15"/>
      <c r="V33" s="21" t="s">
        <v>131</v>
      </c>
      <c r="W33" s="13" t="s">
        <v>304</v>
      </c>
    </row>
    <row r="34" spans="1:23" ht="69.95" customHeight="1" x14ac:dyDescent="0.2">
      <c r="A34" s="8">
        <v>33</v>
      </c>
      <c r="B34" s="9">
        <v>44881.702904618054</v>
      </c>
      <c r="C34" s="10" t="s">
        <v>305</v>
      </c>
      <c r="D34" s="10" t="s">
        <v>306</v>
      </c>
      <c r="E34" s="18" t="s">
        <v>178</v>
      </c>
      <c r="F34" s="11" t="s">
        <v>307</v>
      </c>
      <c r="G34" s="20">
        <v>34731</v>
      </c>
      <c r="H34" s="10" t="s">
        <v>124</v>
      </c>
      <c r="I34" s="18" t="s">
        <v>308</v>
      </c>
      <c r="J34" s="13" t="s">
        <v>309</v>
      </c>
      <c r="K34" s="13" t="s">
        <v>309</v>
      </c>
      <c r="L34" s="21" t="s">
        <v>150</v>
      </c>
      <c r="M34" s="13" t="s">
        <v>310</v>
      </c>
      <c r="N34" s="18">
        <v>1</v>
      </c>
      <c r="O34" s="18" t="s">
        <v>32</v>
      </c>
      <c r="P34" s="18"/>
      <c r="Q34" s="18" t="s">
        <v>34</v>
      </c>
      <c r="R34" s="21" t="s">
        <v>234</v>
      </c>
      <c r="S34" s="21" t="s">
        <v>131</v>
      </c>
      <c r="T34" s="18" t="s">
        <v>47</v>
      </c>
      <c r="U34" s="15"/>
      <c r="V34" s="21" t="s">
        <v>131</v>
      </c>
      <c r="W34" s="13" t="s">
        <v>311</v>
      </c>
    </row>
    <row r="35" spans="1:23" ht="69.95" customHeight="1" x14ac:dyDescent="0.2">
      <c r="A35" s="8">
        <v>34</v>
      </c>
      <c r="B35" s="9">
        <v>44882.594301979167</v>
      </c>
      <c r="C35" s="10" t="s">
        <v>206</v>
      </c>
      <c r="D35" s="10" t="s">
        <v>312</v>
      </c>
      <c r="E35" s="18" t="s">
        <v>63</v>
      </c>
      <c r="F35" s="11" t="s">
        <v>313</v>
      </c>
      <c r="G35" s="20">
        <v>36526</v>
      </c>
      <c r="H35" s="10" t="s">
        <v>166</v>
      </c>
      <c r="I35" s="18" t="s">
        <v>314</v>
      </c>
      <c r="J35" s="13" t="s">
        <v>315</v>
      </c>
      <c r="K35" s="13" t="s">
        <v>211</v>
      </c>
      <c r="L35" s="21" t="s">
        <v>249</v>
      </c>
      <c r="M35" s="13" t="s">
        <v>171</v>
      </c>
      <c r="N35" s="18" t="s">
        <v>250</v>
      </c>
      <c r="O35" s="18" t="s">
        <v>32</v>
      </c>
      <c r="P35" s="18"/>
      <c r="Q35" s="18" t="s">
        <v>47</v>
      </c>
      <c r="R35" s="21"/>
      <c r="S35" s="21" t="s">
        <v>141</v>
      </c>
      <c r="T35" s="18" t="s">
        <v>47</v>
      </c>
      <c r="U35" s="15"/>
      <c r="V35" s="21" t="s">
        <v>141</v>
      </c>
      <c r="W35" s="13" t="s">
        <v>214</v>
      </c>
    </row>
    <row r="36" spans="1:23" ht="69.95" customHeight="1" x14ac:dyDescent="0.2">
      <c r="A36" s="8">
        <v>35</v>
      </c>
      <c r="B36" s="9">
        <v>44882.600181712958</v>
      </c>
      <c r="C36" s="10" t="s">
        <v>206</v>
      </c>
      <c r="D36" s="10" t="s">
        <v>316</v>
      </c>
      <c r="E36" s="18" t="s">
        <v>63</v>
      </c>
      <c r="F36" s="10" t="s">
        <v>317</v>
      </c>
      <c r="G36" s="20">
        <v>37549</v>
      </c>
      <c r="H36" s="10" t="s">
        <v>166</v>
      </c>
      <c r="I36" s="18" t="s">
        <v>318</v>
      </c>
      <c r="J36" s="13" t="s">
        <v>319</v>
      </c>
      <c r="K36" s="13" t="s">
        <v>211</v>
      </c>
      <c r="L36" s="21" t="s">
        <v>320</v>
      </c>
      <c r="M36" s="13" t="s">
        <v>321</v>
      </c>
      <c r="N36" s="18" t="s">
        <v>322</v>
      </c>
      <c r="O36" s="18" t="s">
        <v>32</v>
      </c>
      <c r="P36" s="18"/>
      <c r="Q36" s="18" t="s">
        <v>47</v>
      </c>
      <c r="R36" s="21"/>
      <c r="S36" s="21" t="s">
        <v>323</v>
      </c>
      <c r="T36" s="18" t="s">
        <v>34</v>
      </c>
      <c r="U36" s="15"/>
      <c r="V36" s="21"/>
      <c r="W36" s="13" t="s">
        <v>324</v>
      </c>
    </row>
    <row r="37" spans="1:23" ht="69.95" customHeight="1" x14ac:dyDescent="0.2">
      <c r="A37" s="8">
        <v>36</v>
      </c>
      <c r="B37" s="9">
        <v>44882.675829525462</v>
      </c>
      <c r="C37" s="10" t="s">
        <v>206</v>
      </c>
      <c r="D37" s="10" t="s">
        <v>325</v>
      </c>
      <c r="E37" s="18" t="s">
        <v>326</v>
      </c>
      <c r="F37" s="10" t="s">
        <v>327</v>
      </c>
      <c r="G37" s="20">
        <v>36167</v>
      </c>
      <c r="H37" s="10" t="s">
        <v>166</v>
      </c>
      <c r="I37" s="18" t="s">
        <v>328</v>
      </c>
      <c r="J37" s="13" t="s">
        <v>329</v>
      </c>
      <c r="K37" s="13" t="s">
        <v>211</v>
      </c>
      <c r="L37" s="21" t="s">
        <v>330</v>
      </c>
      <c r="M37" s="13" t="s">
        <v>331</v>
      </c>
      <c r="N37" s="18" t="s">
        <v>213</v>
      </c>
      <c r="O37" s="18" t="s">
        <v>32</v>
      </c>
      <c r="P37" s="18"/>
      <c r="Q37" s="18" t="s">
        <v>34</v>
      </c>
      <c r="R37" s="21" t="s">
        <v>71</v>
      </c>
      <c r="S37" s="21" t="s">
        <v>71</v>
      </c>
      <c r="T37" s="18" t="s">
        <v>34</v>
      </c>
      <c r="U37" s="13" t="s">
        <v>71</v>
      </c>
      <c r="V37" s="21"/>
      <c r="W37" s="13" t="s">
        <v>332</v>
      </c>
    </row>
    <row r="38" spans="1:23" ht="69.95" customHeight="1" x14ac:dyDescent="0.2">
      <c r="A38" s="8">
        <v>37</v>
      </c>
      <c r="B38" s="9">
        <v>44882.678448333332</v>
      </c>
      <c r="C38" s="10" t="s">
        <v>206</v>
      </c>
      <c r="D38" s="10" t="s">
        <v>333</v>
      </c>
      <c r="E38" s="18" t="s">
        <v>326</v>
      </c>
      <c r="F38" s="10" t="s">
        <v>334</v>
      </c>
      <c r="G38" s="20">
        <v>36196</v>
      </c>
      <c r="H38" s="10" t="s">
        <v>166</v>
      </c>
      <c r="I38" s="18" t="s">
        <v>335</v>
      </c>
      <c r="J38" s="13" t="s">
        <v>336</v>
      </c>
      <c r="K38" s="13" t="s">
        <v>329</v>
      </c>
      <c r="L38" s="21" t="s">
        <v>337</v>
      </c>
      <c r="M38" s="13" t="s">
        <v>338</v>
      </c>
      <c r="N38" s="18" t="s">
        <v>339</v>
      </c>
      <c r="O38" s="18" t="s">
        <v>32</v>
      </c>
      <c r="P38" s="18"/>
      <c r="Q38" s="18" t="s">
        <v>47</v>
      </c>
      <c r="R38" s="21"/>
      <c r="S38" s="21" t="s">
        <v>141</v>
      </c>
      <c r="T38" s="18" t="s">
        <v>34</v>
      </c>
      <c r="U38" s="15"/>
      <c r="V38" s="21"/>
      <c r="W38" s="13" t="s">
        <v>340</v>
      </c>
    </row>
    <row r="39" spans="1:23" ht="69.95" customHeight="1" x14ac:dyDescent="0.2">
      <c r="A39" s="8">
        <v>38</v>
      </c>
      <c r="B39" s="9">
        <v>44882.785559861106</v>
      </c>
      <c r="C39" s="10" t="s">
        <v>146</v>
      </c>
      <c r="D39" s="10" t="s">
        <v>341</v>
      </c>
      <c r="E39" s="18" t="s">
        <v>122</v>
      </c>
      <c r="F39" s="11" t="s">
        <v>148</v>
      </c>
      <c r="G39" s="20">
        <v>34335</v>
      </c>
      <c r="H39" s="10" t="s">
        <v>342</v>
      </c>
      <c r="I39" s="18" t="s">
        <v>153</v>
      </c>
      <c r="J39" s="13" t="s">
        <v>343</v>
      </c>
      <c r="K39" s="13" t="s">
        <v>344</v>
      </c>
      <c r="L39" s="21" t="s">
        <v>345</v>
      </c>
      <c r="M39" s="13" t="s">
        <v>151</v>
      </c>
      <c r="N39" s="18">
        <v>3</v>
      </c>
      <c r="O39" s="18" t="s">
        <v>32</v>
      </c>
      <c r="P39" s="18"/>
      <c r="Q39" s="18" t="s">
        <v>34</v>
      </c>
      <c r="R39" s="21" t="s">
        <v>346</v>
      </c>
      <c r="S39" s="21" t="s">
        <v>347</v>
      </c>
      <c r="T39" s="18" t="s">
        <v>47</v>
      </c>
      <c r="U39" s="15"/>
      <c r="V39" s="21" t="s">
        <v>347</v>
      </c>
      <c r="W39" s="13" t="s">
        <v>348</v>
      </c>
    </row>
    <row r="40" spans="1:23" ht="69.95" customHeight="1" x14ac:dyDescent="0.2">
      <c r="A40" s="8">
        <v>39</v>
      </c>
      <c r="B40" s="9">
        <v>44882.81225106481</v>
      </c>
      <c r="C40" s="10" t="s">
        <v>206</v>
      </c>
      <c r="D40" s="10" t="s">
        <v>349</v>
      </c>
      <c r="E40" s="18" t="s">
        <v>326</v>
      </c>
      <c r="F40" s="10" t="s">
        <v>350</v>
      </c>
      <c r="G40" s="20">
        <v>32877</v>
      </c>
      <c r="H40" s="10" t="s">
        <v>166</v>
      </c>
      <c r="I40" s="18" t="s">
        <v>351</v>
      </c>
      <c r="J40" s="13" t="s">
        <v>352</v>
      </c>
      <c r="K40" s="13" t="s">
        <v>211</v>
      </c>
      <c r="L40" s="21" t="s">
        <v>353</v>
      </c>
      <c r="M40" s="13" t="s">
        <v>338</v>
      </c>
      <c r="N40" s="18" t="s">
        <v>354</v>
      </c>
      <c r="O40" s="18" t="s">
        <v>32</v>
      </c>
      <c r="P40" s="18"/>
      <c r="Q40" s="18" t="s">
        <v>34</v>
      </c>
      <c r="R40" s="21" t="s">
        <v>355</v>
      </c>
      <c r="S40" s="21" t="s">
        <v>71</v>
      </c>
      <c r="T40" s="18" t="s">
        <v>34</v>
      </c>
      <c r="U40" s="13" t="s">
        <v>71</v>
      </c>
      <c r="V40" s="21"/>
      <c r="W40" s="13" t="s">
        <v>356</v>
      </c>
    </row>
    <row r="41" spans="1:23" ht="69.95" customHeight="1" x14ac:dyDescent="0.2">
      <c r="A41" s="8">
        <v>40</v>
      </c>
      <c r="B41" s="9">
        <v>44882.81600496528</v>
      </c>
      <c r="C41" s="10" t="s">
        <v>206</v>
      </c>
      <c r="D41" s="10" t="s">
        <v>357</v>
      </c>
      <c r="E41" s="18" t="s">
        <v>326</v>
      </c>
      <c r="F41" s="10" t="s">
        <v>358</v>
      </c>
      <c r="G41" s="20">
        <v>32210</v>
      </c>
      <c r="H41" s="10" t="s">
        <v>166</v>
      </c>
      <c r="I41" s="18" t="s">
        <v>359</v>
      </c>
      <c r="J41" s="13" t="s">
        <v>360</v>
      </c>
      <c r="K41" s="13" t="s">
        <v>211</v>
      </c>
      <c r="L41" s="21" t="s">
        <v>249</v>
      </c>
      <c r="M41" s="13" t="s">
        <v>361</v>
      </c>
      <c r="N41" s="18" t="s">
        <v>354</v>
      </c>
      <c r="O41" s="18" t="s">
        <v>32</v>
      </c>
      <c r="P41" s="18"/>
      <c r="Q41" s="18" t="s">
        <v>34</v>
      </c>
      <c r="R41" s="21" t="s">
        <v>362</v>
      </c>
      <c r="S41" s="21" t="s">
        <v>363</v>
      </c>
      <c r="T41" s="18" t="s">
        <v>34</v>
      </c>
      <c r="U41" s="13" t="s">
        <v>364</v>
      </c>
      <c r="V41" s="21"/>
      <c r="W41" s="13" t="s">
        <v>356</v>
      </c>
    </row>
    <row r="42" spans="1:23" ht="69.95" customHeight="1" x14ac:dyDescent="0.2">
      <c r="A42" s="8">
        <v>41</v>
      </c>
      <c r="B42" s="9">
        <v>44882.86362744213</v>
      </c>
      <c r="C42" s="10" t="s">
        <v>365</v>
      </c>
      <c r="D42" s="10" t="s">
        <v>366</v>
      </c>
      <c r="E42" s="18" t="s">
        <v>122</v>
      </c>
      <c r="F42" s="11" t="s">
        <v>367</v>
      </c>
      <c r="G42" s="20">
        <v>35796</v>
      </c>
      <c r="H42" s="10" t="s">
        <v>124</v>
      </c>
      <c r="I42" s="18" t="s">
        <v>125</v>
      </c>
      <c r="J42" s="13" t="s">
        <v>126</v>
      </c>
      <c r="K42" s="13" t="s">
        <v>368</v>
      </c>
      <c r="L42" s="21" t="s">
        <v>150</v>
      </c>
      <c r="M42" s="13" t="s">
        <v>128</v>
      </c>
      <c r="N42" s="18">
        <v>3</v>
      </c>
      <c r="O42" s="18" t="s">
        <v>32</v>
      </c>
      <c r="P42" s="18"/>
      <c r="Q42" s="18" t="s">
        <v>34</v>
      </c>
      <c r="R42" s="21" t="s">
        <v>152</v>
      </c>
      <c r="S42" s="21" t="s">
        <v>131</v>
      </c>
      <c r="T42" s="18" t="s">
        <v>47</v>
      </c>
      <c r="U42" s="15"/>
      <c r="V42" s="21" t="s">
        <v>131</v>
      </c>
      <c r="W42" s="13" t="s">
        <v>132</v>
      </c>
    </row>
    <row r="43" spans="1:23" ht="69.95" customHeight="1" x14ac:dyDescent="0.2">
      <c r="A43" s="8">
        <v>42</v>
      </c>
      <c r="B43" s="9">
        <v>44882.989165798615</v>
      </c>
      <c r="C43" s="10" t="s">
        <v>369</v>
      </c>
      <c r="D43" s="10" t="s">
        <v>370</v>
      </c>
      <c r="E43" s="18" t="s">
        <v>63</v>
      </c>
      <c r="F43" s="11" t="s">
        <v>371</v>
      </c>
      <c r="G43" s="20">
        <v>36678</v>
      </c>
      <c r="H43" s="10" t="s">
        <v>166</v>
      </c>
      <c r="I43" s="18" t="s">
        <v>137</v>
      </c>
      <c r="J43" s="13" t="s">
        <v>137</v>
      </c>
      <c r="K43" s="13" t="s">
        <v>66</v>
      </c>
      <c r="L43" s="21" t="s">
        <v>279</v>
      </c>
      <c r="M43" s="13" t="s">
        <v>372</v>
      </c>
      <c r="N43" s="18" t="s">
        <v>70</v>
      </c>
      <c r="O43" s="18" t="s">
        <v>32</v>
      </c>
      <c r="P43" s="18"/>
      <c r="Q43" s="18" t="s">
        <v>34</v>
      </c>
      <c r="R43" s="21" t="s">
        <v>373</v>
      </c>
      <c r="S43" s="21" t="s">
        <v>374</v>
      </c>
      <c r="T43" s="18" t="s">
        <v>47</v>
      </c>
      <c r="U43" s="15"/>
      <c r="V43" s="21" t="s">
        <v>375</v>
      </c>
      <c r="W43" s="13" t="s">
        <v>376</v>
      </c>
    </row>
    <row r="44" spans="1:23" ht="69.95" customHeight="1" x14ac:dyDescent="0.2">
      <c r="A44" s="8">
        <v>43</v>
      </c>
      <c r="B44" s="9">
        <v>44883.811718668978</v>
      </c>
      <c r="C44" s="10" t="s">
        <v>377</v>
      </c>
      <c r="D44" s="10" t="s">
        <v>378</v>
      </c>
      <c r="E44" s="18" t="s">
        <v>122</v>
      </c>
      <c r="F44" s="11" t="s">
        <v>379</v>
      </c>
      <c r="G44" s="20">
        <v>32663</v>
      </c>
      <c r="H44" s="10" t="s">
        <v>124</v>
      </c>
      <c r="I44" s="18" t="s">
        <v>125</v>
      </c>
      <c r="J44" s="13" t="s">
        <v>380</v>
      </c>
      <c r="K44" s="13" t="s">
        <v>381</v>
      </c>
      <c r="L44" s="21" t="s">
        <v>150</v>
      </c>
      <c r="M44" s="13" t="s">
        <v>382</v>
      </c>
      <c r="N44" s="18">
        <v>3</v>
      </c>
      <c r="O44" s="18" t="s">
        <v>32</v>
      </c>
      <c r="P44" s="18"/>
      <c r="Q44" s="18" t="s">
        <v>34</v>
      </c>
      <c r="R44" s="21" t="s">
        <v>383</v>
      </c>
      <c r="S44" s="21" t="s">
        <v>183</v>
      </c>
      <c r="T44" s="18" t="s">
        <v>47</v>
      </c>
      <c r="U44" s="15"/>
      <c r="V44" s="21" t="s">
        <v>183</v>
      </c>
      <c r="W44" s="13" t="s">
        <v>267</v>
      </c>
    </row>
    <row r="45" spans="1:23" ht="69.95" customHeight="1" x14ac:dyDescent="0.2">
      <c r="A45" s="8">
        <v>44</v>
      </c>
      <c r="B45" s="9">
        <v>44883.851996736106</v>
      </c>
      <c r="C45" s="10" t="s">
        <v>384</v>
      </c>
      <c r="D45" s="10" t="s">
        <v>385</v>
      </c>
      <c r="E45" s="18" t="s">
        <v>122</v>
      </c>
      <c r="F45" s="11" t="s">
        <v>386</v>
      </c>
      <c r="G45" s="20">
        <v>34335</v>
      </c>
      <c r="H45" s="10" t="s">
        <v>124</v>
      </c>
      <c r="I45" s="18" t="s">
        <v>125</v>
      </c>
      <c r="J45" s="13" t="s">
        <v>387</v>
      </c>
      <c r="K45" s="13" t="s">
        <v>388</v>
      </c>
      <c r="L45" s="21" t="s">
        <v>150</v>
      </c>
      <c r="M45" s="13" t="s">
        <v>389</v>
      </c>
      <c r="N45" s="18">
        <v>3</v>
      </c>
      <c r="O45" s="18" t="s">
        <v>32</v>
      </c>
      <c r="P45" s="18"/>
      <c r="Q45" s="18" t="s">
        <v>34</v>
      </c>
      <c r="R45" s="21" t="s">
        <v>152</v>
      </c>
      <c r="S45" s="21" t="s">
        <v>152</v>
      </c>
      <c r="T45" s="18" t="s">
        <v>34</v>
      </c>
      <c r="U45" s="13" t="s">
        <v>152</v>
      </c>
      <c r="V45" s="21"/>
      <c r="W45" s="13" t="s">
        <v>390</v>
      </c>
    </row>
    <row r="46" spans="1:23" ht="69.95" customHeight="1" x14ac:dyDescent="0.2">
      <c r="A46" s="8">
        <v>45</v>
      </c>
      <c r="B46" s="9">
        <v>44884.663928229165</v>
      </c>
      <c r="C46" s="10" t="s">
        <v>391</v>
      </c>
      <c r="D46" s="10" t="s">
        <v>392</v>
      </c>
      <c r="E46" s="18" t="s">
        <v>326</v>
      </c>
      <c r="F46" s="11" t="s">
        <v>393</v>
      </c>
      <c r="G46" s="20">
        <v>35206</v>
      </c>
      <c r="H46" s="10" t="s">
        <v>166</v>
      </c>
      <c r="I46" s="18" t="s">
        <v>240</v>
      </c>
      <c r="J46" s="13" t="s">
        <v>394</v>
      </c>
      <c r="K46" s="13" t="s">
        <v>395</v>
      </c>
      <c r="L46" s="21" t="s">
        <v>396</v>
      </c>
      <c r="M46" s="13" t="s">
        <v>397</v>
      </c>
      <c r="N46" s="18">
        <v>2</v>
      </c>
      <c r="O46" s="18" t="s">
        <v>32</v>
      </c>
      <c r="P46" s="18" t="s">
        <v>141</v>
      </c>
      <c r="Q46" s="18" t="s">
        <v>34</v>
      </c>
      <c r="R46" s="21" t="s">
        <v>259</v>
      </c>
      <c r="S46" s="21" t="s">
        <v>259</v>
      </c>
      <c r="T46" s="18" t="s">
        <v>47</v>
      </c>
      <c r="U46" s="13" t="s">
        <v>259</v>
      </c>
      <c r="V46" s="21" t="s">
        <v>259</v>
      </c>
      <c r="W46" s="13" t="s">
        <v>398</v>
      </c>
    </row>
    <row r="47" spans="1:23" ht="69.95" customHeight="1" x14ac:dyDescent="0.2">
      <c r="A47" s="8">
        <v>46</v>
      </c>
      <c r="B47" s="9">
        <v>44884.67684782407</v>
      </c>
      <c r="C47" s="10" t="s">
        <v>391</v>
      </c>
      <c r="D47" s="10" t="s">
        <v>399</v>
      </c>
      <c r="E47" s="18" t="s">
        <v>326</v>
      </c>
      <c r="F47" s="11" t="s">
        <v>400</v>
      </c>
      <c r="G47" s="20">
        <v>34499</v>
      </c>
      <c r="H47" s="10" t="s">
        <v>166</v>
      </c>
      <c r="I47" s="18" t="s">
        <v>401</v>
      </c>
      <c r="J47" s="13" t="s">
        <v>402</v>
      </c>
      <c r="K47" s="13" t="s">
        <v>403</v>
      </c>
      <c r="L47" s="21" t="s">
        <v>404</v>
      </c>
      <c r="M47" s="13" t="s">
        <v>405</v>
      </c>
      <c r="N47" s="18">
        <v>1</v>
      </c>
      <c r="O47" s="18" t="s">
        <v>32</v>
      </c>
      <c r="P47" s="18" t="s">
        <v>141</v>
      </c>
      <c r="Q47" s="18" t="s">
        <v>34</v>
      </c>
      <c r="R47" s="21" t="s">
        <v>259</v>
      </c>
      <c r="S47" s="21" t="s">
        <v>259</v>
      </c>
      <c r="T47" s="18" t="s">
        <v>47</v>
      </c>
      <c r="U47" s="13" t="s">
        <v>259</v>
      </c>
      <c r="V47" s="21" t="s">
        <v>259</v>
      </c>
      <c r="W47" s="13" t="s">
        <v>406</v>
      </c>
    </row>
    <row r="48" spans="1:23" ht="69.95" customHeight="1" x14ac:dyDescent="0.2">
      <c r="A48" s="8">
        <v>47</v>
      </c>
      <c r="B48" s="9">
        <v>44884.683312557871</v>
      </c>
      <c r="C48" s="10" t="s">
        <v>391</v>
      </c>
      <c r="D48" s="10" t="s">
        <v>407</v>
      </c>
      <c r="E48" s="18" t="s">
        <v>102</v>
      </c>
      <c r="F48" s="11" t="s">
        <v>408</v>
      </c>
      <c r="G48" s="20">
        <v>35991</v>
      </c>
      <c r="H48" s="10" t="s">
        <v>166</v>
      </c>
      <c r="I48" s="18" t="s">
        <v>409</v>
      </c>
      <c r="J48" s="13" t="s">
        <v>402</v>
      </c>
      <c r="K48" s="13" t="s">
        <v>403</v>
      </c>
      <c r="L48" s="21" t="s">
        <v>404</v>
      </c>
      <c r="M48" s="13" t="s">
        <v>397</v>
      </c>
      <c r="N48" s="18">
        <v>2</v>
      </c>
      <c r="O48" s="18" t="s">
        <v>32</v>
      </c>
      <c r="P48" s="18" t="s">
        <v>141</v>
      </c>
      <c r="Q48" s="18" t="s">
        <v>34</v>
      </c>
      <c r="R48" s="21" t="s">
        <v>323</v>
      </c>
      <c r="S48" s="21" t="s">
        <v>259</v>
      </c>
      <c r="T48" s="18" t="s">
        <v>47</v>
      </c>
      <c r="U48" s="13" t="s">
        <v>355</v>
      </c>
      <c r="V48" s="21" t="s">
        <v>259</v>
      </c>
      <c r="W48" s="13" t="s">
        <v>398</v>
      </c>
    </row>
    <row r="49" spans="1:23" ht="69.95" customHeight="1" x14ac:dyDescent="0.2">
      <c r="A49" s="8">
        <v>48</v>
      </c>
      <c r="B49" s="9">
        <v>44884.714214560183</v>
      </c>
      <c r="C49" s="10" t="s">
        <v>391</v>
      </c>
      <c r="D49" s="10" t="s">
        <v>410</v>
      </c>
      <c r="E49" s="18" t="s">
        <v>63</v>
      </c>
      <c r="F49" s="11" t="s">
        <v>411</v>
      </c>
      <c r="G49" s="20">
        <v>32959</v>
      </c>
      <c r="H49" s="10" t="s">
        <v>166</v>
      </c>
      <c r="I49" s="18" t="s">
        <v>401</v>
      </c>
      <c r="J49" s="13" t="s">
        <v>402</v>
      </c>
      <c r="K49" s="13" t="s">
        <v>403</v>
      </c>
      <c r="L49" s="21" t="s">
        <v>404</v>
      </c>
      <c r="M49" s="13" t="s">
        <v>397</v>
      </c>
      <c r="N49" s="18">
        <v>2</v>
      </c>
      <c r="O49" s="18" t="s">
        <v>32</v>
      </c>
      <c r="P49" s="18" t="s">
        <v>141</v>
      </c>
      <c r="Q49" s="18" t="s">
        <v>34</v>
      </c>
      <c r="R49" s="21" t="s">
        <v>355</v>
      </c>
      <c r="S49" s="21" t="s">
        <v>355</v>
      </c>
      <c r="T49" s="18" t="s">
        <v>47</v>
      </c>
      <c r="U49" s="13" t="s">
        <v>355</v>
      </c>
      <c r="V49" s="21" t="s">
        <v>412</v>
      </c>
      <c r="W49" s="13" t="s">
        <v>398</v>
      </c>
    </row>
    <row r="50" spans="1:23" ht="69.95" customHeight="1" x14ac:dyDescent="0.2">
      <c r="A50" s="8">
        <v>49</v>
      </c>
      <c r="B50" s="9">
        <v>44886.330235208334</v>
      </c>
      <c r="C50" s="10" t="s">
        <v>413</v>
      </c>
      <c r="D50" s="10" t="s">
        <v>414</v>
      </c>
      <c r="E50" s="18" t="s">
        <v>122</v>
      </c>
      <c r="F50" s="11" t="s">
        <v>415</v>
      </c>
      <c r="G50" s="20">
        <v>37191</v>
      </c>
      <c r="H50" s="10" t="s">
        <v>124</v>
      </c>
      <c r="I50" s="18" t="s">
        <v>125</v>
      </c>
      <c r="J50" s="13" t="s">
        <v>126</v>
      </c>
      <c r="K50" s="13" t="s">
        <v>416</v>
      </c>
      <c r="L50" s="21" t="s">
        <v>150</v>
      </c>
      <c r="M50" s="13" t="s">
        <v>417</v>
      </c>
      <c r="N50" s="18">
        <v>1</v>
      </c>
      <c r="O50" s="18" t="s">
        <v>32</v>
      </c>
      <c r="P50" s="18"/>
      <c r="Q50" s="18" t="s">
        <v>34</v>
      </c>
      <c r="R50" s="21" t="s">
        <v>152</v>
      </c>
      <c r="S50" s="21" t="s">
        <v>131</v>
      </c>
      <c r="T50" s="18" t="s">
        <v>47</v>
      </c>
      <c r="U50" s="15"/>
      <c r="V50" s="21" t="s">
        <v>131</v>
      </c>
      <c r="W50" s="13" t="s">
        <v>418</v>
      </c>
    </row>
    <row r="51" spans="1:23" ht="69.95" customHeight="1" x14ac:dyDescent="0.2">
      <c r="A51" s="8">
        <v>50</v>
      </c>
      <c r="B51" s="9">
        <v>44886.79952137731</v>
      </c>
      <c r="C51" s="10" t="s">
        <v>419</v>
      </c>
      <c r="D51" s="10" t="s">
        <v>420</v>
      </c>
      <c r="E51" s="18" t="s">
        <v>102</v>
      </c>
      <c r="F51" s="11" t="s">
        <v>421</v>
      </c>
      <c r="G51" s="20">
        <v>34700</v>
      </c>
      <c r="H51" s="10" t="s">
        <v>166</v>
      </c>
      <c r="I51" s="18" t="s">
        <v>66</v>
      </c>
      <c r="J51" s="13" t="s">
        <v>422</v>
      </c>
      <c r="K51" s="13" t="s">
        <v>422</v>
      </c>
      <c r="L51" s="21" t="s">
        <v>158</v>
      </c>
      <c r="M51" s="13" t="s">
        <v>69</v>
      </c>
      <c r="N51" s="18" t="s">
        <v>205</v>
      </c>
      <c r="O51" s="18" t="s">
        <v>32</v>
      </c>
      <c r="P51" s="18"/>
      <c r="Q51" s="18" t="s">
        <v>47</v>
      </c>
      <c r="R51" s="21"/>
      <c r="S51" s="21" t="s">
        <v>423</v>
      </c>
      <c r="T51" s="18" t="s">
        <v>47</v>
      </c>
      <c r="U51" s="15"/>
      <c r="V51" s="21" t="s">
        <v>424</v>
      </c>
      <c r="W51" s="13" t="s">
        <v>145</v>
      </c>
    </row>
    <row r="52" spans="1:23" ht="69.95" customHeight="1" x14ac:dyDescent="0.2">
      <c r="A52" s="8">
        <v>51</v>
      </c>
      <c r="B52" s="9">
        <v>44888.506589583332</v>
      </c>
      <c r="C52" s="10" t="s">
        <v>391</v>
      </c>
      <c r="D52" s="10" t="s">
        <v>425</v>
      </c>
      <c r="E52" s="18" t="s">
        <v>63</v>
      </c>
      <c r="F52" s="11" t="s">
        <v>426</v>
      </c>
      <c r="G52" s="20">
        <v>31851</v>
      </c>
      <c r="H52" s="10" t="s">
        <v>166</v>
      </c>
      <c r="I52" s="18" t="s">
        <v>427</v>
      </c>
      <c r="J52" s="13" t="s">
        <v>428</v>
      </c>
      <c r="K52" s="13" t="s">
        <v>429</v>
      </c>
      <c r="L52" s="21" t="s">
        <v>430</v>
      </c>
      <c r="M52" s="13" t="s">
        <v>405</v>
      </c>
      <c r="N52" s="18">
        <v>3</v>
      </c>
      <c r="O52" s="18" t="s">
        <v>32</v>
      </c>
      <c r="P52" s="18" t="s">
        <v>141</v>
      </c>
      <c r="Q52" s="18" t="s">
        <v>47</v>
      </c>
      <c r="R52" s="21" t="s">
        <v>141</v>
      </c>
      <c r="S52" s="21" t="s">
        <v>412</v>
      </c>
      <c r="T52" s="18" t="s">
        <v>47</v>
      </c>
      <c r="U52" s="13" t="s">
        <v>141</v>
      </c>
      <c r="V52" s="21" t="s">
        <v>412</v>
      </c>
      <c r="W52" s="13" t="s">
        <v>398</v>
      </c>
    </row>
    <row r="53" spans="1:23" ht="69.95" customHeight="1" x14ac:dyDescent="0.2">
      <c r="A53" s="8">
        <v>52</v>
      </c>
      <c r="B53" s="9">
        <v>44888.584254872687</v>
      </c>
      <c r="C53" s="10" t="s">
        <v>391</v>
      </c>
      <c r="D53" s="10" t="s">
        <v>431</v>
      </c>
      <c r="E53" s="18" t="s">
        <v>326</v>
      </c>
      <c r="F53" s="11" t="s">
        <v>432</v>
      </c>
      <c r="G53" s="20">
        <v>34110</v>
      </c>
      <c r="H53" s="10" t="s">
        <v>166</v>
      </c>
      <c r="I53" s="18" t="s">
        <v>433</v>
      </c>
      <c r="J53" s="13" t="s">
        <v>402</v>
      </c>
      <c r="K53" s="13" t="s">
        <v>403</v>
      </c>
      <c r="L53" s="21" t="s">
        <v>404</v>
      </c>
      <c r="M53" s="13" t="s">
        <v>405</v>
      </c>
      <c r="N53" s="18">
        <v>2</v>
      </c>
      <c r="O53" s="18" t="s">
        <v>32</v>
      </c>
      <c r="P53" s="18" t="s">
        <v>141</v>
      </c>
      <c r="Q53" s="18" t="s">
        <v>34</v>
      </c>
      <c r="R53" s="21" t="s">
        <v>412</v>
      </c>
      <c r="S53" s="21" t="s">
        <v>412</v>
      </c>
      <c r="T53" s="18" t="s">
        <v>47</v>
      </c>
      <c r="U53" s="13" t="s">
        <v>412</v>
      </c>
      <c r="V53" s="21" t="s">
        <v>412</v>
      </c>
      <c r="W53" s="13" t="s">
        <v>398</v>
      </c>
    </row>
    <row r="54" spans="1:23" ht="69.95" customHeight="1" x14ac:dyDescent="0.2">
      <c r="A54" s="8">
        <v>53</v>
      </c>
      <c r="B54" s="9">
        <v>44888.632313043985</v>
      </c>
      <c r="C54" s="10" t="s">
        <v>391</v>
      </c>
      <c r="D54" s="10" t="s">
        <v>434</v>
      </c>
      <c r="E54" s="18" t="s">
        <v>326</v>
      </c>
      <c r="F54" s="11" t="s">
        <v>435</v>
      </c>
      <c r="G54" s="20">
        <v>35502</v>
      </c>
      <c r="H54" s="10" t="s">
        <v>166</v>
      </c>
      <c r="I54" s="18" t="s">
        <v>436</v>
      </c>
      <c r="J54" s="13" t="s">
        <v>437</v>
      </c>
      <c r="K54" s="13" t="s">
        <v>438</v>
      </c>
      <c r="L54" s="21" t="s">
        <v>439</v>
      </c>
      <c r="M54" s="13" t="s">
        <v>405</v>
      </c>
      <c r="N54" s="18">
        <v>2</v>
      </c>
      <c r="O54" s="18" t="s">
        <v>32</v>
      </c>
      <c r="P54" s="18" t="s">
        <v>47</v>
      </c>
      <c r="Q54" s="18" t="s">
        <v>47</v>
      </c>
      <c r="R54" s="21" t="s">
        <v>141</v>
      </c>
      <c r="S54" s="21" t="s">
        <v>259</v>
      </c>
      <c r="T54" s="18" t="s">
        <v>47</v>
      </c>
      <c r="U54" s="13" t="s">
        <v>141</v>
      </c>
      <c r="V54" s="21" t="s">
        <v>259</v>
      </c>
      <c r="W54" s="13" t="s">
        <v>398</v>
      </c>
    </row>
    <row r="55" spans="1:23" ht="69.95" customHeight="1" x14ac:dyDescent="0.2">
      <c r="A55" s="8">
        <v>54</v>
      </c>
      <c r="B55" s="9">
        <v>44889.217053437504</v>
      </c>
      <c r="C55" s="10" t="s">
        <v>391</v>
      </c>
      <c r="D55" s="10" t="s">
        <v>440</v>
      </c>
      <c r="E55" s="18" t="s">
        <v>63</v>
      </c>
      <c r="F55" s="11" t="s">
        <v>441</v>
      </c>
      <c r="G55" s="20">
        <v>32738</v>
      </c>
      <c r="H55" s="10" t="s">
        <v>166</v>
      </c>
      <c r="I55" s="18" t="s">
        <v>401</v>
      </c>
      <c r="J55" s="13" t="s">
        <v>442</v>
      </c>
      <c r="K55" s="13" t="s">
        <v>443</v>
      </c>
      <c r="L55" s="21" t="s">
        <v>444</v>
      </c>
      <c r="M55" s="13" t="s">
        <v>405</v>
      </c>
      <c r="N55" s="18">
        <v>2</v>
      </c>
      <c r="O55" s="18" t="s">
        <v>32</v>
      </c>
      <c r="P55" s="18" t="s">
        <v>141</v>
      </c>
      <c r="Q55" s="18" t="s">
        <v>34</v>
      </c>
      <c r="R55" s="21" t="s">
        <v>412</v>
      </c>
      <c r="S55" s="21" t="s">
        <v>445</v>
      </c>
      <c r="T55" s="18" t="s">
        <v>34</v>
      </c>
      <c r="U55" s="13" t="s">
        <v>412</v>
      </c>
      <c r="V55" s="21" t="s">
        <v>445</v>
      </c>
      <c r="W55" s="13" t="s">
        <v>398</v>
      </c>
    </row>
    <row r="56" spans="1:23" ht="69.95" customHeight="1" x14ac:dyDescent="0.2">
      <c r="A56" s="8">
        <v>55</v>
      </c>
      <c r="B56" s="9">
        <v>44889.222427141205</v>
      </c>
      <c r="C56" s="10" t="s">
        <v>391</v>
      </c>
      <c r="D56" s="10" t="s">
        <v>446</v>
      </c>
      <c r="E56" s="18" t="s">
        <v>102</v>
      </c>
      <c r="F56" s="11" t="s">
        <v>447</v>
      </c>
      <c r="G56" s="20">
        <v>34833</v>
      </c>
      <c r="H56" s="10" t="s">
        <v>166</v>
      </c>
      <c r="I56" s="18" t="s">
        <v>409</v>
      </c>
      <c r="J56" s="13" t="s">
        <v>442</v>
      </c>
      <c r="K56" s="13" t="s">
        <v>448</v>
      </c>
      <c r="L56" s="21" t="s">
        <v>449</v>
      </c>
      <c r="M56" s="13" t="s">
        <v>450</v>
      </c>
      <c r="N56" s="18">
        <v>1</v>
      </c>
      <c r="O56" s="18" t="s">
        <v>32</v>
      </c>
      <c r="P56" s="18" t="s">
        <v>141</v>
      </c>
      <c r="Q56" s="18" t="s">
        <v>47</v>
      </c>
      <c r="R56" s="21" t="s">
        <v>451</v>
      </c>
      <c r="S56" s="21" t="s">
        <v>452</v>
      </c>
      <c r="T56" s="18" t="s">
        <v>34</v>
      </c>
      <c r="U56" s="13" t="s">
        <v>412</v>
      </c>
      <c r="V56" s="21" t="s">
        <v>453</v>
      </c>
      <c r="W56" s="13" t="s">
        <v>398</v>
      </c>
    </row>
    <row r="57" spans="1:23" ht="69.95" customHeight="1" x14ac:dyDescent="0.2">
      <c r="A57" s="8">
        <v>56</v>
      </c>
      <c r="B57" s="9">
        <v>44889.230270428241</v>
      </c>
      <c r="C57" s="10" t="s">
        <v>391</v>
      </c>
      <c r="D57" s="10" t="s">
        <v>454</v>
      </c>
      <c r="E57" s="18" t="s">
        <v>63</v>
      </c>
      <c r="F57" s="11" t="s">
        <v>455</v>
      </c>
      <c r="G57" s="20">
        <v>32704</v>
      </c>
      <c r="H57" s="10" t="s">
        <v>166</v>
      </c>
      <c r="I57" s="18" t="s">
        <v>409</v>
      </c>
      <c r="J57" s="13" t="s">
        <v>456</v>
      </c>
      <c r="K57" s="13" t="s">
        <v>457</v>
      </c>
      <c r="L57" s="21" t="s">
        <v>458</v>
      </c>
      <c r="M57" s="13" t="s">
        <v>405</v>
      </c>
      <c r="N57" s="18">
        <v>1</v>
      </c>
      <c r="O57" s="18" t="s">
        <v>32</v>
      </c>
      <c r="P57" s="18" t="s">
        <v>141</v>
      </c>
      <c r="Q57" s="18" t="s">
        <v>47</v>
      </c>
      <c r="R57" s="21" t="s">
        <v>259</v>
      </c>
      <c r="S57" s="21" t="s">
        <v>459</v>
      </c>
      <c r="T57" s="18" t="s">
        <v>47</v>
      </c>
      <c r="U57" s="13" t="s">
        <v>141</v>
      </c>
      <c r="V57" s="21" t="s">
        <v>459</v>
      </c>
      <c r="W57" s="13" t="s">
        <v>460</v>
      </c>
    </row>
    <row r="58" spans="1:23" ht="69.95" customHeight="1" x14ac:dyDescent="0.2">
      <c r="A58" s="8">
        <v>57</v>
      </c>
      <c r="B58" s="14"/>
      <c r="C58" s="14"/>
      <c r="D58" s="14"/>
      <c r="E58" s="18"/>
      <c r="F58" s="14"/>
      <c r="G58" s="18"/>
      <c r="H58" s="14"/>
      <c r="I58" s="18"/>
      <c r="J58" s="15"/>
      <c r="K58" s="15"/>
      <c r="L58" s="21"/>
      <c r="M58" s="15"/>
      <c r="N58" s="18"/>
      <c r="O58" s="18"/>
      <c r="P58" s="18"/>
      <c r="Q58" s="18"/>
      <c r="R58" s="21"/>
      <c r="S58" s="21"/>
      <c r="T58" s="18"/>
      <c r="U58" s="15"/>
      <c r="V58" s="21"/>
      <c r="W58" s="15"/>
    </row>
    <row r="59" spans="1:23" ht="69.95" customHeight="1" x14ac:dyDescent="0.2">
      <c r="A59" s="8">
        <v>58</v>
      </c>
      <c r="B59" s="14"/>
      <c r="C59" s="14"/>
      <c r="D59" s="14"/>
      <c r="E59" s="18"/>
      <c r="F59" s="14"/>
      <c r="G59" s="18"/>
      <c r="H59" s="14"/>
      <c r="I59" s="18"/>
      <c r="J59" s="15"/>
      <c r="K59" s="15"/>
      <c r="L59" s="21"/>
      <c r="M59" s="15"/>
      <c r="N59" s="18"/>
      <c r="O59" s="18"/>
      <c r="P59" s="18"/>
      <c r="Q59" s="18"/>
      <c r="R59" s="21"/>
      <c r="S59" s="21"/>
      <c r="T59" s="18"/>
      <c r="U59" s="15"/>
      <c r="V59" s="21"/>
      <c r="W59" s="15"/>
    </row>
    <row r="60" spans="1:23" ht="69.95" customHeight="1" x14ac:dyDescent="0.2">
      <c r="A60" s="8">
        <v>59</v>
      </c>
      <c r="B60" s="14"/>
      <c r="C60" s="14"/>
      <c r="D60" s="14"/>
      <c r="E60" s="18"/>
      <c r="F60" s="14"/>
      <c r="G60" s="18"/>
      <c r="H60" s="14"/>
      <c r="I60" s="18"/>
      <c r="J60" s="15"/>
      <c r="K60" s="15"/>
      <c r="L60" s="21"/>
      <c r="M60" s="15"/>
      <c r="N60" s="18"/>
      <c r="O60" s="18"/>
      <c r="P60" s="18"/>
      <c r="Q60" s="18"/>
      <c r="R60" s="21"/>
      <c r="S60" s="21"/>
      <c r="T60" s="18"/>
      <c r="U60" s="15"/>
      <c r="V60" s="21"/>
      <c r="W60" s="15"/>
    </row>
    <row r="61" spans="1:23" ht="69.95" customHeight="1" x14ac:dyDescent="0.2">
      <c r="A61" s="8">
        <v>60</v>
      </c>
      <c r="B61" s="14"/>
      <c r="C61" s="14"/>
      <c r="D61" s="14"/>
      <c r="E61" s="18"/>
      <c r="F61" s="14"/>
      <c r="G61" s="18"/>
      <c r="H61" s="14"/>
      <c r="I61" s="18"/>
      <c r="J61" s="15"/>
      <c r="K61" s="15"/>
      <c r="L61" s="21"/>
      <c r="M61" s="15"/>
      <c r="N61" s="18"/>
      <c r="O61" s="18"/>
      <c r="P61" s="18"/>
      <c r="Q61" s="18"/>
      <c r="R61" s="21"/>
      <c r="S61" s="21"/>
      <c r="T61" s="18"/>
      <c r="U61" s="15"/>
      <c r="V61" s="21"/>
      <c r="W61" s="15"/>
    </row>
  </sheetData>
  <pageMargins left="0.70866141732283472" right="0.70866141732283472" top="0.74803149606299213" bottom="0.74803149606299213" header="0.31496062992125984" footer="0.31496062992125984"/>
  <pageSetup scale="38" fitToHeight="3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157FB-CEF0-4004-AE4C-37C620445ACE}">
  <dimension ref="A1:R107"/>
  <sheetViews>
    <sheetView tabSelected="1" topLeftCell="E82" zoomScaleNormal="100" workbookViewId="0">
      <selection activeCell="H100" sqref="H100:I100"/>
    </sheetView>
  </sheetViews>
  <sheetFormatPr defaultRowHeight="12.75" x14ac:dyDescent="0.2"/>
  <cols>
    <col min="1" max="1" width="9.140625" style="2"/>
    <col min="2" max="3" width="13" style="2" customWidth="1"/>
    <col min="4" max="4" width="18.28515625" customWidth="1"/>
    <col min="5" max="6" width="13.85546875" bestFit="1" customWidth="1"/>
    <col min="7" max="7" width="72" bestFit="1" customWidth="1"/>
    <col min="8" max="8" width="10.7109375" style="23" customWidth="1"/>
    <col min="9" max="9" width="12.28515625" customWidth="1"/>
    <col min="10" max="10" width="13.85546875" style="3" bestFit="1" customWidth="1"/>
    <col min="11" max="11" width="52.7109375" style="3" bestFit="1" customWidth="1"/>
    <col min="12" max="12" width="45.28515625" bestFit="1" customWidth="1"/>
    <col min="13" max="13" width="22.5703125" style="3" customWidth="1"/>
    <col min="14" max="14" width="14.42578125" style="3" customWidth="1"/>
    <col min="15" max="15" width="25.7109375" bestFit="1" customWidth="1"/>
    <col min="16" max="17" width="40.5703125" bestFit="1" customWidth="1"/>
    <col min="18" max="18" width="38" customWidth="1"/>
  </cols>
  <sheetData>
    <row r="1" spans="1:18" ht="65.25" customHeight="1" x14ac:dyDescent="0.2">
      <c r="A1" s="33" t="s">
        <v>465</v>
      </c>
      <c r="B1" s="24" t="s">
        <v>470</v>
      </c>
      <c r="C1" s="24" t="s">
        <v>7</v>
      </c>
      <c r="D1" s="24" t="s">
        <v>12</v>
      </c>
      <c r="E1" s="24" t="s">
        <v>508</v>
      </c>
      <c r="F1" s="24" t="s">
        <v>492</v>
      </c>
      <c r="G1" s="24" t="s">
        <v>13</v>
      </c>
      <c r="H1" s="25" t="s">
        <v>466</v>
      </c>
      <c r="I1" s="24" t="s">
        <v>15</v>
      </c>
      <c r="J1" s="24" t="s">
        <v>467</v>
      </c>
      <c r="K1" s="24" t="s">
        <v>468</v>
      </c>
      <c r="L1" s="24" t="s">
        <v>18</v>
      </c>
      <c r="M1" s="24" t="s">
        <v>468</v>
      </c>
      <c r="N1" s="36"/>
    </row>
    <row r="2" spans="1:18" ht="27.75" customHeight="1" x14ac:dyDescent="0.2">
      <c r="A2" s="33" t="s">
        <v>237</v>
      </c>
      <c r="B2" s="33">
        <v>33</v>
      </c>
      <c r="C2" s="33" t="s">
        <v>481</v>
      </c>
      <c r="D2" s="26">
        <v>4</v>
      </c>
      <c r="E2" s="26" t="s">
        <v>491</v>
      </c>
      <c r="F2" s="26" t="s">
        <v>493</v>
      </c>
      <c r="G2" s="26" t="s">
        <v>32</v>
      </c>
      <c r="H2" s="27" t="s">
        <v>469</v>
      </c>
      <c r="I2" s="26" t="s">
        <v>34</v>
      </c>
      <c r="J2" s="24" t="s">
        <v>35</v>
      </c>
      <c r="K2" s="24" t="s">
        <v>469</v>
      </c>
      <c r="L2" s="26" t="s">
        <v>34</v>
      </c>
      <c r="M2" s="24" t="s">
        <v>469</v>
      </c>
      <c r="N2" s="36"/>
      <c r="O2" s="35" t="s">
        <v>471</v>
      </c>
      <c r="P2" t="s">
        <v>473</v>
      </c>
      <c r="R2" s="38" t="s">
        <v>474</v>
      </c>
    </row>
    <row r="3" spans="1:18" x14ac:dyDescent="0.2">
      <c r="A3" s="33" t="s">
        <v>237</v>
      </c>
      <c r="B3" s="33">
        <v>38</v>
      </c>
      <c r="C3" s="33" t="s">
        <v>482</v>
      </c>
      <c r="D3" s="26">
        <v>5</v>
      </c>
      <c r="E3" s="26" t="s">
        <v>491</v>
      </c>
      <c r="F3" s="26"/>
      <c r="G3" s="26" t="s">
        <v>46</v>
      </c>
      <c r="H3" s="27" t="s">
        <v>469</v>
      </c>
      <c r="I3" s="26" t="s">
        <v>47</v>
      </c>
      <c r="J3" s="24" t="s">
        <v>469</v>
      </c>
      <c r="K3" s="24" t="s">
        <v>527</v>
      </c>
      <c r="L3" s="26" t="s">
        <v>47</v>
      </c>
      <c r="M3" s="24" t="s">
        <v>527</v>
      </c>
      <c r="N3" s="36"/>
      <c r="O3" s="32" t="s">
        <v>237</v>
      </c>
      <c r="P3">
        <v>14</v>
      </c>
      <c r="R3" s="2">
        <f>(GETPIVOTDATA("SEX",$O$2,"SEX","Female") / GETPIVOTDATA("SEX",$O$2)) * 100</f>
        <v>25</v>
      </c>
    </row>
    <row r="4" spans="1:18" ht="24.75" customHeight="1" x14ac:dyDescent="0.2">
      <c r="A4" s="33" t="s">
        <v>63</v>
      </c>
      <c r="B4" s="33">
        <v>49</v>
      </c>
      <c r="C4" s="33" t="s">
        <v>521</v>
      </c>
      <c r="D4" s="26">
        <v>2</v>
      </c>
      <c r="E4" s="26" t="s">
        <v>491</v>
      </c>
      <c r="F4" s="26" t="s">
        <v>494</v>
      </c>
      <c r="G4" s="26" t="s">
        <v>32</v>
      </c>
      <c r="H4" s="27" t="s">
        <v>469</v>
      </c>
      <c r="I4" s="26" t="s">
        <v>34</v>
      </c>
      <c r="J4" s="24" t="s">
        <v>514</v>
      </c>
      <c r="K4" s="24" t="s">
        <v>469</v>
      </c>
      <c r="L4" s="26" t="s">
        <v>47</v>
      </c>
      <c r="M4" s="24" t="s">
        <v>35</v>
      </c>
      <c r="N4" s="36"/>
      <c r="O4" s="32" t="s">
        <v>63</v>
      </c>
      <c r="P4">
        <v>42</v>
      </c>
      <c r="R4" s="2">
        <f>GETPIVOTDATA("SEX",$O$2,"SEX","Male") / GETPIVOTDATA("SEX",$O$2) * 100</f>
        <v>75</v>
      </c>
    </row>
    <row r="5" spans="1:18" x14ac:dyDescent="0.2">
      <c r="A5" s="33" t="s">
        <v>63</v>
      </c>
      <c r="B5" s="33">
        <v>32</v>
      </c>
      <c r="C5" s="33" t="s">
        <v>66</v>
      </c>
      <c r="D5" s="26">
        <v>4</v>
      </c>
      <c r="E5" s="26" t="s">
        <v>497</v>
      </c>
      <c r="F5" s="26"/>
      <c r="G5" s="26" t="s">
        <v>32</v>
      </c>
      <c r="H5" s="27" t="s">
        <v>469</v>
      </c>
      <c r="I5" s="26" t="s">
        <v>34</v>
      </c>
      <c r="J5" s="24" t="s">
        <v>80</v>
      </c>
      <c r="K5" s="24" t="s">
        <v>469</v>
      </c>
      <c r="L5" s="26" t="s">
        <v>34</v>
      </c>
      <c r="M5" s="28" t="s">
        <v>469</v>
      </c>
      <c r="N5" s="37"/>
      <c r="O5" s="32" t="s">
        <v>472</v>
      </c>
      <c r="P5">
        <v>56</v>
      </c>
      <c r="R5" s="2">
        <v>100</v>
      </c>
    </row>
    <row r="6" spans="1:18" ht="22.5" x14ac:dyDescent="0.2">
      <c r="A6" s="33" t="s">
        <v>237</v>
      </c>
      <c r="B6" s="33">
        <v>49</v>
      </c>
      <c r="C6" s="33" t="s">
        <v>521</v>
      </c>
      <c r="D6" s="26">
        <v>4</v>
      </c>
      <c r="E6" s="26" t="s">
        <v>491</v>
      </c>
      <c r="F6" s="26" t="s">
        <v>496</v>
      </c>
      <c r="G6" s="26" t="s">
        <v>32</v>
      </c>
      <c r="H6" s="27" t="s">
        <v>469</v>
      </c>
      <c r="I6" s="26" t="s">
        <v>34</v>
      </c>
      <c r="J6" s="24" t="s">
        <v>80</v>
      </c>
      <c r="K6" s="24" t="s">
        <v>469</v>
      </c>
      <c r="L6" s="26" t="s">
        <v>47</v>
      </c>
      <c r="M6" s="24" t="s">
        <v>35</v>
      </c>
      <c r="N6" s="36"/>
    </row>
    <row r="7" spans="1:18" x14ac:dyDescent="0.2">
      <c r="A7" s="33" t="s">
        <v>63</v>
      </c>
      <c r="B7" s="33">
        <v>40</v>
      </c>
      <c r="C7" s="33" t="s">
        <v>481</v>
      </c>
      <c r="D7" s="26">
        <v>4</v>
      </c>
      <c r="E7" s="26" t="s">
        <v>491</v>
      </c>
      <c r="F7" s="26" t="s">
        <v>495</v>
      </c>
      <c r="G7" s="26" t="s">
        <v>32</v>
      </c>
      <c r="H7" s="27" t="s">
        <v>469</v>
      </c>
      <c r="I7" s="26" t="s">
        <v>34</v>
      </c>
      <c r="J7" s="24" t="s">
        <v>80</v>
      </c>
      <c r="K7" s="24" t="s">
        <v>469</v>
      </c>
      <c r="L7" s="26" t="s">
        <v>47</v>
      </c>
      <c r="M7" s="24" t="s">
        <v>517</v>
      </c>
      <c r="N7" s="36"/>
    </row>
    <row r="8" spans="1:18" x14ac:dyDescent="0.2">
      <c r="A8" s="33" t="s">
        <v>63</v>
      </c>
      <c r="B8" s="33">
        <v>55</v>
      </c>
      <c r="C8" s="33" t="s">
        <v>481</v>
      </c>
      <c r="D8" s="26">
        <v>6</v>
      </c>
      <c r="E8" s="26" t="s">
        <v>522</v>
      </c>
      <c r="F8" s="26"/>
      <c r="G8" s="26" t="s">
        <v>32</v>
      </c>
      <c r="H8" s="27" t="s">
        <v>469</v>
      </c>
      <c r="I8" s="26" t="s">
        <v>34</v>
      </c>
      <c r="J8" s="24" t="s">
        <v>80</v>
      </c>
      <c r="K8" s="24" t="s">
        <v>469</v>
      </c>
      <c r="L8" s="26" t="s">
        <v>47</v>
      </c>
      <c r="M8" s="24" t="s">
        <v>35</v>
      </c>
      <c r="N8" s="36"/>
      <c r="O8" s="35" t="s">
        <v>471</v>
      </c>
      <c r="P8" t="s">
        <v>479</v>
      </c>
      <c r="R8" s="38" t="s">
        <v>480</v>
      </c>
    </row>
    <row r="9" spans="1:18" ht="22.5" x14ac:dyDescent="0.2">
      <c r="A9" s="33" t="s">
        <v>237</v>
      </c>
      <c r="B9" s="33">
        <v>47</v>
      </c>
      <c r="C9" s="33" t="s">
        <v>481</v>
      </c>
      <c r="D9" s="26">
        <v>4</v>
      </c>
      <c r="E9" s="26" t="s">
        <v>491</v>
      </c>
      <c r="F9" s="26" t="s">
        <v>495</v>
      </c>
      <c r="G9" s="26" t="s">
        <v>32</v>
      </c>
      <c r="H9" s="27" t="s">
        <v>469</v>
      </c>
      <c r="I9" s="26" t="s">
        <v>34</v>
      </c>
      <c r="J9" s="24" t="s">
        <v>514</v>
      </c>
      <c r="K9" s="24" t="s">
        <v>469</v>
      </c>
      <c r="L9" s="26" t="s">
        <v>47</v>
      </c>
      <c r="M9" s="24" t="s">
        <v>541</v>
      </c>
      <c r="N9" s="36"/>
      <c r="O9" s="32" t="s">
        <v>475</v>
      </c>
      <c r="P9">
        <v>35</v>
      </c>
      <c r="R9">
        <f>GETPIVOTDATA("AGE",$O$8,"AGE",21)/GETPIVOTDATA("AGE",$O$8)*100</f>
        <v>62.5</v>
      </c>
    </row>
    <row r="10" spans="1:18" x14ac:dyDescent="0.2">
      <c r="A10" s="33" t="s">
        <v>237</v>
      </c>
      <c r="B10" s="33">
        <v>36</v>
      </c>
      <c r="C10" s="33" t="s">
        <v>481</v>
      </c>
      <c r="D10" s="26">
        <v>3</v>
      </c>
      <c r="E10" s="26" t="s">
        <v>491</v>
      </c>
      <c r="F10" s="26" t="s">
        <v>495</v>
      </c>
      <c r="G10" s="26" t="s">
        <v>32</v>
      </c>
      <c r="H10" s="27" t="s">
        <v>469</v>
      </c>
      <c r="I10" s="26" t="s">
        <v>47</v>
      </c>
      <c r="J10" s="24" t="s">
        <v>469</v>
      </c>
      <c r="K10" s="24" t="s">
        <v>517</v>
      </c>
      <c r="L10" s="26" t="s">
        <v>47</v>
      </c>
      <c r="M10" s="24" t="s">
        <v>542</v>
      </c>
      <c r="N10" s="36"/>
      <c r="O10" s="32" t="s">
        <v>476</v>
      </c>
      <c r="P10">
        <v>17</v>
      </c>
      <c r="R10">
        <f>GETPIVOTDATA("AGE",$O$8,"AGE",31)/GETPIVOTDATA("AGE",$O$8)*100</f>
        <v>30.357142857142854</v>
      </c>
    </row>
    <row r="11" spans="1:18" x14ac:dyDescent="0.2">
      <c r="A11" s="33" t="s">
        <v>237</v>
      </c>
      <c r="B11" s="33">
        <v>40</v>
      </c>
      <c r="C11" s="33" t="s">
        <v>481</v>
      </c>
      <c r="D11" s="26">
        <v>4</v>
      </c>
      <c r="E11" s="26" t="s">
        <v>491</v>
      </c>
      <c r="F11" s="26" t="s">
        <v>495</v>
      </c>
      <c r="G11" s="26" t="s">
        <v>32</v>
      </c>
      <c r="H11" s="27" t="s">
        <v>469</v>
      </c>
      <c r="I11" s="26" t="s">
        <v>34</v>
      </c>
      <c r="J11" s="24" t="s">
        <v>80</v>
      </c>
      <c r="K11" s="24" t="s">
        <v>469</v>
      </c>
      <c r="L11" s="26" t="s">
        <v>47</v>
      </c>
      <c r="M11" s="24" t="s">
        <v>35</v>
      </c>
      <c r="N11" s="36"/>
      <c r="O11" s="32" t="s">
        <v>477</v>
      </c>
      <c r="P11">
        <v>3</v>
      </c>
      <c r="R11">
        <f>GETPIVOTDATA("AGE",$O$8,"AGE",41)/GETPIVOTDATA("AGE",$O$8)*100</f>
        <v>5.3571428571428568</v>
      </c>
    </row>
    <row r="12" spans="1:18" ht="22.5" x14ac:dyDescent="0.2">
      <c r="A12" s="33" t="s">
        <v>63</v>
      </c>
      <c r="B12" s="33">
        <v>30</v>
      </c>
      <c r="C12" s="33" t="s">
        <v>483</v>
      </c>
      <c r="D12" s="26">
        <v>3</v>
      </c>
      <c r="E12" s="26" t="s">
        <v>509</v>
      </c>
      <c r="F12" s="26"/>
      <c r="G12" s="26" t="s">
        <v>32</v>
      </c>
      <c r="H12" s="29" t="s">
        <v>469</v>
      </c>
      <c r="I12" s="26" t="s">
        <v>34</v>
      </c>
      <c r="J12" s="24" t="s">
        <v>514</v>
      </c>
      <c r="K12" s="24" t="s">
        <v>469</v>
      </c>
      <c r="L12" s="26" t="s">
        <v>47</v>
      </c>
      <c r="M12" s="24" t="s">
        <v>535</v>
      </c>
      <c r="N12" s="36"/>
      <c r="O12" s="32" t="s">
        <v>478</v>
      </c>
      <c r="P12">
        <v>1</v>
      </c>
      <c r="R12">
        <f>GETPIVOTDATA("AGE",$O$8,"AGE",51)/GETPIVOTDATA("AGE",$O$8)*100</f>
        <v>1.7857142857142856</v>
      </c>
    </row>
    <row r="13" spans="1:18" x14ac:dyDescent="0.2">
      <c r="A13" s="33" t="s">
        <v>63</v>
      </c>
      <c r="B13" s="33">
        <v>30</v>
      </c>
      <c r="C13" s="33" t="s">
        <v>66</v>
      </c>
      <c r="D13" s="26">
        <v>1</v>
      </c>
      <c r="E13" s="26" t="s">
        <v>497</v>
      </c>
      <c r="F13" s="26"/>
      <c r="G13" s="26" t="s">
        <v>32</v>
      </c>
      <c r="H13" s="27" t="s">
        <v>141</v>
      </c>
      <c r="I13" s="26" t="s">
        <v>34</v>
      </c>
      <c r="J13" s="24" t="s">
        <v>515</v>
      </c>
      <c r="K13" s="24" t="s">
        <v>469</v>
      </c>
      <c r="L13" s="26" t="s">
        <v>47</v>
      </c>
      <c r="M13" s="24" t="s">
        <v>536</v>
      </c>
      <c r="N13" s="36"/>
      <c r="O13" s="32" t="s">
        <v>472</v>
      </c>
      <c r="P13">
        <v>56</v>
      </c>
      <c r="R13">
        <f>SUM(R9:R12)</f>
        <v>100.00000000000001</v>
      </c>
    </row>
    <row r="14" spans="1:18" x14ac:dyDescent="0.2">
      <c r="A14" s="33" t="s">
        <v>63</v>
      </c>
      <c r="B14" s="33">
        <v>30</v>
      </c>
      <c r="C14" s="33" t="s">
        <v>483</v>
      </c>
      <c r="D14" s="26">
        <v>4</v>
      </c>
      <c r="E14" s="26" t="s">
        <v>509</v>
      </c>
      <c r="F14" s="26"/>
      <c r="G14" s="26" t="s">
        <v>32</v>
      </c>
      <c r="H14" s="29" t="s">
        <v>469</v>
      </c>
      <c r="I14" s="26" t="s">
        <v>34</v>
      </c>
      <c r="J14" s="24" t="s">
        <v>152</v>
      </c>
      <c r="K14" s="24" t="s">
        <v>469</v>
      </c>
      <c r="L14" s="26" t="s">
        <v>47</v>
      </c>
      <c r="M14" s="24" t="s">
        <v>535</v>
      </c>
      <c r="N14" s="36"/>
    </row>
    <row r="15" spans="1:18" x14ac:dyDescent="0.2">
      <c r="A15" s="33" t="s">
        <v>63</v>
      </c>
      <c r="B15" s="33">
        <v>28</v>
      </c>
      <c r="C15" s="33" t="s">
        <v>66</v>
      </c>
      <c r="D15" s="26">
        <v>3</v>
      </c>
      <c r="E15" s="26" t="s">
        <v>504</v>
      </c>
      <c r="F15" s="26"/>
      <c r="G15" s="26" t="s">
        <v>32</v>
      </c>
      <c r="H15" s="27" t="s">
        <v>141</v>
      </c>
      <c r="I15" s="26" t="s">
        <v>34</v>
      </c>
      <c r="J15" s="24" t="s">
        <v>80</v>
      </c>
      <c r="K15" s="24" t="s">
        <v>469</v>
      </c>
      <c r="L15" s="26" t="s">
        <v>47</v>
      </c>
      <c r="M15" s="24" t="s">
        <v>543</v>
      </c>
      <c r="N15" s="36"/>
    </row>
    <row r="16" spans="1:18" x14ac:dyDescent="0.2">
      <c r="A16" s="33" t="s">
        <v>63</v>
      </c>
      <c r="B16" s="33">
        <v>23</v>
      </c>
      <c r="C16" s="33" t="s">
        <v>484</v>
      </c>
      <c r="D16" s="26">
        <v>3</v>
      </c>
      <c r="E16" s="26" t="s">
        <v>498</v>
      </c>
      <c r="F16" s="26" t="s">
        <v>499</v>
      </c>
      <c r="G16" s="26" t="s">
        <v>32</v>
      </c>
      <c r="H16" s="29" t="s">
        <v>469</v>
      </c>
      <c r="I16" s="26" t="s">
        <v>34</v>
      </c>
      <c r="J16" s="24" t="s">
        <v>516</v>
      </c>
      <c r="K16" s="24" t="s">
        <v>469</v>
      </c>
      <c r="L16" s="26" t="s">
        <v>34</v>
      </c>
      <c r="M16" s="28" t="s">
        <v>469</v>
      </c>
      <c r="N16" s="37"/>
    </row>
    <row r="17" spans="1:16" x14ac:dyDescent="0.2">
      <c r="A17" s="33" t="s">
        <v>237</v>
      </c>
      <c r="B17" s="33">
        <v>25</v>
      </c>
      <c r="C17" s="33" t="s">
        <v>483</v>
      </c>
      <c r="D17" s="26">
        <v>4</v>
      </c>
      <c r="E17" s="26" t="s">
        <v>509</v>
      </c>
      <c r="F17" s="26"/>
      <c r="G17" s="26" t="s">
        <v>32</v>
      </c>
      <c r="H17" s="29" t="s">
        <v>469</v>
      </c>
      <c r="I17" s="26" t="s">
        <v>34</v>
      </c>
      <c r="J17" s="24" t="s">
        <v>80</v>
      </c>
      <c r="K17" s="24" t="s">
        <v>469</v>
      </c>
      <c r="L17" s="26" t="s">
        <v>34</v>
      </c>
      <c r="M17" s="28" t="s">
        <v>469</v>
      </c>
      <c r="N17" s="37"/>
      <c r="O17" s="35" t="s">
        <v>471</v>
      </c>
      <c r="P17" t="s">
        <v>490</v>
      </c>
    </row>
    <row r="18" spans="1:16" x14ac:dyDescent="0.2">
      <c r="A18" s="33" t="s">
        <v>63</v>
      </c>
      <c r="B18" s="33">
        <v>26</v>
      </c>
      <c r="C18" s="33" t="s">
        <v>66</v>
      </c>
      <c r="D18" s="26">
        <v>4</v>
      </c>
      <c r="E18" s="26" t="s">
        <v>506</v>
      </c>
      <c r="F18" s="26" t="s">
        <v>500</v>
      </c>
      <c r="G18" s="26" t="s">
        <v>32</v>
      </c>
      <c r="H18" s="27" t="s">
        <v>141</v>
      </c>
      <c r="I18" s="26" t="s">
        <v>34</v>
      </c>
      <c r="J18" s="24" t="s">
        <v>516</v>
      </c>
      <c r="K18" s="24" t="s">
        <v>469</v>
      </c>
      <c r="L18" s="26" t="s">
        <v>47</v>
      </c>
      <c r="M18" s="24" t="s">
        <v>537</v>
      </c>
      <c r="N18" s="36"/>
      <c r="O18" s="32" t="s">
        <v>482</v>
      </c>
      <c r="P18" s="39">
        <v>1.7857142857142856E-2</v>
      </c>
    </row>
    <row r="19" spans="1:16" x14ac:dyDescent="0.2">
      <c r="A19" s="33" t="s">
        <v>63</v>
      </c>
      <c r="B19" s="33">
        <v>28</v>
      </c>
      <c r="C19" s="33" t="s">
        <v>66</v>
      </c>
      <c r="D19" s="26">
        <v>4</v>
      </c>
      <c r="E19" s="26" t="s">
        <v>506</v>
      </c>
      <c r="F19" s="26" t="s">
        <v>500</v>
      </c>
      <c r="G19" s="26" t="s">
        <v>32</v>
      </c>
      <c r="H19" s="27" t="s">
        <v>141</v>
      </c>
      <c r="I19" s="26" t="s">
        <v>34</v>
      </c>
      <c r="J19" s="24" t="s">
        <v>516</v>
      </c>
      <c r="K19" s="24" t="s">
        <v>469</v>
      </c>
      <c r="L19" s="26" t="s">
        <v>47</v>
      </c>
      <c r="M19" s="24" t="s">
        <v>537</v>
      </c>
      <c r="N19" s="36"/>
      <c r="O19" s="32" t="s">
        <v>521</v>
      </c>
      <c r="P19" s="39">
        <v>5.3571428571428568E-2</v>
      </c>
    </row>
    <row r="20" spans="1:16" x14ac:dyDescent="0.2">
      <c r="A20" s="33" t="s">
        <v>63</v>
      </c>
      <c r="B20" s="33">
        <v>33</v>
      </c>
      <c r="C20" s="33" t="s">
        <v>202</v>
      </c>
      <c r="D20" s="26">
        <v>4</v>
      </c>
      <c r="E20" s="26" t="s">
        <v>504</v>
      </c>
      <c r="F20" s="26"/>
      <c r="G20" s="26" t="s">
        <v>32</v>
      </c>
      <c r="H20" s="29" t="s">
        <v>469</v>
      </c>
      <c r="I20" s="26" t="s">
        <v>47</v>
      </c>
      <c r="J20" s="28" t="s">
        <v>469</v>
      </c>
      <c r="K20" s="24" t="s">
        <v>526</v>
      </c>
      <c r="L20" s="26" t="s">
        <v>47</v>
      </c>
      <c r="M20" s="24" t="s">
        <v>536</v>
      </c>
      <c r="N20" s="36"/>
      <c r="O20" s="32" t="s">
        <v>66</v>
      </c>
      <c r="P20" s="39">
        <v>0.17857142857142858</v>
      </c>
    </row>
    <row r="21" spans="1:16" x14ac:dyDescent="0.2">
      <c r="A21" s="33" t="s">
        <v>63</v>
      </c>
      <c r="B21" s="33">
        <v>25</v>
      </c>
      <c r="C21" s="33" t="s">
        <v>484</v>
      </c>
      <c r="D21" s="26">
        <v>1</v>
      </c>
      <c r="E21" s="26" t="s">
        <v>523</v>
      </c>
      <c r="F21" s="26" t="s">
        <v>494</v>
      </c>
      <c r="G21" s="26" t="s">
        <v>32</v>
      </c>
      <c r="H21" s="29" t="s">
        <v>469</v>
      </c>
      <c r="I21" s="26" t="s">
        <v>34</v>
      </c>
      <c r="J21" s="24" t="s">
        <v>516</v>
      </c>
      <c r="K21" s="24" t="s">
        <v>469</v>
      </c>
      <c r="L21" s="26" t="s">
        <v>34</v>
      </c>
      <c r="M21" s="28" t="s">
        <v>469</v>
      </c>
      <c r="N21" s="37"/>
      <c r="O21" s="32" t="s">
        <v>486</v>
      </c>
      <c r="P21" s="39">
        <v>1.7857142857142856E-2</v>
      </c>
    </row>
    <row r="22" spans="1:16" x14ac:dyDescent="0.2">
      <c r="A22" s="33" t="s">
        <v>237</v>
      </c>
      <c r="B22" s="33">
        <v>25</v>
      </c>
      <c r="C22" s="33" t="s">
        <v>524</v>
      </c>
      <c r="D22" s="26">
        <v>4</v>
      </c>
      <c r="E22" s="26" t="s">
        <v>509</v>
      </c>
      <c r="F22" s="26" t="s">
        <v>494</v>
      </c>
      <c r="G22" s="26" t="s">
        <v>32</v>
      </c>
      <c r="H22" s="29" t="s">
        <v>469</v>
      </c>
      <c r="I22" s="26" t="s">
        <v>47</v>
      </c>
      <c r="J22" s="28" t="s">
        <v>469</v>
      </c>
      <c r="K22" s="24" t="s">
        <v>527</v>
      </c>
      <c r="L22" s="26" t="s">
        <v>34</v>
      </c>
      <c r="M22" s="28" t="s">
        <v>469</v>
      </c>
      <c r="N22" s="37"/>
      <c r="O22" s="32" t="s">
        <v>487</v>
      </c>
      <c r="P22" s="39">
        <v>1.7857142857142856E-2</v>
      </c>
    </row>
    <row r="23" spans="1:16" x14ac:dyDescent="0.2">
      <c r="A23" s="33" t="s">
        <v>63</v>
      </c>
      <c r="B23" s="33">
        <v>23</v>
      </c>
      <c r="C23" s="33" t="s">
        <v>484</v>
      </c>
      <c r="D23" s="26">
        <v>3</v>
      </c>
      <c r="E23" s="26" t="s">
        <v>498</v>
      </c>
      <c r="F23" s="26" t="s">
        <v>499</v>
      </c>
      <c r="G23" s="26" t="s">
        <v>32</v>
      </c>
      <c r="H23" s="29" t="s">
        <v>469</v>
      </c>
      <c r="I23" s="26" t="s">
        <v>47</v>
      </c>
      <c r="J23" s="28" t="s">
        <v>469</v>
      </c>
      <c r="K23" s="24" t="s">
        <v>527</v>
      </c>
      <c r="L23" s="26" t="s">
        <v>34</v>
      </c>
      <c r="M23" s="24" t="s">
        <v>469</v>
      </c>
      <c r="N23" s="36"/>
      <c r="O23" s="32" t="s">
        <v>484</v>
      </c>
      <c r="P23" s="39">
        <v>7.1428571428571425E-2</v>
      </c>
    </row>
    <row r="24" spans="1:16" ht="22.5" x14ac:dyDescent="0.2">
      <c r="A24" s="33" t="s">
        <v>237</v>
      </c>
      <c r="B24" s="33">
        <v>22</v>
      </c>
      <c r="C24" s="33" t="s">
        <v>525</v>
      </c>
      <c r="D24" s="26">
        <v>1</v>
      </c>
      <c r="E24" s="26" t="s">
        <v>509</v>
      </c>
      <c r="F24" s="26"/>
      <c r="G24" s="26" t="s">
        <v>32</v>
      </c>
      <c r="H24" s="29" t="s">
        <v>469</v>
      </c>
      <c r="I24" s="26" t="s">
        <v>34</v>
      </c>
      <c r="J24" s="24" t="s">
        <v>514</v>
      </c>
      <c r="K24" s="24" t="s">
        <v>469</v>
      </c>
      <c r="L24" s="26" t="s">
        <v>47</v>
      </c>
      <c r="M24" s="24" t="s">
        <v>535</v>
      </c>
      <c r="N24" s="36"/>
      <c r="O24" s="32" t="s">
        <v>489</v>
      </c>
      <c r="P24" s="39">
        <v>1.7857142857142856E-2</v>
      </c>
    </row>
    <row r="25" spans="1:16" x14ac:dyDescent="0.2">
      <c r="A25" s="33" t="s">
        <v>237</v>
      </c>
      <c r="B25" s="33">
        <v>22</v>
      </c>
      <c r="C25" s="33" t="s">
        <v>485</v>
      </c>
      <c r="D25" s="26">
        <v>2</v>
      </c>
      <c r="E25" s="26" t="s">
        <v>501</v>
      </c>
      <c r="F25" s="26" t="s">
        <v>494</v>
      </c>
      <c r="G25" s="26" t="s">
        <v>32</v>
      </c>
      <c r="H25" s="29" t="s">
        <v>469</v>
      </c>
      <c r="I25" s="26" t="s">
        <v>47</v>
      </c>
      <c r="J25" s="28" t="s">
        <v>469</v>
      </c>
      <c r="K25" s="24" t="s">
        <v>527</v>
      </c>
      <c r="L25" s="26" t="s">
        <v>34</v>
      </c>
      <c r="M25" s="28" t="s">
        <v>469</v>
      </c>
      <c r="N25" s="37"/>
      <c r="O25" s="32" t="s">
        <v>481</v>
      </c>
      <c r="P25" s="39">
        <v>0.125</v>
      </c>
    </row>
    <row r="26" spans="1:16" x14ac:dyDescent="0.2">
      <c r="A26" s="33" t="s">
        <v>63</v>
      </c>
      <c r="B26" s="33">
        <v>31</v>
      </c>
      <c r="C26" s="33" t="s">
        <v>486</v>
      </c>
      <c r="D26" s="26">
        <v>3</v>
      </c>
      <c r="E26" s="26" t="s">
        <v>491</v>
      </c>
      <c r="F26" s="26"/>
      <c r="G26" s="26" t="s">
        <v>32</v>
      </c>
      <c r="H26" s="29" t="s">
        <v>469</v>
      </c>
      <c r="I26" s="26" t="s">
        <v>34</v>
      </c>
      <c r="J26" s="24" t="s">
        <v>80</v>
      </c>
      <c r="K26" s="24" t="s">
        <v>469</v>
      </c>
      <c r="L26" s="26" t="s">
        <v>34</v>
      </c>
      <c r="M26" s="28" t="s">
        <v>469</v>
      </c>
      <c r="N26" s="37"/>
      <c r="O26" s="32" t="s">
        <v>488</v>
      </c>
      <c r="P26" s="39">
        <v>1.7857142857142856E-2</v>
      </c>
    </row>
    <row r="27" spans="1:16" ht="22.5" x14ac:dyDescent="0.2">
      <c r="A27" s="33" t="s">
        <v>63</v>
      </c>
      <c r="B27" s="33">
        <v>26</v>
      </c>
      <c r="C27" s="33" t="s">
        <v>255</v>
      </c>
      <c r="D27" s="26">
        <v>1</v>
      </c>
      <c r="E27" s="26" t="s">
        <v>504</v>
      </c>
      <c r="F27" s="26"/>
      <c r="G27" s="26" t="s">
        <v>32</v>
      </c>
      <c r="H27" s="29" t="s">
        <v>469</v>
      </c>
      <c r="I27" s="26" t="s">
        <v>34</v>
      </c>
      <c r="J27" s="24" t="s">
        <v>514</v>
      </c>
      <c r="K27" s="24" t="s">
        <v>469</v>
      </c>
      <c r="L27" s="26" t="s">
        <v>47</v>
      </c>
      <c r="M27" s="24" t="s">
        <v>517</v>
      </c>
      <c r="N27" s="36"/>
      <c r="O27" s="32" t="s">
        <v>202</v>
      </c>
      <c r="P27" s="39">
        <v>1.7857142857142856E-2</v>
      </c>
    </row>
    <row r="28" spans="1:16" x14ac:dyDescent="0.2">
      <c r="A28" s="33" t="s">
        <v>63</v>
      </c>
      <c r="B28" s="33">
        <v>26</v>
      </c>
      <c r="C28" s="33" t="s">
        <v>525</v>
      </c>
      <c r="D28" s="26">
        <v>3</v>
      </c>
      <c r="E28" s="26" t="s">
        <v>509</v>
      </c>
      <c r="F28" s="26"/>
      <c r="G28" s="26" t="s">
        <v>32</v>
      </c>
      <c r="H28" s="29" t="s">
        <v>469</v>
      </c>
      <c r="I28" s="26" t="s">
        <v>34</v>
      </c>
      <c r="J28" s="24" t="s">
        <v>152</v>
      </c>
      <c r="K28" s="24" t="s">
        <v>469</v>
      </c>
      <c r="L28" s="26" t="s">
        <v>34</v>
      </c>
      <c r="M28" s="28" t="s">
        <v>469</v>
      </c>
      <c r="N28" s="37"/>
      <c r="O28" s="32" t="s">
        <v>483</v>
      </c>
      <c r="P28" s="39">
        <v>0.17857142857142858</v>
      </c>
    </row>
    <row r="29" spans="1:16" ht="23.25" customHeight="1" x14ac:dyDescent="0.2">
      <c r="A29" s="33" t="s">
        <v>63</v>
      </c>
      <c r="B29" s="33">
        <v>34</v>
      </c>
      <c r="C29" s="33" t="s">
        <v>483</v>
      </c>
      <c r="D29" s="26">
        <v>3</v>
      </c>
      <c r="E29" s="26" t="s">
        <v>509</v>
      </c>
      <c r="F29" s="26"/>
      <c r="G29" s="26" t="s">
        <v>32</v>
      </c>
      <c r="H29" s="29" t="s">
        <v>469</v>
      </c>
      <c r="I29" s="26" t="s">
        <v>34</v>
      </c>
      <c r="J29" s="24" t="s">
        <v>152</v>
      </c>
      <c r="K29" s="24" t="s">
        <v>469</v>
      </c>
      <c r="L29" s="26" t="s">
        <v>47</v>
      </c>
      <c r="M29" s="24" t="s">
        <v>535</v>
      </c>
      <c r="N29" s="36"/>
      <c r="O29" s="32" t="s">
        <v>525</v>
      </c>
      <c r="P29" s="39">
        <v>3.5714285714285712E-2</v>
      </c>
    </row>
    <row r="30" spans="1:16" ht="20.25" customHeight="1" x14ac:dyDescent="0.2">
      <c r="A30" s="33" t="s">
        <v>63</v>
      </c>
      <c r="B30" s="33">
        <v>25</v>
      </c>
      <c r="C30" s="33" t="s">
        <v>66</v>
      </c>
      <c r="D30" s="26">
        <v>2</v>
      </c>
      <c r="E30" s="26" t="s">
        <v>498</v>
      </c>
      <c r="F30" s="26" t="s">
        <v>494</v>
      </c>
      <c r="G30" s="26" t="s">
        <v>32</v>
      </c>
      <c r="H30" s="29" t="s">
        <v>469</v>
      </c>
      <c r="I30" s="26" t="s">
        <v>47</v>
      </c>
      <c r="J30" s="28" t="s">
        <v>469</v>
      </c>
      <c r="K30" s="24" t="s">
        <v>528</v>
      </c>
      <c r="L30" s="26" t="s">
        <v>47</v>
      </c>
      <c r="M30" s="24" t="s">
        <v>538</v>
      </c>
      <c r="N30" s="36"/>
      <c r="O30" s="32" t="s">
        <v>485</v>
      </c>
      <c r="P30" s="39">
        <v>1.7857142857142856E-2</v>
      </c>
    </row>
    <row r="31" spans="1:16" x14ac:dyDescent="0.2">
      <c r="A31" s="33" t="s">
        <v>63</v>
      </c>
      <c r="B31" s="33">
        <v>27</v>
      </c>
      <c r="C31" s="33" t="s">
        <v>255</v>
      </c>
      <c r="D31" s="26">
        <v>3</v>
      </c>
      <c r="E31" s="26" t="s">
        <v>497</v>
      </c>
      <c r="F31" s="26"/>
      <c r="G31" s="26" t="s">
        <v>32</v>
      </c>
      <c r="H31" s="29" t="s">
        <v>469</v>
      </c>
      <c r="I31" s="26" t="s">
        <v>47</v>
      </c>
      <c r="J31" s="28" t="s">
        <v>469</v>
      </c>
      <c r="K31" s="24" t="s">
        <v>533</v>
      </c>
      <c r="L31" s="26" t="s">
        <v>47</v>
      </c>
      <c r="M31" s="24" t="s">
        <v>517</v>
      </c>
      <c r="N31" s="36"/>
      <c r="O31" s="32" t="s">
        <v>524</v>
      </c>
      <c r="P31" s="39">
        <v>5.3571428571428568E-2</v>
      </c>
    </row>
    <row r="32" spans="1:16" ht="22.5" x14ac:dyDescent="0.2">
      <c r="A32" s="33" t="s">
        <v>63</v>
      </c>
      <c r="B32" s="33">
        <v>30</v>
      </c>
      <c r="C32" s="33" t="s">
        <v>66</v>
      </c>
      <c r="D32" s="26">
        <v>3</v>
      </c>
      <c r="E32" s="26" t="s">
        <v>504</v>
      </c>
      <c r="F32" s="26"/>
      <c r="G32" s="26" t="s">
        <v>32</v>
      </c>
      <c r="H32" s="29" t="s">
        <v>469</v>
      </c>
      <c r="I32" s="26" t="s">
        <v>34</v>
      </c>
      <c r="J32" s="24" t="s">
        <v>514</v>
      </c>
      <c r="K32" s="24" t="s">
        <v>529</v>
      </c>
      <c r="L32" s="26" t="s">
        <v>47</v>
      </c>
      <c r="M32" s="24" t="s">
        <v>539</v>
      </c>
      <c r="N32" s="36"/>
      <c r="O32" s="32" t="s">
        <v>401</v>
      </c>
      <c r="P32" s="39">
        <v>0.125</v>
      </c>
    </row>
    <row r="33" spans="1:18" x14ac:dyDescent="0.2">
      <c r="A33" s="33" t="s">
        <v>63</v>
      </c>
      <c r="B33" s="33">
        <v>30</v>
      </c>
      <c r="C33" s="33" t="s">
        <v>483</v>
      </c>
      <c r="D33" s="26">
        <v>4</v>
      </c>
      <c r="E33" s="26" t="s">
        <v>509</v>
      </c>
      <c r="F33" s="26"/>
      <c r="G33" s="26" t="s">
        <v>32</v>
      </c>
      <c r="H33" s="29" t="s">
        <v>469</v>
      </c>
      <c r="I33" s="26" t="s">
        <v>34</v>
      </c>
      <c r="J33" s="24" t="s">
        <v>152</v>
      </c>
      <c r="K33" s="24" t="s">
        <v>469</v>
      </c>
      <c r="L33" s="26" t="s">
        <v>47</v>
      </c>
      <c r="M33" s="24" t="s">
        <v>535</v>
      </c>
      <c r="N33" s="36"/>
      <c r="O33" s="32" t="s">
        <v>427</v>
      </c>
      <c r="P33" s="39">
        <v>1.7857142857142856E-2</v>
      </c>
    </row>
    <row r="34" spans="1:18" ht="22.5" x14ac:dyDescent="0.2">
      <c r="A34" s="33" t="s">
        <v>237</v>
      </c>
      <c r="B34" s="33">
        <v>29</v>
      </c>
      <c r="C34" s="33" t="s">
        <v>66</v>
      </c>
      <c r="D34" s="26">
        <v>1</v>
      </c>
      <c r="E34" s="26" t="s">
        <v>509</v>
      </c>
      <c r="F34" s="26"/>
      <c r="G34" s="26" t="s">
        <v>32</v>
      </c>
      <c r="H34" s="29" t="s">
        <v>469</v>
      </c>
      <c r="I34" s="26" t="s">
        <v>34</v>
      </c>
      <c r="J34" s="24" t="s">
        <v>514</v>
      </c>
      <c r="K34" s="24" t="s">
        <v>469</v>
      </c>
      <c r="L34" s="26" t="s">
        <v>47</v>
      </c>
      <c r="M34" s="24" t="s">
        <v>535</v>
      </c>
      <c r="N34" s="36"/>
      <c r="O34" s="32" t="s">
        <v>255</v>
      </c>
      <c r="P34" s="39">
        <v>3.5714285714285712E-2</v>
      </c>
    </row>
    <row r="35" spans="1:18" x14ac:dyDescent="0.2">
      <c r="A35" s="33" t="s">
        <v>63</v>
      </c>
      <c r="B35" s="33">
        <v>24</v>
      </c>
      <c r="C35" s="33" t="s">
        <v>521</v>
      </c>
      <c r="D35" s="26">
        <v>3</v>
      </c>
      <c r="E35" s="26" t="s">
        <v>491</v>
      </c>
      <c r="F35" s="26"/>
      <c r="G35" s="26" t="s">
        <v>32</v>
      </c>
      <c r="H35" s="29" t="s">
        <v>469</v>
      </c>
      <c r="I35" s="26" t="s">
        <v>47</v>
      </c>
      <c r="J35" s="28" t="s">
        <v>469</v>
      </c>
      <c r="K35" s="24" t="s">
        <v>527</v>
      </c>
      <c r="L35" s="26" t="s">
        <v>47</v>
      </c>
      <c r="M35" s="24" t="s">
        <v>527</v>
      </c>
      <c r="N35" s="36"/>
      <c r="O35" s="32" t="s">
        <v>472</v>
      </c>
      <c r="P35" s="39">
        <v>1</v>
      </c>
    </row>
    <row r="36" spans="1:18" x14ac:dyDescent="0.2">
      <c r="A36" s="33" t="s">
        <v>63</v>
      </c>
      <c r="B36" s="33">
        <v>22</v>
      </c>
      <c r="C36" s="33" t="s">
        <v>487</v>
      </c>
      <c r="D36" s="26">
        <v>2</v>
      </c>
      <c r="E36" s="26" t="s">
        <v>501</v>
      </c>
      <c r="F36" s="26"/>
      <c r="G36" s="26" t="s">
        <v>32</v>
      </c>
      <c r="H36" s="29" t="s">
        <v>469</v>
      </c>
      <c r="I36" s="26" t="s">
        <v>47</v>
      </c>
      <c r="J36" s="28" t="s">
        <v>469</v>
      </c>
      <c r="K36" s="24" t="s">
        <v>518</v>
      </c>
      <c r="L36" s="26" t="s">
        <v>34</v>
      </c>
      <c r="M36" s="28" t="s">
        <v>469</v>
      </c>
      <c r="N36" s="37"/>
    </row>
    <row r="37" spans="1:18" x14ac:dyDescent="0.2">
      <c r="A37" s="33" t="s">
        <v>63</v>
      </c>
      <c r="B37" s="33">
        <v>25</v>
      </c>
      <c r="C37" s="33" t="s">
        <v>524</v>
      </c>
      <c r="D37" s="26">
        <v>1</v>
      </c>
      <c r="E37" s="26" t="s">
        <v>498</v>
      </c>
      <c r="F37" s="26" t="s">
        <v>494</v>
      </c>
      <c r="G37" s="26" t="s">
        <v>32</v>
      </c>
      <c r="H37" s="29" t="s">
        <v>469</v>
      </c>
      <c r="I37" s="26" t="s">
        <v>34</v>
      </c>
      <c r="J37" s="24" t="s">
        <v>80</v>
      </c>
      <c r="K37" s="24" t="s">
        <v>469</v>
      </c>
      <c r="L37" s="26" t="s">
        <v>34</v>
      </c>
      <c r="M37" s="28" t="s">
        <v>469</v>
      </c>
      <c r="N37" s="37"/>
    </row>
    <row r="38" spans="1:18" x14ac:dyDescent="0.2">
      <c r="A38" s="33" t="s">
        <v>63</v>
      </c>
      <c r="B38" s="33">
        <v>25</v>
      </c>
      <c r="C38" s="33" t="s">
        <v>524</v>
      </c>
      <c r="D38" s="26">
        <v>5</v>
      </c>
      <c r="E38" s="26" t="s">
        <v>509</v>
      </c>
      <c r="F38" s="26" t="s">
        <v>505</v>
      </c>
      <c r="G38" s="26" t="s">
        <v>32</v>
      </c>
      <c r="H38" s="29" t="s">
        <v>469</v>
      </c>
      <c r="I38" s="26" t="s">
        <v>47</v>
      </c>
      <c r="J38" s="28" t="s">
        <v>469</v>
      </c>
      <c r="K38" s="24" t="s">
        <v>527</v>
      </c>
      <c r="L38" s="26" t="s">
        <v>34</v>
      </c>
      <c r="M38" s="28" t="s">
        <v>469</v>
      </c>
      <c r="N38" s="37"/>
      <c r="O38" s="35" t="s">
        <v>471</v>
      </c>
      <c r="P38" t="s">
        <v>510</v>
      </c>
      <c r="R38" s="41" t="s">
        <v>511</v>
      </c>
    </row>
    <row r="39" spans="1:18" x14ac:dyDescent="0.2">
      <c r="A39" s="33" t="s">
        <v>63</v>
      </c>
      <c r="B39" s="33">
        <v>30</v>
      </c>
      <c r="C39" s="33" t="s">
        <v>483</v>
      </c>
      <c r="D39" s="26">
        <v>3</v>
      </c>
      <c r="E39" s="26" t="s">
        <v>509</v>
      </c>
      <c r="F39" s="26"/>
      <c r="G39" s="26" t="s">
        <v>32</v>
      </c>
      <c r="H39" s="29" t="s">
        <v>469</v>
      </c>
      <c r="I39" s="26" t="s">
        <v>34</v>
      </c>
      <c r="J39" s="24" t="s">
        <v>152</v>
      </c>
      <c r="K39" s="24" t="s">
        <v>469</v>
      </c>
      <c r="L39" s="26" t="s">
        <v>47</v>
      </c>
      <c r="M39" s="24" t="s">
        <v>535</v>
      </c>
      <c r="N39" s="36"/>
      <c r="O39" s="32" t="s">
        <v>498</v>
      </c>
      <c r="P39" s="40">
        <v>9</v>
      </c>
      <c r="R39">
        <f>GETPIVOTDATA("TYPE OF DISABBILITY",$O$38,"TYPE OF DISABBILITY","AMPUTEE")/GETPIVOTDATA("TYPE OF DISABBILITY",$O$38)*100</f>
        <v>16.071428571428573</v>
      </c>
    </row>
    <row r="40" spans="1:18" x14ac:dyDescent="0.2">
      <c r="A40" s="33" t="s">
        <v>63</v>
      </c>
      <c r="B40" s="33">
        <v>34</v>
      </c>
      <c r="C40" s="33" t="s">
        <v>481</v>
      </c>
      <c r="D40" s="26">
        <v>1</v>
      </c>
      <c r="E40" s="26" t="s">
        <v>491</v>
      </c>
      <c r="F40" s="26" t="s">
        <v>507</v>
      </c>
      <c r="G40" s="26" t="s">
        <v>32</v>
      </c>
      <c r="H40" s="29" t="s">
        <v>469</v>
      </c>
      <c r="I40" s="26" t="s">
        <v>34</v>
      </c>
      <c r="J40" s="24" t="s">
        <v>518</v>
      </c>
      <c r="K40" s="24" t="s">
        <v>529</v>
      </c>
      <c r="L40" s="26" t="s">
        <v>34</v>
      </c>
      <c r="M40" s="28" t="s">
        <v>469</v>
      </c>
      <c r="N40" s="37"/>
      <c r="O40" s="32" t="s">
        <v>501</v>
      </c>
      <c r="P40" s="40">
        <v>2</v>
      </c>
      <c r="R40">
        <f>GETPIVOTDATA("TYPE OF DISABBILITY",$O$38,"TYPE OF DISABBILITY","CEREBRAL PALSY")/GETPIVOTDATA("TYPE OF DISABBILITY",$O$38)*100</f>
        <v>3.5714285714285712</v>
      </c>
    </row>
    <row r="41" spans="1:18" ht="22.5" x14ac:dyDescent="0.2">
      <c r="A41" s="33" t="s">
        <v>63</v>
      </c>
      <c r="B41" s="33">
        <v>36</v>
      </c>
      <c r="C41" s="33" t="s">
        <v>488</v>
      </c>
      <c r="D41" s="26">
        <v>1</v>
      </c>
      <c r="E41" s="26" t="s">
        <v>491</v>
      </c>
      <c r="F41" s="26"/>
      <c r="G41" s="26" t="s">
        <v>32</v>
      </c>
      <c r="H41" s="29" t="s">
        <v>469</v>
      </c>
      <c r="I41" s="26" t="s">
        <v>34</v>
      </c>
      <c r="J41" s="24" t="s">
        <v>514</v>
      </c>
      <c r="K41" s="24" t="s">
        <v>469</v>
      </c>
      <c r="L41" s="26" t="s">
        <v>34</v>
      </c>
      <c r="M41" s="28" t="s">
        <v>469</v>
      </c>
      <c r="N41" s="37"/>
      <c r="O41" s="32" t="s">
        <v>497</v>
      </c>
      <c r="P41" s="40">
        <v>3</v>
      </c>
      <c r="R41">
        <f>GETPIVOTDATA("TYPE OF DISABBILITY",$O$38,"TYPE OF DISABBILITY","CRIPPLE")/GETPIVOTDATA("TYPE OF DISABBILITY",$O$38)*100</f>
        <v>5.3571428571428568</v>
      </c>
    </row>
    <row r="42" spans="1:18" x14ac:dyDescent="0.2">
      <c r="A42" s="33" t="s">
        <v>63</v>
      </c>
      <c r="B42" s="33">
        <v>26</v>
      </c>
      <c r="C42" s="33" t="s">
        <v>483</v>
      </c>
      <c r="D42" s="26">
        <v>3</v>
      </c>
      <c r="E42" s="26" t="s">
        <v>509</v>
      </c>
      <c r="F42" s="26"/>
      <c r="G42" s="26" t="s">
        <v>32</v>
      </c>
      <c r="H42" s="29" t="s">
        <v>469</v>
      </c>
      <c r="I42" s="26" t="s">
        <v>34</v>
      </c>
      <c r="J42" s="24" t="s">
        <v>152</v>
      </c>
      <c r="K42" s="24" t="s">
        <v>469</v>
      </c>
      <c r="L42" s="26" t="s">
        <v>47</v>
      </c>
      <c r="M42" s="24" t="s">
        <v>535</v>
      </c>
      <c r="N42" s="36"/>
      <c r="O42" s="32" t="s">
        <v>504</v>
      </c>
      <c r="P42" s="40">
        <v>5</v>
      </c>
      <c r="R42">
        <f>GETPIVOTDATA("TYPE OF DISABBILITY",$O$38,"TYPE OF DISABBILITY","LOWER LIMB DISORDER")/GETPIVOTDATA("TYPE OF DISABBILITY",$O$38)*100</f>
        <v>8.9285714285714288</v>
      </c>
    </row>
    <row r="43" spans="1:18" x14ac:dyDescent="0.2">
      <c r="A43" s="33" t="s">
        <v>63</v>
      </c>
      <c r="B43" s="33">
        <v>24</v>
      </c>
      <c r="C43" s="33" t="s">
        <v>66</v>
      </c>
      <c r="D43" s="26">
        <v>4</v>
      </c>
      <c r="E43" s="26" t="s">
        <v>498</v>
      </c>
      <c r="F43" s="26" t="s">
        <v>494</v>
      </c>
      <c r="G43" s="26" t="s">
        <v>32</v>
      </c>
      <c r="H43" s="29" t="s">
        <v>469</v>
      </c>
      <c r="I43" s="26" t="s">
        <v>34</v>
      </c>
      <c r="J43" s="24" t="s">
        <v>519</v>
      </c>
      <c r="K43" s="24" t="s">
        <v>469</v>
      </c>
      <c r="L43" s="26" t="s">
        <v>47</v>
      </c>
      <c r="M43" s="24" t="s">
        <v>544</v>
      </c>
      <c r="N43" s="36"/>
      <c r="O43" s="32" t="s">
        <v>502</v>
      </c>
      <c r="P43" s="40">
        <v>1</v>
      </c>
      <c r="R43">
        <f>GETPIVOTDATA("TYPE OF DISABBILITY",$O$38,"TYPE OF DISABBILITY","MIDGET")/GETPIVOTDATA("TYPE OF DISABBILITY",$O$38)*100</f>
        <v>1.7857142857142856</v>
      </c>
    </row>
    <row r="44" spans="1:18" x14ac:dyDescent="0.2">
      <c r="A44" s="33" t="s">
        <v>63</v>
      </c>
      <c r="B44" s="33">
        <v>35</v>
      </c>
      <c r="C44" s="33" t="s">
        <v>483</v>
      </c>
      <c r="D44" s="26">
        <v>3</v>
      </c>
      <c r="E44" s="26" t="s">
        <v>509</v>
      </c>
      <c r="F44" s="26"/>
      <c r="G44" s="26" t="s">
        <v>32</v>
      </c>
      <c r="H44" s="29" t="s">
        <v>469</v>
      </c>
      <c r="I44" s="26" t="s">
        <v>34</v>
      </c>
      <c r="J44" s="24" t="s">
        <v>518</v>
      </c>
      <c r="K44" s="24" t="s">
        <v>469</v>
      </c>
      <c r="L44" s="26" t="s">
        <v>47</v>
      </c>
      <c r="M44" s="24" t="s">
        <v>532</v>
      </c>
      <c r="N44" s="36"/>
      <c r="O44" s="32" t="s">
        <v>491</v>
      </c>
      <c r="P44" s="40">
        <v>12</v>
      </c>
      <c r="R44">
        <f>GETPIVOTDATA("TYPE OF DISABBILITY",$O$38,"TYPE OF DISABBILITY","PARALYSIS")/GETPIVOTDATA("TYPE OF DISABBILITY",$O$38)*100</f>
        <v>21.428571428571427</v>
      </c>
    </row>
    <row r="45" spans="1:18" x14ac:dyDescent="0.2">
      <c r="A45" s="33" t="s">
        <v>63</v>
      </c>
      <c r="B45" s="33">
        <v>30</v>
      </c>
      <c r="C45" s="33" t="s">
        <v>483</v>
      </c>
      <c r="D45" s="26">
        <v>3</v>
      </c>
      <c r="E45" s="26" t="s">
        <v>509</v>
      </c>
      <c r="F45" s="26"/>
      <c r="G45" s="26" t="s">
        <v>32</v>
      </c>
      <c r="H45" s="29" t="s">
        <v>469</v>
      </c>
      <c r="I45" s="26" t="s">
        <v>34</v>
      </c>
      <c r="J45" s="24" t="s">
        <v>152</v>
      </c>
      <c r="K45" s="24" t="s">
        <v>469</v>
      </c>
      <c r="L45" s="26" t="s">
        <v>34</v>
      </c>
      <c r="M45" s="28" t="s">
        <v>469</v>
      </c>
      <c r="N45" s="37"/>
      <c r="O45" s="32" t="s">
        <v>509</v>
      </c>
      <c r="P45" s="40">
        <v>15</v>
      </c>
      <c r="R45">
        <f>GETPIVOTDATA("TYPE OF DISABBILITY",$O$38,"TYPE OF DISABBILITY","PHYSICALLY CHALLENGE")/GETPIVOTDATA("TYPE OF DISABBILITY",$O$38)*100</f>
        <v>26.785714285714285</v>
      </c>
    </row>
    <row r="46" spans="1:18" ht="22.5" x14ac:dyDescent="0.2">
      <c r="A46" s="33" t="s">
        <v>63</v>
      </c>
      <c r="B46" s="33">
        <v>28</v>
      </c>
      <c r="C46" s="33" t="s">
        <v>489</v>
      </c>
      <c r="D46" s="26">
        <v>2</v>
      </c>
      <c r="E46" s="26" t="s">
        <v>523</v>
      </c>
      <c r="F46" s="26"/>
      <c r="G46" s="26" t="s">
        <v>32</v>
      </c>
      <c r="H46" s="27" t="s">
        <v>141</v>
      </c>
      <c r="I46" s="26" t="s">
        <v>34</v>
      </c>
      <c r="J46" s="24" t="s">
        <v>514</v>
      </c>
      <c r="K46" s="24" t="s">
        <v>469</v>
      </c>
      <c r="L46" s="26" t="s">
        <v>47</v>
      </c>
      <c r="M46" s="24" t="s">
        <v>517</v>
      </c>
      <c r="N46" s="36"/>
      <c r="O46" s="32" t="s">
        <v>522</v>
      </c>
      <c r="P46" s="40">
        <v>1</v>
      </c>
      <c r="R46">
        <f>GETPIVOTDATA("TYPE OF DISABBILITY",$O$38,"TYPE OF DISABBILITY","SPIN/AL CORD INJURY")/GETPIVOTDATA("TYPE OF DISABBILITY",$O$38)*100</f>
        <v>1.7857142857142856</v>
      </c>
    </row>
    <row r="47" spans="1:18" ht="22.5" x14ac:dyDescent="0.2">
      <c r="A47" s="33" t="s">
        <v>63</v>
      </c>
      <c r="B47" s="33">
        <v>30</v>
      </c>
      <c r="C47" s="33" t="s">
        <v>401</v>
      </c>
      <c r="D47" s="26">
        <v>1</v>
      </c>
      <c r="E47" s="26" t="s">
        <v>523</v>
      </c>
      <c r="F47" s="26"/>
      <c r="G47" s="26" t="s">
        <v>32</v>
      </c>
      <c r="H47" s="27" t="s">
        <v>141</v>
      </c>
      <c r="I47" s="26" t="s">
        <v>34</v>
      </c>
      <c r="J47" s="24" t="s">
        <v>514</v>
      </c>
      <c r="K47" s="24" t="s">
        <v>469</v>
      </c>
      <c r="L47" s="26" t="s">
        <v>47</v>
      </c>
      <c r="M47" s="24" t="s">
        <v>517</v>
      </c>
      <c r="N47" s="36"/>
      <c r="O47" s="32" t="s">
        <v>523</v>
      </c>
      <c r="P47" s="40">
        <v>6</v>
      </c>
      <c r="R47">
        <f>GETPIVOTDATA("TYPE OF DISABBILITY",$O$38,"TYPE OF DISABBILITY","UN/ABLE TO WALK")/GETPIVOTDATA("TYPE OF DISABBILITY",$O$38)*100</f>
        <v>10.714285714285714</v>
      </c>
    </row>
    <row r="48" spans="1:18" x14ac:dyDescent="0.2">
      <c r="A48" s="33" t="s">
        <v>237</v>
      </c>
      <c r="B48" s="33">
        <v>26</v>
      </c>
      <c r="C48" s="33" t="s">
        <v>401</v>
      </c>
      <c r="D48" s="26">
        <v>2</v>
      </c>
      <c r="E48" s="26" t="s">
        <v>523</v>
      </c>
      <c r="F48" s="26"/>
      <c r="G48" s="26" t="s">
        <v>32</v>
      </c>
      <c r="H48" s="27" t="s">
        <v>141</v>
      </c>
      <c r="I48" s="26" t="s">
        <v>34</v>
      </c>
      <c r="J48" s="24" t="s">
        <v>518</v>
      </c>
      <c r="K48" s="24" t="s">
        <v>469</v>
      </c>
      <c r="L48" s="26" t="s">
        <v>47</v>
      </c>
      <c r="M48" s="24" t="s">
        <v>517</v>
      </c>
      <c r="N48" s="36"/>
      <c r="O48" s="32" t="s">
        <v>506</v>
      </c>
      <c r="P48" s="40">
        <v>2</v>
      </c>
      <c r="R48">
        <f>GETPIVOTDATA("TYPE OF DISABBILITY",$O$38,"TYPE OF DISABBILITY","VISUALLY IMPAIRED")/GETPIVOTDATA("TYPE OF DISABBILITY",$O$38)*100</f>
        <v>3.5714285714285712</v>
      </c>
    </row>
    <row r="49" spans="1:18" x14ac:dyDescent="0.2">
      <c r="A49" s="33" t="s">
        <v>63</v>
      </c>
      <c r="B49" s="33">
        <v>34</v>
      </c>
      <c r="C49" s="33" t="s">
        <v>401</v>
      </c>
      <c r="D49" s="26">
        <v>2</v>
      </c>
      <c r="E49" s="26" t="s">
        <v>523</v>
      </c>
      <c r="F49" s="26"/>
      <c r="G49" s="26" t="s">
        <v>32</v>
      </c>
      <c r="H49" s="27" t="s">
        <v>141</v>
      </c>
      <c r="I49" s="26" t="s">
        <v>34</v>
      </c>
      <c r="J49" s="24" t="s">
        <v>518</v>
      </c>
      <c r="K49" s="24" t="s">
        <v>469</v>
      </c>
      <c r="L49" s="26" t="s">
        <v>47</v>
      </c>
      <c r="M49" s="24" t="s">
        <v>532</v>
      </c>
      <c r="N49" s="36"/>
      <c r="O49" s="32" t="s">
        <v>472</v>
      </c>
      <c r="P49" s="40">
        <v>56</v>
      </c>
      <c r="R49">
        <f>SUM(R39:R48)</f>
        <v>99.999999999999986</v>
      </c>
    </row>
    <row r="50" spans="1:18" ht="20.25" customHeight="1" x14ac:dyDescent="0.2">
      <c r="A50" s="33" t="s">
        <v>63</v>
      </c>
      <c r="B50" s="33">
        <v>23</v>
      </c>
      <c r="C50" s="33" t="s">
        <v>483</v>
      </c>
      <c r="D50" s="26">
        <v>1</v>
      </c>
      <c r="E50" s="26" t="s">
        <v>509</v>
      </c>
      <c r="F50" s="26"/>
      <c r="G50" s="26" t="s">
        <v>32</v>
      </c>
      <c r="H50" s="29" t="s">
        <v>469</v>
      </c>
      <c r="I50" s="26" t="s">
        <v>34</v>
      </c>
      <c r="J50" s="24" t="s">
        <v>152</v>
      </c>
      <c r="K50" s="24" t="s">
        <v>469</v>
      </c>
      <c r="L50" s="26" t="s">
        <v>47</v>
      </c>
      <c r="M50" s="24" t="s">
        <v>535</v>
      </c>
      <c r="N50" s="36"/>
    </row>
    <row r="51" spans="1:18" ht="22.5" x14ac:dyDescent="0.2">
      <c r="A51" s="33" t="s">
        <v>237</v>
      </c>
      <c r="B51" s="33">
        <v>29</v>
      </c>
      <c r="C51" s="33" t="s">
        <v>66</v>
      </c>
      <c r="D51" s="26">
        <v>4</v>
      </c>
      <c r="E51" s="26" t="s">
        <v>504</v>
      </c>
      <c r="F51" s="26"/>
      <c r="G51" s="26" t="s">
        <v>32</v>
      </c>
      <c r="H51" s="29" t="s">
        <v>469</v>
      </c>
      <c r="I51" s="26" t="s">
        <v>47</v>
      </c>
      <c r="J51" s="28" t="s">
        <v>469</v>
      </c>
      <c r="K51" s="24" t="s">
        <v>533</v>
      </c>
      <c r="L51" s="26" t="s">
        <v>47</v>
      </c>
      <c r="M51" s="24" t="s">
        <v>540</v>
      </c>
      <c r="N51" s="36"/>
      <c r="O51" s="35" t="s">
        <v>471</v>
      </c>
      <c r="P51" t="s">
        <v>512</v>
      </c>
    </row>
    <row r="52" spans="1:18" x14ac:dyDescent="0.2">
      <c r="A52" s="33" t="s">
        <v>63</v>
      </c>
      <c r="B52" s="33">
        <v>37</v>
      </c>
      <c r="C52" s="33" t="s">
        <v>427</v>
      </c>
      <c r="D52" s="26">
        <v>3</v>
      </c>
      <c r="E52" s="26" t="s">
        <v>498</v>
      </c>
      <c r="F52" s="26"/>
      <c r="G52" s="26" t="s">
        <v>32</v>
      </c>
      <c r="H52" s="27" t="s">
        <v>141</v>
      </c>
      <c r="I52" s="26" t="s">
        <v>47</v>
      </c>
      <c r="J52" s="28" t="s">
        <v>469</v>
      </c>
      <c r="K52" s="24" t="s">
        <v>532</v>
      </c>
      <c r="L52" s="26" t="s">
        <v>47</v>
      </c>
      <c r="M52" s="24" t="s">
        <v>532</v>
      </c>
      <c r="N52" s="36"/>
      <c r="O52" s="32" t="s">
        <v>32</v>
      </c>
      <c r="P52" s="40">
        <v>55</v>
      </c>
    </row>
    <row r="53" spans="1:18" x14ac:dyDescent="0.2">
      <c r="A53" s="33" t="s">
        <v>63</v>
      </c>
      <c r="B53" s="33">
        <v>31</v>
      </c>
      <c r="C53" s="33" t="s">
        <v>401</v>
      </c>
      <c r="D53" s="26">
        <v>2</v>
      </c>
      <c r="E53" s="26" t="s">
        <v>523</v>
      </c>
      <c r="F53" s="26"/>
      <c r="G53" s="26" t="s">
        <v>32</v>
      </c>
      <c r="H53" s="27" t="s">
        <v>141</v>
      </c>
      <c r="I53" s="26" t="s">
        <v>34</v>
      </c>
      <c r="J53" s="24" t="s">
        <v>80</v>
      </c>
      <c r="K53" s="24" t="s">
        <v>469</v>
      </c>
      <c r="L53" s="26" t="s">
        <v>47</v>
      </c>
      <c r="M53" s="24" t="s">
        <v>532</v>
      </c>
      <c r="N53" s="36"/>
      <c r="O53" s="32" t="s">
        <v>46</v>
      </c>
      <c r="P53" s="40">
        <v>1</v>
      </c>
    </row>
    <row r="54" spans="1:18" x14ac:dyDescent="0.2">
      <c r="A54" s="33" t="s">
        <v>63</v>
      </c>
      <c r="B54" s="33">
        <v>27</v>
      </c>
      <c r="C54" s="33" t="s">
        <v>484</v>
      </c>
      <c r="D54" s="26">
        <v>2</v>
      </c>
      <c r="E54" s="26" t="s">
        <v>502</v>
      </c>
      <c r="F54" s="26"/>
      <c r="G54" s="26" t="s">
        <v>32</v>
      </c>
      <c r="H54" s="27" t="s">
        <v>47</v>
      </c>
      <c r="I54" s="26" t="s">
        <v>47</v>
      </c>
      <c r="J54" s="24" t="s">
        <v>469</v>
      </c>
      <c r="K54" s="24" t="s">
        <v>517</v>
      </c>
      <c r="L54" s="26" t="s">
        <v>47</v>
      </c>
      <c r="M54" s="24" t="s">
        <v>517</v>
      </c>
      <c r="N54" s="36"/>
      <c r="O54" s="32" t="s">
        <v>472</v>
      </c>
      <c r="P54" s="40">
        <v>56</v>
      </c>
    </row>
    <row r="55" spans="1:18" x14ac:dyDescent="0.2">
      <c r="A55" s="33" t="s">
        <v>63</v>
      </c>
      <c r="B55" s="33">
        <v>35</v>
      </c>
      <c r="C55" s="33" t="s">
        <v>401</v>
      </c>
      <c r="D55" s="26">
        <v>2</v>
      </c>
      <c r="E55" s="26" t="s">
        <v>498</v>
      </c>
      <c r="F55" s="26" t="s">
        <v>494</v>
      </c>
      <c r="G55" s="26" t="s">
        <v>32</v>
      </c>
      <c r="H55" s="27" t="s">
        <v>141</v>
      </c>
      <c r="I55" s="26" t="s">
        <v>34</v>
      </c>
      <c r="J55" s="24" t="s">
        <v>80</v>
      </c>
      <c r="K55" s="24" t="s">
        <v>529</v>
      </c>
      <c r="L55" s="26" t="s">
        <v>34</v>
      </c>
      <c r="M55" s="24" t="s">
        <v>469</v>
      </c>
      <c r="N55" s="36"/>
    </row>
    <row r="56" spans="1:18" x14ac:dyDescent="0.2">
      <c r="A56" s="33" t="s">
        <v>237</v>
      </c>
      <c r="B56" s="33">
        <v>29</v>
      </c>
      <c r="C56" s="33" t="s">
        <v>401</v>
      </c>
      <c r="D56" s="26">
        <v>1</v>
      </c>
      <c r="E56" s="26" t="s">
        <v>498</v>
      </c>
      <c r="F56" s="26" t="s">
        <v>503</v>
      </c>
      <c r="G56" s="26" t="s">
        <v>32</v>
      </c>
      <c r="H56" s="27" t="s">
        <v>141</v>
      </c>
      <c r="I56" s="26" t="s">
        <v>47</v>
      </c>
      <c r="J56" s="24" t="s">
        <v>469</v>
      </c>
      <c r="K56" s="24" t="s">
        <v>530</v>
      </c>
      <c r="L56" s="26" t="s">
        <v>34</v>
      </c>
      <c r="M56" s="24" t="s">
        <v>469</v>
      </c>
      <c r="N56" s="36"/>
    </row>
    <row r="57" spans="1:18" x14ac:dyDescent="0.2">
      <c r="A57" s="33" t="s">
        <v>63</v>
      </c>
      <c r="B57" s="33">
        <v>35</v>
      </c>
      <c r="C57" s="33" t="s">
        <v>401</v>
      </c>
      <c r="D57" s="26">
        <v>1</v>
      </c>
      <c r="E57" s="26" t="s">
        <v>498</v>
      </c>
      <c r="F57" s="26" t="s">
        <v>494</v>
      </c>
      <c r="G57" s="26" t="s">
        <v>32</v>
      </c>
      <c r="H57" s="27" t="s">
        <v>141</v>
      </c>
      <c r="I57" s="26" t="s">
        <v>47</v>
      </c>
      <c r="J57" s="24" t="s">
        <v>469</v>
      </c>
      <c r="K57" s="24" t="s">
        <v>528</v>
      </c>
      <c r="L57" s="26" t="s">
        <v>47</v>
      </c>
      <c r="M57" s="24" t="s">
        <v>528</v>
      </c>
      <c r="N57" s="36"/>
    </row>
    <row r="58" spans="1:18" x14ac:dyDescent="0.2">
      <c r="B58" s="34"/>
      <c r="C58" s="34"/>
      <c r="D58" s="30"/>
      <c r="E58" s="30"/>
      <c r="F58" s="30"/>
      <c r="G58" s="30"/>
      <c r="H58" s="30"/>
      <c r="I58" s="30"/>
      <c r="J58" s="31"/>
      <c r="K58" s="31"/>
      <c r="L58" s="30"/>
      <c r="M58" s="31"/>
      <c r="N58" s="31"/>
    </row>
    <row r="59" spans="1:18" x14ac:dyDescent="0.2">
      <c r="B59" s="34"/>
      <c r="C59" s="34"/>
      <c r="D59" s="30"/>
      <c r="E59" s="30"/>
      <c r="F59" s="30"/>
      <c r="G59" s="30"/>
      <c r="H59" s="30"/>
      <c r="I59" s="30"/>
      <c r="J59" s="35" t="s">
        <v>471</v>
      </c>
      <c r="K59" t="s">
        <v>531</v>
      </c>
      <c r="M59" s="31"/>
      <c r="N59" s="31"/>
    </row>
    <row r="60" spans="1:18" x14ac:dyDescent="0.2">
      <c r="B60" s="34"/>
      <c r="C60" s="34"/>
      <c r="D60" s="30"/>
      <c r="E60" s="30"/>
      <c r="F60" s="30"/>
      <c r="G60" s="30"/>
      <c r="H60" s="30"/>
      <c r="I60" s="30"/>
      <c r="J60" s="32" t="s">
        <v>528</v>
      </c>
      <c r="K60" s="39">
        <v>0.125</v>
      </c>
      <c r="M60" s="31"/>
      <c r="N60" s="31"/>
    </row>
    <row r="61" spans="1:18" x14ac:dyDescent="0.2">
      <c r="B61" s="34"/>
      <c r="C61" s="34"/>
      <c r="D61" s="30"/>
      <c r="E61" s="30"/>
      <c r="F61" s="30"/>
      <c r="G61" s="30"/>
      <c r="H61" s="30"/>
      <c r="I61" s="30"/>
      <c r="J61" s="32" t="s">
        <v>526</v>
      </c>
      <c r="K61" s="39">
        <v>6.25E-2</v>
      </c>
      <c r="M61" s="31"/>
      <c r="N61" s="31"/>
    </row>
    <row r="62" spans="1:18" x14ac:dyDescent="0.2">
      <c r="J62" s="32" t="s">
        <v>527</v>
      </c>
      <c r="K62" s="39">
        <v>0.375</v>
      </c>
    </row>
    <row r="63" spans="1:18" x14ac:dyDescent="0.2">
      <c r="J63" s="32" t="s">
        <v>530</v>
      </c>
      <c r="K63" s="39">
        <v>6.25E-2</v>
      </c>
    </row>
    <row r="64" spans="1:18" x14ac:dyDescent="0.2">
      <c r="J64" s="32" t="s">
        <v>517</v>
      </c>
      <c r="K64" s="39">
        <v>0.125</v>
      </c>
      <c r="O64" s="35" t="s">
        <v>471</v>
      </c>
      <c r="P64" t="s">
        <v>513</v>
      </c>
    </row>
    <row r="65" spans="10:16" x14ac:dyDescent="0.2">
      <c r="J65" s="32" t="s">
        <v>518</v>
      </c>
      <c r="K65" s="39">
        <v>6.25E-2</v>
      </c>
      <c r="O65" s="32" t="s">
        <v>47</v>
      </c>
      <c r="P65" s="40">
        <v>16</v>
      </c>
    </row>
    <row r="66" spans="10:16" x14ac:dyDescent="0.2">
      <c r="J66" s="32" t="s">
        <v>532</v>
      </c>
      <c r="K66" s="39">
        <v>6.25E-2</v>
      </c>
      <c r="O66" s="32" t="s">
        <v>34</v>
      </c>
      <c r="P66" s="40">
        <v>40</v>
      </c>
    </row>
    <row r="67" spans="10:16" x14ac:dyDescent="0.2">
      <c r="J67" s="32" t="s">
        <v>533</v>
      </c>
      <c r="K67" s="39">
        <v>0.125</v>
      </c>
      <c r="O67" s="32" t="s">
        <v>472</v>
      </c>
      <c r="P67" s="40">
        <v>56</v>
      </c>
    </row>
    <row r="68" spans="10:16" x14ac:dyDescent="0.2">
      <c r="J68" s="32" t="s">
        <v>472</v>
      </c>
      <c r="K68" s="39">
        <v>1</v>
      </c>
    </row>
    <row r="69" spans="10:16" x14ac:dyDescent="0.2">
      <c r="J69"/>
      <c r="K69"/>
    </row>
    <row r="70" spans="10:16" x14ac:dyDescent="0.2">
      <c r="J70"/>
      <c r="K70"/>
    </row>
    <row r="71" spans="10:16" x14ac:dyDescent="0.2">
      <c r="J71"/>
      <c r="K71"/>
    </row>
    <row r="72" spans="10:16" x14ac:dyDescent="0.2">
      <c r="J72" s="35" t="s">
        <v>471</v>
      </c>
      <c r="K72" t="s">
        <v>534</v>
      </c>
    </row>
    <row r="73" spans="10:16" x14ac:dyDescent="0.2">
      <c r="J73" s="32" t="s">
        <v>47</v>
      </c>
      <c r="K73" s="39">
        <v>0.6785714285714286</v>
      </c>
    </row>
    <row r="74" spans="10:16" x14ac:dyDescent="0.2">
      <c r="J74" s="32" t="s">
        <v>34</v>
      </c>
      <c r="K74" s="39">
        <v>0.32142857142857145</v>
      </c>
    </row>
    <row r="75" spans="10:16" x14ac:dyDescent="0.2">
      <c r="J75" s="32" t="s">
        <v>472</v>
      </c>
      <c r="K75" s="39">
        <v>1</v>
      </c>
    </row>
    <row r="76" spans="10:16" x14ac:dyDescent="0.2">
      <c r="J76"/>
      <c r="K76"/>
    </row>
    <row r="77" spans="10:16" x14ac:dyDescent="0.2">
      <c r="J77"/>
      <c r="K77"/>
      <c r="O77" s="35" t="s">
        <v>471</v>
      </c>
      <c r="P77" t="s">
        <v>520</v>
      </c>
    </row>
    <row r="78" spans="10:16" x14ac:dyDescent="0.2">
      <c r="J78"/>
      <c r="K78"/>
      <c r="O78" s="32" t="s">
        <v>80</v>
      </c>
      <c r="P78" s="40">
        <v>11</v>
      </c>
    </row>
    <row r="79" spans="10:16" x14ac:dyDescent="0.2">
      <c r="J79"/>
      <c r="K79"/>
      <c r="O79" s="32" t="s">
        <v>514</v>
      </c>
      <c r="P79" s="40">
        <v>10</v>
      </c>
    </row>
    <row r="80" spans="10:16" x14ac:dyDescent="0.2">
      <c r="J80"/>
      <c r="K80"/>
      <c r="O80" s="32" t="s">
        <v>35</v>
      </c>
      <c r="P80" s="40">
        <v>1</v>
      </c>
    </row>
    <row r="81" spans="6:16" x14ac:dyDescent="0.2">
      <c r="J81"/>
      <c r="K81"/>
      <c r="O81" s="32" t="s">
        <v>516</v>
      </c>
      <c r="P81" s="40">
        <v>4</v>
      </c>
    </row>
    <row r="82" spans="6:16" x14ac:dyDescent="0.2">
      <c r="J82"/>
      <c r="K82"/>
      <c r="O82" s="32" t="s">
        <v>519</v>
      </c>
      <c r="P82" s="40">
        <v>1</v>
      </c>
    </row>
    <row r="83" spans="6:16" x14ac:dyDescent="0.2">
      <c r="J83"/>
      <c r="K83"/>
      <c r="O83" s="32" t="s">
        <v>515</v>
      </c>
      <c r="P83" s="40">
        <v>1</v>
      </c>
    </row>
    <row r="84" spans="6:16" x14ac:dyDescent="0.2">
      <c r="J84"/>
      <c r="K84"/>
      <c r="O84" s="32" t="s">
        <v>152</v>
      </c>
      <c r="P84" s="40">
        <v>8</v>
      </c>
    </row>
    <row r="85" spans="6:16" x14ac:dyDescent="0.2">
      <c r="J85"/>
      <c r="K85"/>
      <c r="O85" s="32" t="s">
        <v>518</v>
      </c>
      <c r="P85" s="40">
        <v>4</v>
      </c>
    </row>
    <row r="86" spans="6:16" x14ac:dyDescent="0.2">
      <c r="F86" s="35" t="s">
        <v>471</v>
      </c>
      <c r="G86" t="s">
        <v>545</v>
      </c>
      <c r="H86"/>
      <c r="J86"/>
      <c r="K86" s="35" t="s">
        <v>471</v>
      </c>
      <c r="L86" t="s">
        <v>531</v>
      </c>
      <c r="M86"/>
      <c r="O86" s="32" t="s">
        <v>472</v>
      </c>
      <c r="P86" s="40">
        <v>40</v>
      </c>
    </row>
    <row r="87" spans="6:16" x14ac:dyDescent="0.2">
      <c r="F87" s="32">
        <v>1</v>
      </c>
      <c r="G87" s="39">
        <v>7.6923076923076927E-2</v>
      </c>
      <c r="H87"/>
      <c r="J87"/>
      <c r="K87" s="32" t="s">
        <v>528</v>
      </c>
      <c r="L87" s="39">
        <v>2.6315789473684209E-2</v>
      </c>
      <c r="M87"/>
    </row>
    <row r="88" spans="6:16" x14ac:dyDescent="0.2">
      <c r="F88" s="32">
        <v>2</v>
      </c>
      <c r="G88" s="39">
        <v>0.12820512820512819</v>
      </c>
      <c r="H88"/>
      <c r="J88"/>
      <c r="K88" s="32" t="s">
        <v>538</v>
      </c>
      <c r="L88" s="39">
        <v>2.6315789473684209E-2</v>
      </c>
      <c r="M88"/>
    </row>
    <row r="89" spans="6:16" x14ac:dyDescent="0.2">
      <c r="F89" s="32">
        <v>3</v>
      </c>
      <c r="G89" s="39">
        <v>0.30769230769230771</v>
      </c>
      <c r="H89"/>
      <c r="J89"/>
      <c r="K89" s="32" t="s">
        <v>532</v>
      </c>
      <c r="L89" s="39">
        <v>0.10526315789473684</v>
      </c>
      <c r="M89"/>
    </row>
    <row r="90" spans="6:16" x14ac:dyDescent="0.2">
      <c r="F90" s="32">
        <v>4</v>
      </c>
      <c r="G90" s="39">
        <v>0.38461538461538464</v>
      </c>
      <c r="H90"/>
      <c r="K90" s="32" t="s">
        <v>535</v>
      </c>
      <c r="L90" s="39">
        <v>0.23684210526315788</v>
      </c>
      <c r="M90"/>
    </row>
    <row r="91" spans="6:16" x14ac:dyDescent="0.2">
      <c r="F91" s="32">
        <v>5</v>
      </c>
      <c r="G91" s="39">
        <v>6.4102564102564097E-2</v>
      </c>
      <c r="H91"/>
      <c r="K91" s="32" t="s">
        <v>536</v>
      </c>
      <c r="L91" s="39">
        <v>5.2631578947368418E-2</v>
      </c>
      <c r="M91"/>
    </row>
    <row r="92" spans="6:16" x14ac:dyDescent="0.2">
      <c r="F92" s="32">
        <v>6</v>
      </c>
      <c r="G92" s="39">
        <v>3.8461538461538464E-2</v>
      </c>
      <c r="H92"/>
      <c r="K92" s="32" t="s">
        <v>35</v>
      </c>
      <c r="L92" s="39">
        <v>0.10526315789473684</v>
      </c>
      <c r="M92"/>
    </row>
    <row r="93" spans="6:16" x14ac:dyDescent="0.2">
      <c r="F93" s="32" t="s">
        <v>472</v>
      </c>
      <c r="G93" s="39">
        <v>1</v>
      </c>
      <c r="H93"/>
      <c r="K93" s="32" t="s">
        <v>527</v>
      </c>
      <c r="L93" s="39">
        <v>5.2631578947368418E-2</v>
      </c>
      <c r="M93"/>
    </row>
    <row r="94" spans="6:16" x14ac:dyDescent="0.2">
      <c r="H94"/>
      <c r="K94" s="32" t="s">
        <v>537</v>
      </c>
      <c r="L94" s="39">
        <v>5.2631578947368418E-2</v>
      </c>
      <c r="M94"/>
    </row>
    <row r="95" spans="6:16" x14ac:dyDescent="0.2">
      <c r="H95"/>
      <c r="K95" s="32" t="s">
        <v>517</v>
      </c>
      <c r="L95" s="39">
        <v>0.18421052631578946</v>
      </c>
      <c r="M95"/>
    </row>
    <row r="96" spans="6:16" x14ac:dyDescent="0.2">
      <c r="H96"/>
      <c r="K96" s="32" t="s">
        <v>539</v>
      </c>
      <c r="L96" s="39">
        <v>2.6315789473684209E-2</v>
      </c>
      <c r="M96"/>
    </row>
    <row r="97" spans="8:13" x14ac:dyDescent="0.2">
      <c r="H97"/>
      <c r="K97" s="32" t="s">
        <v>540</v>
      </c>
      <c r="L97" s="39">
        <v>2.6315789473684209E-2</v>
      </c>
      <c r="M97"/>
    </row>
    <row r="98" spans="8:13" x14ac:dyDescent="0.2">
      <c r="H98"/>
      <c r="K98" s="32" t="s">
        <v>541</v>
      </c>
      <c r="L98" s="39">
        <v>2.6315789473684209E-2</v>
      </c>
      <c r="M98"/>
    </row>
    <row r="99" spans="8:13" x14ac:dyDescent="0.2">
      <c r="H99"/>
      <c r="K99" s="32" t="s">
        <v>542</v>
      </c>
      <c r="L99" s="39">
        <v>2.6315789473684209E-2</v>
      </c>
      <c r="M99"/>
    </row>
    <row r="100" spans="8:13" x14ac:dyDescent="0.2">
      <c r="H100"/>
      <c r="K100" s="32" t="s">
        <v>543</v>
      </c>
      <c r="L100" s="39">
        <v>2.6315789473684209E-2</v>
      </c>
      <c r="M100"/>
    </row>
    <row r="101" spans="8:13" x14ac:dyDescent="0.2">
      <c r="H101"/>
      <c r="K101" s="32" t="s">
        <v>544</v>
      </c>
      <c r="L101" s="39">
        <v>2.6315789473684209E-2</v>
      </c>
      <c r="M101"/>
    </row>
    <row r="102" spans="8:13" x14ac:dyDescent="0.2">
      <c r="H102"/>
      <c r="K102" s="32" t="s">
        <v>472</v>
      </c>
      <c r="L102" s="39">
        <v>1</v>
      </c>
      <c r="M102"/>
    </row>
    <row r="103" spans="8:13" x14ac:dyDescent="0.2">
      <c r="H103"/>
      <c r="K103"/>
      <c r="M103"/>
    </row>
    <row r="104" spans="8:13" x14ac:dyDescent="0.2">
      <c r="K104"/>
    </row>
    <row r="105" spans="8:13" x14ac:dyDescent="0.2">
      <c r="K105"/>
    </row>
    <row r="106" spans="8:13" x14ac:dyDescent="0.2">
      <c r="K106"/>
    </row>
    <row r="107" spans="8:13" x14ac:dyDescent="0.2">
      <c r="K107"/>
    </row>
  </sheetData>
  <pageMargins left="0.7" right="0.7" top="0.75" bottom="0.75" header="0.3" footer="0.3"/>
  <drawing r:id="rId12"/>
  <legacyDrawing r:id="rId13"/>
  <tableParts count="3">
    <tablePart r:id="rId14"/>
    <tablePart r:id="rId15"/>
    <tablePart r:id="rId16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6D75-57C1-4B79-B138-170EA423D719}">
  <dimension ref="A1:W64"/>
  <sheetViews>
    <sheetView workbookViewId="0">
      <selection activeCell="U2" sqref="U2"/>
    </sheetView>
  </sheetViews>
  <sheetFormatPr defaultRowHeight="12.75" x14ac:dyDescent="0.2"/>
  <cols>
    <col min="2" max="2" width="25.85546875" customWidth="1"/>
    <col min="3" max="3" width="20.140625" customWidth="1"/>
    <col min="4" max="4" width="22.42578125" customWidth="1"/>
    <col min="7" max="7" width="16.28515625" customWidth="1"/>
    <col min="21" max="21" width="15.140625" customWidth="1"/>
    <col min="23" max="23" width="9.140625" style="3"/>
  </cols>
  <sheetData>
    <row r="1" spans="1:23" ht="127.5" x14ac:dyDescent="0.2">
      <c r="A1" s="6" t="s">
        <v>461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17</v>
      </c>
      <c r="W1" s="7" t="s">
        <v>20</v>
      </c>
    </row>
    <row r="2" spans="1:23" ht="76.5" x14ac:dyDescent="0.2">
      <c r="A2" s="8">
        <v>1</v>
      </c>
      <c r="B2" s="9">
        <v>44879.738863576393</v>
      </c>
      <c r="C2" s="10" t="s">
        <v>22</v>
      </c>
      <c r="D2" s="10" t="s">
        <v>23</v>
      </c>
      <c r="E2" s="10" t="s">
        <v>24</v>
      </c>
      <c r="F2" s="11" t="s">
        <v>25</v>
      </c>
      <c r="G2" s="12">
        <v>33556</v>
      </c>
      <c r="H2" s="10" t="s">
        <v>26</v>
      </c>
      <c r="I2" s="10" t="s">
        <v>27</v>
      </c>
      <c r="J2" s="10" t="s">
        <v>28</v>
      </c>
      <c r="K2" s="10" t="s">
        <v>29</v>
      </c>
      <c r="L2" s="13" t="s">
        <v>30</v>
      </c>
      <c r="M2" s="13" t="s">
        <v>31</v>
      </c>
      <c r="N2" s="10">
        <v>4</v>
      </c>
      <c r="O2" s="10" t="s">
        <v>32</v>
      </c>
      <c r="P2" s="10" t="s">
        <v>33</v>
      </c>
      <c r="Q2" s="10" t="s">
        <v>34</v>
      </c>
      <c r="R2" s="10" t="s">
        <v>35</v>
      </c>
      <c r="S2" s="10" t="s">
        <v>33</v>
      </c>
      <c r="T2" s="10" t="s">
        <v>34</v>
      </c>
      <c r="U2" s="10" t="s">
        <v>35</v>
      </c>
      <c r="V2" s="10" t="s">
        <v>33</v>
      </c>
      <c r="W2" s="13" t="s">
        <v>36</v>
      </c>
    </row>
    <row r="3" spans="1:23" ht="76.5" x14ac:dyDescent="0.2">
      <c r="A3" s="8">
        <v>2</v>
      </c>
      <c r="B3" s="9">
        <v>44879.756660439816</v>
      </c>
      <c r="C3" s="10" t="s">
        <v>37</v>
      </c>
      <c r="D3" s="10" t="s">
        <v>38</v>
      </c>
      <c r="E3" s="10" t="s">
        <v>24</v>
      </c>
      <c r="F3" s="11" t="s">
        <v>39</v>
      </c>
      <c r="G3" s="12">
        <v>31694</v>
      </c>
      <c r="H3" s="10" t="s">
        <v>40</v>
      </c>
      <c r="I3" s="10" t="s">
        <v>41</v>
      </c>
      <c r="J3" s="10" t="s">
        <v>42</v>
      </c>
      <c r="K3" s="10" t="s">
        <v>43</v>
      </c>
      <c r="L3" s="13" t="s">
        <v>44</v>
      </c>
      <c r="M3" s="13" t="s">
        <v>45</v>
      </c>
      <c r="N3" s="10">
        <v>5</v>
      </c>
      <c r="O3" s="10" t="s">
        <v>46</v>
      </c>
      <c r="P3" s="10" t="s">
        <v>33</v>
      </c>
      <c r="Q3" s="10" t="s">
        <v>47</v>
      </c>
      <c r="R3" s="10" t="s">
        <v>33</v>
      </c>
      <c r="S3" s="10" t="s">
        <v>33</v>
      </c>
      <c r="T3" s="10" t="s">
        <v>47</v>
      </c>
      <c r="U3" s="10" t="s">
        <v>33</v>
      </c>
      <c r="V3" s="10" t="s">
        <v>33</v>
      </c>
      <c r="W3" s="13" t="s">
        <v>48</v>
      </c>
    </row>
    <row r="4" spans="1:23" ht="102" x14ac:dyDescent="0.2">
      <c r="A4" s="8">
        <v>3</v>
      </c>
      <c r="B4" s="9">
        <v>44879.771902881941</v>
      </c>
      <c r="C4" s="10" t="s">
        <v>49</v>
      </c>
      <c r="D4" s="10" t="s">
        <v>50</v>
      </c>
      <c r="E4" s="10" t="s">
        <v>51</v>
      </c>
      <c r="F4" s="11" t="s">
        <v>52</v>
      </c>
      <c r="G4" s="12">
        <v>27608</v>
      </c>
      <c r="H4" s="10" t="s">
        <v>26</v>
      </c>
      <c r="I4" s="10" t="s">
        <v>53</v>
      </c>
      <c r="J4" s="10" t="s">
        <v>54</v>
      </c>
      <c r="K4" s="10" t="s">
        <v>55</v>
      </c>
      <c r="L4" s="13" t="s">
        <v>56</v>
      </c>
      <c r="M4" s="13" t="s">
        <v>57</v>
      </c>
      <c r="N4" s="10" t="s">
        <v>58</v>
      </c>
      <c r="O4" s="10" t="s">
        <v>32</v>
      </c>
      <c r="P4" s="10" t="s">
        <v>33</v>
      </c>
      <c r="Q4" s="10" t="s">
        <v>34</v>
      </c>
      <c r="R4" s="10" t="s">
        <v>59</v>
      </c>
      <c r="S4" s="10" t="s">
        <v>33</v>
      </c>
      <c r="T4" s="10" t="s">
        <v>47</v>
      </c>
      <c r="U4" s="10" t="s">
        <v>33</v>
      </c>
      <c r="V4" s="10" t="s">
        <v>35</v>
      </c>
      <c r="W4" s="13" t="s">
        <v>60</v>
      </c>
    </row>
    <row r="5" spans="1:23" ht="63.75" x14ac:dyDescent="0.2">
      <c r="A5" s="8">
        <v>4</v>
      </c>
      <c r="B5" s="9">
        <v>44879.996031828705</v>
      </c>
      <c r="C5" s="10" t="s">
        <v>61</v>
      </c>
      <c r="D5" s="10" t="s">
        <v>62</v>
      </c>
      <c r="E5" s="10" t="s">
        <v>63</v>
      </c>
      <c r="F5" s="11" t="s">
        <v>64</v>
      </c>
      <c r="G5" s="12">
        <v>33939</v>
      </c>
      <c r="H5" s="10" t="s">
        <v>65</v>
      </c>
      <c r="I5" s="10" t="s">
        <v>66</v>
      </c>
      <c r="J5" s="10" t="s">
        <v>67</v>
      </c>
      <c r="K5" s="10" t="s">
        <v>67</v>
      </c>
      <c r="L5" s="13" t="s">
        <v>68</v>
      </c>
      <c r="M5" s="13" t="s">
        <v>69</v>
      </c>
      <c r="N5" s="10" t="s">
        <v>70</v>
      </c>
      <c r="O5" s="10" t="s">
        <v>32</v>
      </c>
      <c r="P5" s="14"/>
      <c r="Q5" s="10" t="s">
        <v>34</v>
      </c>
      <c r="R5" s="10" t="s">
        <v>71</v>
      </c>
      <c r="S5" s="10" t="s">
        <v>71</v>
      </c>
      <c r="T5" s="10" t="s">
        <v>34</v>
      </c>
      <c r="U5" s="14"/>
      <c r="V5" s="14"/>
      <c r="W5" s="13" t="s">
        <v>72</v>
      </c>
    </row>
    <row r="6" spans="1:23" ht="63.75" x14ac:dyDescent="0.2">
      <c r="A6" s="8">
        <v>5</v>
      </c>
      <c r="B6" s="9">
        <v>44880.389883333337</v>
      </c>
      <c r="C6" s="10" t="s">
        <v>73</v>
      </c>
      <c r="D6" s="10" t="s">
        <v>74</v>
      </c>
      <c r="E6" s="10" t="s">
        <v>24</v>
      </c>
      <c r="F6" s="11" t="s">
        <v>75</v>
      </c>
      <c r="G6" s="12">
        <v>27522</v>
      </c>
      <c r="H6" s="10" t="s">
        <v>26</v>
      </c>
      <c r="I6" s="10" t="s">
        <v>53</v>
      </c>
      <c r="J6" s="10" t="s">
        <v>76</v>
      </c>
      <c r="K6" s="10" t="s">
        <v>77</v>
      </c>
      <c r="L6" s="13" t="s">
        <v>78</v>
      </c>
      <c r="M6" s="13" t="s">
        <v>79</v>
      </c>
      <c r="N6" s="10">
        <v>4</v>
      </c>
      <c r="O6" s="10" t="s">
        <v>32</v>
      </c>
      <c r="P6" s="10" t="s">
        <v>33</v>
      </c>
      <c r="Q6" s="10" t="s">
        <v>34</v>
      </c>
      <c r="R6" s="10" t="s">
        <v>80</v>
      </c>
      <c r="S6" s="10" t="s">
        <v>33</v>
      </c>
      <c r="T6" s="10" t="s">
        <v>47</v>
      </c>
      <c r="U6" s="10" t="s">
        <v>33</v>
      </c>
      <c r="V6" s="10" t="s">
        <v>35</v>
      </c>
      <c r="W6" s="13" t="s">
        <v>81</v>
      </c>
    </row>
    <row r="7" spans="1:23" ht="89.25" x14ac:dyDescent="0.2">
      <c r="A7" s="8">
        <v>6</v>
      </c>
      <c r="B7" s="9">
        <v>44880.408318680551</v>
      </c>
      <c r="C7" s="10" t="s">
        <v>82</v>
      </c>
      <c r="D7" s="10" t="s">
        <v>83</v>
      </c>
      <c r="E7" s="10" t="s">
        <v>51</v>
      </c>
      <c r="F7" s="11" t="s">
        <v>84</v>
      </c>
      <c r="G7" s="12">
        <v>31028</v>
      </c>
      <c r="H7" s="10" t="s">
        <v>26</v>
      </c>
      <c r="I7" s="10" t="s">
        <v>85</v>
      </c>
      <c r="J7" s="10" t="s">
        <v>86</v>
      </c>
      <c r="K7" s="10" t="s">
        <v>87</v>
      </c>
      <c r="L7" s="13" t="s">
        <v>88</v>
      </c>
      <c r="M7" s="13" t="s">
        <v>89</v>
      </c>
      <c r="N7" s="10">
        <v>4</v>
      </c>
      <c r="O7" s="10" t="s">
        <v>32</v>
      </c>
      <c r="P7" s="10" t="s">
        <v>33</v>
      </c>
      <c r="Q7" s="10" t="s">
        <v>34</v>
      </c>
      <c r="R7" s="10" t="s">
        <v>80</v>
      </c>
      <c r="S7" s="10" t="s">
        <v>33</v>
      </c>
      <c r="T7" s="10" t="s">
        <v>47</v>
      </c>
      <c r="U7" s="10" t="s">
        <v>33</v>
      </c>
      <c r="V7" s="10" t="s">
        <v>90</v>
      </c>
      <c r="W7" s="13" t="s">
        <v>91</v>
      </c>
    </row>
    <row r="8" spans="1:23" ht="114.75" x14ac:dyDescent="0.2">
      <c r="A8" s="8">
        <v>7</v>
      </c>
      <c r="B8" s="9">
        <v>44880.433610555556</v>
      </c>
      <c r="C8" s="10" t="s">
        <v>92</v>
      </c>
      <c r="D8" s="10" t="s">
        <v>93</v>
      </c>
      <c r="E8" s="10" t="s">
        <v>51</v>
      </c>
      <c r="F8" s="11" t="s">
        <v>94</v>
      </c>
      <c r="G8" s="12">
        <v>25428</v>
      </c>
      <c r="H8" s="10" t="s">
        <v>26</v>
      </c>
      <c r="I8" s="10" t="s">
        <v>85</v>
      </c>
      <c r="J8" s="10" t="s">
        <v>95</v>
      </c>
      <c r="K8" s="10" t="s">
        <v>96</v>
      </c>
      <c r="L8" s="13" t="s">
        <v>97</v>
      </c>
      <c r="M8" s="13" t="s">
        <v>98</v>
      </c>
      <c r="N8" s="10">
        <v>6</v>
      </c>
      <c r="O8" s="10" t="s">
        <v>32</v>
      </c>
      <c r="P8" s="10" t="s">
        <v>33</v>
      </c>
      <c r="Q8" s="10" t="s">
        <v>34</v>
      </c>
      <c r="R8" s="10" t="s">
        <v>80</v>
      </c>
      <c r="S8" s="10" t="s">
        <v>33</v>
      </c>
      <c r="T8" s="10" t="s">
        <v>47</v>
      </c>
      <c r="U8" s="10" t="s">
        <v>33</v>
      </c>
      <c r="V8" s="10" t="s">
        <v>35</v>
      </c>
      <c r="W8" s="13" t="s">
        <v>99</v>
      </c>
    </row>
    <row r="9" spans="1:23" ht="114.75" x14ac:dyDescent="0.2">
      <c r="A9" s="8">
        <v>8</v>
      </c>
      <c r="B9" s="9">
        <v>44880.465241377315</v>
      </c>
      <c r="C9" s="10" t="s">
        <v>100</v>
      </c>
      <c r="D9" s="10" t="s">
        <v>101</v>
      </c>
      <c r="E9" s="10" t="s">
        <v>102</v>
      </c>
      <c r="F9" s="11" t="s">
        <v>103</v>
      </c>
      <c r="G9" s="12">
        <v>28281</v>
      </c>
      <c r="H9" s="10" t="s">
        <v>26</v>
      </c>
      <c r="I9" s="10" t="s">
        <v>85</v>
      </c>
      <c r="J9" s="10" t="s">
        <v>104</v>
      </c>
      <c r="K9" s="10" t="s">
        <v>96</v>
      </c>
      <c r="L9" s="13" t="s">
        <v>105</v>
      </c>
      <c r="M9" s="13" t="s">
        <v>98</v>
      </c>
      <c r="N9" s="10">
        <v>4</v>
      </c>
      <c r="O9" s="10" t="s">
        <v>32</v>
      </c>
      <c r="P9" s="10" t="s">
        <v>33</v>
      </c>
      <c r="Q9" s="10" t="s">
        <v>34</v>
      </c>
      <c r="R9" s="10" t="s">
        <v>59</v>
      </c>
      <c r="S9" s="10" t="s">
        <v>33</v>
      </c>
      <c r="T9" s="10" t="s">
        <v>47</v>
      </c>
      <c r="U9" s="10" t="s">
        <v>33</v>
      </c>
      <c r="V9" s="10" t="s">
        <v>106</v>
      </c>
      <c r="W9" s="13" t="s">
        <v>99</v>
      </c>
    </row>
    <row r="10" spans="1:23" ht="114.75" x14ac:dyDescent="0.2">
      <c r="A10" s="8">
        <v>9</v>
      </c>
      <c r="B10" s="9">
        <v>44880.486140486115</v>
      </c>
      <c r="C10" s="10" t="s">
        <v>107</v>
      </c>
      <c r="D10" s="10" t="s">
        <v>108</v>
      </c>
      <c r="E10" s="10" t="s">
        <v>102</v>
      </c>
      <c r="F10" s="11" t="s">
        <v>109</v>
      </c>
      <c r="G10" s="12">
        <v>32370</v>
      </c>
      <c r="H10" s="10" t="s">
        <v>26</v>
      </c>
      <c r="I10" s="10" t="s">
        <v>85</v>
      </c>
      <c r="J10" s="10" t="s">
        <v>110</v>
      </c>
      <c r="K10" s="10" t="s">
        <v>111</v>
      </c>
      <c r="L10" s="13" t="s">
        <v>105</v>
      </c>
      <c r="M10" s="13" t="s">
        <v>98</v>
      </c>
      <c r="N10" s="10">
        <v>3</v>
      </c>
      <c r="O10" s="10" t="s">
        <v>32</v>
      </c>
      <c r="P10" s="10" t="s">
        <v>33</v>
      </c>
      <c r="Q10" s="10" t="s">
        <v>47</v>
      </c>
      <c r="R10" s="10" t="s">
        <v>33</v>
      </c>
      <c r="S10" s="10" t="s">
        <v>90</v>
      </c>
      <c r="T10" s="10" t="s">
        <v>47</v>
      </c>
      <c r="U10" s="10" t="s">
        <v>33</v>
      </c>
      <c r="V10" s="10" t="s">
        <v>112</v>
      </c>
      <c r="W10" s="13" t="s">
        <v>99</v>
      </c>
    </row>
    <row r="11" spans="1:23" ht="102" x14ac:dyDescent="0.2">
      <c r="A11" s="8">
        <v>10</v>
      </c>
      <c r="B11" s="9">
        <v>44880.574544722222</v>
      </c>
      <c r="C11" s="10" t="s">
        <v>113</v>
      </c>
      <c r="D11" s="10" t="s">
        <v>114</v>
      </c>
      <c r="E11" s="10" t="s">
        <v>102</v>
      </c>
      <c r="F11" s="11" t="s">
        <v>115</v>
      </c>
      <c r="G11" s="12">
        <v>30853</v>
      </c>
      <c r="H11" s="10" t="s">
        <v>26</v>
      </c>
      <c r="I11" s="10" t="s">
        <v>85</v>
      </c>
      <c r="J11" s="10" t="s">
        <v>116</v>
      </c>
      <c r="K11" s="10" t="s">
        <v>117</v>
      </c>
      <c r="L11" s="13" t="s">
        <v>105</v>
      </c>
      <c r="M11" s="13" t="s">
        <v>118</v>
      </c>
      <c r="N11" s="10">
        <v>4</v>
      </c>
      <c r="O11" s="10" t="s">
        <v>32</v>
      </c>
      <c r="P11" s="10" t="s">
        <v>33</v>
      </c>
      <c r="Q11" s="10" t="s">
        <v>34</v>
      </c>
      <c r="R11" s="10" t="s">
        <v>80</v>
      </c>
      <c r="S11" s="10" t="s">
        <v>33</v>
      </c>
      <c r="T11" s="10" t="s">
        <v>47</v>
      </c>
      <c r="U11" s="10" t="s">
        <v>33</v>
      </c>
      <c r="V11" s="10" t="s">
        <v>35</v>
      </c>
      <c r="W11" s="13" t="s">
        <v>119</v>
      </c>
    </row>
    <row r="12" spans="1:23" ht="102" x14ac:dyDescent="0.2">
      <c r="A12" s="8">
        <v>11</v>
      </c>
      <c r="B12" s="9">
        <v>44881.377760787036</v>
      </c>
      <c r="C12" s="10" t="s">
        <v>120</v>
      </c>
      <c r="D12" s="10" t="s">
        <v>121</v>
      </c>
      <c r="E12" s="10" t="s">
        <v>122</v>
      </c>
      <c r="F12" s="11" t="s">
        <v>123</v>
      </c>
      <c r="G12" s="12">
        <v>34391</v>
      </c>
      <c r="H12" s="10" t="s">
        <v>124</v>
      </c>
      <c r="I12" s="10" t="s">
        <v>125</v>
      </c>
      <c r="J12" s="10" t="s">
        <v>126</v>
      </c>
      <c r="K12" s="10" t="s">
        <v>126</v>
      </c>
      <c r="L12" s="13" t="s">
        <v>127</v>
      </c>
      <c r="M12" s="13" t="s">
        <v>128</v>
      </c>
      <c r="N12" s="10" t="s">
        <v>129</v>
      </c>
      <c r="O12" s="10" t="s">
        <v>32</v>
      </c>
      <c r="P12" s="10"/>
      <c r="Q12" s="10" t="s">
        <v>34</v>
      </c>
      <c r="R12" s="10" t="s">
        <v>130</v>
      </c>
      <c r="S12" s="10" t="s">
        <v>131</v>
      </c>
      <c r="T12" s="10" t="s">
        <v>47</v>
      </c>
      <c r="U12" s="14"/>
      <c r="V12" s="10" t="s">
        <v>131</v>
      </c>
      <c r="W12" s="13" t="s">
        <v>132</v>
      </c>
    </row>
    <row r="13" spans="1:23" ht="63.75" x14ac:dyDescent="0.2">
      <c r="A13" s="8">
        <v>12</v>
      </c>
      <c r="B13" s="9">
        <v>44881.368564525459</v>
      </c>
      <c r="C13" s="10" t="s">
        <v>134</v>
      </c>
      <c r="D13" s="10" t="s">
        <v>135</v>
      </c>
      <c r="E13" s="10" t="s">
        <v>63</v>
      </c>
      <c r="F13" s="11" t="s">
        <v>136</v>
      </c>
      <c r="G13" s="12">
        <v>34335</v>
      </c>
      <c r="H13" s="10" t="s">
        <v>65</v>
      </c>
      <c r="I13" s="10" t="s">
        <v>137</v>
      </c>
      <c r="J13" s="10" t="s">
        <v>137</v>
      </c>
      <c r="K13" s="10" t="s">
        <v>138</v>
      </c>
      <c r="L13" s="13" t="s">
        <v>139</v>
      </c>
      <c r="M13" s="13" t="s">
        <v>69</v>
      </c>
      <c r="N13" s="10" t="s">
        <v>140</v>
      </c>
      <c r="O13" s="10" t="s">
        <v>32</v>
      </c>
      <c r="P13" s="10" t="s">
        <v>141</v>
      </c>
      <c r="Q13" s="10" t="s">
        <v>34</v>
      </c>
      <c r="R13" s="10" t="s">
        <v>142</v>
      </c>
      <c r="S13" s="10" t="s">
        <v>143</v>
      </c>
      <c r="T13" s="10" t="s">
        <v>47</v>
      </c>
      <c r="U13" s="14"/>
      <c r="V13" s="10" t="s">
        <v>144</v>
      </c>
      <c r="W13" s="13" t="s">
        <v>145</v>
      </c>
    </row>
    <row r="14" spans="1:23" ht="63.75" x14ac:dyDescent="0.2">
      <c r="A14" s="8">
        <v>13</v>
      </c>
      <c r="B14" s="9">
        <v>44881.370732951385</v>
      </c>
      <c r="C14" s="10" t="s">
        <v>146</v>
      </c>
      <c r="D14" s="10" t="s">
        <v>147</v>
      </c>
      <c r="E14" s="10" t="s">
        <v>122</v>
      </c>
      <c r="F14" s="11" t="s">
        <v>148</v>
      </c>
      <c r="G14" s="12">
        <v>34335</v>
      </c>
      <c r="H14" s="10" t="s">
        <v>124</v>
      </c>
      <c r="I14" s="10" t="s">
        <v>125</v>
      </c>
      <c r="J14" s="10" t="s">
        <v>149</v>
      </c>
      <c r="K14" s="10" t="s">
        <v>149</v>
      </c>
      <c r="L14" s="13" t="s">
        <v>150</v>
      </c>
      <c r="M14" s="13" t="s">
        <v>151</v>
      </c>
      <c r="N14" s="10">
        <v>4</v>
      </c>
      <c r="O14" s="10" t="s">
        <v>32</v>
      </c>
      <c r="P14" s="14"/>
      <c r="Q14" s="10" t="s">
        <v>34</v>
      </c>
      <c r="R14" s="10" t="s">
        <v>152</v>
      </c>
      <c r="S14" s="10" t="s">
        <v>131</v>
      </c>
      <c r="T14" s="10" t="s">
        <v>47</v>
      </c>
      <c r="U14" s="14"/>
      <c r="V14" s="10" t="s">
        <v>131</v>
      </c>
      <c r="W14" s="13" t="s">
        <v>153</v>
      </c>
    </row>
    <row r="15" spans="1:23" ht="63.75" x14ac:dyDescent="0.2">
      <c r="A15" s="8">
        <v>14</v>
      </c>
      <c r="B15" s="9">
        <v>44881.373082222221</v>
      </c>
      <c r="C15" s="10" t="s">
        <v>154</v>
      </c>
      <c r="D15" s="10" t="s">
        <v>155</v>
      </c>
      <c r="E15" s="10" t="s">
        <v>63</v>
      </c>
      <c r="F15" s="11" t="s">
        <v>156</v>
      </c>
      <c r="G15" s="12">
        <v>35195</v>
      </c>
      <c r="H15" s="10" t="s">
        <v>65</v>
      </c>
      <c r="I15" s="10" t="s">
        <v>66</v>
      </c>
      <c r="J15" s="10" t="s">
        <v>157</v>
      </c>
      <c r="K15" s="10" t="s">
        <v>157</v>
      </c>
      <c r="L15" s="13" t="s">
        <v>158</v>
      </c>
      <c r="M15" s="13" t="s">
        <v>69</v>
      </c>
      <c r="N15" s="10" t="s">
        <v>159</v>
      </c>
      <c r="O15" s="10" t="s">
        <v>32</v>
      </c>
      <c r="P15" s="10" t="s">
        <v>141</v>
      </c>
      <c r="Q15" s="10" t="s">
        <v>34</v>
      </c>
      <c r="R15" s="10" t="s">
        <v>160</v>
      </c>
      <c r="S15" s="10" t="s">
        <v>161</v>
      </c>
      <c r="T15" s="10" t="s">
        <v>47</v>
      </c>
      <c r="U15" s="10" t="s">
        <v>160</v>
      </c>
      <c r="V15" s="10" t="s">
        <v>161</v>
      </c>
      <c r="W15" s="13" t="s">
        <v>162</v>
      </c>
    </row>
    <row r="16" spans="1:23" ht="51" x14ac:dyDescent="0.2">
      <c r="A16" s="8">
        <v>15</v>
      </c>
      <c r="B16" s="9">
        <v>44881.410812164351</v>
      </c>
      <c r="C16" s="10" t="s">
        <v>163</v>
      </c>
      <c r="D16" s="10" t="s">
        <v>164</v>
      </c>
      <c r="E16" s="10" t="s">
        <v>63</v>
      </c>
      <c r="F16" s="11" t="s">
        <v>165</v>
      </c>
      <c r="G16" s="12">
        <v>36892</v>
      </c>
      <c r="H16" s="10" t="s">
        <v>166</v>
      </c>
      <c r="I16" s="10" t="s">
        <v>167</v>
      </c>
      <c r="J16" s="10" t="s">
        <v>168</v>
      </c>
      <c r="K16" s="10" t="s">
        <v>169</v>
      </c>
      <c r="L16" s="13" t="s">
        <v>170</v>
      </c>
      <c r="M16" s="13" t="s">
        <v>171</v>
      </c>
      <c r="N16" s="10" t="s">
        <v>172</v>
      </c>
      <c r="O16" s="10" t="s">
        <v>32</v>
      </c>
      <c r="P16" s="14"/>
      <c r="Q16" s="10" t="s">
        <v>34</v>
      </c>
      <c r="R16" s="10" t="s">
        <v>173</v>
      </c>
      <c r="S16" s="10" t="s">
        <v>174</v>
      </c>
      <c r="T16" s="10" t="s">
        <v>34</v>
      </c>
      <c r="U16" s="10" t="s">
        <v>173</v>
      </c>
      <c r="V16" s="14"/>
      <c r="W16" s="13" t="s">
        <v>175</v>
      </c>
    </row>
    <row r="17" spans="1:23" ht="102" x14ac:dyDescent="0.2">
      <c r="A17" s="8">
        <v>16</v>
      </c>
      <c r="B17" s="9">
        <v>44881.415395937496</v>
      </c>
      <c r="C17" s="10" t="s">
        <v>176</v>
      </c>
      <c r="D17" s="10" t="s">
        <v>177</v>
      </c>
      <c r="E17" s="10" t="s">
        <v>178</v>
      </c>
      <c r="F17" s="11" t="s">
        <v>179</v>
      </c>
      <c r="G17" s="12">
        <v>36431</v>
      </c>
      <c r="H17" s="10" t="s">
        <v>124</v>
      </c>
      <c r="I17" s="10" t="s">
        <v>125</v>
      </c>
      <c r="J17" s="10" t="s">
        <v>180</v>
      </c>
      <c r="K17" s="10" t="s">
        <v>181</v>
      </c>
      <c r="L17" s="13" t="s">
        <v>150</v>
      </c>
      <c r="M17" s="13" t="s">
        <v>182</v>
      </c>
      <c r="N17" s="10">
        <v>4</v>
      </c>
      <c r="O17" s="10" t="s">
        <v>32</v>
      </c>
      <c r="P17" s="14"/>
      <c r="Q17" s="10" t="s">
        <v>34</v>
      </c>
      <c r="R17" s="10" t="s">
        <v>183</v>
      </c>
      <c r="S17" s="10" t="s">
        <v>183</v>
      </c>
      <c r="T17" s="10" t="s">
        <v>34</v>
      </c>
      <c r="U17" s="10" t="s">
        <v>183</v>
      </c>
      <c r="V17" s="14"/>
      <c r="W17" s="13" t="s">
        <v>184</v>
      </c>
    </row>
    <row r="18" spans="1:23" ht="51" x14ac:dyDescent="0.2">
      <c r="A18" s="8">
        <v>17</v>
      </c>
      <c r="B18" s="9">
        <v>44881.423425023153</v>
      </c>
      <c r="C18" s="10" t="s">
        <v>185</v>
      </c>
      <c r="D18" s="10" t="s">
        <v>186</v>
      </c>
      <c r="E18" s="10" t="s">
        <v>63</v>
      </c>
      <c r="F18" s="11" t="s">
        <v>187</v>
      </c>
      <c r="G18" s="12">
        <v>36047</v>
      </c>
      <c r="H18" s="10" t="s">
        <v>65</v>
      </c>
      <c r="I18" s="10" t="s">
        <v>66</v>
      </c>
      <c r="J18" s="10" t="s">
        <v>66</v>
      </c>
      <c r="K18" s="10" t="s">
        <v>188</v>
      </c>
      <c r="L18" s="13" t="s">
        <v>189</v>
      </c>
      <c r="M18" s="13" t="s">
        <v>190</v>
      </c>
      <c r="N18" s="10" t="s">
        <v>70</v>
      </c>
      <c r="O18" s="10" t="s">
        <v>32</v>
      </c>
      <c r="P18" s="10" t="s">
        <v>141</v>
      </c>
      <c r="Q18" s="10" t="s">
        <v>34</v>
      </c>
      <c r="R18" s="10" t="s">
        <v>191</v>
      </c>
      <c r="S18" s="10" t="s">
        <v>192</v>
      </c>
      <c r="T18" s="10" t="s">
        <v>47</v>
      </c>
      <c r="U18" s="14"/>
      <c r="V18" s="10" t="s">
        <v>192</v>
      </c>
      <c r="W18" s="13" t="s">
        <v>66</v>
      </c>
    </row>
    <row r="19" spans="1:23" ht="51" x14ac:dyDescent="0.2">
      <c r="A19" s="8">
        <v>18</v>
      </c>
      <c r="B19" s="9">
        <v>44881.42673457176</v>
      </c>
      <c r="C19" s="10" t="s">
        <v>193</v>
      </c>
      <c r="D19" s="10" t="s">
        <v>194</v>
      </c>
      <c r="E19" s="10" t="s">
        <v>63</v>
      </c>
      <c r="F19" s="11" t="s">
        <v>195</v>
      </c>
      <c r="G19" s="12">
        <v>35065</v>
      </c>
      <c r="H19" s="10" t="s">
        <v>65</v>
      </c>
      <c r="I19" s="10" t="s">
        <v>66</v>
      </c>
      <c r="J19" s="10" t="s">
        <v>196</v>
      </c>
      <c r="K19" s="10" t="s">
        <v>197</v>
      </c>
      <c r="L19" s="13" t="s">
        <v>189</v>
      </c>
      <c r="M19" s="13" t="s">
        <v>190</v>
      </c>
      <c r="N19" s="10" t="s">
        <v>70</v>
      </c>
      <c r="O19" s="10" t="s">
        <v>32</v>
      </c>
      <c r="P19" s="10" t="s">
        <v>141</v>
      </c>
      <c r="Q19" s="10" t="s">
        <v>34</v>
      </c>
      <c r="R19" s="10" t="s">
        <v>198</v>
      </c>
      <c r="S19" s="10" t="s">
        <v>192</v>
      </c>
      <c r="T19" s="10" t="s">
        <v>47</v>
      </c>
      <c r="U19" s="14"/>
      <c r="V19" s="10" t="s">
        <v>192</v>
      </c>
      <c r="W19" s="13" t="s">
        <v>66</v>
      </c>
    </row>
    <row r="20" spans="1:23" ht="51" x14ac:dyDescent="0.2">
      <c r="A20" s="8">
        <v>19</v>
      </c>
      <c r="B20" s="9">
        <v>44881.452333703703</v>
      </c>
      <c r="C20" s="10" t="s">
        <v>199</v>
      </c>
      <c r="D20" s="10" t="s">
        <v>200</v>
      </c>
      <c r="E20" s="10" t="s">
        <v>63</v>
      </c>
      <c r="F20" s="11" t="s">
        <v>201</v>
      </c>
      <c r="G20" s="12">
        <v>33532</v>
      </c>
      <c r="H20" s="10" t="s">
        <v>65</v>
      </c>
      <c r="I20" s="10" t="s">
        <v>202</v>
      </c>
      <c r="J20" s="10" t="s">
        <v>202</v>
      </c>
      <c r="K20" s="10" t="s">
        <v>203</v>
      </c>
      <c r="L20" s="13" t="s">
        <v>158</v>
      </c>
      <c r="M20" s="13" t="s">
        <v>204</v>
      </c>
      <c r="N20" s="10" t="s">
        <v>205</v>
      </c>
      <c r="O20" s="10" t="s">
        <v>32</v>
      </c>
      <c r="P20" s="14"/>
      <c r="Q20" s="10" t="s">
        <v>47</v>
      </c>
      <c r="R20" s="14"/>
      <c r="S20" s="10" t="s">
        <v>144</v>
      </c>
      <c r="T20" s="10" t="s">
        <v>47</v>
      </c>
      <c r="U20" s="14"/>
      <c r="V20" s="10" t="s">
        <v>144</v>
      </c>
      <c r="W20" s="13" t="s">
        <v>66</v>
      </c>
    </row>
    <row r="21" spans="1:23" ht="51" x14ac:dyDescent="0.2">
      <c r="A21" s="8">
        <v>20</v>
      </c>
      <c r="B21" s="9">
        <v>44881.452467256946</v>
      </c>
      <c r="C21" s="10" t="s">
        <v>206</v>
      </c>
      <c r="D21" s="10" t="s">
        <v>207</v>
      </c>
      <c r="E21" s="10" t="s">
        <v>63</v>
      </c>
      <c r="F21" s="11" t="s">
        <v>208</v>
      </c>
      <c r="G21" s="12">
        <v>36331</v>
      </c>
      <c r="H21" s="10" t="s">
        <v>65</v>
      </c>
      <c r="I21" s="10" t="s">
        <v>209</v>
      </c>
      <c r="J21" s="10" t="s">
        <v>210</v>
      </c>
      <c r="K21" s="10" t="s">
        <v>211</v>
      </c>
      <c r="L21" s="13" t="s">
        <v>212</v>
      </c>
      <c r="M21" s="13" t="s">
        <v>171</v>
      </c>
      <c r="N21" s="10" t="s">
        <v>213</v>
      </c>
      <c r="O21" s="10" t="s">
        <v>32</v>
      </c>
      <c r="P21" s="14"/>
      <c r="Q21" s="10" t="s">
        <v>34</v>
      </c>
      <c r="R21" s="10" t="s">
        <v>173</v>
      </c>
      <c r="S21" s="10" t="s">
        <v>174</v>
      </c>
      <c r="T21" s="10" t="s">
        <v>34</v>
      </c>
      <c r="U21" s="10" t="s">
        <v>173</v>
      </c>
      <c r="V21" s="14"/>
      <c r="W21" s="13" t="s">
        <v>214</v>
      </c>
    </row>
    <row r="22" spans="1:23" ht="51" x14ac:dyDescent="0.2">
      <c r="A22" s="8">
        <v>21</v>
      </c>
      <c r="B22" s="9">
        <v>44881.458913263894</v>
      </c>
      <c r="C22" s="10" t="s">
        <v>206</v>
      </c>
      <c r="D22" s="10" t="s">
        <v>215</v>
      </c>
      <c r="E22" s="10" t="s">
        <v>102</v>
      </c>
      <c r="F22" s="11" t="s">
        <v>216</v>
      </c>
      <c r="G22" s="12">
        <v>36329</v>
      </c>
      <c r="H22" s="10" t="s">
        <v>166</v>
      </c>
      <c r="I22" s="10" t="s">
        <v>217</v>
      </c>
      <c r="J22" s="10" t="s">
        <v>218</v>
      </c>
      <c r="K22" s="10" t="s">
        <v>211</v>
      </c>
      <c r="L22" s="13" t="s">
        <v>219</v>
      </c>
      <c r="M22" s="13" t="s">
        <v>171</v>
      </c>
      <c r="N22" s="10" t="s">
        <v>220</v>
      </c>
      <c r="O22" s="10" t="s">
        <v>32</v>
      </c>
      <c r="P22" s="14"/>
      <c r="Q22" s="10" t="s">
        <v>47</v>
      </c>
      <c r="R22" s="14"/>
      <c r="S22" s="10" t="s">
        <v>221</v>
      </c>
      <c r="T22" s="10" t="s">
        <v>34</v>
      </c>
      <c r="U22" s="14"/>
      <c r="V22" s="14"/>
      <c r="W22" s="13" t="s">
        <v>214</v>
      </c>
    </row>
    <row r="23" spans="1:23" ht="51" x14ac:dyDescent="0.2">
      <c r="A23" s="8">
        <v>22</v>
      </c>
      <c r="B23" s="9">
        <v>44881.461219942124</v>
      </c>
      <c r="C23" s="10" t="s">
        <v>206</v>
      </c>
      <c r="D23" s="10" t="s">
        <v>222</v>
      </c>
      <c r="E23" s="10" t="s">
        <v>63</v>
      </c>
      <c r="F23" s="11" t="s">
        <v>165</v>
      </c>
      <c r="G23" s="12">
        <v>36892</v>
      </c>
      <c r="H23" s="10" t="s">
        <v>166</v>
      </c>
      <c r="I23" s="10" t="s">
        <v>223</v>
      </c>
      <c r="J23" s="10" t="s">
        <v>224</v>
      </c>
      <c r="K23" s="10" t="s">
        <v>225</v>
      </c>
      <c r="L23" s="13" t="s">
        <v>170</v>
      </c>
      <c r="M23" s="13" t="s">
        <v>171</v>
      </c>
      <c r="N23" s="10" t="s">
        <v>172</v>
      </c>
      <c r="O23" s="10" t="s">
        <v>32</v>
      </c>
      <c r="P23" s="14"/>
      <c r="Q23" s="10" t="s">
        <v>47</v>
      </c>
      <c r="R23" s="14"/>
      <c r="S23" s="10" t="s">
        <v>226</v>
      </c>
      <c r="T23" s="10" t="s">
        <v>34</v>
      </c>
      <c r="U23" s="14"/>
      <c r="V23" s="10" t="s">
        <v>226</v>
      </c>
      <c r="W23" s="13" t="s">
        <v>214</v>
      </c>
    </row>
    <row r="24" spans="1:23" ht="63.75" x14ac:dyDescent="0.2">
      <c r="A24" s="8">
        <v>23</v>
      </c>
      <c r="B24" s="9">
        <v>44881.467222662039</v>
      </c>
      <c r="C24" s="10" t="s">
        <v>227</v>
      </c>
      <c r="D24" s="10" t="s">
        <v>228</v>
      </c>
      <c r="E24" s="10" t="s">
        <v>178</v>
      </c>
      <c r="F24" s="11" t="s">
        <v>229</v>
      </c>
      <c r="G24" s="12">
        <v>37538</v>
      </c>
      <c r="H24" s="10" t="s">
        <v>124</v>
      </c>
      <c r="I24" s="10" t="s">
        <v>230</v>
      </c>
      <c r="J24" s="10" t="s">
        <v>231</v>
      </c>
      <c r="K24" s="10" t="s">
        <v>232</v>
      </c>
      <c r="L24" s="13" t="s">
        <v>150</v>
      </c>
      <c r="M24" s="13" t="s">
        <v>233</v>
      </c>
      <c r="N24" s="10">
        <v>1</v>
      </c>
      <c r="O24" s="10" t="s">
        <v>32</v>
      </c>
      <c r="P24" s="14"/>
      <c r="Q24" s="10" t="s">
        <v>34</v>
      </c>
      <c r="R24" s="10" t="s">
        <v>234</v>
      </c>
      <c r="S24" s="10" t="s">
        <v>131</v>
      </c>
      <c r="T24" s="10" t="s">
        <v>47</v>
      </c>
      <c r="U24" s="14"/>
      <c r="V24" s="10" t="s">
        <v>131</v>
      </c>
      <c r="W24" s="13" t="s">
        <v>235</v>
      </c>
    </row>
    <row r="25" spans="1:23" ht="51" x14ac:dyDescent="0.2">
      <c r="A25" s="8">
        <v>24</v>
      </c>
      <c r="B25" s="9">
        <v>44881.492276296296</v>
      </c>
      <c r="C25" s="10" t="s">
        <v>206</v>
      </c>
      <c r="D25" s="10" t="s">
        <v>236</v>
      </c>
      <c r="E25" s="10" t="s">
        <v>237</v>
      </c>
      <c r="F25" s="11" t="s">
        <v>238</v>
      </c>
      <c r="G25" s="12">
        <v>37446</v>
      </c>
      <c r="H25" s="10" t="s">
        <v>65</v>
      </c>
      <c r="I25" s="10" t="s">
        <v>239</v>
      </c>
      <c r="J25" s="10" t="s">
        <v>240</v>
      </c>
      <c r="K25" s="10" t="s">
        <v>211</v>
      </c>
      <c r="L25" s="13" t="s">
        <v>241</v>
      </c>
      <c r="M25" s="13" t="s">
        <v>171</v>
      </c>
      <c r="N25" s="10" t="s">
        <v>242</v>
      </c>
      <c r="O25" s="10" t="s">
        <v>32</v>
      </c>
      <c r="P25" s="14"/>
      <c r="Q25" s="10" t="s">
        <v>47</v>
      </c>
      <c r="R25" s="14"/>
      <c r="S25" s="10" t="s">
        <v>141</v>
      </c>
      <c r="T25" s="10" t="s">
        <v>34</v>
      </c>
      <c r="U25" s="10" t="s">
        <v>243</v>
      </c>
      <c r="V25" s="14"/>
      <c r="W25" s="13" t="s">
        <v>244</v>
      </c>
    </row>
    <row r="26" spans="1:23" ht="51" x14ac:dyDescent="0.2">
      <c r="A26" s="8">
        <v>25</v>
      </c>
      <c r="B26" s="9">
        <v>44881.508149745372</v>
      </c>
      <c r="C26" s="10" t="s">
        <v>206</v>
      </c>
      <c r="D26" s="10" t="s">
        <v>245</v>
      </c>
      <c r="E26" s="10" t="s">
        <v>63</v>
      </c>
      <c r="F26" s="11" t="s">
        <v>246</v>
      </c>
      <c r="G26" s="12">
        <v>34147</v>
      </c>
      <c r="H26" s="10" t="s">
        <v>166</v>
      </c>
      <c r="I26" s="10" t="s">
        <v>247</v>
      </c>
      <c r="J26" s="10" t="s">
        <v>248</v>
      </c>
      <c r="K26" s="10" t="s">
        <v>211</v>
      </c>
      <c r="L26" s="13" t="s">
        <v>249</v>
      </c>
      <c r="M26" s="13" t="s">
        <v>171</v>
      </c>
      <c r="N26" s="10" t="s">
        <v>250</v>
      </c>
      <c r="O26" s="10" t="s">
        <v>32</v>
      </c>
      <c r="P26" s="14"/>
      <c r="Q26" s="10" t="s">
        <v>34</v>
      </c>
      <c r="R26" s="10" t="s">
        <v>71</v>
      </c>
      <c r="S26" s="10" t="s">
        <v>251</v>
      </c>
      <c r="T26" s="10" t="s">
        <v>34</v>
      </c>
      <c r="U26" s="10" t="s">
        <v>71</v>
      </c>
      <c r="V26" s="14"/>
      <c r="W26" s="13" t="s">
        <v>214</v>
      </c>
    </row>
    <row r="27" spans="1:23" ht="38.25" x14ac:dyDescent="0.2">
      <c r="A27" s="8">
        <v>26</v>
      </c>
      <c r="B27" s="9">
        <v>44881.552314004628</v>
      </c>
      <c r="C27" s="10" t="s">
        <v>252</v>
      </c>
      <c r="D27" s="10" t="s">
        <v>253</v>
      </c>
      <c r="E27" s="10" t="s">
        <v>63</v>
      </c>
      <c r="F27" s="11" t="s">
        <v>254</v>
      </c>
      <c r="G27" s="12">
        <v>36069</v>
      </c>
      <c r="H27" s="10" t="s">
        <v>65</v>
      </c>
      <c r="I27" s="10" t="s">
        <v>255</v>
      </c>
      <c r="J27" s="10" t="s">
        <v>256</v>
      </c>
      <c r="K27" s="10" t="s">
        <v>256</v>
      </c>
      <c r="L27" s="13" t="s">
        <v>158</v>
      </c>
      <c r="M27" s="13" t="s">
        <v>257</v>
      </c>
      <c r="N27" s="10" t="s">
        <v>258</v>
      </c>
      <c r="O27" s="10" t="s">
        <v>32</v>
      </c>
      <c r="P27" s="14"/>
      <c r="Q27" s="10" t="s">
        <v>34</v>
      </c>
      <c r="R27" s="10" t="s">
        <v>259</v>
      </c>
      <c r="S27" s="10" t="s">
        <v>260</v>
      </c>
      <c r="T27" s="10" t="s">
        <v>47</v>
      </c>
      <c r="U27" s="14"/>
      <c r="V27" s="10" t="s">
        <v>259</v>
      </c>
      <c r="W27" s="13" t="s">
        <v>66</v>
      </c>
    </row>
    <row r="28" spans="1:23" ht="63.75" x14ac:dyDescent="0.2">
      <c r="A28" s="8">
        <v>27</v>
      </c>
      <c r="B28" s="9">
        <v>44881.630106817131</v>
      </c>
      <c r="C28" s="10" t="s">
        <v>261</v>
      </c>
      <c r="D28" s="10" t="s">
        <v>262</v>
      </c>
      <c r="E28" s="10" t="s">
        <v>122</v>
      </c>
      <c r="F28" s="11" t="s">
        <v>263</v>
      </c>
      <c r="G28" s="12">
        <v>36087</v>
      </c>
      <c r="H28" s="10" t="s">
        <v>124</v>
      </c>
      <c r="I28" s="10" t="s">
        <v>264</v>
      </c>
      <c r="J28" s="10" t="s">
        <v>265</v>
      </c>
      <c r="K28" s="10" t="s">
        <v>266</v>
      </c>
      <c r="L28" s="13" t="s">
        <v>150</v>
      </c>
      <c r="M28" s="13" t="s">
        <v>233</v>
      </c>
      <c r="N28" s="10">
        <v>3</v>
      </c>
      <c r="O28" s="10" t="s">
        <v>32</v>
      </c>
      <c r="P28" s="14"/>
      <c r="Q28" s="10" t="s">
        <v>34</v>
      </c>
      <c r="R28" s="10" t="s">
        <v>152</v>
      </c>
      <c r="S28" s="10" t="s">
        <v>234</v>
      </c>
      <c r="T28" s="10" t="s">
        <v>34</v>
      </c>
      <c r="U28" s="10" t="s">
        <v>152</v>
      </c>
      <c r="V28" s="14"/>
      <c r="W28" s="13" t="s">
        <v>267</v>
      </c>
    </row>
    <row r="29" spans="1:23" ht="63.75" x14ac:dyDescent="0.2">
      <c r="A29" s="8">
        <v>28</v>
      </c>
      <c r="B29" s="9">
        <v>44881.667862361108</v>
      </c>
      <c r="C29" s="10" t="s">
        <v>268</v>
      </c>
      <c r="D29" s="10" t="s">
        <v>269</v>
      </c>
      <c r="E29" s="10" t="s">
        <v>122</v>
      </c>
      <c r="F29" s="11" t="s">
        <v>270</v>
      </c>
      <c r="G29" s="12">
        <v>32874</v>
      </c>
      <c r="H29" s="10" t="s">
        <v>124</v>
      </c>
      <c r="I29" s="10" t="s">
        <v>125</v>
      </c>
      <c r="J29" s="10" t="s">
        <v>271</v>
      </c>
      <c r="K29" s="10" t="s">
        <v>272</v>
      </c>
      <c r="L29" s="13" t="s">
        <v>150</v>
      </c>
      <c r="M29" s="13" t="s">
        <v>273</v>
      </c>
      <c r="N29" s="10">
        <v>3</v>
      </c>
      <c r="O29" s="10" t="s">
        <v>32</v>
      </c>
      <c r="P29" s="14"/>
      <c r="Q29" s="10" t="s">
        <v>34</v>
      </c>
      <c r="R29" s="10" t="s">
        <v>152</v>
      </c>
      <c r="S29" s="10" t="s">
        <v>131</v>
      </c>
      <c r="T29" s="10" t="s">
        <v>47</v>
      </c>
      <c r="U29" s="14"/>
      <c r="V29" s="10" t="s">
        <v>274</v>
      </c>
      <c r="W29" s="13" t="s">
        <v>235</v>
      </c>
    </row>
    <row r="30" spans="1:23" ht="51" x14ac:dyDescent="0.2">
      <c r="A30" s="8">
        <v>29</v>
      </c>
      <c r="B30" s="9">
        <v>44881.845734710645</v>
      </c>
      <c r="C30" s="10" t="s">
        <v>275</v>
      </c>
      <c r="D30" s="10" t="s">
        <v>276</v>
      </c>
      <c r="E30" s="10" t="s">
        <v>63</v>
      </c>
      <c r="F30" s="11" t="s">
        <v>277</v>
      </c>
      <c r="G30" s="12">
        <v>36420</v>
      </c>
      <c r="H30" s="10" t="s">
        <v>166</v>
      </c>
      <c r="I30" s="10" t="s">
        <v>137</v>
      </c>
      <c r="J30" s="10" t="s">
        <v>66</v>
      </c>
      <c r="K30" s="10" t="s">
        <v>278</v>
      </c>
      <c r="L30" s="13" t="s">
        <v>279</v>
      </c>
      <c r="M30" s="13" t="s">
        <v>280</v>
      </c>
      <c r="N30" s="10" t="s">
        <v>281</v>
      </c>
      <c r="O30" s="10" t="s">
        <v>32</v>
      </c>
      <c r="P30" s="14"/>
      <c r="Q30" s="10" t="s">
        <v>47</v>
      </c>
      <c r="R30" s="14"/>
      <c r="S30" s="10" t="s">
        <v>282</v>
      </c>
      <c r="T30" s="10" t="s">
        <v>47</v>
      </c>
      <c r="U30" s="14"/>
      <c r="V30" s="10" t="s">
        <v>283</v>
      </c>
      <c r="W30" s="13" t="s">
        <v>72</v>
      </c>
    </row>
    <row r="31" spans="1:23" ht="51" x14ac:dyDescent="0.2">
      <c r="A31" s="8">
        <v>30</v>
      </c>
      <c r="B31" s="9">
        <v>44881.671209722219</v>
      </c>
      <c r="C31" s="10" t="s">
        <v>284</v>
      </c>
      <c r="D31" s="10" t="s">
        <v>285</v>
      </c>
      <c r="E31" s="10" t="s">
        <v>63</v>
      </c>
      <c r="F31" s="11" t="s">
        <v>286</v>
      </c>
      <c r="G31" s="12">
        <v>35481</v>
      </c>
      <c r="H31" s="10" t="s">
        <v>65</v>
      </c>
      <c r="I31" s="10" t="s">
        <v>287</v>
      </c>
      <c r="J31" s="10" t="s">
        <v>288</v>
      </c>
      <c r="K31" s="10" t="s">
        <v>288</v>
      </c>
      <c r="L31" s="13" t="s">
        <v>289</v>
      </c>
      <c r="M31" s="13" t="s">
        <v>290</v>
      </c>
      <c r="N31" s="10">
        <v>3</v>
      </c>
      <c r="O31" s="10" t="s">
        <v>32</v>
      </c>
      <c r="P31" s="14"/>
      <c r="Q31" s="10" t="s">
        <v>47</v>
      </c>
      <c r="R31" s="14"/>
      <c r="S31" s="10" t="s">
        <v>259</v>
      </c>
      <c r="T31" s="10" t="s">
        <v>47</v>
      </c>
      <c r="U31" s="14"/>
      <c r="V31" s="10" t="s">
        <v>259</v>
      </c>
      <c r="W31" s="13" t="s">
        <v>291</v>
      </c>
    </row>
    <row r="32" spans="1:23" ht="63.75" x14ac:dyDescent="0.2">
      <c r="A32" s="8">
        <v>31</v>
      </c>
      <c r="B32" s="9">
        <v>44884.443108391206</v>
      </c>
      <c r="C32" s="10" t="s">
        <v>292</v>
      </c>
      <c r="D32" s="10" t="s">
        <v>293</v>
      </c>
      <c r="E32" s="10" t="s">
        <v>63</v>
      </c>
      <c r="F32" s="11" t="s">
        <v>294</v>
      </c>
      <c r="G32" s="12">
        <v>34428</v>
      </c>
      <c r="H32" s="10" t="s">
        <v>65</v>
      </c>
      <c r="I32" s="10" t="s">
        <v>66</v>
      </c>
      <c r="J32" s="10" t="s">
        <v>295</v>
      </c>
      <c r="K32" s="10" t="s">
        <v>295</v>
      </c>
      <c r="L32" s="13" t="s">
        <v>158</v>
      </c>
      <c r="M32" s="13" t="s">
        <v>69</v>
      </c>
      <c r="N32" s="10" t="s">
        <v>159</v>
      </c>
      <c r="O32" s="10" t="s">
        <v>32</v>
      </c>
      <c r="P32" s="14"/>
      <c r="Q32" s="10" t="s">
        <v>34</v>
      </c>
      <c r="R32" s="10" t="s">
        <v>296</v>
      </c>
      <c r="S32" s="10" t="s">
        <v>297</v>
      </c>
      <c r="T32" s="10" t="s">
        <v>47</v>
      </c>
      <c r="U32" s="14"/>
      <c r="V32" s="10" t="s">
        <v>298</v>
      </c>
      <c r="W32" s="13" t="s">
        <v>72</v>
      </c>
    </row>
    <row r="33" spans="1:23" ht="89.25" x14ac:dyDescent="0.2">
      <c r="A33" s="8">
        <v>32</v>
      </c>
      <c r="B33" s="9">
        <v>44881.69517634259</v>
      </c>
      <c r="C33" s="10" t="s">
        <v>299</v>
      </c>
      <c r="D33" s="10" t="s">
        <v>300</v>
      </c>
      <c r="E33" s="10" t="s">
        <v>122</v>
      </c>
      <c r="F33" s="11" t="s">
        <v>301</v>
      </c>
      <c r="G33" s="12">
        <v>34335</v>
      </c>
      <c r="H33" s="10" t="s">
        <v>124</v>
      </c>
      <c r="I33" s="10" t="s">
        <v>125</v>
      </c>
      <c r="J33" s="10" t="s">
        <v>126</v>
      </c>
      <c r="K33" s="10" t="s">
        <v>302</v>
      </c>
      <c r="L33" s="13" t="s">
        <v>150</v>
      </c>
      <c r="M33" s="13" t="s">
        <v>303</v>
      </c>
      <c r="N33" s="10">
        <v>4</v>
      </c>
      <c r="O33" s="10" t="s">
        <v>32</v>
      </c>
      <c r="P33" s="14"/>
      <c r="Q33" s="10" t="s">
        <v>34</v>
      </c>
      <c r="R33" s="10" t="s">
        <v>152</v>
      </c>
      <c r="S33" s="10" t="s">
        <v>131</v>
      </c>
      <c r="T33" s="10" t="s">
        <v>47</v>
      </c>
      <c r="U33" s="14"/>
      <c r="V33" s="10" t="s">
        <v>131</v>
      </c>
      <c r="W33" s="13" t="s">
        <v>304</v>
      </c>
    </row>
    <row r="34" spans="1:23" ht="89.25" x14ac:dyDescent="0.2">
      <c r="A34" s="8">
        <v>33</v>
      </c>
      <c r="B34" s="9">
        <v>44881.702904618054</v>
      </c>
      <c r="C34" s="10" t="s">
        <v>305</v>
      </c>
      <c r="D34" s="10" t="s">
        <v>306</v>
      </c>
      <c r="E34" s="10" t="s">
        <v>178</v>
      </c>
      <c r="F34" s="11" t="s">
        <v>307</v>
      </c>
      <c r="G34" s="12">
        <v>34731</v>
      </c>
      <c r="H34" s="10" t="s">
        <v>124</v>
      </c>
      <c r="I34" s="10" t="s">
        <v>308</v>
      </c>
      <c r="J34" s="10" t="s">
        <v>309</v>
      </c>
      <c r="K34" s="10" t="s">
        <v>309</v>
      </c>
      <c r="L34" s="13" t="s">
        <v>150</v>
      </c>
      <c r="M34" s="13" t="s">
        <v>310</v>
      </c>
      <c r="N34" s="10">
        <v>1</v>
      </c>
      <c r="O34" s="10" t="s">
        <v>32</v>
      </c>
      <c r="P34" s="14"/>
      <c r="Q34" s="10" t="s">
        <v>34</v>
      </c>
      <c r="R34" s="10" t="s">
        <v>234</v>
      </c>
      <c r="S34" s="10" t="s">
        <v>131</v>
      </c>
      <c r="T34" s="10" t="s">
        <v>47</v>
      </c>
      <c r="U34" s="14"/>
      <c r="V34" s="10" t="s">
        <v>131</v>
      </c>
      <c r="W34" s="13" t="s">
        <v>311</v>
      </c>
    </row>
    <row r="35" spans="1:23" ht="51" x14ac:dyDescent="0.2">
      <c r="A35" s="8">
        <v>34</v>
      </c>
      <c r="B35" s="9">
        <v>44882.594301979167</v>
      </c>
      <c r="C35" s="10" t="s">
        <v>206</v>
      </c>
      <c r="D35" s="10" t="s">
        <v>312</v>
      </c>
      <c r="E35" s="10" t="s">
        <v>63</v>
      </c>
      <c r="F35" s="11" t="s">
        <v>313</v>
      </c>
      <c r="G35" s="12">
        <v>36526</v>
      </c>
      <c r="H35" s="10" t="s">
        <v>166</v>
      </c>
      <c r="I35" s="10" t="s">
        <v>314</v>
      </c>
      <c r="J35" s="10" t="s">
        <v>315</v>
      </c>
      <c r="K35" s="10" t="s">
        <v>211</v>
      </c>
      <c r="L35" s="13" t="s">
        <v>249</v>
      </c>
      <c r="M35" s="13" t="s">
        <v>171</v>
      </c>
      <c r="N35" s="10" t="s">
        <v>250</v>
      </c>
      <c r="O35" s="10" t="s">
        <v>32</v>
      </c>
      <c r="P35" s="14"/>
      <c r="Q35" s="10" t="s">
        <v>47</v>
      </c>
      <c r="R35" s="14"/>
      <c r="S35" s="10" t="s">
        <v>141</v>
      </c>
      <c r="T35" s="10" t="s">
        <v>47</v>
      </c>
      <c r="U35" s="14"/>
      <c r="V35" s="10" t="s">
        <v>141</v>
      </c>
      <c r="W35" s="13" t="s">
        <v>214</v>
      </c>
    </row>
    <row r="36" spans="1:23" ht="51" x14ac:dyDescent="0.2">
      <c r="A36" s="8">
        <v>35</v>
      </c>
      <c r="B36" s="9">
        <v>44882.600181712958</v>
      </c>
      <c r="C36" s="10" t="s">
        <v>206</v>
      </c>
      <c r="D36" s="10" t="s">
        <v>316</v>
      </c>
      <c r="E36" s="10" t="s">
        <v>63</v>
      </c>
      <c r="F36" s="10" t="s">
        <v>317</v>
      </c>
      <c r="G36" s="12">
        <v>37549</v>
      </c>
      <c r="H36" s="10" t="s">
        <v>166</v>
      </c>
      <c r="I36" s="10" t="s">
        <v>318</v>
      </c>
      <c r="J36" s="10" t="s">
        <v>319</v>
      </c>
      <c r="K36" s="10" t="s">
        <v>211</v>
      </c>
      <c r="L36" s="13" t="s">
        <v>320</v>
      </c>
      <c r="M36" s="13" t="s">
        <v>321</v>
      </c>
      <c r="N36" s="10" t="s">
        <v>322</v>
      </c>
      <c r="O36" s="10" t="s">
        <v>32</v>
      </c>
      <c r="P36" s="14"/>
      <c r="Q36" s="10" t="s">
        <v>47</v>
      </c>
      <c r="R36" s="14"/>
      <c r="S36" s="10" t="s">
        <v>323</v>
      </c>
      <c r="T36" s="10" t="s">
        <v>34</v>
      </c>
      <c r="U36" s="14"/>
      <c r="V36" s="14"/>
      <c r="W36" s="13" t="s">
        <v>324</v>
      </c>
    </row>
    <row r="37" spans="1:23" ht="63.75" x14ac:dyDescent="0.2">
      <c r="A37" s="8">
        <v>36</v>
      </c>
      <c r="B37" s="9">
        <v>44882.675829525462</v>
      </c>
      <c r="C37" s="10" t="s">
        <v>206</v>
      </c>
      <c r="D37" s="10" t="s">
        <v>325</v>
      </c>
      <c r="E37" s="10" t="s">
        <v>326</v>
      </c>
      <c r="F37" s="10" t="s">
        <v>327</v>
      </c>
      <c r="G37" s="12">
        <v>36167</v>
      </c>
      <c r="H37" s="10" t="s">
        <v>166</v>
      </c>
      <c r="I37" s="10" t="s">
        <v>328</v>
      </c>
      <c r="J37" s="10" t="s">
        <v>329</v>
      </c>
      <c r="K37" s="10" t="s">
        <v>211</v>
      </c>
      <c r="L37" s="13" t="s">
        <v>330</v>
      </c>
      <c r="M37" s="13" t="s">
        <v>331</v>
      </c>
      <c r="N37" s="10" t="s">
        <v>213</v>
      </c>
      <c r="O37" s="10" t="s">
        <v>32</v>
      </c>
      <c r="P37" s="14"/>
      <c r="Q37" s="10" t="s">
        <v>34</v>
      </c>
      <c r="R37" s="10" t="s">
        <v>71</v>
      </c>
      <c r="S37" s="10" t="s">
        <v>71</v>
      </c>
      <c r="T37" s="10" t="s">
        <v>34</v>
      </c>
      <c r="U37" s="10" t="s">
        <v>71</v>
      </c>
      <c r="V37" s="14"/>
      <c r="W37" s="13" t="s">
        <v>332</v>
      </c>
    </row>
    <row r="38" spans="1:23" ht="51" x14ac:dyDescent="0.2">
      <c r="A38" s="8">
        <v>37</v>
      </c>
      <c r="B38" s="9">
        <v>44882.678448333332</v>
      </c>
      <c r="C38" s="10" t="s">
        <v>206</v>
      </c>
      <c r="D38" s="10" t="s">
        <v>333</v>
      </c>
      <c r="E38" s="10" t="s">
        <v>326</v>
      </c>
      <c r="F38" s="10" t="s">
        <v>334</v>
      </c>
      <c r="G38" s="12">
        <v>36196</v>
      </c>
      <c r="H38" s="10" t="s">
        <v>166</v>
      </c>
      <c r="I38" s="10" t="s">
        <v>335</v>
      </c>
      <c r="J38" s="10" t="s">
        <v>336</v>
      </c>
      <c r="K38" s="10" t="s">
        <v>329</v>
      </c>
      <c r="L38" s="13" t="s">
        <v>337</v>
      </c>
      <c r="M38" s="13" t="s">
        <v>338</v>
      </c>
      <c r="N38" s="10" t="s">
        <v>339</v>
      </c>
      <c r="O38" s="10" t="s">
        <v>32</v>
      </c>
      <c r="P38" s="14"/>
      <c r="Q38" s="10" t="s">
        <v>47</v>
      </c>
      <c r="R38" s="14"/>
      <c r="S38" s="10" t="s">
        <v>141</v>
      </c>
      <c r="T38" s="10" t="s">
        <v>34</v>
      </c>
      <c r="U38" s="14"/>
      <c r="V38" s="14"/>
      <c r="W38" s="13" t="s">
        <v>340</v>
      </c>
    </row>
    <row r="39" spans="1:23" ht="63.75" x14ac:dyDescent="0.2">
      <c r="A39" s="8">
        <v>38</v>
      </c>
      <c r="B39" s="9">
        <v>44882.785559861106</v>
      </c>
      <c r="C39" s="10" t="s">
        <v>146</v>
      </c>
      <c r="D39" s="10" t="s">
        <v>341</v>
      </c>
      <c r="E39" s="10" t="s">
        <v>122</v>
      </c>
      <c r="F39" s="11" t="s">
        <v>148</v>
      </c>
      <c r="G39" s="12">
        <v>34335</v>
      </c>
      <c r="H39" s="10" t="s">
        <v>342</v>
      </c>
      <c r="I39" s="10" t="s">
        <v>153</v>
      </c>
      <c r="J39" s="10" t="s">
        <v>343</v>
      </c>
      <c r="K39" s="10" t="s">
        <v>344</v>
      </c>
      <c r="L39" s="13" t="s">
        <v>345</v>
      </c>
      <c r="M39" s="13" t="s">
        <v>151</v>
      </c>
      <c r="N39" s="10">
        <v>3</v>
      </c>
      <c r="O39" s="10" t="s">
        <v>32</v>
      </c>
      <c r="P39" s="14"/>
      <c r="Q39" s="10" t="s">
        <v>34</v>
      </c>
      <c r="R39" s="10" t="s">
        <v>346</v>
      </c>
      <c r="S39" s="10" t="s">
        <v>347</v>
      </c>
      <c r="T39" s="10" t="s">
        <v>47</v>
      </c>
      <c r="U39" s="14"/>
      <c r="V39" s="10" t="s">
        <v>347</v>
      </c>
      <c r="W39" s="13" t="s">
        <v>348</v>
      </c>
    </row>
    <row r="40" spans="1:23" ht="51" x14ac:dyDescent="0.2">
      <c r="A40" s="8">
        <v>39</v>
      </c>
      <c r="B40" s="9">
        <v>44882.81225106481</v>
      </c>
      <c r="C40" s="10" t="s">
        <v>206</v>
      </c>
      <c r="D40" s="10" t="s">
        <v>349</v>
      </c>
      <c r="E40" s="10" t="s">
        <v>326</v>
      </c>
      <c r="F40" s="10" t="s">
        <v>350</v>
      </c>
      <c r="G40" s="12">
        <v>32877</v>
      </c>
      <c r="H40" s="10" t="s">
        <v>166</v>
      </c>
      <c r="I40" s="10" t="s">
        <v>351</v>
      </c>
      <c r="J40" s="10" t="s">
        <v>352</v>
      </c>
      <c r="K40" s="10" t="s">
        <v>211</v>
      </c>
      <c r="L40" s="13" t="s">
        <v>353</v>
      </c>
      <c r="M40" s="13" t="s">
        <v>338</v>
      </c>
      <c r="N40" s="10" t="s">
        <v>354</v>
      </c>
      <c r="O40" s="10" t="s">
        <v>32</v>
      </c>
      <c r="P40" s="14"/>
      <c r="Q40" s="10" t="s">
        <v>34</v>
      </c>
      <c r="R40" s="10" t="s">
        <v>355</v>
      </c>
      <c r="S40" s="10" t="s">
        <v>71</v>
      </c>
      <c r="T40" s="10" t="s">
        <v>34</v>
      </c>
      <c r="U40" s="10" t="s">
        <v>71</v>
      </c>
      <c r="V40" s="14"/>
      <c r="W40" s="13" t="s">
        <v>356</v>
      </c>
    </row>
    <row r="41" spans="1:23" ht="51" x14ac:dyDescent="0.2">
      <c r="A41" s="8">
        <v>40</v>
      </c>
      <c r="B41" s="9">
        <v>44882.81600496528</v>
      </c>
      <c r="C41" s="10" t="s">
        <v>206</v>
      </c>
      <c r="D41" s="10" t="s">
        <v>357</v>
      </c>
      <c r="E41" s="10" t="s">
        <v>326</v>
      </c>
      <c r="F41" s="10" t="s">
        <v>358</v>
      </c>
      <c r="G41" s="12">
        <v>32210</v>
      </c>
      <c r="H41" s="10" t="s">
        <v>166</v>
      </c>
      <c r="I41" s="10" t="s">
        <v>359</v>
      </c>
      <c r="J41" s="10" t="s">
        <v>360</v>
      </c>
      <c r="K41" s="10" t="s">
        <v>211</v>
      </c>
      <c r="L41" s="13" t="s">
        <v>249</v>
      </c>
      <c r="M41" s="13" t="s">
        <v>361</v>
      </c>
      <c r="N41" s="10" t="s">
        <v>354</v>
      </c>
      <c r="O41" s="10" t="s">
        <v>32</v>
      </c>
      <c r="P41" s="14"/>
      <c r="Q41" s="10" t="s">
        <v>34</v>
      </c>
      <c r="R41" s="10" t="s">
        <v>362</v>
      </c>
      <c r="S41" s="10" t="s">
        <v>363</v>
      </c>
      <c r="T41" s="10" t="s">
        <v>34</v>
      </c>
      <c r="U41" s="10" t="s">
        <v>364</v>
      </c>
      <c r="V41" s="14"/>
      <c r="W41" s="13" t="s">
        <v>356</v>
      </c>
    </row>
    <row r="42" spans="1:23" ht="102" x14ac:dyDescent="0.2">
      <c r="A42" s="8">
        <v>41</v>
      </c>
      <c r="B42" s="9">
        <v>44882.86362744213</v>
      </c>
      <c r="C42" s="10" t="s">
        <v>365</v>
      </c>
      <c r="D42" s="10" t="s">
        <v>366</v>
      </c>
      <c r="E42" s="10" t="s">
        <v>122</v>
      </c>
      <c r="F42" s="11" t="s">
        <v>367</v>
      </c>
      <c r="G42" s="12">
        <v>35796</v>
      </c>
      <c r="H42" s="10" t="s">
        <v>124</v>
      </c>
      <c r="I42" s="10" t="s">
        <v>125</v>
      </c>
      <c r="J42" s="10" t="s">
        <v>126</v>
      </c>
      <c r="K42" s="10" t="s">
        <v>368</v>
      </c>
      <c r="L42" s="13" t="s">
        <v>150</v>
      </c>
      <c r="M42" s="13" t="s">
        <v>128</v>
      </c>
      <c r="N42" s="10">
        <v>3</v>
      </c>
      <c r="O42" s="10" t="s">
        <v>32</v>
      </c>
      <c r="P42" s="14"/>
      <c r="Q42" s="10" t="s">
        <v>34</v>
      </c>
      <c r="R42" s="10" t="s">
        <v>152</v>
      </c>
      <c r="S42" s="10" t="s">
        <v>131</v>
      </c>
      <c r="T42" s="10" t="s">
        <v>47</v>
      </c>
      <c r="U42" s="14"/>
      <c r="V42" s="10" t="s">
        <v>131</v>
      </c>
      <c r="W42" s="13" t="s">
        <v>132</v>
      </c>
    </row>
    <row r="43" spans="1:23" ht="51" x14ac:dyDescent="0.2">
      <c r="A43" s="8">
        <v>42</v>
      </c>
      <c r="B43" s="9">
        <v>44882.989165798615</v>
      </c>
      <c r="C43" s="10" t="s">
        <v>369</v>
      </c>
      <c r="D43" s="10" t="s">
        <v>370</v>
      </c>
      <c r="E43" s="10" t="s">
        <v>63</v>
      </c>
      <c r="F43" s="11" t="s">
        <v>371</v>
      </c>
      <c r="G43" s="12">
        <v>36678</v>
      </c>
      <c r="H43" s="10" t="s">
        <v>166</v>
      </c>
      <c r="I43" s="10" t="s">
        <v>137</v>
      </c>
      <c r="J43" s="10" t="s">
        <v>137</v>
      </c>
      <c r="K43" s="10" t="s">
        <v>66</v>
      </c>
      <c r="L43" s="13" t="s">
        <v>279</v>
      </c>
      <c r="M43" s="13" t="s">
        <v>372</v>
      </c>
      <c r="N43" s="10" t="s">
        <v>70</v>
      </c>
      <c r="O43" s="10" t="s">
        <v>32</v>
      </c>
      <c r="P43" s="14"/>
      <c r="Q43" s="10" t="s">
        <v>34</v>
      </c>
      <c r="R43" s="10" t="s">
        <v>373</v>
      </c>
      <c r="S43" s="10" t="s">
        <v>374</v>
      </c>
      <c r="T43" s="10" t="s">
        <v>47</v>
      </c>
      <c r="U43" s="14"/>
      <c r="V43" s="10" t="s">
        <v>375</v>
      </c>
      <c r="W43" s="13" t="s">
        <v>376</v>
      </c>
    </row>
    <row r="44" spans="1:23" ht="63.75" x14ac:dyDescent="0.2">
      <c r="A44" s="8">
        <v>43</v>
      </c>
      <c r="B44" s="9">
        <v>44883.811718668978</v>
      </c>
      <c r="C44" s="10" t="s">
        <v>377</v>
      </c>
      <c r="D44" s="10" t="s">
        <v>378</v>
      </c>
      <c r="E44" s="10" t="s">
        <v>122</v>
      </c>
      <c r="F44" s="11" t="s">
        <v>379</v>
      </c>
      <c r="G44" s="12">
        <v>32663</v>
      </c>
      <c r="H44" s="10" t="s">
        <v>124</v>
      </c>
      <c r="I44" s="10" t="s">
        <v>125</v>
      </c>
      <c r="J44" s="10" t="s">
        <v>380</v>
      </c>
      <c r="K44" s="10" t="s">
        <v>381</v>
      </c>
      <c r="L44" s="13" t="s">
        <v>150</v>
      </c>
      <c r="M44" s="13" t="s">
        <v>382</v>
      </c>
      <c r="N44" s="10">
        <v>3</v>
      </c>
      <c r="O44" s="10" t="s">
        <v>32</v>
      </c>
      <c r="P44" s="14"/>
      <c r="Q44" s="10" t="s">
        <v>34</v>
      </c>
      <c r="R44" s="10" t="s">
        <v>383</v>
      </c>
      <c r="S44" s="10" t="s">
        <v>183</v>
      </c>
      <c r="T44" s="10" t="s">
        <v>47</v>
      </c>
      <c r="U44" s="14"/>
      <c r="V44" s="10" t="s">
        <v>183</v>
      </c>
      <c r="W44" s="13" t="s">
        <v>267</v>
      </c>
    </row>
    <row r="45" spans="1:23" ht="102" x14ac:dyDescent="0.2">
      <c r="A45" s="8">
        <v>44</v>
      </c>
      <c r="B45" s="9">
        <v>44883.851996736106</v>
      </c>
      <c r="C45" s="10" t="s">
        <v>384</v>
      </c>
      <c r="D45" s="10" t="s">
        <v>385</v>
      </c>
      <c r="E45" s="10" t="s">
        <v>122</v>
      </c>
      <c r="F45" s="11" t="s">
        <v>386</v>
      </c>
      <c r="G45" s="12">
        <v>34335</v>
      </c>
      <c r="H45" s="10" t="s">
        <v>124</v>
      </c>
      <c r="I45" s="10" t="s">
        <v>125</v>
      </c>
      <c r="J45" s="10" t="s">
        <v>387</v>
      </c>
      <c r="K45" s="10" t="s">
        <v>388</v>
      </c>
      <c r="L45" s="13" t="s">
        <v>150</v>
      </c>
      <c r="M45" s="13" t="s">
        <v>389</v>
      </c>
      <c r="N45" s="10">
        <v>3</v>
      </c>
      <c r="O45" s="10" t="s">
        <v>32</v>
      </c>
      <c r="P45" s="14"/>
      <c r="Q45" s="10" t="s">
        <v>34</v>
      </c>
      <c r="R45" s="10" t="s">
        <v>152</v>
      </c>
      <c r="S45" s="10" t="s">
        <v>152</v>
      </c>
      <c r="T45" s="10" t="s">
        <v>34</v>
      </c>
      <c r="U45" s="10" t="s">
        <v>152</v>
      </c>
      <c r="V45" s="14"/>
      <c r="W45" s="13" t="s">
        <v>390</v>
      </c>
    </row>
    <row r="46" spans="1:23" ht="76.5" x14ac:dyDescent="0.2">
      <c r="A46" s="8">
        <v>45</v>
      </c>
      <c r="B46" s="9">
        <v>44884.663928229165</v>
      </c>
      <c r="C46" s="10" t="s">
        <v>391</v>
      </c>
      <c r="D46" s="10" t="s">
        <v>392</v>
      </c>
      <c r="E46" s="10" t="s">
        <v>326</v>
      </c>
      <c r="F46" s="11" t="s">
        <v>393</v>
      </c>
      <c r="G46" s="12">
        <v>35206</v>
      </c>
      <c r="H46" s="10" t="s">
        <v>166</v>
      </c>
      <c r="I46" s="10" t="s">
        <v>240</v>
      </c>
      <c r="J46" s="10" t="s">
        <v>394</v>
      </c>
      <c r="K46" s="10" t="s">
        <v>395</v>
      </c>
      <c r="L46" s="13" t="s">
        <v>396</v>
      </c>
      <c r="M46" s="13" t="s">
        <v>397</v>
      </c>
      <c r="N46" s="10">
        <v>2</v>
      </c>
      <c r="O46" s="10" t="s">
        <v>32</v>
      </c>
      <c r="P46" s="10" t="s">
        <v>141</v>
      </c>
      <c r="Q46" s="10" t="s">
        <v>34</v>
      </c>
      <c r="R46" s="10" t="s">
        <v>259</v>
      </c>
      <c r="S46" s="10" t="s">
        <v>259</v>
      </c>
      <c r="T46" s="10" t="s">
        <v>47</v>
      </c>
      <c r="U46" s="10" t="s">
        <v>259</v>
      </c>
      <c r="V46" s="10" t="s">
        <v>259</v>
      </c>
      <c r="W46" s="13" t="s">
        <v>398</v>
      </c>
    </row>
    <row r="47" spans="1:23" ht="76.5" x14ac:dyDescent="0.2">
      <c r="A47" s="8">
        <v>46</v>
      </c>
      <c r="B47" s="9">
        <v>44884.67684782407</v>
      </c>
      <c r="C47" s="10" t="s">
        <v>391</v>
      </c>
      <c r="D47" s="10" t="s">
        <v>399</v>
      </c>
      <c r="E47" s="10" t="s">
        <v>326</v>
      </c>
      <c r="F47" s="11" t="s">
        <v>400</v>
      </c>
      <c r="G47" s="12">
        <v>34499</v>
      </c>
      <c r="H47" s="10" t="s">
        <v>166</v>
      </c>
      <c r="I47" s="10" t="s">
        <v>401</v>
      </c>
      <c r="J47" s="10" t="s">
        <v>402</v>
      </c>
      <c r="K47" s="10" t="s">
        <v>403</v>
      </c>
      <c r="L47" s="13" t="s">
        <v>404</v>
      </c>
      <c r="M47" s="13" t="s">
        <v>405</v>
      </c>
      <c r="N47" s="10">
        <v>1</v>
      </c>
      <c r="O47" s="10" t="s">
        <v>32</v>
      </c>
      <c r="P47" s="10" t="s">
        <v>141</v>
      </c>
      <c r="Q47" s="10" t="s">
        <v>34</v>
      </c>
      <c r="R47" s="10" t="s">
        <v>259</v>
      </c>
      <c r="S47" s="10" t="s">
        <v>259</v>
      </c>
      <c r="T47" s="10" t="s">
        <v>47</v>
      </c>
      <c r="U47" s="10" t="s">
        <v>259</v>
      </c>
      <c r="V47" s="10" t="s">
        <v>259</v>
      </c>
      <c r="W47" s="13" t="s">
        <v>406</v>
      </c>
    </row>
    <row r="48" spans="1:23" ht="76.5" x14ac:dyDescent="0.2">
      <c r="A48" s="8">
        <v>47</v>
      </c>
      <c r="B48" s="9">
        <v>44884.683312557871</v>
      </c>
      <c r="C48" s="10" t="s">
        <v>391</v>
      </c>
      <c r="D48" s="10" t="s">
        <v>407</v>
      </c>
      <c r="E48" s="10" t="s">
        <v>102</v>
      </c>
      <c r="F48" s="11" t="s">
        <v>408</v>
      </c>
      <c r="G48" s="12">
        <v>35991</v>
      </c>
      <c r="H48" s="10" t="s">
        <v>166</v>
      </c>
      <c r="I48" s="10" t="s">
        <v>409</v>
      </c>
      <c r="J48" s="10" t="s">
        <v>402</v>
      </c>
      <c r="K48" s="10" t="s">
        <v>403</v>
      </c>
      <c r="L48" s="13" t="s">
        <v>404</v>
      </c>
      <c r="M48" s="13" t="s">
        <v>397</v>
      </c>
      <c r="N48" s="10">
        <v>2</v>
      </c>
      <c r="O48" s="10" t="s">
        <v>32</v>
      </c>
      <c r="P48" s="10" t="s">
        <v>141</v>
      </c>
      <c r="Q48" s="10" t="s">
        <v>34</v>
      </c>
      <c r="R48" s="10" t="s">
        <v>323</v>
      </c>
      <c r="S48" s="10" t="s">
        <v>259</v>
      </c>
      <c r="T48" s="10" t="s">
        <v>47</v>
      </c>
      <c r="U48" s="10" t="s">
        <v>355</v>
      </c>
      <c r="V48" s="10" t="s">
        <v>259</v>
      </c>
      <c r="W48" s="13" t="s">
        <v>398</v>
      </c>
    </row>
    <row r="49" spans="1:23" ht="76.5" x14ac:dyDescent="0.2">
      <c r="A49" s="8">
        <v>48</v>
      </c>
      <c r="B49" s="9">
        <v>44884.714214560183</v>
      </c>
      <c r="C49" s="10" t="s">
        <v>391</v>
      </c>
      <c r="D49" s="10" t="s">
        <v>410</v>
      </c>
      <c r="E49" s="10" t="s">
        <v>63</v>
      </c>
      <c r="F49" s="11" t="s">
        <v>411</v>
      </c>
      <c r="G49" s="12">
        <v>32959</v>
      </c>
      <c r="H49" s="10" t="s">
        <v>166</v>
      </c>
      <c r="I49" s="10" t="s">
        <v>401</v>
      </c>
      <c r="J49" s="10" t="s">
        <v>402</v>
      </c>
      <c r="K49" s="10" t="s">
        <v>403</v>
      </c>
      <c r="L49" s="13" t="s">
        <v>404</v>
      </c>
      <c r="M49" s="13" t="s">
        <v>397</v>
      </c>
      <c r="N49" s="10">
        <v>2</v>
      </c>
      <c r="O49" s="10" t="s">
        <v>32</v>
      </c>
      <c r="P49" s="10" t="s">
        <v>141</v>
      </c>
      <c r="Q49" s="10" t="s">
        <v>34</v>
      </c>
      <c r="R49" s="10" t="s">
        <v>355</v>
      </c>
      <c r="S49" s="10" t="s">
        <v>355</v>
      </c>
      <c r="T49" s="10" t="s">
        <v>47</v>
      </c>
      <c r="U49" s="10" t="s">
        <v>355</v>
      </c>
      <c r="V49" s="10" t="s">
        <v>412</v>
      </c>
      <c r="W49" s="13" t="s">
        <v>398</v>
      </c>
    </row>
    <row r="50" spans="1:23" ht="127.5" x14ac:dyDescent="0.2">
      <c r="A50" s="8">
        <v>49</v>
      </c>
      <c r="B50" s="9">
        <v>44886.330235208334</v>
      </c>
      <c r="C50" s="10" t="s">
        <v>413</v>
      </c>
      <c r="D50" s="10" t="s">
        <v>414</v>
      </c>
      <c r="E50" s="10" t="s">
        <v>122</v>
      </c>
      <c r="F50" s="11" t="s">
        <v>415</v>
      </c>
      <c r="G50" s="12">
        <v>37191</v>
      </c>
      <c r="H50" s="10" t="s">
        <v>124</v>
      </c>
      <c r="I50" s="10" t="s">
        <v>125</v>
      </c>
      <c r="J50" s="10" t="s">
        <v>126</v>
      </c>
      <c r="K50" s="10" t="s">
        <v>416</v>
      </c>
      <c r="L50" s="13" t="s">
        <v>150</v>
      </c>
      <c r="M50" s="13" t="s">
        <v>417</v>
      </c>
      <c r="N50" s="10">
        <v>1</v>
      </c>
      <c r="O50" s="10" t="s">
        <v>32</v>
      </c>
      <c r="P50" s="14"/>
      <c r="Q50" s="10" t="s">
        <v>34</v>
      </c>
      <c r="R50" s="10" t="s">
        <v>152</v>
      </c>
      <c r="S50" s="10" t="s">
        <v>131</v>
      </c>
      <c r="T50" s="10" t="s">
        <v>47</v>
      </c>
      <c r="U50" s="14"/>
      <c r="V50" s="10" t="s">
        <v>131</v>
      </c>
      <c r="W50" s="13" t="s">
        <v>418</v>
      </c>
    </row>
    <row r="51" spans="1:23" ht="63.75" x14ac:dyDescent="0.2">
      <c r="A51" s="8">
        <v>50</v>
      </c>
      <c r="B51" s="9">
        <v>44886.79952137731</v>
      </c>
      <c r="C51" s="10" t="s">
        <v>419</v>
      </c>
      <c r="D51" s="10" t="s">
        <v>420</v>
      </c>
      <c r="E51" s="10" t="s">
        <v>102</v>
      </c>
      <c r="F51" s="11" t="s">
        <v>421</v>
      </c>
      <c r="G51" s="12">
        <v>34700</v>
      </c>
      <c r="H51" s="10" t="s">
        <v>166</v>
      </c>
      <c r="I51" s="10" t="s">
        <v>66</v>
      </c>
      <c r="J51" s="10" t="s">
        <v>422</v>
      </c>
      <c r="K51" s="10" t="s">
        <v>422</v>
      </c>
      <c r="L51" s="13" t="s">
        <v>158</v>
      </c>
      <c r="M51" s="13" t="s">
        <v>69</v>
      </c>
      <c r="N51" s="10" t="s">
        <v>205</v>
      </c>
      <c r="O51" s="10" t="s">
        <v>32</v>
      </c>
      <c r="P51" s="14"/>
      <c r="Q51" s="10" t="s">
        <v>47</v>
      </c>
      <c r="R51" s="14"/>
      <c r="S51" s="10" t="s">
        <v>423</v>
      </c>
      <c r="T51" s="10" t="s">
        <v>47</v>
      </c>
      <c r="U51" s="14"/>
      <c r="V51" s="10" t="s">
        <v>424</v>
      </c>
      <c r="W51" s="13" t="s">
        <v>145</v>
      </c>
    </row>
    <row r="52" spans="1:23" ht="76.5" x14ac:dyDescent="0.2">
      <c r="A52" s="8">
        <v>51</v>
      </c>
      <c r="B52" s="9">
        <v>44888.506589583332</v>
      </c>
      <c r="C52" s="10" t="s">
        <v>391</v>
      </c>
      <c r="D52" s="10" t="s">
        <v>425</v>
      </c>
      <c r="E52" s="10" t="s">
        <v>63</v>
      </c>
      <c r="F52" s="11" t="s">
        <v>426</v>
      </c>
      <c r="G52" s="12">
        <v>31851</v>
      </c>
      <c r="H52" s="10" t="s">
        <v>166</v>
      </c>
      <c r="I52" s="10" t="s">
        <v>427</v>
      </c>
      <c r="J52" s="10" t="s">
        <v>428</v>
      </c>
      <c r="K52" s="10" t="s">
        <v>429</v>
      </c>
      <c r="L52" s="13" t="s">
        <v>430</v>
      </c>
      <c r="M52" s="13" t="s">
        <v>405</v>
      </c>
      <c r="N52" s="10">
        <v>3</v>
      </c>
      <c r="O52" s="10" t="s">
        <v>32</v>
      </c>
      <c r="P52" s="10" t="s">
        <v>141</v>
      </c>
      <c r="Q52" s="10" t="s">
        <v>47</v>
      </c>
      <c r="R52" s="10" t="s">
        <v>141</v>
      </c>
      <c r="S52" s="10" t="s">
        <v>412</v>
      </c>
      <c r="T52" s="10" t="s">
        <v>47</v>
      </c>
      <c r="U52" s="10" t="s">
        <v>141</v>
      </c>
      <c r="V52" s="10" t="s">
        <v>412</v>
      </c>
      <c r="W52" s="13" t="s">
        <v>398</v>
      </c>
    </row>
    <row r="53" spans="1:23" ht="76.5" x14ac:dyDescent="0.2">
      <c r="A53" s="8">
        <v>52</v>
      </c>
      <c r="B53" s="9">
        <v>44888.584254872687</v>
      </c>
      <c r="C53" s="10" t="s">
        <v>391</v>
      </c>
      <c r="D53" s="10" t="s">
        <v>431</v>
      </c>
      <c r="E53" s="10" t="s">
        <v>326</v>
      </c>
      <c r="F53" s="11" t="s">
        <v>432</v>
      </c>
      <c r="G53" s="12">
        <v>34110</v>
      </c>
      <c r="H53" s="10" t="s">
        <v>166</v>
      </c>
      <c r="I53" s="10" t="s">
        <v>433</v>
      </c>
      <c r="J53" s="10" t="s">
        <v>402</v>
      </c>
      <c r="K53" s="10" t="s">
        <v>403</v>
      </c>
      <c r="L53" s="13" t="s">
        <v>404</v>
      </c>
      <c r="M53" s="13" t="s">
        <v>405</v>
      </c>
      <c r="N53" s="10">
        <v>2</v>
      </c>
      <c r="O53" s="10" t="s">
        <v>32</v>
      </c>
      <c r="P53" s="10" t="s">
        <v>141</v>
      </c>
      <c r="Q53" s="10" t="s">
        <v>34</v>
      </c>
      <c r="R53" s="10" t="s">
        <v>412</v>
      </c>
      <c r="S53" s="10" t="s">
        <v>412</v>
      </c>
      <c r="T53" s="10" t="s">
        <v>47</v>
      </c>
      <c r="U53" s="10" t="s">
        <v>412</v>
      </c>
      <c r="V53" s="10" t="s">
        <v>412</v>
      </c>
      <c r="W53" s="13" t="s">
        <v>398</v>
      </c>
    </row>
    <row r="54" spans="1:23" ht="76.5" x14ac:dyDescent="0.2">
      <c r="A54" s="8">
        <v>53</v>
      </c>
      <c r="B54" s="9">
        <v>44888.632313043985</v>
      </c>
      <c r="C54" s="10" t="s">
        <v>391</v>
      </c>
      <c r="D54" s="10" t="s">
        <v>434</v>
      </c>
      <c r="E54" s="10" t="s">
        <v>326</v>
      </c>
      <c r="F54" s="11" t="s">
        <v>435</v>
      </c>
      <c r="G54" s="12">
        <v>35502</v>
      </c>
      <c r="H54" s="10" t="s">
        <v>166</v>
      </c>
      <c r="I54" s="10" t="s">
        <v>436</v>
      </c>
      <c r="J54" s="10" t="s">
        <v>437</v>
      </c>
      <c r="K54" s="10" t="s">
        <v>438</v>
      </c>
      <c r="L54" s="13" t="s">
        <v>439</v>
      </c>
      <c r="M54" s="13" t="s">
        <v>405</v>
      </c>
      <c r="N54" s="10">
        <v>2</v>
      </c>
      <c r="O54" s="10" t="s">
        <v>32</v>
      </c>
      <c r="P54" s="10" t="s">
        <v>47</v>
      </c>
      <c r="Q54" s="10" t="s">
        <v>47</v>
      </c>
      <c r="R54" s="10" t="s">
        <v>141</v>
      </c>
      <c r="S54" s="10" t="s">
        <v>259</v>
      </c>
      <c r="T54" s="10" t="s">
        <v>47</v>
      </c>
      <c r="U54" s="10" t="s">
        <v>141</v>
      </c>
      <c r="V54" s="10" t="s">
        <v>259</v>
      </c>
      <c r="W54" s="13" t="s">
        <v>398</v>
      </c>
    </row>
    <row r="55" spans="1:23" ht="76.5" x14ac:dyDescent="0.2">
      <c r="A55" s="8">
        <v>54</v>
      </c>
      <c r="B55" s="9">
        <v>44889.217053437504</v>
      </c>
      <c r="C55" s="10" t="s">
        <v>391</v>
      </c>
      <c r="D55" s="10" t="s">
        <v>440</v>
      </c>
      <c r="E55" s="10" t="s">
        <v>63</v>
      </c>
      <c r="F55" s="11" t="s">
        <v>441</v>
      </c>
      <c r="G55" s="12">
        <v>32738</v>
      </c>
      <c r="H55" s="10" t="s">
        <v>166</v>
      </c>
      <c r="I55" s="10" t="s">
        <v>401</v>
      </c>
      <c r="J55" s="10" t="s">
        <v>442</v>
      </c>
      <c r="K55" s="10" t="s">
        <v>443</v>
      </c>
      <c r="L55" s="13" t="s">
        <v>444</v>
      </c>
      <c r="M55" s="13" t="s">
        <v>405</v>
      </c>
      <c r="N55" s="10">
        <v>2</v>
      </c>
      <c r="O55" s="10" t="s">
        <v>32</v>
      </c>
      <c r="P55" s="10" t="s">
        <v>141</v>
      </c>
      <c r="Q55" s="10" t="s">
        <v>34</v>
      </c>
      <c r="R55" s="10" t="s">
        <v>412</v>
      </c>
      <c r="S55" s="10" t="s">
        <v>445</v>
      </c>
      <c r="T55" s="10" t="s">
        <v>34</v>
      </c>
      <c r="U55" s="10" t="s">
        <v>412</v>
      </c>
      <c r="V55" s="10" t="s">
        <v>445</v>
      </c>
      <c r="W55" s="13" t="s">
        <v>398</v>
      </c>
    </row>
    <row r="56" spans="1:23" ht="76.5" x14ac:dyDescent="0.2">
      <c r="A56" s="8">
        <v>55</v>
      </c>
      <c r="B56" s="9">
        <v>44889.222427141205</v>
      </c>
      <c r="C56" s="10" t="s">
        <v>391</v>
      </c>
      <c r="D56" s="10" t="s">
        <v>446</v>
      </c>
      <c r="E56" s="10" t="s">
        <v>102</v>
      </c>
      <c r="F56" s="11" t="s">
        <v>447</v>
      </c>
      <c r="G56" s="12">
        <v>34833</v>
      </c>
      <c r="H56" s="10" t="s">
        <v>166</v>
      </c>
      <c r="I56" s="10" t="s">
        <v>409</v>
      </c>
      <c r="J56" s="10" t="s">
        <v>442</v>
      </c>
      <c r="K56" s="10" t="s">
        <v>448</v>
      </c>
      <c r="L56" s="13" t="s">
        <v>449</v>
      </c>
      <c r="M56" s="13" t="s">
        <v>450</v>
      </c>
      <c r="N56" s="10">
        <v>1</v>
      </c>
      <c r="O56" s="10" t="s">
        <v>32</v>
      </c>
      <c r="P56" s="10" t="s">
        <v>141</v>
      </c>
      <c r="Q56" s="10" t="s">
        <v>47</v>
      </c>
      <c r="R56" s="10" t="s">
        <v>451</v>
      </c>
      <c r="S56" s="10" t="s">
        <v>452</v>
      </c>
      <c r="T56" s="10" t="s">
        <v>34</v>
      </c>
      <c r="U56" s="10" t="s">
        <v>412</v>
      </c>
      <c r="V56" s="10" t="s">
        <v>453</v>
      </c>
      <c r="W56" s="13" t="s">
        <v>398</v>
      </c>
    </row>
    <row r="57" spans="1:23" ht="76.5" x14ac:dyDescent="0.2">
      <c r="A57" s="8">
        <v>56</v>
      </c>
      <c r="B57" s="9">
        <v>44889.230270428241</v>
      </c>
      <c r="C57" s="10" t="s">
        <v>391</v>
      </c>
      <c r="D57" s="10" t="s">
        <v>454</v>
      </c>
      <c r="E57" s="10" t="s">
        <v>63</v>
      </c>
      <c r="F57" s="11" t="s">
        <v>455</v>
      </c>
      <c r="G57" s="12">
        <v>32704</v>
      </c>
      <c r="H57" s="10" t="s">
        <v>166</v>
      </c>
      <c r="I57" s="10" t="s">
        <v>409</v>
      </c>
      <c r="J57" s="10" t="s">
        <v>456</v>
      </c>
      <c r="K57" s="10" t="s">
        <v>457</v>
      </c>
      <c r="L57" s="13" t="s">
        <v>458</v>
      </c>
      <c r="M57" s="13" t="s">
        <v>405</v>
      </c>
      <c r="N57" s="10">
        <v>1</v>
      </c>
      <c r="O57" s="10" t="s">
        <v>32</v>
      </c>
      <c r="P57" s="10" t="s">
        <v>141</v>
      </c>
      <c r="Q57" s="10" t="s">
        <v>47</v>
      </c>
      <c r="R57" s="10" t="s">
        <v>259</v>
      </c>
      <c r="S57" s="10" t="s">
        <v>459</v>
      </c>
      <c r="T57" s="10" t="s">
        <v>47</v>
      </c>
      <c r="U57" s="10" t="s">
        <v>141</v>
      </c>
      <c r="V57" s="10" t="s">
        <v>459</v>
      </c>
      <c r="W57" s="13" t="s">
        <v>460</v>
      </c>
    </row>
    <row r="58" spans="1:23" x14ac:dyDescent="0.2">
      <c r="A58" s="8">
        <v>57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5"/>
      <c r="M58" s="15"/>
      <c r="N58" s="14"/>
      <c r="O58" s="14"/>
      <c r="P58" s="14"/>
      <c r="Q58" s="14"/>
      <c r="R58" s="14"/>
      <c r="S58" s="14"/>
      <c r="T58" s="14"/>
      <c r="U58" s="14"/>
      <c r="V58" s="14"/>
      <c r="W58" s="15"/>
    </row>
    <row r="59" spans="1:23" x14ac:dyDescent="0.2">
      <c r="A59" s="8">
        <v>58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5"/>
      <c r="M59" s="15"/>
      <c r="N59" s="14"/>
      <c r="O59" s="14"/>
      <c r="P59" s="14"/>
      <c r="Q59" s="14"/>
      <c r="R59" s="14"/>
      <c r="S59" s="14"/>
      <c r="T59" s="14"/>
      <c r="U59" s="14"/>
      <c r="V59" s="14"/>
      <c r="W59" s="15"/>
    </row>
    <row r="60" spans="1:23" x14ac:dyDescent="0.2">
      <c r="A60" s="8">
        <v>59</v>
      </c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5"/>
      <c r="M60" s="15"/>
      <c r="N60" s="14"/>
      <c r="O60" s="14"/>
      <c r="P60" s="14"/>
      <c r="Q60" s="14"/>
      <c r="R60" s="14"/>
      <c r="S60" s="14"/>
      <c r="T60" s="14"/>
      <c r="U60" s="14"/>
      <c r="V60" s="14"/>
      <c r="W60" s="15"/>
    </row>
    <row r="61" spans="1:23" x14ac:dyDescent="0.2">
      <c r="A61" s="8">
        <v>60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5"/>
      <c r="M61" s="15"/>
      <c r="N61" s="14"/>
      <c r="O61" s="14"/>
      <c r="P61" s="14"/>
      <c r="Q61" s="14"/>
      <c r="R61" s="14"/>
      <c r="S61" s="14"/>
      <c r="T61" s="14"/>
      <c r="U61" s="14"/>
      <c r="V61" s="14"/>
      <c r="W61" s="15"/>
    </row>
    <row r="64" spans="1:23" x14ac:dyDescent="0.2">
      <c r="H64">
        <f>60*60</f>
        <v>3600</v>
      </c>
      <c r="I64">
        <f>60*6</f>
        <v>360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Form Responses 1</vt:lpstr>
      <vt:lpstr>Analysis</vt:lpstr>
      <vt:lpstr>Sheet 1</vt:lpstr>
      <vt:lpstr>'Form Responses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Soji Adewale</dc:creator>
  <cp:lastModifiedBy>SAMSON AJIBOLA</cp:lastModifiedBy>
  <cp:lastPrinted>2024-11-14T12:35:30Z</cp:lastPrinted>
  <dcterms:created xsi:type="dcterms:W3CDTF">2024-11-15T09:36:56Z</dcterms:created>
  <dcterms:modified xsi:type="dcterms:W3CDTF">2024-11-18T01:11:02Z</dcterms:modified>
</cp:coreProperties>
</file>