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shp\Downloads\"/>
    </mc:Choice>
  </mc:AlternateContent>
  <xr:revisionPtr revIDLastSave="0" documentId="13_ncr:1_{FF9D1485-F959-45DE-93DF-1BB76A2F2F77}" xr6:coauthVersionLast="47" xr6:coauthVersionMax="47" xr10:uidLastSave="{00000000-0000-0000-0000-000000000000}"/>
  <bookViews>
    <workbookView xWindow="-19310" yWindow="-110" windowWidth="19420" windowHeight="10560" xr2:uid="{00000000-000D-0000-FFFF-FFFF00000000}"/>
  </bookViews>
  <sheets>
    <sheet name="MAIN OI" sheetId="3" r:id="rId1"/>
    <sheet name="Sheet1" sheetId="17" state="hidden" r:id="rId2"/>
    <sheet name="Underlying Price" sheetId="18" state="hidden" r:id="rId3"/>
    <sheet name="RawData" sheetId="14" state="hidden" r:id="rId4"/>
    <sheet name="Cookie" sheetId="15" r:id="rId5"/>
    <sheet name="ExpiryDateList" sheetId="16" state="hidden" r:id="rId6"/>
  </sheets>
  <definedNames>
    <definedName name="_xlnm._FilterDatabase" localSheetId="0" hidden="1">'MAIN OI'!#REF!</definedName>
    <definedName name="ExternalData_1" localSheetId="5" hidden="1">ExpiryDateList!$A$1:$A$14</definedName>
    <definedName name="ExternalData_1" localSheetId="3" hidden="1">RawData!$A$1:$X$1005</definedName>
    <definedName name="ExternalData_2" localSheetId="2" hidden="1">'Underlying Price'!$A$1:$A$2</definedName>
  </definedNames>
  <calcPr calcId="181029"/>
</workbook>
</file>

<file path=xl/calcChain.xml><?xml version="1.0" encoding="utf-8"?>
<calcChain xmlns="http://schemas.openxmlformats.org/spreadsheetml/2006/main">
  <c r="K3" i="3" l="1"/>
  <c r="M16" i="3" l="1"/>
  <c r="AF2" i="14"/>
  <c r="AF3" i="14" s="1"/>
  <c r="H16" i="3" l="1"/>
  <c r="M15" i="3"/>
  <c r="N16" i="3"/>
  <c r="Q16" i="3"/>
  <c r="I16" i="3"/>
  <c r="K16" i="3"/>
  <c r="P16" i="3"/>
  <c r="R16" i="3"/>
  <c r="L16" i="3"/>
  <c r="J16" i="3"/>
  <c r="O16" i="3"/>
  <c r="AF4" i="14"/>
  <c r="AF5" i="14" s="1"/>
  <c r="AF6" i="14" s="1"/>
  <c r="W16" i="3" l="1"/>
  <c r="AF7" i="14"/>
  <c r="S7" i="3"/>
  <c r="T7" i="3"/>
  <c r="AF8" i="14" l="1"/>
  <c r="AF9" i="14" l="1"/>
  <c r="AF10" i="14" s="1"/>
  <c r="AF11" i="14" s="1"/>
  <c r="AF12" i="14" s="1"/>
  <c r="AF13" i="14" s="1"/>
  <c r="AF14" i="14" l="1"/>
  <c r="AF15" i="14" l="1"/>
  <c r="AF16" i="14" s="1"/>
  <c r="AF17" i="14" s="1"/>
  <c r="AF18" i="14" s="1"/>
  <c r="AF19" i="14" s="1"/>
  <c r="AF20" i="14" l="1"/>
  <c r="AF21" i="14" l="1"/>
  <c r="AF22" i="14" l="1"/>
  <c r="AF23" i="14" l="1"/>
  <c r="M9" i="3"/>
  <c r="H9" i="3" l="1"/>
  <c r="R9" i="3"/>
  <c r="N9" i="3"/>
  <c r="K9" i="3"/>
  <c r="I9" i="3"/>
  <c r="J9" i="3"/>
  <c r="Q9" i="3"/>
  <c r="L9" i="3"/>
  <c r="P9" i="3"/>
  <c r="O9" i="3"/>
  <c r="AF24" i="14"/>
  <c r="AF25" i="14" s="1"/>
  <c r="AF26" i="14" s="1"/>
  <c r="M8" i="3"/>
  <c r="B16" i="3"/>
  <c r="M11" i="3"/>
  <c r="A16" i="3"/>
  <c r="M10" i="3"/>
  <c r="W9" i="3" l="1"/>
  <c r="B11" i="3"/>
  <c r="H11" i="3"/>
  <c r="Q11" i="3"/>
  <c r="N11" i="3"/>
  <c r="K11" i="3"/>
  <c r="I11" i="3"/>
  <c r="L11" i="3"/>
  <c r="R11" i="3"/>
  <c r="P11" i="3"/>
  <c r="J11" i="3"/>
  <c r="O11" i="3"/>
  <c r="H10" i="3"/>
  <c r="L10" i="3"/>
  <c r="P10" i="3"/>
  <c r="J10" i="3"/>
  <c r="K10" i="3"/>
  <c r="I10" i="3"/>
  <c r="O10" i="3"/>
  <c r="R10" i="3"/>
  <c r="Q10" i="3"/>
  <c r="N10" i="3"/>
  <c r="K8" i="3"/>
  <c r="L8" i="3"/>
  <c r="O8" i="3"/>
  <c r="H8" i="3"/>
  <c r="J8" i="3"/>
  <c r="R8" i="3"/>
  <c r="N8" i="3"/>
  <c r="I8" i="3"/>
  <c r="Q8" i="3"/>
  <c r="P8" i="3"/>
  <c r="AF27" i="14"/>
  <c r="AF28" i="14" s="1"/>
  <c r="AF29" i="14" s="1"/>
  <c r="AF30" i="14" s="1"/>
  <c r="AF31" i="14" s="1"/>
  <c r="AF32" i="14" s="1"/>
  <c r="AF33" i="14" s="1"/>
  <c r="AF34" i="14" s="1"/>
  <c r="AF35" i="14" s="1"/>
  <c r="AF36" i="14" s="1"/>
  <c r="AF37" i="14" s="1"/>
  <c r="AF38" i="14" s="1"/>
  <c r="AF39" i="14" s="1"/>
  <c r="AF40" i="14" s="1"/>
  <c r="AF41" i="14" s="1"/>
  <c r="AF42" i="14" s="1"/>
  <c r="AF43" i="14" s="1"/>
  <c r="AF44" i="14" s="1"/>
  <c r="AF45" i="14" s="1"/>
  <c r="AF46" i="14" s="1"/>
  <c r="AF47" i="14" s="1"/>
  <c r="AF48" i="14" s="1"/>
  <c r="AF49" i="14" s="1"/>
  <c r="AF50" i="14" s="1"/>
  <c r="AF51" i="14" s="1"/>
  <c r="AF52" i="14" s="1"/>
  <c r="AF53" i="14" s="1"/>
  <c r="AF54" i="14" s="1"/>
  <c r="AF55" i="14" s="1"/>
  <c r="AF56" i="14" s="1"/>
  <c r="AF57" i="14" s="1"/>
  <c r="AF58" i="14" s="1"/>
  <c r="AF59" i="14" s="1"/>
  <c r="AF60" i="14" s="1"/>
  <c r="AF61" i="14" s="1"/>
  <c r="AF62" i="14" s="1"/>
  <c r="AF63" i="14" s="1"/>
  <c r="AF64" i="14" s="1"/>
  <c r="AF65" i="14" s="1"/>
  <c r="AF66" i="14" s="1"/>
  <c r="AF67" i="14" s="1"/>
  <c r="AF68" i="14" s="1"/>
  <c r="AF69" i="14" s="1"/>
  <c r="AF70" i="14" s="1"/>
  <c r="AF71" i="14" s="1"/>
  <c r="AF72" i="14" s="1"/>
  <c r="AF73" i="14" s="1"/>
  <c r="AF74" i="14" s="1"/>
  <c r="AF75" i="14" s="1"/>
  <c r="AF76" i="14" s="1"/>
  <c r="AF77" i="14" s="1"/>
  <c r="AF78" i="14" s="1"/>
  <c r="AF79" i="14" s="1"/>
  <c r="AF80" i="14" s="1"/>
  <c r="AF81" i="14" s="1"/>
  <c r="AF82" i="14" s="1"/>
  <c r="AF83" i="14" s="1"/>
  <c r="AF84" i="14" s="1"/>
  <c r="AF85" i="14" s="1"/>
  <c r="AF86" i="14" s="1"/>
  <c r="AF87" i="14" s="1"/>
  <c r="AF88" i="14" s="1"/>
  <c r="AF89" i="14" s="1"/>
  <c r="AF90" i="14" s="1"/>
  <c r="AF91" i="14" s="1"/>
  <c r="AF92" i="14" s="1"/>
  <c r="AF93" i="14" s="1"/>
  <c r="AF94" i="14" s="1"/>
  <c r="AF95" i="14" s="1"/>
  <c r="AF96" i="14" s="1"/>
  <c r="AF97" i="14" s="1"/>
  <c r="AF98" i="14" s="1"/>
  <c r="AF99" i="14" s="1"/>
  <c r="AF100" i="14" s="1"/>
  <c r="AF101" i="14" s="1"/>
  <c r="AF102" i="14" s="1"/>
  <c r="AF103" i="14" s="1"/>
  <c r="AF104" i="14" s="1"/>
  <c r="AF105" i="14" s="1"/>
  <c r="AF106" i="14" s="1"/>
  <c r="AF107" i="14" s="1"/>
  <c r="AF108" i="14" s="1"/>
  <c r="AF109" i="14" s="1"/>
  <c r="AF110" i="14" s="1"/>
  <c r="AF111" i="14" s="1"/>
  <c r="AF112" i="14" s="1"/>
  <c r="AF113" i="14" s="1"/>
  <c r="AF114" i="14" s="1"/>
  <c r="AF115" i="14" s="1"/>
  <c r="AF116" i="14" s="1"/>
  <c r="AF117" i="14" s="1"/>
  <c r="AF118" i="14" s="1"/>
  <c r="AF119" i="14" s="1"/>
  <c r="AF120" i="14" s="1"/>
  <c r="AF121" i="14" s="1"/>
  <c r="AF122" i="14" s="1"/>
  <c r="AF123" i="14" s="1"/>
  <c r="AF124" i="14" s="1"/>
  <c r="AF125" i="14" s="1"/>
  <c r="AF126" i="14" s="1"/>
  <c r="AF127" i="14" s="1"/>
  <c r="AF128" i="14" s="1"/>
  <c r="AF129" i="14" s="1"/>
  <c r="AF130" i="14" s="1"/>
  <c r="AF131" i="14" s="1"/>
  <c r="AF132" i="14" s="1"/>
  <c r="AF133" i="14" s="1"/>
  <c r="AF134" i="14" s="1"/>
  <c r="AF135" i="14" s="1"/>
  <c r="AF136" i="14" s="1"/>
  <c r="AF137" i="14" s="1"/>
  <c r="AF138" i="14" s="1"/>
  <c r="AF139" i="14" s="1"/>
  <c r="AF140" i="14" s="1"/>
  <c r="AF141" i="14" s="1"/>
  <c r="AF142" i="14" s="1"/>
  <c r="AF143" i="14" s="1"/>
  <c r="AF144" i="14" s="1"/>
  <c r="AF145" i="14" s="1"/>
  <c r="AF146" i="14" s="1"/>
  <c r="AF147" i="14" s="1"/>
  <c r="AF148" i="14" s="1"/>
  <c r="AF149" i="14" s="1"/>
  <c r="AF150" i="14" s="1"/>
  <c r="AF151" i="14" s="1"/>
  <c r="AF152" i="14" s="1"/>
  <c r="AF153" i="14" s="1"/>
  <c r="AF154" i="14" s="1"/>
  <c r="AF155" i="14" s="1"/>
  <c r="AF156" i="14" s="1"/>
  <c r="AF157" i="14" s="1"/>
  <c r="AF158" i="14" s="1"/>
  <c r="AF159" i="14" s="1"/>
  <c r="AF160" i="14" s="1"/>
  <c r="AF161" i="14" s="1"/>
  <c r="AF162" i="14" s="1"/>
  <c r="AF163" i="14" s="1"/>
  <c r="AF164" i="14" s="1"/>
  <c r="AF165" i="14" s="1"/>
  <c r="AF166" i="14" s="1"/>
  <c r="AF167" i="14" s="1"/>
  <c r="AF168" i="14" s="1"/>
  <c r="AF169" i="14" s="1"/>
  <c r="AF170" i="14" s="1"/>
  <c r="AF171" i="14" s="1"/>
  <c r="AF172" i="14" s="1"/>
  <c r="AF173" i="14" s="1"/>
  <c r="AF174" i="14" s="1"/>
  <c r="AF175" i="14" s="1"/>
  <c r="AF176" i="14" s="1"/>
  <c r="AF177" i="14" s="1"/>
  <c r="AF178" i="14" s="1"/>
  <c r="AF179" i="14" s="1"/>
  <c r="AF180" i="14" s="1"/>
  <c r="AF181" i="14" s="1"/>
  <c r="AF182" i="14" s="1"/>
  <c r="AF183" i="14" s="1"/>
  <c r="AF184" i="14" s="1"/>
  <c r="AF185" i="14" s="1"/>
  <c r="AF186" i="14" s="1"/>
  <c r="AF187" i="14" s="1"/>
  <c r="AF188" i="14" s="1"/>
  <c r="AF189" i="14" s="1"/>
  <c r="AF190" i="14" s="1"/>
  <c r="AF191" i="14" s="1"/>
  <c r="AF192" i="14" s="1"/>
  <c r="AF193" i="14" s="1"/>
  <c r="AF194" i="14" s="1"/>
  <c r="AF195" i="14" s="1"/>
  <c r="AF196" i="14" s="1"/>
  <c r="AF197" i="14" s="1"/>
  <c r="AF198" i="14" s="1"/>
  <c r="AF199" i="14" s="1"/>
  <c r="AF200" i="14" s="1"/>
  <c r="AF201" i="14" s="1"/>
  <c r="AF202" i="14" s="1"/>
  <c r="AF203" i="14" s="1"/>
  <c r="AF204" i="14" s="1"/>
  <c r="AF205" i="14" s="1"/>
  <c r="AF206" i="14" s="1"/>
  <c r="AF207" i="14" s="1"/>
  <c r="AF208" i="14" s="1"/>
  <c r="AF209" i="14" s="1"/>
  <c r="AF210" i="14" s="1"/>
  <c r="AF211" i="14" s="1"/>
  <c r="AF212" i="14" s="1"/>
  <c r="AF213" i="14" s="1"/>
  <c r="AF214" i="14" s="1"/>
  <c r="AF215" i="14" s="1"/>
  <c r="AF216" i="14" s="1"/>
  <c r="AF217" i="14" s="1"/>
  <c r="AF218" i="14" s="1"/>
  <c r="AF219" i="14" s="1"/>
  <c r="AF220" i="14" s="1"/>
  <c r="AF221" i="14" s="1"/>
  <c r="AF222" i="14" s="1"/>
  <c r="AF223" i="14" s="1"/>
  <c r="AF224" i="14" s="1"/>
  <c r="AF225" i="14" s="1"/>
  <c r="AF226" i="14" s="1"/>
  <c r="AF227" i="14" s="1"/>
  <c r="AF228" i="14" s="1"/>
  <c r="AF229" i="14" s="1"/>
  <c r="AF230" i="14" s="1"/>
  <c r="AF231" i="14" s="1"/>
  <c r="AF232" i="14" s="1"/>
  <c r="AF233" i="14" s="1"/>
  <c r="AF234" i="14" s="1"/>
  <c r="AF235" i="14" s="1"/>
  <c r="AF236" i="14" s="1"/>
  <c r="AF237" i="14" s="1"/>
  <c r="AF238" i="14" s="1"/>
  <c r="AF239" i="14" s="1"/>
  <c r="AF240" i="14" s="1"/>
  <c r="AF241" i="14" s="1"/>
  <c r="AF242" i="14" s="1"/>
  <c r="AF243" i="14" s="1"/>
  <c r="AF244" i="14" s="1"/>
  <c r="AF245" i="14" s="1"/>
  <c r="AF246" i="14" s="1"/>
  <c r="AF247" i="14" s="1"/>
  <c r="AF248" i="14" s="1"/>
  <c r="AF249" i="14" s="1"/>
  <c r="AF250" i="14" s="1"/>
  <c r="AF251" i="14" s="1"/>
  <c r="AF252" i="14" s="1"/>
  <c r="AF253" i="14" s="1"/>
  <c r="AF254" i="14" s="1"/>
  <c r="AF255" i="14" s="1"/>
  <c r="AF256" i="14" s="1"/>
  <c r="AF257" i="14" s="1"/>
  <c r="AF258" i="14" s="1"/>
  <c r="AF259" i="14" s="1"/>
  <c r="AF260" i="14" s="1"/>
  <c r="AF261" i="14" s="1"/>
  <c r="AF262" i="14" s="1"/>
  <c r="AF263" i="14" s="1"/>
  <c r="AF264" i="14" s="1"/>
  <c r="AF265" i="14" s="1"/>
  <c r="AF266" i="14" s="1"/>
  <c r="AF267" i="14" s="1"/>
  <c r="AF268" i="14" s="1"/>
  <c r="AF269" i="14" s="1"/>
  <c r="AF270" i="14" s="1"/>
  <c r="AF271" i="14" s="1"/>
  <c r="AF272" i="14" s="1"/>
  <c r="AF273" i="14" s="1"/>
  <c r="AF274" i="14" s="1"/>
  <c r="AF275" i="14" s="1"/>
  <c r="AF276" i="14" s="1"/>
  <c r="AF277" i="14" s="1"/>
  <c r="AF278" i="14" s="1"/>
  <c r="AF279" i="14" s="1"/>
  <c r="AF280" i="14" s="1"/>
  <c r="AF281" i="14" s="1"/>
  <c r="AF282" i="14" s="1"/>
  <c r="AF283" i="14" s="1"/>
  <c r="AF284" i="14" s="1"/>
  <c r="AF285" i="14" s="1"/>
  <c r="AF286" i="14" s="1"/>
  <c r="AF287" i="14" s="1"/>
  <c r="AF288" i="14" s="1"/>
  <c r="AF289" i="14" s="1"/>
  <c r="AF290" i="14" s="1"/>
  <c r="AF291" i="14" s="1"/>
  <c r="AF292" i="14" s="1"/>
  <c r="AF293" i="14" s="1"/>
  <c r="AF294" i="14" s="1"/>
  <c r="AF295" i="14" s="1"/>
  <c r="AF296" i="14" s="1"/>
  <c r="AF297" i="14" s="1"/>
  <c r="AF298" i="14" s="1"/>
  <c r="AF299" i="14" s="1"/>
  <c r="AF300" i="14" s="1"/>
  <c r="AF301" i="14" s="1"/>
  <c r="AF302" i="14" s="1"/>
  <c r="AF303" i="14" s="1"/>
  <c r="AF304" i="14" s="1"/>
  <c r="AF305" i="14" s="1"/>
  <c r="AF306" i="14" s="1"/>
  <c r="AF307" i="14" s="1"/>
  <c r="AF308" i="14" s="1"/>
  <c r="AF309" i="14" s="1"/>
  <c r="AF310" i="14" s="1"/>
  <c r="AF311" i="14" s="1"/>
  <c r="AF312" i="14" s="1"/>
  <c r="AF313" i="14" s="1"/>
  <c r="AF314" i="14" s="1"/>
  <c r="AF315" i="14" s="1"/>
  <c r="AF316" i="14" s="1"/>
  <c r="AF317" i="14" s="1"/>
  <c r="AF318" i="14" s="1"/>
  <c r="AF319" i="14" s="1"/>
  <c r="AF320" i="14" s="1"/>
  <c r="AF321" i="14" s="1"/>
  <c r="B10" i="3"/>
  <c r="A8" i="3"/>
  <c r="B8" i="3"/>
  <c r="A10" i="3"/>
  <c r="A11" i="3"/>
  <c r="U7" i="3"/>
  <c r="W10" i="3" l="1"/>
  <c r="W11" i="3"/>
  <c r="W8" i="3"/>
  <c r="G10" i="3"/>
  <c r="AF322" i="14"/>
  <c r="AF323" i="14" s="1"/>
  <c r="AF324" i="14" s="1"/>
  <c r="AF325" i="14" s="1"/>
  <c r="AF326" i="14" s="1"/>
  <c r="AF327" i="14" s="1"/>
  <c r="AF328" i="14" s="1"/>
  <c r="AF329" i="14" s="1"/>
  <c r="AF330" i="14" s="1"/>
  <c r="AF331" i="14" s="1"/>
  <c r="AF332" i="14" s="1"/>
  <c r="AF333" i="14" s="1"/>
  <c r="AF334" i="14" s="1"/>
  <c r="AF335" i="14" s="1"/>
  <c r="AF336" i="14" s="1"/>
  <c r="AF337" i="14" s="1"/>
  <c r="AF338" i="14" s="1"/>
  <c r="AF339" i="14" s="1"/>
  <c r="AF340" i="14" s="1"/>
  <c r="AF341" i="14" s="1"/>
  <c r="AF342" i="14" s="1"/>
  <c r="AF343" i="14" s="1"/>
  <c r="AF344" i="14" s="1"/>
  <c r="AF345" i="14" s="1"/>
  <c r="AF346" i="14" s="1"/>
  <c r="AF347" i="14" s="1"/>
  <c r="AF348" i="14" s="1"/>
  <c r="AF349" i="14" s="1"/>
  <c r="AF350" i="14" s="1"/>
  <c r="AF351" i="14" s="1"/>
  <c r="AF352" i="14" s="1"/>
  <c r="AF353" i="14" s="1"/>
  <c r="AF354" i="14" s="1"/>
  <c r="AF355" i="14" s="1"/>
  <c r="AF356" i="14" s="1"/>
  <c r="AF357" i="14" s="1"/>
  <c r="AF358" i="14" s="1"/>
  <c r="AF359" i="14" s="1"/>
  <c r="AF360" i="14" s="1"/>
  <c r="AF361" i="14" s="1"/>
  <c r="AF362" i="14" s="1"/>
  <c r="AF363" i="14" s="1"/>
  <c r="AF364" i="14" s="1"/>
  <c r="AF365" i="14" s="1"/>
  <c r="AF366" i="14" s="1"/>
  <c r="AF367" i="14" s="1"/>
  <c r="AF368" i="14" s="1"/>
  <c r="AF369" i="14" s="1"/>
  <c r="AF370" i="14" s="1"/>
  <c r="AF371" i="14" s="1"/>
  <c r="AF372" i="14" s="1"/>
  <c r="AF373" i="14" s="1"/>
  <c r="AF374" i="14" s="1"/>
  <c r="AF375" i="14" s="1"/>
  <c r="AF376" i="14" s="1"/>
  <c r="AF377" i="14" s="1"/>
  <c r="AF378" i="14" s="1"/>
  <c r="AF379" i="14" s="1"/>
  <c r="AF380" i="14" s="1"/>
  <c r="AF381" i="14" s="1"/>
  <c r="AF382" i="14" s="1"/>
  <c r="AF383" i="14" s="1"/>
  <c r="AF384" i="14" s="1"/>
  <c r="AF385" i="14" s="1"/>
  <c r="AF386" i="14" s="1"/>
  <c r="AF387" i="14" s="1"/>
  <c r="AF388" i="14" s="1"/>
  <c r="AF389" i="14" s="1"/>
  <c r="AF390" i="14" s="1"/>
  <c r="AF391" i="14" s="1"/>
  <c r="AF392" i="14" s="1"/>
  <c r="AF393" i="14" s="1"/>
  <c r="AF394" i="14" s="1"/>
  <c r="AF395" i="14" s="1"/>
  <c r="AF396" i="14" s="1"/>
  <c r="AF397" i="14" s="1"/>
  <c r="AF398" i="14" s="1"/>
  <c r="AF399" i="14" s="1"/>
  <c r="AF400" i="14" s="1"/>
  <c r="AF401" i="14" s="1"/>
  <c r="AF402" i="14" s="1"/>
  <c r="AF403" i="14" s="1"/>
  <c r="AF404" i="14" s="1"/>
  <c r="AF405" i="14" s="1"/>
  <c r="AF406" i="14" s="1"/>
  <c r="AF407" i="14" s="1"/>
  <c r="AF408" i="14" s="1"/>
  <c r="AF409" i="14" s="1"/>
  <c r="AF410" i="14" s="1"/>
  <c r="AF411" i="14" s="1"/>
  <c r="AF412" i="14" s="1"/>
  <c r="AF413" i="14" s="1"/>
  <c r="AF414" i="14" s="1"/>
  <c r="AF415" i="14" s="1"/>
  <c r="AF416" i="14" s="1"/>
  <c r="AF417" i="14" s="1"/>
  <c r="AF418" i="14" s="1"/>
  <c r="AF419" i="14" s="1"/>
  <c r="AF420" i="14" s="1"/>
  <c r="AF421" i="14" s="1"/>
  <c r="AF422" i="14" s="1"/>
  <c r="AF423" i="14" s="1"/>
  <c r="AF424" i="14" s="1"/>
  <c r="AF425" i="14" s="1"/>
  <c r="AF426" i="14" s="1"/>
  <c r="AF427" i="14" s="1"/>
  <c r="AF428" i="14" s="1"/>
  <c r="AF429" i="14" s="1"/>
  <c r="AF430" i="14" s="1"/>
  <c r="AF431" i="14" s="1"/>
  <c r="AF432" i="14" s="1"/>
  <c r="AF433" i="14" s="1"/>
  <c r="AF434" i="14" s="1"/>
  <c r="AF435" i="14" s="1"/>
  <c r="AF436" i="14" s="1"/>
  <c r="AF437" i="14" s="1"/>
  <c r="AF438" i="14" s="1"/>
  <c r="AF439" i="14" s="1"/>
  <c r="AF440" i="14" s="1"/>
  <c r="AF441" i="14" s="1"/>
  <c r="AF442" i="14" s="1"/>
  <c r="AF443" i="14" s="1"/>
  <c r="AF444" i="14" s="1"/>
  <c r="G8" i="3"/>
  <c r="F8" i="3"/>
  <c r="S8" i="3"/>
  <c r="T8" i="3"/>
  <c r="T16" i="3"/>
  <c r="S16" i="3"/>
  <c r="S11" i="3"/>
  <c r="T11" i="3"/>
  <c r="T10" i="3"/>
  <c r="S10" i="3"/>
  <c r="F16" i="3"/>
  <c r="G16" i="3"/>
  <c r="F10" i="3"/>
  <c r="F11" i="3"/>
  <c r="G11" i="3"/>
  <c r="M12" i="3"/>
  <c r="M13" i="3"/>
  <c r="H12" i="3" l="1"/>
  <c r="O12" i="3"/>
  <c r="J12" i="3"/>
  <c r="L12" i="3"/>
  <c r="P12" i="3"/>
  <c r="N12" i="3"/>
  <c r="K12" i="3"/>
  <c r="I12" i="3"/>
  <c r="Q12" i="3"/>
  <c r="R12" i="3"/>
  <c r="H13" i="3"/>
  <c r="K13" i="3"/>
  <c r="L13" i="3"/>
  <c r="I13" i="3"/>
  <c r="O13" i="3"/>
  <c r="J13" i="3"/>
  <c r="Q13" i="3"/>
  <c r="N13" i="3"/>
  <c r="R13" i="3"/>
  <c r="P13" i="3"/>
  <c r="U8" i="3"/>
  <c r="V8" i="3" s="1"/>
  <c r="E8" i="3"/>
  <c r="D8" i="3" s="1"/>
  <c r="M14" i="3"/>
  <c r="E10" i="3"/>
  <c r="D10" i="3" s="1"/>
  <c r="U11" i="3"/>
  <c r="V11" i="3" s="1"/>
  <c r="U16" i="3"/>
  <c r="V16" i="3" s="1"/>
  <c r="U10" i="3"/>
  <c r="V10" i="3" s="1"/>
  <c r="E11" i="3"/>
  <c r="D11" i="3" s="1"/>
  <c r="E16" i="3"/>
  <c r="D16" i="3" s="1"/>
  <c r="A12" i="3"/>
  <c r="B12" i="3"/>
  <c r="A13" i="3"/>
  <c r="B13" i="3"/>
  <c r="W13" i="3" l="1"/>
  <c r="W12" i="3"/>
  <c r="H14" i="3"/>
  <c r="L14" i="3"/>
  <c r="R14" i="3"/>
  <c r="P14" i="3"/>
  <c r="N14" i="3"/>
  <c r="J14" i="3"/>
  <c r="O14" i="3"/>
  <c r="K14" i="3"/>
  <c r="I14" i="3"/>
  <c r="Q14" i="3"/>
  <c r="A14" i="3"/>
  <c r="B14" i="3"/>
  <c r="F12" i="3"/>
  <c r="G12" i="3"/>
  <c r="G13" i="3"/>
  <c r="F13" i="3"/>
  <c r="T13" i="3"/>
  <c r="S13" i="3"/>
  <c r="T12" i="3"/>
  <c r="S12" i="3"/>
  <c r="W14" i="3" l="1"/>
  <c r="H15" i="3"/>
  <c r="Q15" i="3"/>
  <c r="K15" i="3"/>
  <c r="I15" i="3"/>
  <c r="L15" i="3"/>
  <c r="R15" i="3"/>
  <c r="P15" i="3"/>
  <c r="N15" i="3"/>
  <c r="J15" i="3"/>
  <c r="O15" i="3"/>
  <c r="A15" i="3"/>
  <c r="B15" i="3"/>
  <c r="F14" i="3"/>
  <c r="G14" i="3"/>
  <c r="T14" i="3"/>
  <c r="S14" i="3"/>
  <c r="E13" i="3"/>
  <c r="D13" i="3" s="1"/>
  <c r="E12" i="3"/>
  <c r="D12" i="3" s="1"/>
  <c r="U12" i="3"/>
  <c r="V12" i="3" s="1"/>
  <c r="U13" i="3"/>
  <c r="V13" i="3" s="1"/>
  <c r="W15" i="3" l="1"/>
  <c r="F15" i="3"/>
  <c r="S15" i="3"/>
  <c r="T15" i="3"/>
  <c r="U14" i="3"/>
  <c r="V14" i="3" s="1"/>
  <c r="E14" i="3"/>
  <c r="D14" i="3" s="1"/>
  <c r="G15" i="3"/>
  <c r="E15" i="3" l="1"/>
  <c r="D15" i="3" s="1"/>
  <c r="U15" i="3"/>
  <c r="V15" i="3" s="1"/>
  <c r="M17" i="3" l="1"/>
  <c r="H17" i="3" l="1"/>
  <c r="Q17" i="3"/>
  <c r="N17" i="3"/>
  <c r="K17" i="3"/>
  <c r="L17" i="3"/>
  <c r="I17" i="3"/>
  <c r="O17" i="3"/>
  <c r="J17" i="3"/>
  <c r="P17" i="3"/>
  <c r="R17" i="3"/>
  <c r="A9" i="3"/>
  <c r="B9" i="3"/>
  <c r="M18" i="3"/>
  <c r="B17" i="3"/>
  <c r="A17" i="3"/>
  <c r="W17" i="3" l="1"/>
  <c r="H18" i="3"/>
  <c r="L18" i="3"/>
  <c r="R18" i="3"/>
  <c r="P18" i="3"/>
  <c r="J18" i="3"/>
  <c r="K18" i="3"/>
  <c r="I18" i="3"/>
  <c r="O18" i="3"/>
  <c r="Q18" i="3"/>
  <c r="N18" i="3"/>
  <c r="T9" i="3"/>
  <c r="S9" i="3"/>
  <c r="G9" i="3"/>
  <c r="F9" i="3"/>
  <c r="M19" i="3"/>
  <c r="B18" i="3"/>
  <c r="A18" i="3"/>
  <c r="S17" i="3"/>
  <c r="T17" i="3"/>
  <c r="F17" i="3"/>
  <c r="G17" i="3"/>
  <c r="W18" i="3" l="1"/>
  <c r="S18" i="3"/>
  <c r="H19" i="3"/>
  <c r="Q19" i="3"/>
  <c r="N19" i="3"/>
  <c r="J19" i="3"/>
  <c r="K19" i="3"/>
  <c r="I19" i="3"/>
  <c r="L19" i="3"/>
  <c r="R19" i="3"/>
  <c r="P19" i="3"/>
  <c r="O19" i="3"/>
  <c r="E9" i="3"/>
  <c r="D9" i="3" s="1"/>
  <c r="U9" i="3"/>
  <c r="V9" i="3" s="1"/>
  <c r="T18" i="3"/>
  <c r="G18" i="3"/>
  <c r="F18" i="3"/>
  <c r="M20" i="3"/>
  <c r="A19" i="3"/>
  <c r="B19" i="3"/>
  <c r="E17" i="3"/>
  <c r="D17" i="3" s="1"/>
  <c r="U17" i="3"/>
  <c r="V17" i="3" s="1"/>
  <c r="W19" i="3" l="1"/>
  <c r="H20" i="3"/>
  <c r="O20" i="3"/>
  <c r="K20" i="3"/>
  <c r="I20" i="3"/>
  <c r="Q20" i="3"/>
  <c r="N20" i="3"/>
  <c r="J20" i="3"/>
  <c r="L20" i="3"/>
  <c r="R20" i="3"/>
  <c r="P20" i="3"/>
  <c r="M21" i="3"/>
  <c r="A20" i="3"/>
  <c r="B20" i="3"/>
  <c r="U18" i="3"/>
  <c r="V18" i="3" s="1"/>
  <c r="E18" i="3"/>
  <c r="D18" i="3" s="1"/>
  <c r="G19" i="3"/>
  <c r="F19" i="3"/>
  <c r="T19" i="3"/>
  <c r="S19" i="3"/>
  <c r="W20" i="3" l="1"/>
  <c r="H21" i="3"/>
  <c r="Q21" i="3"/>
  <c r="K21" i="3"/>
  <c r="I21" i="3"/>
  <c r="O21" i="3"/>
  <c r="J21" i="3"/>
  <c r="N21" i="3"/>
  <c r="L21" i="3"/>
  <c r="R21" i="3"/>
  <c r="P21" i="3"/>
  <c r="E19" i="3"/>
  <c r="D19" i="3" s="1"/>
  <c r="S20" i="3"/>
  <c r="T20" i="3"/>
  <c r="U19" i="3"/>
  <c r="V19" i="3" s="1"/>
  <c r="M22" i="3"/>
  <c r="A21" i="3"/>
  <c r="B21" i="3"/>
  <c r="G20" i="3"/>
  <c r="F20" i="3"/>
  <c r="W21" i="3" l="1"/>
  <c r="M23" i="3"/>
  <c r="H22" i="3"/>
  <c r="L22" i="3"/>
  <c r="R22" i="3"/>
  <c r="P22" i="3"/>
  <c r="J22" i="3"/>
  <c r="O22" i="3"/>
  <c r="K22" i="3"/>
  <c r="I22" i="3"/>
  <c r="N22" i="3"/>
  <c r="Q22" i="3"/>
  <c r="A22" i="3"/>
  <c r="B22" i="3"/>
  <c r="G21" i="3"/>
  <c r="F21" i="3"/>
  <c r="U20" i="3"/>
  <c r="V20" i="3" s="1"/>
  <c r="S21" i="3"/>
  <c r="T21" i="3"/>
  <c r="E20" i="3"/>
  <c r="D20" i="3" s="1"/>
  <c r="W22" i="3" l="1"/>
  <c r="M24" i="3"/>
  <c r="H23" i="3"/>
  <c r="Q23" i="3"/>
  <c r="N23" i="3"/>
  <c r="K23" i="3"/>
  <c r="I23" i="3"/>
  <c r="L23" i="3"/>
  <c r="R23" i="3"/>
  <c r="P23" i="3"/>
  <c r="J23" i="3"/>
  <c r="O23" i="3"/>
  <c r="T22" i="3"/>
  <c r="S22" i="3"/>
  <c r="A23" i="3"/>
  <c r="B23" i="3"/>
  <c r="U21" i="3"/>
  <c r="V21" i="3" s="1"/>
  <c r="E21" i="3"/>
  <c r="D21" i="3" s="1"/>
  <c r="G22" i="3"/>
  <c r="F22" i="3"/>
  <c r="W23" i="3" l="1"/>
  <c r="H24" i="3"/>
  <c r="O24" i="3"/>
  <c r="S24" i="3" s="1"/>
  <c r="J24" i="3"/>
  <c r="F24" i="3" s="1"/>
  <c r="L24" i="3"/>
  <c r="R24" i="3"/>
  <c r="P24" i="3"/>
  <c r="T24" i="3" s="1"/>
  <c r="K24" i="3"/>
  <c r="I24" i="3"/>
  <c r="Q24" i="3"/>
  <c r="N24" i="3"/>
  <c r="B24" i="3"/>
  <c r="A24" i="3"/>
  <c r="G23" i="3"/>
  <c r="F23" i="3"/>
  <c r="E22" i="3"/>
  <c r="D22" i="3" s="1"/>
  <c r="U22" i="3"/>
  <c r="V22" i="3" s="1"/>
  <c r="T23" i="3"/>
  <c r="S23" i="3"/>
  <c r="X8" i="3" l="1"/>
  <c r="W24" i="3"/>
  <c r="E24" i="3"/>
  <c r="D24" i="3" s="1"/>
  <c r="G24" i="3"/>
  <c r="U24" i="3"/>
  <c r="V24" i="3" s="1"/>
  <c r="E23" i="3"/>
  <c r="D23" i="3" s="1"/>
  <c r="U23" i="3"/>
  <c r="V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interval="5" name="Query - ExpiryDateList" description="Connection to the 'ExpiryDateList' query in the workbook." type="5" refreshedVersion="7" background="1" refreshOnLoad="1">
    <dbPr connection="Provider=Microsoft.Mashup.OleDb.1;Data Source=$Workbook$;Location=ExpiryDateList;Extended Properties=&quot;&quot;" command="SELECT * FROM [ExpiryDateList]"/>
  </connection>
  <connection id="2" xr16:uid="{00000000-0015-0000-FFFF-FFFF02000000}" keepAlive="1" interval="5" name="Query - Get_Cookie" description="Connection to the 'Get_Cookie' query in the workbook." type="5" refreshedVersion="0" background="1" refreshOnLoad="1" saveData="1">
    <dbPr connection="Provider=Microsoft.Mashup.OleDb.1;Data Source=$Workbook$;Location=Get_Cookie;Extended Properties=&quot;&quot;" command="SELECT * FROM [Get_Cookie]"/>
  </connection>
  <connection id="3" xr16:uid="{00000000-0015-0000-FFFF-FFFF03000000}" keepAlive="1" name="Query - Get_Symbol" description="Connection to the 'Get_Symbol' query in the workbook." type="5" refreshedVersion="0" background="1">
    <dbPr connection="Provider=Microsoft.Mashup.OleDb.1;Data Source=$Workbook$;Location=Get_Symbol;Extended Properties=&quot;&quot;" command="SELECT * FROM [Get_Symbol]"/>
  </connection>
  <connection id="4" xr16:uid="{00000000-0015-0000-FFFF-FFFF04000000}" keepAlive="1" interval="5" name="Query - Get_Symbol_Type" description="Connection to the 'Get_Symbol_Type' query in the workbook." type="5" refreshedVersion="0" background="1" refreshOnLoad="1" saveData="1">
    <dbPr connection="Provider=Microsoft.Mashup.OleDb.1;Data Source=$Workbook$;Location=Get_Symbol_Type;Extended Properties=&quot;&quot;" command="SELECT * FROM [Get_Symbol_Type]"/>
  </connection>
  <connection id="5" xr16:uid="{00000000-0015-0000-FFFF-FFFF05000000}" keepAlive="1" interval="5" name="Query - option-chain-nse-new" description="Connection to the 'option-chain-nse-new' query in the workbook." type="5" refreshedVersion="7" background="1" refreshOnLoad="1" saveData="1">
    <dbPr connection="Provider=Microsoft.Mashup.OleDb.1;Data Source=$Workbook$;Location=option-chain-nse-new;Extended Properties=&quot;&quot;" command="SELECT * FROM [option-chain-nse-new]"/>
  </connection>
  <connection id="6" xr16:uid="{38E7BAB4-163B-4591-B435-937C3858E8B6}" keepAlive="1" interval="5" name="Query - Underlying Price" description="Connection to the 'Underlying Price' query in the workbook." type="5" refreshedVersion="7" background="1" refreshOnLoad="1" saveData="1">
    <dbPr connection="Provider=Microsoft.Mashup.OleDb.1;Data Source=$Workbook$;Location=Underlying Price;Extended Properties=&quot;&quot;" command="SELECT * FROM [Underlying Price]"/>
  </connection>
</connections>
</file>

<file path=xl/sharedStrings.xml><?xml version="1.0" encoding="utf-8"?>
<sst xmlns="http://schemas.openxmlformats.org/spreadsheetml/2006/main" count="5464" uniqueCount="1200">
  <si>
    <t>CALLS</t>
  </si>
  <si>
    <t>PUTS</t>
  </si>
  <si>
    <t>Interpretation</t>
  </si>
  <si>
    <t>OI change</t>
  </si>
  <si>
    <t>price change</t>
  </si>
  <si>
    <t>strike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</si>
  <si>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</si>
  <si>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</si>
  <si>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</si>
  <si>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</si>
  <si>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</si>
  <si>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</si>
  <si>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</si>
  <si>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</si>
  <si>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</si>
  <si>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</si>
  <si>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TREND</t>
  </si>
  <si>
    <t>Cookie</t>
  </si>
  <si>
    <t>Symbol</t>
  </si>
  <si>
    <t>CE.strikePrice</t>
  </si>
  <si>
    <t>CE.expiryDate</t>
  </si>
  <si>
    <t>CE.openInterest</t>
  </si>
  <si>
    <t>CE.changeinOpenInterest</t>
  </si>
  <si>
    <t>CE.pchangeinOpenInterest</t>
  </si>
  <si>
    <t>CE.totalTradedVolume</t>
  </si>
  <si>
    <t>CE.impliedVolatility</t>
  </si>
  <si>
    <t>CE.lastPrice</t>
  </si>
  <si>
    <t>CE.change</t>
  </si>
  <si>
    <t>CE.pChange</t>
  </si>
  <si>
    <t>CE.underlyingValue</t>
  </si>
  <si>
    <t>PE.strikePrice</t>
  </si>
  <si>
    <t>PE.expiryDate</t>
  </si>
  <si>
    <t>PE.openInterest</t>
  </si>
  <si>
    <t>PE.changeinOpenInterest</t>
  </si>
  <si>
    <t>PE.pchangeinOpenInterest</t>
  </si>
  <si>
    <t>PE.totalTradedVolume</t>
  </si>
  <si>
    <t>PE.impliedVolatility</t>
  </si>
  <si>
    <t>PE.lastPrice</t>
  </si>
  <si>
    <t>PE.change</t>
  </si>
  <si>
    <t>PE.pChange</t>
  </si>
  <si>
    <t>PE.underlyingValue</t>
  </si>
  <si>
    <t>24-Jun-2021</t>
  </si>
  <si>
    <t>30-Dec-2021</t>
  </si>
  <si>
    <t>Expiry Date</t>
  </si>
  <si>
    <t>SPOT Price</t>
  </si>
  <si>
    <t>CEStrikeExpiry</t>
  </si>
  <si>
    <t>PEStrikeExpiry</t>
  </si>
  <si>
    <t>Symbol Type</t>
  </si>
  <si>
    <t>Index</t>
  </si>
  <si>
    <t>Stock</t>
  </si>
  <si>
    <t>Options Open Interest Analysis Simplified - Trading Tuitions</t>
  </si>
  <si>
    <t>Underlying Price</t>
  </si>
  <si>
    <t>08AE14BDC8B9C995920ED633915CDD43~4HvAQjKiU7Dpu69X5NdnNOJLcTN+QfXLJzsSbi1QAVe0YQgA0Pw7jZXR9cZX0PESKDzMeIsg31EwItEmgvzuTq3bpmbpsxxsTVX9CFX5KdisAVUeoLze09dzTmP904htFkuNcbeGopIFAATerUukrFuL39cT6EDG1ou3uYGC9S8=</t>
  </si>
  <si>
    <t>BANKNIFTY</t>
  </si>
  <si>
    <t>17-Jun-2021</t>
  </si>
  <si>
    <t>01-Jul-2021</t>
  </si>
  <si>
    <t>08-Jul-2021</t>
  </si>
  <si>
    <t>15-Jul-2021</t>
  </si>
  <si>
    <t>29-Jul-2021</t>
  </si>
  <si>
    <t>22-Jul-2021</t>
  </si>
  <si>
    <t>30-Sep-2021</t>
  </si>
  <si>
    <t>18000</t>
  </si>
  <si>
    <t>1800030-Sep-2021</t>
  </si>
  <si>
    <t>23000</t>
  </si>
  <si>
    <t>2300024-Jun-2021</t>
  </si>
  <si>
    <t>24000</t>
  </si>
  <si>
    <t>2400030-Sep-2021</t>
  </si>
  <si>
    <t>2400030-Dec-2021</t>
  </si>
  <si>
    <t>2400024-Jun-2021</t>
  </si>
  <si>
    <t>25000</t>
  </si>
  <si>
    <t>2500030-Sep-2021</t>
  </si>
  <si>
    <t>2500024-Jun-2021</t>
  </si>
  <si>
    <t>25500</t>
  </si>
  <si>
    <t>2550024-Jun-2021</t>
  </si>
  <si>
    <t>26000</t>
  </si>
  <si>
    <t>2600024-Jun-2021</t>
  </si>
  <si>
    <t>27000</t>
  </si>
  <si>
    <t>2700024-Jun-2021</t>
  </si>
  <si>
    <t>27800</t>
  </si>
  <si>
    <t>2780024-Jun-2021</t>
  </si>
  <si>
    <t>27900</t>
  </si>
  <si>
    <t>2790024-Jun-2021</t>
  </si>
  <si>
    <t>28000</t>
  </si>
  <si>
    <t>2800024-Jun-2021</t>
  </si>
  <si>
    <t>28100</t>
  </si>
  <si>
    <t>2810017-Jun-2021</t>
  </si>
  <si>
    <t>2810024-Jun-2021</t>
  </si>
  <si>
    <t>28200</t>
  </si>
  <si>
    <t>2820001-Jul-2021</t>
  </si>
  <si>
    <t>2820008-Jul-2021</t>
  </si>
  <si>
    <t>2820015-Jul-2021</t>
  </si>
  <si>
    <t>2820029-Jul-2021</t>
  </si>
  <si>
    <t>2820017-Jun-2021</t>
  </si>
  <si>
    <t>2820024-Jun-2021</t>
  </si>
  <si>
    <t>28300</t>
  </si>
  <si>
    <t>2830024-Jun-2021</t>
  </si>
  <si>
    <t>2830001-Jul-2021</t>
  </si>
  <si>
    <t>2830008-Jul-2021</t>
  </si>
  <si>
    <t>2830015-Jul-2021</t>
  </si>
  <si>
    <t>2830017-Jun-2021</t>
  </si>
  <si>
    <t>2830029-Jul-2021</t>
  </si>
  <si>
    <t>28400</t>
  </si>
  <si>
    <t>2840017-Jun-2021</t>
  </si>
  <si>
    <t>2840001-Jul-2021</t>
  </si>
  <si>
    <t>2840008-Jul-2021</t>
  </si>
  <si>
    <t>2840015-Jul-2021</t>
  </si>
  <si>
    <t>2840029-Jul-2021</t>
  </si>
  <si>
    <t>2840024-Jun-2021</t>
  </si>
  <si>
    <t>28500</t>
  </si>
  <si>
    <t>2850024-Jun-2021</t>
  </si>
  <si>
    <t>2850029-Jul-2021</t>
  </si>
  <si>
    <t>2850008-Jul-2021</t>
  </si>
  <si>
    <t>2850015-Jul-2021</t>
  </si>
  <si>
    <t>2850017-Jun-2021</t>
  </si>
  <si>
    <t>2850001-Jul-2021</t>
  </si>
  <si>
    <t>28600</t>
  </si>
  <si>
    <t>2860017-Jun-2021</t>
  </si>
  <si>
    <t>2860001-Jul-2021</t>
  </si>
  <si>
    <t>2860008-Jul-2021</t>
  </si>
  <si>
    <t>2860015-Jul-2021</t>
  </si>
  <si>
    <t>2860029-Jul-2021</t>
  </si>
  <si>
    <t>2860024-Jun-2021</t>
  </si>
  <si>
    <t>28700</t>
  </si>
  <si>
    <t>2870017-Jun-2021</t>
  </si>
  <si>
    <t>2870024-Jun-2021</t>
  </si>
  <si>
    <t>2870001-Jul-2021</t>
  </si>
  <si>
    <t>2870015-Jul-2021</t>
  </si>
  <si>
    <t>2870029-Jul-2021</t>
  </si>
  <si>
    <t>2870008-Jul-2021</t>
  </si>
  <si>
    <t>28800</t>
  </si>
  <si>
    <t>2880024-Jun-2021</t>
  </si>
  <si>
    <t>2880001-Jul-2021</t>
  </si>
  <si>
    <t>2880008-Jul-2021</t>
  </si>
  <si>
    <t>2880015-Jul-2021</t>
  </si>
  <si>
    <t>2880029-Jul-2021</t>
  </si>
  <si>
    <t>2880017-Jun-2021</t>
  </si>
  <si>
    <t>28900</t>
  </si>
  <si>
    <t>2890017-Jun-2021</t>
  </si>
  <si>
    <t>2890024-Jun-2021</t>
  </si>
  <si>
    <t>2890008-Jul-2021</t>
  </si>
  <si>
    <t>2890015-Jul-2021</t>
  </si>
  <si>
    <t>2890029-Jul-2021</t>
  </si>
  <si>
    <t>2890001-Jul-2021</t>
  </si>
  <si>
    <t>29000</t>
  </si>
  <si>
    <t>2900017-Jun-2021</t>
  </si>
  <si>
    <t>2900001-Jul-2021</t>
  </si>
  <si>
    <t>2900008-Jul-2021</t>
  </si>
  <si>
    <t>2900015-Jul-2021</t>
  </si>
  <si>
    <t>2900029-Jul-2021</t>
  </si>
  <si>
    <t>2900024-Jun-2021</t>
  </si>
  <si>
    <t>29100</t>
  </si>
  <si>
    <t>2910017-Jun-2021</t>
  </si>
  <si>
    <t>2910024-Jun-2021</t>
  </si>
  <si>
    <t>2910001-Jul-2021</t>
  </si>
  <si>
    <t>2910008-Jul-2021</t>
  </si>
  <si>
    <t>2910015-Jul-2021</t>
  </si>
  <si>
    <t>2910029-Jul-2021</t>
  </si>
  <si>
    <t>29200</t>
  </si>
  <si>
    <t>2920017-Jun-2021</t>
  </si>
  <si>
    <t>2920024-Jun-2021</t>
  </si>
  <si>
    <t>2920001-Jul-2021</t>
  </si>
  <si>
    <t>2920008-Jul-2021</t>
  </si>
  <si>
    <t>2920015-Jul-2021</t>
  </si>
  <si>
    <t>2920029-Jul-2021</t>
  </si>
  <si>
    <t>29300</t>
  </si>
  <si>
    <t>2930017-Jun-2021</t>
  </si>
  <si>
    <t>2930022-Jul-2021</t>
  </si>
  <si>
    <t>2930001-Jul-2021</t>
  </si>
  <si>
    <t>2930008-Jul-2021</t>
  </si>
  <si>
    <t>2930015-Jul-2021</t>
  </si>
  <si>
    <t>2930029-Jul-2021</t>
  </si>
  <si>
    <t>2930024-Jun-2021</t>
  </si>
  <si>
    <t>29400</t>
  </si>
  <si>
    <t>2940024-Jun-2021</t>
  </si>
  <si>
    <t>2940001-Jul-2021</t>
  </si>
  <si>
    <t>2940008-Jul-2021</t>
  </si>
  <si>
    <t>2940015-Jul-2021</t>
  </si>
  <si>
    <t>2940022-Jul-2021</t>
  </si>
  <si>
    <t>2940029-Jul-2021</t>
  </si>
  <si>
    <t>2940017-Jun-2021</t>
  </si>
  <si>
    <t>29500</t>
  </si>
  <si>
    <t>2950017-Jun-2021</t>
  </si>
  <si>
    <t>2950024-Jun-2021</t>
  </si>
  <si>
    <t>2950001-Jul-2021</t>
  </si>
  <si>
    <t>2950008-Jul-2021</t>
  </si>
  <si>
    <t>2950015-Jul-2021</t>
  </si>
  <si>
    <t>2950022-Jul-2021</t>
  </si>
  <si>
    <t>2950029-Jul-2021</t>
  </si>
  <si>
    <t>29600</t>
  </si>
  <si>
    <t>2960024-Jun-2021</t>
  </si>
  <si>
    <t>2960001-Jul-2021</t>
  </si>
  <si>
    <t>2960008-Jul-2021</t>
  </si>
  <si>
    <t>2960015-Jul-2021</t>
  </si>
  <si>
    <t>2960022-Jul-2021</t>
  </si>
  <si>
    <t>2960029-Jul-2021</t>
  </si>
  <si>
    <t>2960017-Jun-2021</t>
  </si>
  <si>
    <t>29700</t>
  </si>
  <si>
    <t>2970017-Jun-2021</t>
  </si>
  <si>
    <t>2970001-Jul-2021</t>
  </si>
  <si>
    <t>2970008-Jul-2021</t>
  </si>
  <si>
    <t>2970015-Jul-2021</t>
  </si>
  <si>
    <t>2970022-Jul-2021</t>
  </si>
  <si>
    <t>2970029-Jul-2021</t>
  </si>
  <si>
    <t>2970024-Jun-2021</t>
  </si>
  <si>
    <t>29800</t>
  </si>
  <si>
    <t>2980017-Jun-2021</t>
  </si>
  <si>
    <t>2980008-Jul-2021</t>
  </si>
  <si>
    <t>2980015-Jul-2021</t>
  </si>
  <si>
    <t>2980022-Jul-2021</t>
  </si>
  <si>
    <t>2980029-Jul-2021</t>
  </si>
  <si>
    <t>2980024-Jun-2021</t>
  </si>
  <si>
    <t>2980001-Jul-2021</t>
  </si>
  <si>
    <t>29900</t>
  </si>
  <si>
    <t>2990017-Jun-2021</t>
  </si>
  <si>
    <t>2990001-Jul-2021</t>
  </si>
  <si>
    <t>2990008-Jul-2021</t>
  </si>
  <si>
    <t>2990015-Jul-2021</t>
  </si>
  <si>
    <t>2990022-Jul-2021</t>
  </si>
  <si>
    <t>2990029-Jul-2021</t>
  </si>
  <si>
    <t>2990024-Jun-2021</t>
  </si>
  <si>
    <t>30000</t>
  </si>
  <si>
    <t>3000017-Jun-2021</t>
  </si>
  <si>
    <t>3000024-Jun-2021</t>
  </si>
  <si>
    <t>3000001-Jul-2021</t>
  </si>
  <si>
    <t>3000008-Jul-2021</t>
  </si>
  <si>
    <t>3000015-Jul-2021</t>
  </si>
  <si>
    <t>3000029-Jul-2021</t>
  </si>
  <si>
    <t>3000022-Jul-2021</t>
  </si>
  <si>
    <t>30100</t>
  </si>
  <si>
    <t>3010024-Jun-2021</t>
  </si>
  <si>
    <t>3010001-Jul-2021</t>
  </si>
  <si>
    <t>3010008-Jul-2021</t>
  </si>
  <si>
    <t>3010015-Jul-2021</t>
  </si>
  <si>
    <t>3010022-Jul-2021</t>
  </si>
  <si>
    <t>3010029-Jul-2021</t>
  </si>
  <si>
    <t>3010017-Jun-2021</t>
  </si>
  <si>
    <t>30200</t>
  </si>
  <si>
    <t>3020017-Jun-2021</t>
  </si>
  <si>
    <t>3020024-Jun-2021</t>
  </si>
  <si>
    <t>3020001-Jul-2021</t>
  </si>
  <si>
    <t>3020008-Jul-2021</t>
  </si>
  <si>
    <t>3020015-Jul-2021</t>
  </si>
  <si>
    <t>3020022-Jul-2021</t>
  </si>
  <si>
    <t>3020029-Jul-2021</t>
  </si>
  <si>
    <t>30300</t>
  </si>
  <si>
    <t>3030017-Jun-2021</t>
  </si>
  <si>
    <t>3030024-Jun-2021</t>
  </si>
  <si>
    <t>3030001-Jul-2021</t>
  </si>
  <si>
    <t>3030008-Jul-2021</t>
  </si>
  <si>
    <t>3030015-Jul-2021</t>
  </si>
  <si>
    <t>3030022-Jul-2021</t>
  </si>
  <si>
    <t>3030029-Jul-2021</t>
  </si>
  <si>
    <t>30400</t>
  </si>
  <si>
    <t>3040024-Jun-2021</t>
  </si>
  <si>
    <t>3040001-Jul-2021</t>
  </si>
  <si>
    <t>3040008-Jul-2021</t>
  </si>
  <si>
    <t>3040015-Jul-2021</t>
  </si>
  <si>
    <t>3040022-Jul-2021</t>
  </si>
  <si>
    <t>3040029-Jul-2021</t>
  </si>
  <si>
    <t>3040017-Jun-2021</t>
  </si>
  <si>
    <t>30500</t>
  </si>
  <si>
    <t>3050017-Jun-2021</t>
  </si>
  <si>
    <t>3050001-Jul-2021</t>
  </si>
  <si>
    <t>3050008-Jul-2021</t>
  </si>
  <si>
    <t>3050015-Jul-2021</t>
  </si>
  <si>
    <t>3050022-Jul-2021</t>
  </si>
  <si>
    <t>3050029-Jul-2021</t>
  </si>
  <si>
    <t>3050024-Jun-2021</t>
  </si>
  <si>
    <t>30600</t>
  </si>
  <si>
    <t>3060024-Jun-2021</t>
  </si>
  <si>
    <t>3060001-Jul-2021</t>
  </si>
  <si>
    <t>3060008-Jul-2021</t>
  </si>
  <si>
    <t>3060015-Jul-2021</t>
  </si>
  <si>
    <t>3060022-Jul-2021</t>
  </si>
  <si>
    <t>3060029-Jul-2021</t>
  </si>
  <si>
    <t>3060017-Jun-2021</t>
  </si>
  <si>
    <t>30700</t>
  </si>
  <si>
    <t>3070017-Jun-2021</t>
  </si>
  <si>
    <t>3070024-Jun-2021</t>
  </si>
  <si>
    <t>3070001-Jul-2021</t>
  </si>
  <si>
    <t>3070008-Jul-2021</t>
  </si>
  <si>
    <t>3070015-Jul-2021</t>
  </si>
  <si>
    <t>3070022-Jul-2021</t>
  </si>
  <si>
    <t>3070029-Jul-2021</t>
  </si>
  <si>
    <t>30800</t>
  </si>
  <si>
    <t>3080024-Jun-2021</t>
  </si>
  <si>
    <t>3080001-Jul-2021</t>
  </si>
  <si>
    <t>3080008-Jul-2021</t>
  </si>
  <si>
    <t>3080015-Jul-2021</t>
  </si>
  <si>
    <t>3080022-Jul-2021</t>
  </si>
  <si>
    <t>3080029-Jul-2021</t>
  </si>
  <si>
    <t>3080017-Jun-2021</t>
  </si>
  <si>
    <t>30900</t>
  </si>
  <si>
    <t>3090015-Jul-2021</t>
  </si>
  <si>
    <t>3090024-Jun-2021</t>
  </si>
  <si>
    <t>3090001-Jul-2021</t>
  </si>
  <si>
    <t>3090008-Jul-2021</t>
  </si>
  <si>
    <t>3090022-Jul-2021</t>
  </si>
  <si>
    <t>3090029-Jul-2021</t>
  </si>
  <si>
    <t>3090017-Jun-2021</t>
  </si>
  <si>
    <t>31000</t>
  </si>
  <si>
    <t>3100017-Jun-2021</t>
  </si>
  <si>
    <t>3100024-Jun-2021</t>
  </si>
  <si>
    <t>3100001-Jul-2021</t>
  </si>
  <si>
    <t>3100008-Jul-2021</t>
  </si>
  <si>
    <t>3100015-Jul-2021</t>
  </si>
  <si>
    <t>3100022-Jul-2021</t>
  </si>
  <si>
    <t>3100029-Jul-2021</t>
  </si>
  <si>
    <t>31100</t>
  </si>
  <si>
    <t>3110017-Jun-2021</t>
  </si>
  <si>
    <t>3110024-Jun-2021</t>
  </si>
  <si>
    <t>3110001-Jul-2021</t>
  </si>
  <si>
    <t>3110015-Jul-2021</t>
  </si>
  <si>
    <t>3110022-Jul-2021</t>
  </si>
  <si>
    <t>3110029-Jul-2021</t>
  </si>
  <si>
    <t>3110008-Jul-2021</t>
  </si>
  <si>
    <t>31200</t>
  </si>
  <si>
    <t>3120017-Jun-2021</t>
  </si>
  <si>
    <t>3120024-Jun-2021</t>
  </si>
  <si>
    <t>3120001-Jul-2021</t>
  </si>
  <si>
    <t>3120008-Jul-2021</t>
  </si>
  <si>
    <t>3120015-Jul-2021</t>
  </si>
  <si>
    <t>3120022-Jul-2021</t>
  </si>
  <si>
    <t>3120029-Jul-2021</t>
  </si>
  <si>
    <t>31300</t>
  </si>
  <si>
    <t>3130024-Jun-2021</t>
  </si>
  <si>
    <t>3130001-Jul-2021</t>
  </si>
  <si>
    <t>3130008-Jul-2021</t>
  </si>
  <si>
    <t>3130015-Jul-2021</t>
  </si>
  <si>
    <t>3130022-Jul-2021</t>
  </si>
  <si>
    <t>3130029-Jul-2021</t>
  </si>
  <si>
    <t>3130017-Jun-2021</t>
  </si>
  <si>
    <t>31400</t>
  </si>
  <si>
    <t>3140001-Jul-2021</t>
  </si>
  <si>
    <t>3140008-Jul-2021</t>
  </si>
  <si>
    <t>3140015-Jul-2021</t>
  </si>
  <si>
    <t>3140022-Jul-2021</t>
  </si>
  <si>
    <t>3140029-Jul-2021</t>
  </si>
  <si>
    <t>3140017-Jun-2021</t>
  </si>
  <si>
    <t>3140024-Jun-2021</t>
  </si>
  <si>
    <t>31500</t>
  </si>
  <si>
    <t>3150017-Jun-2021</t>
  </si>
  <si>
    <t>3150008-Jul-2021</t>
  </si>
  <si>
    <t>3150015-Jul-2021</t>
  </si>
  <si>
    <t>3150022-Jul-2021</t>
  </si>
  <si>
    <t>3150029-Jul-2021</t>
  </si>
  <si>
    <t>3150024-Jun-2021</t>
  </si>
  <si>
    <t>3150001-Jul-2021</t>
  </si>
  <si>
    <t>31600</t>
  </si>
  <si>
    <t>3160017-Jun-2021</t>
  </si>
  <si>
    <t>3160001-Jul-2021</t>
  </si>
  <si>
    <t>3160008-Jul-2021</t>
  </si>
  <si>
    <t>3160015-Jul-2021</t>
  </si>
  <si>
    <t>3160022-Jul-2021</t>
  </si>
  <si>
    <t>3160029-Jul-2021</t>
  </si>
  <si>
    <t>3160024-Jun-2021</t>
  </si>
  <si>
    <t>31700</t>
  </si>
  <si>
    <t>3170017-Jun-2021</t>
  </si>
  <si>
    <t>3170024-Jun-2021</t>
  </si>
  <si>
    <t>3170001-Jul-2021</t>
  </si>
  <si>
    <t>3170008-Jul-2021</t>
  </si>
  <si>
    <t>3170015-Jul-2021</t>
  </si>
  <si>
    <t>3170029-Jul-2021</t>
  </si>
  <si>
    <t>3170022-Jul-2021</t>
  </si>
  <si>
    <t>31800</t>
  </si>
  <si>
    <t>3180024-Jun-2021</t>
  </si>
  <si>
    <t>3180001-Jul-2021</t>
  </si>
  <si>
    <t>3180008-Jul-2021</t>
  </si>
  <si>
    <t>3180015-Jul-2021</t>
  </si>
  <si>
    <t>3180022-Jul-2021</t>
  </si>
  <si>
    <t>3180029-Jul-2021</t>
  </si>
  <si>
    <t>3180017-Jun-2021</t>
  </si>
  <si>
    <t>31900</t>
  </si>
  <si>
    <t>3190017-Jun-2021</t>
  </si>
  <si>
    <t>3190024-Jun-2021</t>
  </si>
  <si>
    <t>3190001-Jul-2021</t>
  </si>
  <si>
    <t>3190008-Jul-2021</t>
  </si>
  <si>
    <t>3190015-Jul-2021</t>
  </si>
  <si>
    <t>3190022-Jul-2021</t>
  </si>
  <si>
    <t>3190029-Jul-2021</t>
  </si>
  <si>
    <t>32000</t>
  </si>
  <si>
    <t>3200017-Jun-2021</t>
  </si>
  <si>
    <t>3200024-Jun-2021</t>
  </si>
  <si>
    <t>3200001-Jul-2021</t>
  </si>
  <si>
    <t>3200008-Jul-2021</t>
  </si>
  <si>
    <t>3200022-Jul-2021</t>
  </si>
  <si>
    <t>3200029-Jul-2021</t>
  </si>
  <si>
    <t>3200015-Jul-2021</t>
  </si>
  <si>
    <t>32100</t>
  </si>
  <si>
    <t>3210017-Jun-2021</t>
  </si>
  <si>
    <t>3210024-Jun-2021</t>
  </si>
  <si>
    <t>3210001-Jul-2021</t>
  </si>
  <si>
    <t>3210008-Jul-2021</t>
  </si>
  <si>
    <t>3210015-Jul-2021</t>
  </si>
  <si>
    <t>3210022-Jul-2021</t>
  </si>
  <si>
    <t>3210029-Jul-2021</t>
  </si>
  <si>
    <t>32200</t>
  </si>
  <si>
    <t>3220001-Jul-2021</t>
  </si>
  <si>
    <t>3220008-Jul-2021</t>
  </si>
  <si>
    <t>3220015-Jul-2021</t>
  </si>
  <si>
    <t>3220022-Jul-2021</t>
  </si>
  <si>
    <t>3220029-Jul-2021</t>
  </si>
  <si>
    <t>3220017-Jun-2021</t>
  </si>
  <si>
    <t>3220024-Jun-2021</t>
  </si>
  <si>
    <t>32300</t>
  </si>
  <si>
    <t>3230024-Jun-2021</t>
  </si>
  <si>
    <t>3230001-Jul-2021</t>
  </si>
  <si>
    <t>3230008-Jul-2021</t>
  </si>
  <si>
    <t>3230015-Jul-2021</t>
  </si>
  <si>
    <t>3230022-Jul-2021</t>
  </si>
  <si>
    <t>3230029-Jul-2021</t>
  </si>
  <si>
    <t>3230017-Jun-2021</t>
  </si>
  <si>
    <t>32400</t>
  </si>
  <si>
    <t>3240017-Jun-2021</t>
  </si>
  <si>
    <t>3240024-Jun-2021</t>
  </si>
  <si>
    <t>3240001-Jul-2021</t>
  </si>
  <si>
    <t>3240008-Jul-2021</t>
  </si>
  <si>
    <t>3240022-Jul-2021</t>
  </si>
  <si>
    <t>3240029-Jul-2021</t>
  </si>
  <si>
    <t>3240015-Jul-2021</t>
  </si>
  <si>
    <t>32500</t>
  </si>
  <si>
    <t>3250017-Jun-2021</t>
  </si>
  <si>
    <t>3250024-Jun-2021</t>
  </si>
  <si>
    <t>3250001-Jul-2021</t>
  </si>
  <si>
    <t>3250008-Jul-2021</t>
  </si>
  <si>
    <t>3250015-Jul-2021</t>
  </si>
  <si>
    <t>3250022-Jul-2021</t>
  </si>
  <si>
    <t>3250029-Jul-2021</t>
  </si>
  <si>
    <t>32600</t>
  </si>
  <si>
    <t>3260017-Jun-2021</t>
  </si>
  <si>
    <t>3260024-Jun-2021</t>
  </si>
  <si>
    <t>3260001-Jul-2021</t>
  </si>
  <si>
    <t>3260008-Jul-2021</t>
  </si>
  <si>
    <t>3260015-Jul-2021</t>
  </si>
  <si>
    <t>3260022-Jul-2021</t>
  </si>
  <si>
    <t>3260029-Jul-2021</t>
  </si>
  <si>
    <t>32700</t>
  </si>
  <si>
    <t>3270017-Jun-2021</t>
  </si>
  <si>
    <t>3270024-Jun-2021</t>
  </si>
  <si>
    <t>3270001-Jul-2021</t>
  </si>
  <si>
    <t>3270008-Jul-2021</t>
  </si>
  <si>
    <t>3270015-Jul-2021</t>
  </si>
  <si>
    <t>3270022-Jul-2021</t>
  </si>
  <si>
    <t>3270029-Jul-2021</t>
  </si>
  <si>
    <t>32800</t>
  </si>
  <si>
    <t>3280017-Jun-2021</t>
  </si>
  <si>
    <t>3280024-Jun-2021</t>
  </si>
  <si>
    <t>3280001-Jul-2021</t>
  </si>
  <si>
    <t>3280008-Jul-2021</t>
  </si>
  <si>
    <t>3280015-Jul-2021</t>
  </si>
  <si>
    <t>3280022-Jul-2021</t>
  </si>
  <si>
    <t>3280029-Jul-2021</t>
  </si>
  <si>
    <t>32900</t>
  </si>
  <si>
    <t>3290024-Jun-2021</t>
  </si>
  <si>
    <t>3290001-Jul-2021</t>
  </si>
  <si>
    <t>3290008-Jul-2021</t>
  </si>
  <si>
    <t>3290015-Jul-2021</t>
  </si>
  <si>
    <t>3290022-Jul-2021</t>
  </si>
  <si>
    <t>3290029-Jul-2021</t>
  </si>
  <si>
    <t>3290017-Jun-2021</t>
  </si>
  <si>
    <t>33000</t>
  </si>
  <si>
    <t>3300001-Jul-2021</t>
  </si>
  <si>
    <t>3300008-Jul-2021</t>
  </si>
  <si>
    <t>3300015-Jul-2021</t>
  </si>
  <si>
    <t>3300022-Jul-2021</t>
  </si>
  <si>
    <t>3300029-Jul-2021</t>
  </si>
  <si>
    <t>3300017-Jun-2021</t>
  </si>
  <si>
    <t>3300024-Jun-2021</t>
  </si>
  <si>
    <t>33100</t>
  </si>
  <si>
    <t>3310024-Jun-2021</t>
  </si>
  <si>
    <t>3310001-Jul-2021</t>
  </si>
  <si>
    <t>3310008-Jul-2021</t>
  </si>
  <si>
    <t>3310015-Jul-2021</t>
  </si>
  <si>
    <t>3310022-Jul-2021</t>
  </si>
  <si>
    <t>3310029-Jul-2021</t>
  </si>
  <si>
    <t>3310017-Jun-2021</t>
  </si>
  <si>
    <t>33200</t>
  </si>
  <si>
    <t>3320017-Jun-2021</t>
  </si>
  <si>
    <t>3320024-Jun-2021</t>
  </si>
  <si>
    <t>3320001-Jul-2021</t>
  </si>
  <si>
    <t>3320008-Jul-2021</t>
  </si>
  <si>
    <t>3320022-Jul-2021</t>
  </si>
  <si>
    <t>3320029-Jul-2021</t>
  </si>
  <si>
    <t>3320015-Jul-2021</t>
  </si>
  <si>
    <t>33300</t>
  </si>
  <si>
    <t>3330017-Jun-2021</t>
  </si>
  <si>
    <t>3330024-Jun-2021</t>
  </si>
  <si>
    <t>3330001-Jul-2021</t>
  </si>
  <si>
    <t>3330008-Jul-2021</t>
  </si>
  <si>
    <t>3330015-Jul-2021</t>
  </si>
  <si>
    <t>3330022-Jul-2021</t>
  </si>
  <si>
    <t>3330029-Jul-2021</t>
  </si>
  <si>
    <t>33400</t>
  </si>
  <si>
    <t>3340017-Jun-2021</t>
  </si>
  <si>
    <t>3340024-Jun-2021</t>
  </si>
  <si>
    <t>3340001-Jul-2021</t>
  </si>
  <si>
    <t>3340008-Jul-2021</t>
  </si>
  <si>
    <t>3340015-Jul-2021</t>
  </si>
  <si>
    <t>3340022-Jul-2021</t>
  </si>
  <si>
    <t>3340029-Jul-2021</t>
  </si>
  <si>
    <t>33500</t>
  </si>
  <si>
    <t>3350017-Jun-2021</t>
  </si>
  <si>
    <t>3350024-Jun-2021</t>
  </si>
  <si>
    <t>3350001-Jul-2021</t>
  </si>
  <si>
    <t>3350008-Jul-2021</t>
  </si>
  <si>
    <t>3350015-Jul-2021</t>
  </si>
  <si>
    <t>3350022-Jul-2021</t>
  </si>
  <si>
    <t>3350029-Jul-2021</t>
  </si>
  <si>
    <t>33600</t>
  </si>
  <si>
    <t>3360017-Jun-2021</t>
  </si>
  <si>
    <t>3360024-Jun-2021</t>
  </si>
  <si>
    <t>3360001-Jul-2021</t>
  </si>
  <si>
    <t>3360008-Jul-2021</t>
  </si>
  <si>
    <t>3360015-Jul-2021</t>
  </si>
  <si>
    <t>3360022-Jul-2021</t>
  </si>
  <si>
    <t>3360029-Jul-2021</t>
  </si>
  <si>
    <t>33700</t>
  </si>
  <si>
    <t>3370024-Jun-2021</t>
  </si>
  <si>
    <t>3370001-Jul-2021</t>
  </si>
  <si>
    <t>3370008-Jul-2021</t>
  </si>
  <si>
    <t>3370015-Jul-2021</t>
  </si>
  <si>
    <t>3370022-Jul-2021</t>
  </si>
  <si>
    <t>3370029-Jul-2021</t>
  </si>
  <si>
    <t>3370017-Jun-2021</t>
  </si>
  <si>
    <t>33800</t>
  </si>
  <si>
    <t>3380017-Jun-2021</t>
  </si>
  <si>
    <t>3380024-Jun-2021</t>
  </si>
  <si>
    <t>3380001-Jul-2021</t>
  </si>
  <si>
    <t>3380008-Jul-2021</t>
  </si>
  <si>
    <t>3380015-Jul-2021</t>
  </si>
  <si>
    <t>3380022-Jul-2021</t>
  </si>
  <si>
    <t>3380029-Jul-2021</t>
  </si>
  <si>
    <t>33900</t>
  </si>
  <si>
    <t>3390017-Jun-2021</t>
  </si>
  <si>
    <t>3390024-Jun-2021</t>
  </si>
  <si>
    <t>3390001-Jul-2021</t>
  </si>
  <si>
    <t>3390008-Jul-2021</t>
  </si>
  <si>
    <t>3390015-Jul-2021</t>
  </si>
  <si>
    <t>3390022-Jul-2021</t>
  </si>
  <si>
    <t>3390029-Jul-2021</t>
  </si>
  <si>
    <t>34000</t>
  </si>
  <si>
    <t>3400017-Jun-2021</t>
  </si>
  <si>
    <t>3400024-Jun-2021</t>
  </si>
  <si>
    <t>3400001-Jul-2021</t>
  </si>
  <si>
    <t>3400008-Jul-2021</t>
  </si>
  <si>
    <t>3400015-Jul-2021</t>
  </si>
  <si>
    <t>3400022-Jul-2021</t>
  </si>
  <si>
    <t>3400029-Jul-2021</t>
  </si>
  <si>
    <t>34100</t>
  </si>
  <si>
    <t>3410008-Jul-2021</t>
  </si>
  <si>
    <t>3410017-Jun-2021</t>
  </si>
  <si>
    <t>3410024-Jun-2021</t>
  </si>
  <si>
    <t>3410015-Jul-2021</t>
  </si>
  <si>
    <t>3410022-Jul-2021</t>
  </si>
  <si>
    <t>3410029-Jul-2021</t>
  </si>
  <si>
    <t>34200</t>
  </si>
  <si>
    <t>3420017-Jun-2021</t>
  </si>
  <si>
    <t>3420024-Jun-2021</t>
  </si>
  <si>
    <t>3420001-Jul-2021</t>
  </si>
  <si>
    <t>3420008-Jul-2021</t>
  </si>
  <si>
    <t>3420015-Jul-2021</t>
  </si>
  <si>
    <t>3420022-Jul-2021</t>
  </si>
  <si>
    <t>3420029-Jul-2021</t>
  </si>
  <si>
    <t>34300</t>
  </si>
  <si>
    <t>3430017-Jun-2021</t>
  </si>
  <si>
    <t>3430024-Jun-2021</t>
  </si>
  <si>
    <t>3430001-Jul-2021</t>
  </si>
  <si>
    <t>3430008-Jul-2021</t>
  </si>
  <si>
    <t>3430015-Jul-2021</t>
  </si>
  <si>
    <t>3430022-Jul-2021</t>
  </si>
  <si>
    <t>3430029-Jul-2021</t>
  </si>
  <si>
    <t>34400</t>
  </si>
  <si>
    <t>3440017-Jun-2021</t>
  </si>
  <si>
    <t>3440024-Jun-2021</t>
  </si>
  <si>
    <t>3440001-Jul-2021</t>
  </si>
  <si>
    <t>3440008-Jul-2021</t>
  </si>
  <si>
    <t>3440015-Jul-2021</t>
  </si>
  <si>
    <t>3440022-Jul-2021</t>
  </si>
  <si>
    <t>3440029-Jul-2021</t>
  </si>
  <si>
    <t>34500</t>
  </si>
  <si>
    <t>3450024-Jun-2021</t>
  </si>
  <si>
    <t>3450001-Jul-2021</t>
  </si>
  <si>
    <t>3450008-Jul-2021</t>
  </si>
  <si>
    <t>3450015-Jul-2021</t>
  </si>
  <si>
    <t>3450022-Jul-2021</t>
  </si>
  <si>
    <t>3450029-Jul-2021</t>
  </si>
  <si>
    <t>3450017-Jun-2021</t>
  </si>
  <si>
    <t>34600</t>
  </si>
  <si>
    <t>3460001-Jul-2021</t>
  </si>
  <si>
    <t>3460008-Jul-2021</t>
  </si>
  <si>
    <t>3460015-Jul-2021</t>
  </si>
  <si>
    <t>3460022-Jul-2021</t>
  </si>
  <si>
    <t>3460029-Jul-2021</t>
  </si>
  <si>
    <t>3460017-Jun-2021</t>
  </si>
  <si>
    <t>3460024-Jun-2021</t>
  </si>
  <si>
    <t>34700</t>
  </si>
  <si>
    <t>3470017-Jun-2021</t>
  </si>
  <si>
    <t>3470001-Jul-2021</t>
  </si>
  <si>
    <t>3470008-Jul-2021</t>
  </si>
  <si>
    <t>3470015-Jul-2021</t>
  </si>
  <si>
    <t>3470022-Jul-2021</t>
  </si>
  <si>
    <t>3470029-Jul-2021</t>
  </si>
  <si>
    <t>3470024-Jun-2021</t>
  </si>
  <si>
    <t>34800</t>
  </si>
  <si>
    <t>3480017-Jun-2021</t>
  </si>
  <si>
    <t>3480024-Jun-2021</t>
  </si>
  <si>
    <t>3480001-Jul-2021</t>
  </si>
  <si>
    <t>3480008-Jul-2021</t>
  </si>
  <si>
    <t>3480015-Jul-2021</t>
  </si>
  <si>
    <t>3480029-Jul-2021</t>
  </si>
  <si>
    <t>3480022-Jul-2021</t>
  </si>
  <si>
    <t>34900</t>
  </si>
  <si>
    <t>3490024-Jun-2021</t>
  </si>
  <si>
    <t>3490001-Jul-2021</t>
  </si>
  <si>
    <t>3490008-Jul-2021</t>
  </si>
  <si>
    <t>3490017-Jun-2021</t>
  </si>
  <si>
    <t>3490022-Jul-2021</t>
  </si>
  <si>
    <t>3490029-Jul-2021</t>
  </si>
  <si>
    <t>3490015-Jul-2021</t>
  </si>
  <si>
    <t>35000</t>
  </si>
  <si>
    <t>3500017-Jun-2021</t>
  </si>
  <si>
    <t>3500024-Jun-2021</t>
  </si>
  <si>
    <t>3500001-Jul-2021</t>
  </si>
  <si>
    <t>3500008-Jul-2021</t>
  </si>
  <si>
    <t>3500022-Jul-2021</t>
  </si>
  <si>
    <t>3500029-Jul-2021</t>
  </si>
  <si>
    <t>3500015-Jul-2021</t>
  </si>
  <si>
    <t>35100</t>
  </si>
  <si>
    <t>3510017-Jun-2021</t>
  </si>
  <si>
    <t>3510024-Jun-2021</t>
  </si>
  <si>
    <t>3510001-Jul-2021</t>
  </si>
  <si>
    <t>3510008-Jul-2021</t>
  </si>
  <si>
    <t>3510015-Jul-2021</t>
  </si>
  <si>
    <t>3510022-Jul-2021</t>
  </si>
  <si>
    <t>3510029-Jul-2021</t>
  </si>
  <si>
    <t>35200</t>
  </si>
  <si>
    <t>3520024-Jun-2021</t>
  </si>
  <si>
    <t>3520001-Jul-2021</t>
  </si>
  <si>
    <t>3520008-Jul-2021</t>
  </si>
  <si>
    <t>3520015-Jul-2021</t>
  </si>
  <si>
    <t>3520022-Jul-2021</t>
  </si>
  <si>
    <t>3520029-Jul-2021</t>
  </si>
  <si>
    <t>3520017-Jun-2021</t>
  </si>
  <si>
    <t>35300</t>
  </si>
  <si>
    <t>3530017-Jun-2021</t>
  </si>
  <si>
    <t>3530024-Jun-2021</t>
  </si>
  <si>
    <t>3530001-Jul-2021</t>
  </si>
  <si>
    <t>3530008-Jul-2021</t>
  </si>
  <si>
    <t>3530022-Jul-2021</t>
  </si>
  <si>
    <t>3530029-Jul-2021</t>
  </si>
  <si>
    <t>3530015-Jul-2021</t>
  </si>
  <si>
    <t>35400</t>
  </si>
  <si>
    <t>3540017-Jun-2021</t>
  </si>
  <si>
    <t>3540024-Jun-2021</t>
  </si>
  <si>
    <t>3540001-Jul-2021</t>
  </si>
  <si>
    <t>3540015-Jul-2021</t>
  </si>
  <si>
    <t>3540022-Jul-2021</t>
  </si>
  <si>
    <t>3540029-Jul-2021</t>
  </si>
  <si>
    <t>3540008-Jul-2021</t>
  </si>
  <si>
    <t>35500</t>
  </si>
  <si>
    <t>3550017-Jun-2021</t>
  </si>
  <si>
    <t>3550024-Jun-2021</t>
  </si>
  <si>
    <t>3550001-Jul-2021</t>
  </si>
  <si>
    <t>3550008-Jul-2021</t>
  </si>
  <si>
    <t>3550015-Jul-2021</t>
  </si>
  <si>
    <t>3550022-Jul-2021</t>
  </si>
  <si>
    <t>3550029-Jul-2021</t>
  </si>
  <si>
    <t>35600</t>
  </si>
  <si>
    <t>3560017-Jun-2021</t>
  </si>
  <si>
    <t>3560024-Jun-2021</t>
  </si>
  <si>
    <t>3560001-Jul-2021</t>
  </si>
  <si>
    <t>3560008-Jul-2021</t>
  </si>
  <si>
    <t>3560015-Jul-2021</t>
  </si>
  <si>
    <t>3560022-Jul-2021</t>
  </si>
  <si>
    <t>3560029-Jul-2021</t>
  </si>
  <si>
    <t>35700</t>
  </si>
  <si>
    <t>3570024-Jun-2021</t>
  </si>
  <si>
    <t>3570001-Jul-2021</t>
  </si>
  <si>
    <t>3570008-Jul-2021</t>
  </si>
  <si>
    <t>3570015-Jul-2021</t>
  </si>
  <si>
    <t>3570022-Jul-2021</t>
  </si>
  <si>
    <t>3570029-Jul-2021</t>
  </si>
  <si>
    <t>3570017-Jun-2021</t>
  </si>
  <si>
    <t>35800</t>
  </si>
  <si>
    <t>3580024-Jun-2021</t>
  </si>
  <si>
    <t>3580001-Jul-2021</t>
  </si>
  <si>
    <t>3580008-Jul-2021</t>
  </si>
  <si>
    <t>3580015-Jul-2021</t>
  </si>
  <si>
    <t>3580022-Jul-2021</t>
  </si>
  <si>
    <t>3580029-Jul-2021</t>
  </si>
  <si>
    <t>3580017-Jun-2021</t>
  </si>
  <si>
    <t>35900</t>
  </si>
  <si>
    <t>3590017-Jun-2021</t>
  </si>
  <si>
    <t>3590024-Jun-2021</t>
  </si>
  <si>
    <t>3590001-Jul-2021</t>
  </si>
  <si>
    <t>3590022-Jul-2021</t>
  </si>
  <si>
    <t>3590029-Jul-2021</t>
  </si>
  <si>
    <t>3590015-Jul-2021</t>
  </si>
  <si>
    <t>36000</t>
  </si>
  <si>
    <t>3600017-Jun-2021</t>
  </si>
  <si>
    <t>3600024-Jun-2021</t>
  </si>
  <si>
    <t>3600001-Jul-2021</t>
  </si>
  <si>
    <t>3600015-Jul-2021</t>
  </si>
  <si>
    <t>3600022-Jul-2021</t>
  </si>
  <si>
    <t>3600029-Jul-2021</t>
  </si>
  <si>
    <t>3600008-Jul-2021</t>
  </si>
  <si>
    <t>36100</t>
  </si>
  <si>
    <t>3610017-Jun-2021</t>
  </si>
  <si>
    <t>3610024-Jun-2021</t>
  </si>
  <si>
    <t>3610001-Jul-2021</t>
  </si>
  <si>
    <t>3610008-Jul-2021</t>
  </si>
  <si>
    <t>3610015-Jul-2021</t>
  </si>
  <si>
    <t>3610022-Jul-2021</t>
  </si>
  <si>
    <t>3610029-Jul-2021</t>
  </si>
  <si>
    <t>36200</t>
  </si>
  <si>
    <t>3620017-Jun-2021</t>
  </si>
  <si>
    <t>3620024-Jun-2021</t>
  </si>
  <si>
    <t>3620001-Jul-2021</t>
  </si>
  <si>
    <t>3620008-Jul-2021</t>
  </si>
  <si>
    <t>3620015-Jul-2021</t>
  </si>
  <si>
    <t>3620022-Jul-2021</t>
  </si>
  <si>
    <t>3620029-Jul-2021</t>
  </si>
  <si>
    <t>36300</t>
  </si>
  <si>
    <t>3630017-Jun-2021</t>
  </si>
  <si>
    <t>3630024-Jun-2021</t>
  </si>
  <si>
    <t>3630001-Jul-2021</t>
  </si>
  <si>
    <t>3630008-Jul-2021</t>
  </si>
  <si>
    <t>3630015-Jul-2021</t>
  </si>
  <si>
    <t>3630022-Jul-2021</t>
  </si>
  <si>
    <t>3630029-Jul-2021</t>
  </si>
  <si>
    <t>36400</t>
  </si>
  <si>
    <t>3640017-Jun-2021</t>
  </si>
  <si>
    <t>3640024-Jun-2021</t>
  </si>
  <si>
    <t>3640001-Jul-2021</t>
  </si>
  <si>
    <t>3640008-Jul-2021</t>
  </si>
  <si>
    <t>3640015-Jul-2021</t>
  </si>
  <si>
    <t>3640022-Jul-2021</t>
  </si>
  <si>
    <t>3640029-Jul-2021</t>
  </si>
  <si>
    <t>36500</t>
  </si>
  <si>
    <t>3650017-Jun-2021</t>
  </si>
  <si>
    <t>3650024-Jun-2021</t>
  </si>
  <si>
    <t>3650001-Jul-2021</t>
  </si>
  <si>
    <t>3650008-Jul-2021</t>
  </si>
  <si>
    <t>3650015-Jul-2021</t>
  </si>
  <si>
    <t>3650022-Jul-2021</t>
  </si>
  <si>
    <t>3650029-Jul-2021</t>
  </si>
  <si>
    <t>36600</t>
  </si>
  <si>
    <t>3660017-Jun-2021</t>
  </si>
  <si>
    <t>3660024-Jun-2021</t>
  </si>
  <si>
    <t>3660001-Jul-2021</t>
  </si>
  <si>
    <t>3660008-Jul-2021</t>
  </si>
  <si>
    <t>3660015-Jul-2021</t>
  </si>
  <si>
    <t>3660022-Jul-2021</t>
  </si>
  <si>
    <t>3660029-Jul-2021</t>
  </si>
  <si>
    <t>36700</t>
  </si>
  <si>
    <t>3670017-Jun-2021</t>
  </si>
  <si>
    <t>3670024-Jun-2021</t>
  </si>
  <si>
    <t>3670001-Jul-2021</t>
  </si>
  <si>
    <t>3670008-Jul-2021</t>
  </si>
  <si>
    <t>3670015-Jul-2021</t>
  </si>
  <si>
    <t>3670022-Jul-2021</t>
  </si>
  <si>
    <t>3670029-Jul-2021</t>
  </si>
  <si>
    <t>36800</t>
  </si>
  <si>
    <t>3680017-Jun-2021</t>
  </si>
  <si>
    <t>3680024-Jun-2021</t>
  </si>
  <si>
    <t>3680001-Jul-2021</t>
  </si>
  <si>
    <t>3680008-Jul-2021</t>
  </si>
  <si>
    <t>3680015-Jul-2021</t>
  </si>
  <si>
    <t>3680022-Jul-2021</t>
  </si>
  <si>
    <t>3680029-Jul-2021</t>
  </si>
  <si>
    <t>36900</t>
  </si>
  <si>
    <t>3690024-Jun-2021</t>
  </si>
  <si>
    <t>3690001-Jul-2021</t>
  </si>
  <si>
    <t>3690008-Jul-2021</t>
  </si>
  <si>
    <t>3690015-Jul-2021</t>
  </si>
  <si>
    <t>3690022-Jul-2021</t>
  </si>
  <si>
    <t>3690029-Jul-2021</t>
  </si>
  <si>
    <t>3690017-Jun-2021</t>
  </si>
  <si>
    <t>37000</t>
  </si>
  <si>
    <t>3700024-Jun-2021</t>
  </si>
  <si>
    <t>3700001-Jul-2021</t>
  </si>
  <si>
    <t>3700008-Jul-2021</t>
  </si>
  <si>
    <t>3700015-Jul-2021</t>
  </si>
  <si>
    <t>3700022-Jul-2021</t>
  </si>
  <si>
    <t>3700029-Jul-2021</t>
  </si>
  <si>
    <t>3700017-Jun-2021</t>
  </si>
  <si>
    <t>37100</t>
  </si>
  <si>
    <t>3710017-Jun-2021</t>
  </si>
  <si>
    <t>3710024-Jun-2021</t>
  </si>
  <si>
    <t>3710001-Jul-2021</t>
  </si>
  <si>
    <t>3710008-Jul-2021</t>
  </si>
  <si>
    <t>3710022-Jul-2021</t>
  </si>
  <si>
    <t>3710029-Jul-2021</t>
  </si>
  <si>
    <t>3710015-Jul-2021</t>
  </si>
  <si>
    <t>37200</t>
  </si>
  <si>
    <t>3720017-Jun-2021</t>
  </si>
  <si>
    <t>3720024-Jun-2021</t>
  </si>
  <si>
    <t>3720001-Jul-2021</t>
  </si>
  <si>
    <t>3720015-Jul-2021</t>
  </si>
  <si>
    <t>3720022-Jul-2021</t>
  </si>
  <si>
    <t>3720029-Jul-2021</t>
  </si>
  <si>
    <t>3720008-Jul-2021</t>
  </si>
  <si>
    <t>37300</t>
  </si>
  <si>
    <t>3730017-Jun-2021</t>
  </si>
  <si>
    <t>3730024-Jun-2021</t>
  </si>
  <si>
    <t>3730001-Jul-2021</t>
  </si>
  <si>
    <t>3730008-Jul-2021</t>
  </si>
  <si>
    <t>3730015-Jul-2021</t>
  </si>
  <si>
    <t>3730022-Jul-2021</t>
  </si>
  <si>
    <t>3730029-Jul-2021</t>
  </si>
  <si>
    <t>37400</t>
  </si>
  <si>
    <t>3740017-Jun-2021</t>
  </si>
  <si>
    <t>3740024-Jun-2021</t>
  </si>
  <si>
    <t>3740001-Jul-2021</t>
  </si>
  <si>
    <t>3740008-Jul-2021</t>
  </si>
  <si>
    <t>3740015-Jul-2021</t>
  </si>
  <si>
    <t>3740022-Jul-2021</t>
  </si>
  <si>
    <t>3740029-Jul-2021</t>
  </si>
  <si>
    <t>37500</t>
  </si>
  <si>
    <t>3750017-Jun-2021</t>
  </si>
  <si>
    <t>3750024-Jun-2021</t>
  </si>
  <si>
    <t>3750001-Jul-2021</t>
  </si>
  <si>
    <t>3750008-Jul-2021</t>
  </si>
  <si>
    <t>3750015-Jul-2021</t>
  </si>
  <si>
    <t>3750022-Jul-2021</t>
  </si>
  <si>
    <t>3750029-Jul-2021</t>
  </si>
  <si>
    <t>37600</t>
  </si>
  <si>
    <t>3760017-Jun-2021</t>
  </si>
  <si>
    <t>3760024-Jun-2021</t>
  </si>
  <si>
    <t>3760001-Jul-2021</t>
  </si>
  <si>
    <t>3760008-Jul-2021</t>
  </si>
  <si>
    <t>3760015-Jul-2021</t>
  </si>
  <si>
    <t>3760022-Jul-2021</t>
  </si>
  <si>
    <t>3760029-Jul-2021</t>
  </si>
  <si>
    <t>37700</t>
  </si>
  <si>
    <t>3770017-Jun-2021</t>
  </si>
  <si>
    <t>3770024-Jun-2021</t>
  </si>
  <si>
    <t>3770001-Jul-2021</t>
  </si>
  <si>
    <t>3770008-Jul-2021</t>
  </si>
  <si>
    <t>3770015-Jul-2021</t>
  </si>
  <si>
    <t>3770022-Jul-2021</t>
  </si>
  <si>
    <t>3770029-Jul-2021</t>
  </si>
  <si>
    <t>37800</t>
  </si>
  <si>
    <t>3780017-Jun-2021</t>
  </si>
  <si>
    <t>3780024-Jun-2021</t>
  </si>
  <si>
    <t>3780001-Jul-2021</t>
  </si>
  <si>
    <t>3780008-Jul-2021</t>
  </si>
  <si>
    <t>3780015-Jul-2021</t>
  </si>
  <si>
    <t>3780022-Jul-2021</t>
  </si>
  <si>
    <t>3780029-Jul-2021</t>
  </si>
  <si>
    <t>37900</t>
  </si>
  <si>
    <t>3790017-Jun-2021</t>
  </si>
  <si>
    <t>3790024-Jun-2021</t>
  </si>
  <si>
    <t>3790001-Jul-2021</t>
  </si>
  <si>
    <t>3790008-Jul-2021</t>
  </si>
  <si>
    <t>3790015-Jul-2021</t>
  </si>
  <si>
    <t>3790022-Jul-2021</t>
  </si>
  <si>
    <t>3790029-Jul-2021</t>
  </si>
  <si>
    <t>38000</t>
  </si>
  <si>
    <t>3800017-Jun-2021</t>
  </si>
  <si>
    <t>3800024-Jun-2021</t>
  </si>
  <si>
    <t>3800001-Jul-2021</t>
  </si>
  <si>
    <t>3800008-Jul-2021</t>
  </si>
  <si>
    <t>3800015-Jul-2021</t>
  </si>
  <si>
    <t>3800022-Jul-2021</t>
  </si>
  <si>
    <t>3800029-Jul-2021</t>
  </si>
  <si>
    <t>38100</t>
  </si>
  <si>
    <t>3810017-Jun-2021</t>
  </si>
  <si>
    <t>3810024-Jun-2021</t>
  </si>
  <si>
    <t>3810001-Jul-2021</t>
  </si>
  <si>
    <t>3810008-Jul-2021</t>
  </si>
  <si>
    <t>3810015-Jul-2021</t>
  </si>
  <si>
    <t>3810022-Jul-2021</t>
  </si>
  <si>
    <t>3810029-Jul-2021</t>
  </si>
  <si>
    <t>38200</t>
  </si>
  <si>
    <t>3820017-Jun-2021</t>
  </si>
  <si>
    <t>3820024-Jun-2021</t>
  </si>
  <si>
    <t>3820001-Jul-2021</t>
  </si>
  <si>
    <t>3820008-Jul-2021</t>
  </si>
  <si>
    <t>3820015-Jul-2021</t>
  </si>
  <si>
    <t>3820022-Jul-2021</t>
  </si>
  <si>
    <t>3820029-Jul-2021</t>
  </si>
  <si>
    <t>38300</t>
  </si>
  <si>
    <t>3830017-Jun-2021</t>
  </si>
  <si>
    <t>3830024-Jun-2021</t>
  </si>
  <si>
    <t>3830001-Jul-2021</t>
  </si>
  <si>
    <t>3830008-Jul-2021</t>
  </si>
  <si>
    <t>3830015-Jul-2021</t>
  </si>
  <si>
    <t>3830022-Jul-2021</t>
  </si>
  <si>
    <t>3830029-Jul-2021</t>
  </si>
  <si>
    <t>38400</t>
  </si>
  <si>
    <t>3840017-Jun-2021</t>
  </si>
  <si>
    <t>3840024-Jun-2021</t>
  </si>
  <si>
    <t>3840001-Jul-2021</t>
  </si>
  <si>
    <t>3840008-Jul-2021</t>
  </si>
  <si>
    <t>3840015-Jul-2021</t>
  </si>
  <si>
    <t>3840022-Jul-2021</t>
  </si>
  <si>
    <t>3840029-Jul-2021</t>
  </si>
  <si>
    <t>38500</t>
  </si>
  <si>
    <t>3850017-Jun-2021</t>
  </si>
  <si>
    <t>3850024-Jun-2021</t>
  </si>
  <si>
    <t>3850001-Jul-2021</t>
  </si>
  <si>
    <t>3850008-Jul-2021</t>
  </si>
  <si>
    <t>3850015-Jul-2021</t>
  </si>
  <si>
    <t>3850022-Jul-2021</t>
  </si>
  <si>
    <t>3850029-Jul-2021</t>
  </si>
  <si>
    <t>38600</t>
  </si>
  <si>
    <t>3860017-Jun-2021</t>
  </si>
  <si>
    <t>3860024-Jun-2021</t>
  </si>
  <si>
    <t>3860001-Jul-2021</t>
  </si>
  <si>
    <t>3860008-Jul-2021</t>
  </si>
  <si>
    <t>3860015-Jul-2021</t>
  </si>
  <si>
    <t>3860022-Jul-2021</t>
  </si>
  <si>
    <t>3860029-Jul-2021</t>
  </si>
  <si>
    <t>38700</t>
  </si>
  <si>
    <t>3870017-Jun-2021</t>
  </si>
  <si>
    <t>3870024-Jun-2021</t>
  </si>
  <si>
    <t>3870001-Jul-2021</t>
  </si>
  <si>
    <t>3870008-Jul-2021</t>
  </si>
  <si>
    <t>3870015-Jul-2021</t>
  </si>
  <si>
    <t>3870022-Jul-2021</t>
  </si>
  <si>
    <t>3870029-Jul-2021</t>
  </si>
  <si>
    <t>38800</t>
  </si>
  <si>
    <t>3880017-Jun-2021</t>
  </si>
  <si>
    <t>3880024-Jun-2021</t>
  </si>
  <si>
    <t>3880001-Jul-2021</t>
  </si>
  <si>
    <t>3880008-Jul-2021</t>
  </si>
  <si>
    <t>3880015-Jul-2021</t>
  </si>
  <si>
    <t>3880022-Jul-2021</t>
  </si>
  <si>
    <t>3880029-Jul-2021</t>
  </si>
  <si>
    <t>38900</t>
  </si>
  <si>
    <t>3890017-Jun-2021</t>
  </si>
  <si>
    <t>3890024-Jun-2021</t>
  </si>
  <si>
    <t>3890001-Jul-2021</t>
  </si>
  <si>
    <t>3890008-Jul-2021</t>
  </si>
  <si>
    <t>3890015-Jul-2021</t>
  </si>
  <si>
    <t>3890022-Jul-2021</t>
  </si>
  <si>
    <t>3890029-Jul-2021</t>
  </si>
  <si>
    <t>39000</t>
  </si>
  <si>
    <t>3900024-Jun-2021</t>
  </si>
  <si>
    <t>39100</t>
  </si>
  <si>
    <t>40000</t>
  </si>
  <si>
    <t>4000024-Jun-2021</t>
  </si>
  <si>
    <t>4000030-Sep-2021</t>
  </si>
  <si>
    <t>40500</t>
  </si>
  <si>
    <t>4050024-Jun-2021</t>
  </si>
  <si>
    <t>41000</t>
  </si>
  <si>
    <t>4100024-Jun-2021</t>
  </si>
  <si>
    <t>42000</t>
  </si>
  <si>
    <t>4200024-Jun-2021</t>
  </si>
  <si>
    <t>strike pcr</t>
  </si>
  <si>
    <t>3410001-Jul-2021</t>
  </si>
  <si>
    <t>3900001-Jul-2021</t>
  </si>
  <si>
    <t>3900008-Jul-2021</t>
  </si>
  <si>
    <t>3900015-Jul-2021</t>
  </si>
  <si>
    <t>3900022-Jul-2021</t>
  </si>
  <si>
    <t>3900029-Jul-2021</t>
  </si>
  <si>
    <t>26-Aug-2021</t>
  </si>
  <si>
    <t>3910017-Jun-2021</t>
  </si>
  <si>
    <t>3910024-Jun-2021</t>
  </si>
  <si>
    <t>3910001-Jul-2021</t>
  </si>
  <si>
    <t>3910015-Jul-2021</t>
  </si>
  <si>
    <t>3910022-Jul-2021</t>
  </si>
  <si>
    <t>3910029-Jul-2021</t>
  </si>
  <si>
    <t>3200026-Aug-2021</t>
  </si>
  <si>
    <t>3800026-Aug-2021</t>
  </si>
  <si>
    <t>3900017-Jun-2021</t>
  </si>
  <si>
    <t>3700026-Aug-2021</t>
  </si>
  <si>
    <t>3910008-Jul-2021</t>
  </si>
  <si>
    <t>3400026-Aug-2021</t>
  </si>
  <si>
    <t>3600026-Aug-2021</t>
  </si>
  <si>
    <t>3300026-Aug-2021</t>
  </si>
  <si>
    <t>pcr</t>
  </si>
  <si>
    <t>3500026-Aug-2021</t>
  </si>
  <si>
    <t>3850026-Aug-2021</t>
  </si>
  <si>
    <t>2600030-Sep-2021</t>
  </si>
  <si>
    <t>39200</t>
  </si>
  <si>
    <t>3920017-Jun-2021</t>
  </si>
  <si>
    <t>3920024-Jun-2021</t>
  </si>
  <si>
    <t>3920001-Jul-2021</t>
  </si>
  <si>
    <t>3920008-Jul-2021</t>
  </si>
  <si>
    <t>3920015-Jul-2021</t>
  </si>
  <si>
    <t>3920022-Jul-2021</t>
  </si>
  <si>
    <t>3920029-Jul-2021</t>
  </si>
  <si>
    <t>39300</t>
  </si>
  <si>
    <t>3930017-Jun-2021</t>
  </si>
  <si>
    <t>3930024-Jun-2021</t>
  </si>
  <si>
    <t>3930001-Jul-2021</t>
  </si>
  <si>
    <t>3930008-Jul-2021</t>
  </si>
  <si>
    <t>3930015-Jul-2021</t>
  </si>
  <si>
    <t>3930022-Jul-2021</t>
  </si>
  <si>
    <t>3930029-Jul-2021</t>
  </si>
  <si>
    <t>39400</t>
  </si>
  <si>
    <t>3940017-Jun-2021</t>
  </si>
  <si>
    <t>3940024-Jun-2021</t>
  </si>
  <si>
    <t>3940001-Jul-2021</t>
  </si>
  <si>
    <t>3940008-Jul-2021</t>
  </si>
  <si>
    <t>3940015-Jul-2021</t>
  </si>
  <si>
    <t>3940022-Jul-2021</t>
  </si>
  <si>
    <t>3940029-Jul-2021</t>
  </si>
  <si>
    <t>39500</t>
  </si>
  <si>
    <t>3950015-Jul-2021</t>
  </si>
  <si>
    <t>3950017-Jun-2021</t>
  </si>
  <si>
    <t>3950024-Jun-2021</t>
  </si>
  <si>
    <t>3950001-Jul-2021</t>
  </si>
  <si>
    <t>3950008-Jul-2021</t>
  </si>
  <si>
    <t>3950022-Jul-2021</t>
  </si>
  <si>
    <t>3950029-Jul-2021</t>
  </si>
  <si>
    <t>3110026-Aug-2021</t>
  </si>
  <si>
    <t>3150026-Aug-2021</t>
  </si>
  <si>
    <t>3250026-Aug-2021</t>
  </si>
  <si>
    <t>3350026-Aug-2021</t>
  </si>
  <si>
    <t>3410026-Aug-2021</t>
  </si>
  <si>
    <t>3450026-Aug-2021</t>
  </si>
  <si>
    <t>3570026-Aug-2021</t>
  </si>
  <si>
    <t>3590008-Jul-2021</t>
  </si>
  <si>
    <t>3750026-Aug-2021</t>
  </si>
  <si>
    <t>3780026-Aug-2021</t>
  </si>
  <si>
    <t>3900026-Aug-2021</t>
  </si>
  <si>
    <t>3950026-Aug-2021</t>
  </si>
  <si>
    <t>05-Aug-2021</t>
  </si>
  <si>
    <t>3160005-Aug-2021</t>
  </si>
  <si>
    <t>3350005-Aug-2021</t>
  </si>
  <si>
    <t>3550026-Aug-2021</t>
  </si>
  <si>
    <t>3580026-Aug-2021</t>
  </si>
  <si>
    <t>3650026-Aug-2021</t>
  </si>
  <si>
    <t>39600</t>
  </si>
  <si>
    <t>3960017-Jun-2021</t>
  </si>
  <si>
    <t>3960024-Jun-2021</t>
  </si>
  <si>
    <t>3960001-Jul-2021</t>
  </si>
  <si>
    <t>3960008-Jul-2021</t>
  </si>
  <si>
    <t>3960015-Jul-2021</t>
  </si>
  <si>
    <t>3960022-Jul-2021</t>
  </si>
  <si>
    <t>3960029-Jul-2021</t>
  </si>
  <si>
    <t>3270005-Aug-2021</t>
  </si>
  <si>
    <t>3280005-Aug-2021</t>
  </si>
  <si>
    <t>3510005-Aug-2021</t>
  </si>
  <si>
    <t>3510026-Aug-2021</t>
  </si>
  <si>
    <t>3520005-Aug-2021</t>
  </si>
  <si>
    <t>3530005-Aug-2021</t>
  </si>
  <si>
    <t>3540005-Aug-2021</t>
  </si>
  <si>
    <t>3560005-Aug-2021</t>
  </si>
  <si>
    <t>3570005-Aug-2021</t>
  </si>
  <si>
    <t>3590026-Aug-2021</t>
  </si>
  <si>
    <t>3640005-Aug-2021</t>
  </si>
  <si>
    <t>3650005-Aug-2021</t>
  </si>
  <si>
    <t>3660005-Aug-2021</t>
  </si>
  <si>
    <t>3660026-Aug-2021</t>
  </si>
  <si>
    <t>3670005-Aug-2021</t>
  </si>
  <si>
    <t>3670026-Aug-2021</t>
  </si>
  <si>
    <t>3680005-Aug-2021</t>
  </si>
  <si>
    <t>3680026-Aug-2021</t>
  </si>
  <si>
    <t>3690005-Aug-2021</t>
  </si>
  <si>
    <t>3690026-Aug-2021</t>
  </si>
  <si>
    <t>3700005-Aug-2021</t>
  </si>
  <si>
    <t>3710005-Aug-2021</t>
  </si>
  <si>
    <t>3710026-Aug-2021</t>
  </si>
  <si>
    <t>3720005-Aug-2021</t>
  </si>
  <si>
    <t>3720026-Aug-2021</t>
  </si>
  <si>
    <t>3730026-Aug-2021</t>
  </si>
  <si>
    <t>3740026-Aug-2021</t>
  </si>
  <si>
    <t>3760026-Aug-2021</t>
  </si>
  <si>
    <t>3770026-Aug-2021</t>
  </si>
  <si>
    <t>3790026-Aug-2021</t>
  </si>
  <si>
    <t>3810026-Aug-2021</t>
  </si>
  <si>
    <t>3820026-Aug-2021</t>
  </si>
  <si>
    <t>3830026-Aug-2021</t>
  </si>
  <si>
    <t>3840026-Aug-2021</t>
  </si>
  <si>
    <t>3860026-Aug-2021</t>
  </si>
  <si>
    <t>3870026-Aug-2021</t>
  </si>
  <si>
    <t>3880026-Aug-2021</t>
  </si>
  <si>
    <t>3890026-Aug-2021</t>
  </si>
  <si>
    <t>3910026-Aug-2021</t>
  </si>
  <si>
    <t>3920026-Aug-2021</t>
  </si>
  <si>
    <t>3930026-Aug-2021</t>
  </si>
  <si>
    <t>3940026-Aug-2021</t>
  </si>
  <si>
    <t>3960026-Aug-2021</t>
  </si>
  <si>
    <t>3550005-Aug-2021</t>
  </si>
  <si>
    <t>3580005-Aug-2021</t>
  </si>
  <si>
    <t>3590005-Aug-2021</t>
  </si>
  <si>
    <t>3730005-Aug-2021</t>
  </si>
  <si>
    <t>3940005-Aug-2021</t>
  </si>
  <si>
    <t>3950005-Aug-2021</t>
  </si>
  <si>
    <t>3560026-Aug-2021</t>
  </si>
  <si>
    <t>3610026-Aug-2021</t>
  </si>
  <si>
    <t>3620026-Aug-2021</t>
  </si>
  <si>
    <t>3630026-Aug-2021</t>
  </si>
  <si>
    <t>3640026-Aug-2021</t>
  </si>
  <si>
    <t>3260005-Aug-2021</t>
  </si>
  <si>
    <t>3520026-Aug-2021</t>
  </si>
  <si>
    <t>3900005-Aug-2021</t>
  </si>
  <si>
    <t>3740005-Aug-2021</t>
  </si>
  <si>
    <t>3750005-Aug-2021</t>
  </si>
  <si>
    <t>3200005-Aug-2021</t>
  </si>
  <si>
    <t>3600005-Aug-2021</t>
  </si>
  <si>
    <t>3610005-Aug-2021</t>
  </si>
  <si>
    <t>3620005-Aug-2021</t>
  </si>
  <si>
    <t>3630005-Aug-2021</t>
  </si>
  <si>
    <t>3250005-Aug-2021</t>
  </si>
  <si>
    <t>3120026-Aug-2021</t>
  </si>
  <si>
    <t>3130026-Aug-2021</t>
  </si>
  <si>
    <t>3140026-Aug-2021</t>
  </si>
  <si>
    <t>3160026-Aug-2021</t>
  </si>
  <si>
    <t>3170005-Aug-2021</t>
  </si>
  <si>
    <t>3170026-Aug-2021</t>
  </si>
  <si>
    <t>3180005-Aug-2021</t>
  </si>
  <si>
    <t>3180026-Aug-2021</t>
  </si>
  <si>
    <t>3190005-Aug-2021</t>
  </si>
  <si>
    <t>3190026-Aug-2021</t>
  </si>
  <si>
    <t>3210005-Aug-2021</t>
  </si>
  <si>
    <t>3210026-Aug-2021</t>
  </si>
  <si>
    <t>3220005-Aug-2021</t>
  </si>
  <si>
    <t>3230005-Aug-2021</t>
  </si>
  <si>
    <t>3240005-Aug-2021</t>
  </si>
  <si>
    <t>3310026-Aug-2021</t>
  </si>
  <si>
    <t>3320026-Aug-2021</t>
  </si>
  <si>
    <t>3330026-Aug-2021</t>
  </si>
  <si>
    <t>3340026-Aug-2021</t>
  </si>
  <si>
    <t>3220026-Aug-2021</t>
  </si>
  <si>
    <t>3230026-Aug-2021</t>
  </si>
  <si>
    <t>3360005-Aug-2021</t>
  </si>
  <si>
    <t>3370005-Aug-2021</t>
  </si>
  <si>
    <t>3380005-Aug-2021</t>
  </si>
  <si>
    <t>3390005-Aug-2021</t>
  </si>
  <si>
    <t>3410005-Aug-2021</t>
  </si>
  <si>
    <t>3760005-Aug-2021</t>
  </si>
  <si>
    <t>3770005-Aug-2021</t>
  </si>
  <si>
    <t>3780005-Aug-2021</t>
  </si>
  <si>
    <t>3790005-Aug-2021</t>
  </si>
  <si>
    <t>3400005-Aug-2021</t>
  </si>
  <si>
    <t>3420005-Aug-2021</t>
  </si>
  <si>
    <t>3530026-Aug-2021</t>
  </si>
  <si>
    <t>3540026-Aug-2021</t>
  </si>
  <si>
    <t>3800005-Aug-2021</t>
  </si>
  <si>
    <t>3810005-Aug-2021</t>
  </si>
  <si>
    <t>3820005-Aug-2021</t>
  </si>
  <si>
    <t>3830005-Aug-2021</t>
  </si>
  <si>
    <t>3840005-Aug-2021</t>
  </si>
  <si>
    <t>3850005-Aug-2021</t>
  </si>
  <si>
    <t>3860005-Aug-2021</t>
  </si>
  <si>
    <t>3870005-Aug-2021</t>
  </si>
  <si>
    <t>3880005-Aug-2021</t>
  </si>
  <si>
    <t>3890005-Aug-2021</t>
  </si>
  <si>
    <t>3910005-Aug-2021</t>
  </si>
  <si>
    <t>3920005-Aug-2021</t>
  </si>
  <si>
    <t>3930005-Aug-2021</t>
  </si>
  <si>
    <t>3960005-Aug-2021</t>
  </si>
  <si>
    <t>3240026-Aug-2021</t>
  </si>
  <si>
    <t>3430005-Aug-2021</t>
  </si>
  <si>
    <t>3440005-Aug-2021</t>
  </si>
  <si>
    <t>3450005-Aug-2021</t>
  </si>
  <si>
    <t>3460005-Aug-2021</t>
  </si>
  <si>
    <t>3470005-Aug-2021</t>
  </si>
  <si>
    <t>3480005-Aug-2021</t>
  </si>
  <si>
    <t>3490005-Aug-2021</t>
  </si>
  <si>
    <t>3260026-Aug-2021</t>
  </si>
  <si>
    <t>3440026-Aug-2021</t>
  </si>
  <si>
    <t>3430026-Aug-2021</t>
  </si>
  <si>
    <t>3420026-Aug-2021</t>
  </si>
  <si>
    <t>3500005-Aug-2021</t>
  </si>
  <si>
    <t>3270026-Aug-2021</t>
  </si>
  <si>
    <t>3280026-Aug-2021</t>
  </si>
  <si>
    <t>3130005-Aug-2021</t>
  </si>
  <si>
    <t>3140005-Aug-2021</t>
  </si>
  <si>
    <t>3150005-Aug-2021</t>
  </si>
  <si>
    <t>3290026-Aug-2021</t>
  </si>
  <si>
    <t>3360026-Aug-2021</t>
  </si>
  <si>
    <t>3370026-Aug-2021</t>
  </si>
  <si>
    <t>3380026-Aug-2021</t>
  </si>
  <si>
    <t>3390026-Aug-2021</t>
  </si>
  <si>
    <t>3460026-Aug-2021</t>
  </si>
  <si>
    <t>3470026-Aug-2021</t>
  </si>
  <si>
    <t>3480026-Aug-2021</t>
  </si>
  <si>
    <t>3490026-Aug-2021</t>
  </si>
  <si>
    <t>2550030-Sep-2021</t>
  </si>
  <si>
    <t>3110005-Aug-2021</t>
  </si>
  <si>
    <t>3120005-Aug-2021</t>
  </si>
  <si>
    <t>3400030-Sep-2021</t>
  </si>
  <si>
    <t>3500030-Sep-2021</t>
  </si>
  <si>
    <t>3080026-Aug-2021</t>
  </si>
  <si>
    <t>3090026-Aug-2021</t>
  </si>
  <si>
    <t>3100026-Aug-2021</t>
  </si>
  <si>
    <t>3080005-Aug-2021</t>
  </si>
  <si>
    <t>3090005-Aug-2021</t>
  </si>
  <si>
    <t>3100005-Aug-2021</t>
  </si>
  <si>
    <t>3290005-Aug-2021</t>
  </si>
  <si>
    <t>3300005-Aug-2021</t>
  </si>
  <si>
    <t>3310005-Aug-2021</t>
  </si>
  <si>
    <t>3320005-Aug-2021</t>
  </si>
  <si>
    <t>3330005-Aug-2021</t>
  </si>
  <si>
    <t>3340005-Aug-2021</t>
  </si>
  <si>
    <t>3000030-Sep-2021</t>
  </si>
  <si>
    <t>3300030-Dec-2021</t>
  </si>
  <si>
    <t>3600030-Sep-2021</t>
  </si>
  <si>
    <t>3500030-Dec-2021</t>
  </si>
  <si>
    <t>4000030-Dec-2021</t>
  </si>
  <si>
    <t>2800030-Dec-2021</t>
  </si>
  <si>
    <t>12-Aug-2021</t>
  </si>
  <si>
    <t>3800012-Aug-2021</t>
  </si>
  <si>
    <t>4200030-Dec-2021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</si>
</sst>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9"/>
      <color rgb="FFCDCDCD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auto="1"/>
      </patternFill>
    </fill>
  </fills>
  <borders count="14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2" fillId="0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0" xfId="0" applyFill="1"/>
    <xf numFmtId="0" fontId="0" fillId="0" borderId="5" xfId="0" applyFont="1" applyFill="1" applyBorder="1" applyAlignment="1">
      <alignment horizontal="center" vertical="center"/>
    </xf>
    <xf numFmtId="0" fontId="7" fillId="2" borderId="0" xfId="3" applyFont="1" applyFill="1" applyAlignment="1" applyProtection="1">
      <alignment horizontal="left" vertical="center"/>
    </xf>
    <xf numFmtId="2" fontId="8" fillId="2" borderId="0" xfId="0" applyNumberFormat="1" applyFont="1" applyFill="1" applyBorder="1" applyAlignment="1">
      <alignment horizontal="center" vertical="center"/>
    </xf>
    <xf numFmtId="22" fontId="8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" fillId="3" borderId="5" xfId="0" applyFont="1" applyFill="1" applyBorder="1" applyAlignment="1">
      <alignment horizontal="center" vertical="center"/>
    </xf>
    <xf numFmtId="0" fontId="8" fillId="10" borderId="12" xfId="0" applyFont="1" applyFill="1" applyBorder="1"/>
    <xf numFmtId="0" fontId="0" fillId="11" borderId="13" xfId="0" applyFont="1" applyFill="1" applyBorder="1"/>
    <xf numFmtId="0" fontId="10" fillId="0" borderId="0" xfId="0" applyFont="1"/>
    <xf numFmtId="2" fontId="0" fillId="0" borderId="0" xfId="0" applyNumberFormat="1"/>
    <xf numFmtId="0" fontId="0" fillId="12" borderId="0" xfId="0" applyFill="1"/>
    <xf numFmtId="0" fontId="0" fillId="12" borderId="7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5" xfId="0" applyFill="1" applyBorder="1"/>
    <xf numFmtId="0" fontId="2" fillId="12" borderId="5" xfId="0" applyFont="1" applyFill="1" applyBorder="1"/>
    <xf numFmtId="0" fontId="0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2" fontId="0" fillId="12" borderId="0" xfId="0" applyNumberFormat="1" applyFill="1"/>
    <xf numFmtId="0" fontId="9" fillId="9" borderId="0" xfId="0" applyFont="1" applyFill="1" applyBorder="1" applyAlignment="1">
      <alignment horizontal="center"/>
    </xf>
    <xf numFmtId="0" fontId="9" fillId="9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3" fontId="2" fillId="6" borderId="10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OI'!$H$7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OI'!$H$8:$H$23</c:f>
              <c:numCache>
                <c:formatCode>General</c:formatCode>
                <c:ptCount val="16"/>
                <c:pt idx="0">
                  <c:v>434</c:v>
                </c:pt>
                <c:pt idx="1">
                  <c:v>847</c:v>
                </c:pt>
                <c:pt idx="2">
                  <c:v>17266</c:v>
                </c:pt>
                <c:pt idx="3">
                  <c:v>4724</c:v>
                </c:pt>
                <c:pt idx="4">
                  <c:v>11371</c:v>
                </c:pt>
                <c:pt idx="5">
                  <c:v>38149</c:v>
                </c:pt>
                <c:pt idx="6">
                  <c:v>85712</c:v>
                </c:pt>
                <c:pt idx="7">
                  <c:v>631422</c:v>
                </c:pt>
                <c:pt idx="8">
                  <c:v>455811</c:v>
                </c:pt>
                <c:pt idx="9">
                  <c:v>428755</c:v>
                </c:pt>
                <c:pt idx="10">
                  <c:v>482230</c:v>
                </c:pt>
                <c:pt idx="11">
                  <c:v>283376</c:v>
                </c:pt>
                <c:pt idx="12">
                  <c:v>635937</c:v>
                </c:pt>
                <c:pt idx="13">
                  <c:v>193052</c:v>
                </c:pt>
                <c:pt idx="14">
                  <c:v>202514</c:v>
                </c:pt>
                <c:pt idx="15">
                  <c:v>182268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OI'!$R$7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OI'!$R$8:$R$23</c:f>
              <c:numCache>
                <c:formatCode>General</c:formatCode>
                <c:ptCount val="16"/>
                <c:pt idx="0">
                  <c:v>120558</c:v>
                </c:pt>
                <c:pt idx="1">
                  <c:v>128216</c:v>
                </c:pt>
                <c:pt idx="2">
                  <c:v>401794</c:v>
                </c:pt>
                <c:pt idx="3">
                  <c:v>160388</c:v>
                </c:pt>
                <c:pt idx="4">
                  <c:v>168122</c:v>
                </c:pt>
                <c:pt idx="5">
                  <c:v>238927</c:v>
                </c:pt>
                <c:pt idx="6">
                  <c:v>321997</c:v>
                </c:pt>
                <c:pt idx="7">
                  <c:v>899788</c:v>
                </c:pt>
                <c:pt idx="8">
                  <c:v>502958</c:v>
                </c:pt>
                <c:pt idx="9">
                  <c:v>379956</c:v>
                </c:pt>
                <c:pt idx="10">
                  <c:v>284918</c:v>
                </c:pt>
                <c:pt idx="11">
                  <c:v>122990</c:v>
                </c:pt>
                <c:pt idx="12">
                  <c:v>161962</c:v>
                </c:pt>
                <c:pt idx="13">
                  <c:v>24869</c:v>
                </c:pt>
                <c:pt idx="14">
                  <c:v>7684</c:v>
                </c:pt>
                <c:pt idx="15">
                  <c:v>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30032"/>
        <c:axId val="310126896"/>
      </c:barChart>
      <c:catAx>
        <c:axId val="3101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6896"/>
        <c:crosses val="autoZero"/>
        <c:auto val="1"/>
        <c:lblAlgn val="ctr"/>
        <c:lblOffset val="100"/>
        <c:noMultiLvlLbl val="0"/>
      </c:catAx>
      <c:valAx>
        <c:axId val="3101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0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14"/>
          <c:y val="4.5626878075972745E-2"/>
          <c:w val="0.7042603825446806"/>
          <c:h val="0.83661249728202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OI'!$I$7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OI'!$I$8:$I$23</c:f>
              <c:numCache>
                <c:formatCode>General</c:formatCode>
                <c:ptCount val="16"/>
                <c:pt idx="0">
                  <c:v>152</c:v>
                </c:pt>
                <c:pt idx="1">
                  <c:v>293</c:v>
                </c:pt>
                <c:pt idx="2">
                  <c:v>1990</c:v>
                </c:pt>
                <c:pt idx="3">
                  <c:v>1250</c:v>
                </c:pt>
                <c:pt idx="4">
                  <c:v>1223</c:v>
                </c:pt>
                <c:pt idx="5">
                  <c:v>2712</c:v>
                </c:pt>
                <c:pt idx="6">
                  <c:v>4347</c:v>
                </c:pt>
                <c:pt idx="7">
                  <c:v>53424</c:v>
                </c:pt>
                <c:pt idx="8">
                  <c:v>19999</c:v>
                </c:pt>
                <c:pt idx="9">
                  <c:v>23408</c:v>
                </c:pt>
                <c:pt idx="10">
                  <c:v>23989</c:v>
                </c:pt>
                <c:pt idx="11">
                  <c:v>13656</c:v>
                </c:pt>
                <c:pt idx="12">
                  <c:v>53135</c:v>
                </c:pt>
                <c:pt idx="13">
                  <c:v>12084</c:v>
                </c:pt>
                <c:pt idx="14">
                  <c:v>14971</c:v>
                </c:pt>
                <c:pt idx="15">
                  <c:v>13633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OI'!$Q$7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OI'!$Q$8:$Q$23</c:f>
              <c:numCache>
                <c:formatCode>General</c:formatCode>
                <c:ptCount val="16"/>
                <c:pt idx="0">
                  <c:v>6650</c:v>
                </c:pt>
                <c:pt idx="1">
                  <c:v>6210</c:v>
                </c:pt>
                <c:pt idx="2">
                  <c:v>33974</c:v>
                </c:pt>
                <c:pt idx="3">
                  <c:v>7478</c:v>
                </c:pt>
                <c:pt idx="4">
                  <c:v>9087</c:v>
                </c:pt>
                <c:pt idx="5">
                  <c:v>11516</c:v>
                </c:pt>
                <c:pt idx="6">
                  <c:v>10135</c:v>
                </c:pt>
                <c:pt idx="7">
                  <c:v>55781</c:v>
                </c:pt>
                <c:pt idx="8">
                  <c:v>10814</c:v>
                </c:pt>
                <c:pt idx="9">
                  <c:v>8931</c:v>
                </c:pt>
                <c:pt idx="10">
                  <c:v>6454</c:v>
                </c:pt>
                <c:pt idx="11">
                  <c:v>3006</c:v>
                </c:pt>
                <c:pt idx="12">
                  <c:v>9985</c:v>
                </c:pt>
                <c:pt idx="13">
                  <c:v>864</c:v>
                </c:pt>
                <c:pt idx="14">
                  <c:v>512</c:v>
                </c:pt>
                <c:pt idx="1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856"/>
        <c:axId val="310130424"/>
      </c:barChart>
      <c:catAx>
        <c:axId val="3101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424"/>
        <c:crosses val="autoZero"/>
        <c:auto val="1"/>
        <c:lblAlgn val="ctr"/>
        <c:lblOffset val="100"/>
        <c:noMultiLvlLbl val="0"/>
      </c:catAx>
      <c:valAx>
        <c:axId val="3101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85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OI'!$J$7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OI'!$J$8:$J$23</c:f>
              <c:numCache>
                <c:formatCode>General</c:formatCode>
                <c:ptCount val="16"/>
                <c:pt idx="0">
                  <c:v>64</c:v>
                </c:pt>
                <c:pt idx="1">
                  <c:v>154</c:v>
                </c:pt>
                <c:pt idx="2">
                  <c:v>729</c:v>
                </c:pt>
                <c:pt idx="3">
                  <c:v>-58</c:v>
                </c:pt>
                <c:pt idx="4">
                  <c:v>760</c:v>
                </c:pt>
                <c:pt idx="5">
                  <c:v>1172</c:v>
                </c:pt>
                <c:pt idx="6">
                  <c:v>2672</c:v>
                </c:pt>
                <c:pt idx="7">
                  <c:v>31812</c:v>
                </c:pt>
                <c:pt idx="8">
                  <c:v>13087</c:v>
                </c:pt>
                <c:pt idx="9">
                  <c:v>13674</c:v>
                </c:pt>
                <c:pt idx="10">
                  <c:v>19007</c:v>
                </c:pt>
                <c:pt idx="11">
                  <c:v>9183</c:v>
                </c:pt>
                <c:pt idx="12">
                  <c:v>30400</c:v>
                </c:pt>
                <c:pt idx="13">
                  <c:v>8331</c:v>
                </c:pt>
                <c:pt idx="14">
                  <c:v>11609</c:v>
                </c:pt>
                <c:pt idx="15">
                  <c:v>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OI'!$P$7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OI'!$P$8:$P$23</c:f>
              <c:numCache>
                <c:formatCode>General</c:formatCode>
                <c:ptCount val="16"/>
                <c:pt idx="0">
                  <c:v>3216</c:v>
                </c:pt>
                <c:pt idx="1">
                  <c:v>3239</c:v>
                </c:pt>
                <c:pt idx="2">
                  <c:v>17444</c:v>
                </c:pt>
                <c:pt idx="3">
                  <c:v>3212</c:v>
                </c:pt>
                <c:pt idx="4">
                  <c:v>5541</c:v>
                </c:pt>
                <c:pt idx="5">
                  <c:v>2919</c:v>
                </c:pt>
                <c:pt idx="6">
                  <c:v>5984</c:v>
                </c:pt>
                <c:pt idx="7">
                  <c:v>32072</c:v>
                </c:pt>
                <c:pt idx="8">
                  <c:v>6511</c:v>
                </c:pt>
                <c:pt idx="9">
                  <c:v>4024</c:v>
                </c:pt>
                <c:pt idx="10">
                  <c:v>4556</c:v>
                </c:pt>
                <c:pt idx="11">
                  <c:v>2217</c:v>
                </c:pt>
                <c:pt idx="12">
                  <c:v>4374</c:v>
                </c:pt>
                <c:pt idx="13">
                  <c:v>401</c:v>
                </c:pt>
                <c:pt idx="14">
                  <c:v>213</c:v>
                </c:pt>
                <c:pt idx="1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3760"/>
        <c:axId val="310127680"/>
      </c:barChart>
      <c:catAx>
        <c:axId val="31012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7680"/>
        <c:crosses val="autoZero"/>
        <c:auto val="1"/>
        <c:lblAlgn val="ctr"/>
        <c:lblOffset val="100"/>
        <c:noMultiLvlLbl val="0"/>
      </c:catAx>
      <c:valAx>
        <c:axId val="310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37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OI'!$K$7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OI'!$K$8:$K$23</c:f>
              <c:numCache>
                <c:formatCode>General</c:formatCode>
                <c:ptCount val="16"/>
                <c:pt idx="0">
                  <c:v>-134.75</c:v>
                </c:pt>
                <c:pt idx="1">
                  <c:v>-126.64999999999998</c:v>
                </c:pt>
                <c:pt idx="2">
                  <c:v>-126.64999999999998</c:v>
                </c:pt>
                <c:pt idx="3">
                  <c:v>-132.29999999999995</c:v>
                </c:pt>
                <c:pt idx="4">
                  <c:v>-135.79999999999995</c:v>
                </c:pt>
                <c:pt idx="5">
                  <c:v>-132.70000000000005</c:v>
                </c:pt>
                <c:pt idx="6">
                  <c:v>-132.45000000000005</c:v>
                </c:pt>
                <c:pt idx="7">
                  <c:v>-129.45000000000005</c:v>
                </c:pt>
                <c:pt idx="8">
                  <c:v>-127.59999999999997</c:v>
                </c:pt>
                <c:pt idx="9">
                  <c:v>-120.7</c:v>
                </c:pt>
                <c:pt idx="10">
                  <c:v>-109.84999999999997</c:v>
                </c:pt>
                <c:pt idx="11">
                  <c:v>-104.7</c:v>
                </c:pt>
                <c:pt idx="12">
                  <c:v>-96.95</c:v>
                </c:pt>
                <c:pt idx="13">
                  <c:v>-87.399999999999977</c:v>
                </c:pt>
                <c:pt idx="14">
                  <c:v>-80.5</c:v>
                </c:pt>
                <c:pt idx="15">
                  <c:v>-72.45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OI'!$O$7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OI'!$M$8:$M$23</c:f>
              <c:numCache>
                <c:formatCode>General</c:formatCode>
                <c:ptCount val="16"/>
                <c:pt idx="0">
                  <c:v>34300</c:v>
                </c:pt>
                <c:pt idx="1">
                  <c:v>34400</c:v>
                </c:pt>
                <c:pt idx="2">
                  <c:v>34500</c:v>
                </c:pt>
                <c:pt idx="3">
                  <c:v>34600</c:v>
                </c:pt>
                <c:pt idx="4">
                  <c:v>34700</c:v>
                </c:pt>
                <c:pt idx="5">
                  <c:v>34800</c:v>
                </c:pt>
                <c:pt idx="6">
                  <c:v>34900</c:v>
                </c:pt>
                <c:pt idx="7">
                  <c:v>35000</c:v>
                </c:pt>
                <c:pt idx="8">
                  <c:v>35100</c:v>
                </c:pt>
                <c:pt idx="9">
                  <c:v>35200</c:v>
                </c:pt>
                <c:pt idx="10">
                  <c:v>35300</c:v>
                </c:pt>
                <c:pt idx="11">
                  <c:v>35400</c:v>
                </c:pt>
                <c:pt idx="12">
                  <c:v>35500</c:v>
                </c:pt>
                <c:pt idx="13">
                  <c:v>35600</c:v>
                </c:pt>
                <c:pt idx="14">
                  <c:v>35700</c:v>
                </c:pt>
                <c:pt idx="15">
                  <c:v>35800</c:v>
                </c:pt>
              </c:numCache>
            </c:numRef>
          </c:cat>
          <c:val>
            <c:numRef>
              <c:f>'MAIN OI'!$O$8:$O$23</c:f>
              <c:numCache>
                <c:formatCode>General</c:formatCode>
                <c:ptCount val="16"/>
                <c:pt idx="0">
                  <c:v>-42.249999999999986</c:v>
                </c:pt>
                <c:pt idx="1">
                  <c:v>-43.95</c:v>
                </c:pt>
                <c:pt idx="2">
                  <c:v>-45.099999999999994</c:v>
                </c:pt>
                <c:pt idx="3">
                  <c:v>-45.649999999999977</c:v>
                </c:pt>
                <c:pt idx="4">
                  <c:v>-46.25</c:v>
                </c:pt>
                <c:pt idx="5">
                  <c:v>-46.199999999999989</c:v>
                </c:pt>
                <c:pt idx="6">
                  <c:v>-46.099999999999994</c:v>
                </c:pt>
                <c:pt idx="7">
                  <c:v>-42.149999999999977</c:v>
                </c:pt>
                <c:pt idx="8">
                  <c:v>-37.949999999999989</c:v>
                </c:pt>
                <c:pt idx="9">
                  <c:v>-31.850000000000023</c:v>
                </c:pt>
                <c:pt idx="10">
                  <c:v>-20.449999999999989</c:v>
                </c:pt>
                <c:pt idx="11">
                  <c:v>-16.099999999999966</c:v>
                </c:pt>
                <c:pt idx="12">
                  <c:v>-8.3000000000000682</c:v>
                </c:pt>
                <c:pt idx="13">
                  <c:v>3</c:v>
                </c:pt>
                <c:pt idx="14">
                  <c:v>8.3500000000000227</c:v>
                </c:pt>
                <c:pt idx="15">
                  <c:v>17.549999999999955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072"/>
        <c:axId val="310130816"/>
      </c:barChart>
      <c:catAx>
        <c:axId val="3101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816"/>
        <c:crosses val="autoZero"/>
        <c:auto val="1"/>
        <c:lblAlgn val="ctr"/>
        <c:lblOffset val="100"/>
        <c:noMultiLvlLbl val="0"/>
      </c:catAx>
      <c:valAx>
        <c:axId val="3101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0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25</xdr:row>
      <xdr:rowOff>155576</xdr:rowOff>
    </xdr:from>
    <xdr:to>
      <xdr:col>20</xdr:col>
      <xdr:colOff>1047749</xdr:colOff>
      <xdr:row>44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25</xdr:row>
      <xdr:rowOff>152400</xdr:rowOff>
    </xdr:from>
    <xdr:to>
      <xdr:col>12</xdr:col>
      <xdr:colOff>158750</xdr:colOff>
      <xdr:row>44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47</xdr:row>
      <xdr:rowOff>105832</xdr:rowOff>
    </xdr:from>
    <xdr:to>
      <xdr:col>12</xdr:col>
      <xdr:colOff>190499</xdr:colOff>
      <xdr:row>66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47</xdr:row>
      <xdr:rowOff>116417</xdr:rowOff>
    </xdr:from>
    <xdr:to>
      <xdr:col>20</xdr:col>
      <xdr:colOff>1016000</xdr:colOff>
      <xdr:row>66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6" xr16:uid="{05044C22-CC2E-41FA-A19B-8363F145A9EC}" autoFormatId="16" applyNumberFormats="0" applyBorderFormats="0" applyFontFormats="0" applyPatternFormats="0" applyAlignmentFormats="0" applyWidthHeightFormats="0">
  <queryTableRefresh nextId="4">
    <queryTableFields count="1">
      <queryTableField id="3" name="Underlying 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00000000-0016-0000-0200-000001000000}" autoFormatId="16" applyNumberFormats="0" applyBorderFormats="0" applyFontFormats="0" applyPatternFormats="0" applyAlignmentFormats="0" applyWidthHeightFormats="0">
  <queryTableRefresh nextId="26">
    <queryTableFields count="24">
      <queryTableField id="2" name="CE.strikePrice" tableColumnId="2"/>
      <queryTableField id="3" name="CE.expiryDate" tableColumnId="3"/>
      <queryTableField id="4" name="CE.openInterest" tableColumnId="4"/>
      <queryTableField id="5" name="CE.changeinOpenInterest" tableColumnId="5"/>
      <queryTableField id="6" name="CE.pchangeinOpenInterest" tableColumnId="6"/>
      <queryTableField id="7" name="CE.totalTradedVolume" tableColumnId="7"/>
      <queryTableField id="8" name="CE.impliedVolatility" tableColumnId="8"/>
      <queryTableField id="9" name="CE.lastPrice" tableColumnId="9"/>
      <queryTableField id="10" name="CE.change" tableColumnId="10"/>
      <queryTableField id="11" name="CE.pChange" tableColumnId="11"/>
      <queryTableField id="12" name="CE.underlyingValue" tableColumnId="12"/>
      <queryTableField id="13" name="PE.strikePrice" tableColumnId="13"/>
      <queryTableField id="14" name="PE.expiryDate" tableColumnId="14"/>
      <queryTableField id="15" name="PE.openInterest" tableColumnId="15"/>
      <queryTableField id="16" name="PE.changeinOpenInterest" tableColumnId="16"/>
      <queryTableField id="17" name="PE.pchangeinOpenInterest" tableColumnId="17"/>
      <queryTableField id="18" name="PE.totalTradedVolume" tableColumnId="18"/>
      <queryTableField id="19" name="PE.impliedVolatility" tableColumnId="19"/>
      <queryTableField id="20" name="PE.lastPrice" tableColumnId="20"/>
      <queryTableField id="21" name="PE.change" tableColumnId="21"/>
      <queryTableField id="22" name="PE.pChange" tableColumnId="22"/>
      <queryTableField id="23" name="PE.underlyingValue" tableColumnId="23"/>
      <queryTableField id="24" name="CEStrikeExpiry" tableColumnId="24"/>
      <queryTableField id="25" name="PEStrikeExpiry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1" xr16:uid="{00000000-0016-0000-0400-000002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Symbol" displayName="Symbol" ref="M3:M4" totalsRowShown="0">
  <tableColumns count="1">
    <tableColumn id="1" xr3:uid="{00000000-0010-0000-0000-000001000000}" name="Symbol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Symbol_Type" displayName="Symbol_Type" ref="O3:O4" totalsRowShown="0" headerRowDxfId="37" dataDxfId="35" headerRowBorderDxfId="36">
  <autoFilter ref="O3:O4" xr:uid="{00000000-0009-0000-0100-000007000000}"/>
  <tableColumns count="1">
    <tableColumn id="1" xr3:uid="{00000000-0010-0000-0100-000001000000}" name="Symbol Type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AC41D-3325-4A03-A3DA-514FB90CDB24}" name="Underlying_Price" displayName="Underlying_Price" ref="A1:A2" tableType="queryTable" totalsRowShown="0">
  <autoFilter ref="A1:A2" xr:uid="{BFFEA771-F739-432E-8FEC-2B96EBE60CE5}"/>
  <tableColumns count="1">
    <tableColumn id="3" xr3:uid="{51147D8F-5897-4D93-AB6D-AB7349505FE2}" uniqueName="3" name="Underlying Pri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option_chain_nse_new" displayName="option_chain_nse_new" ref="A1:X1005" tableType="queryTable" totalsRowShown="0">
  <tableColumns count="24">
    <tableColumn id="2" xr3:uid="{00000000-0010-0000-0200-000002000000}" uniqueName="2" name="CE.strikePrice" queryTableFieldId="2" dataDxfId="4"/>
    <tableColumn id="3" xr3:uid="{00000000-0010-0000-0200-000003000000}" uniqueName="3" name="CE.expiryDate" queryTableFieldId="3" dataDxfId="3"/>
    <tableColumn id="4" xr3:uid="{00000000-0010-0000-0200-000004000000}" uniqueName="4" name="CE.openInterest" queryTableFieldId="4"/>
    <tableColumn id="5" xr3:uid="{00000000-0010-0000-0200-000005000000}" uniqueName="5" name="CE.changeinOpenInterest" queryTableFieldId="5"/>
    <tableColumn id="6" xr3:uid="{00000000-0010-0000-0200-000006000000}" uniqueName="6" name="CE.pchangeinOpenInterest" queryTableFieldId="6"/>
    <tableColumn id="7" xr3:uid="{00000000-0010-0000-0200-000007000000}" uniqueName="7" name="CE.totalTradedVolume" queryTableFieldId="7"/>
    <tableColumn id="8" xr3:uid="{00000000-0010-0000-0200-000008000000}" uniqueName="8" name="CE.impliedVolatility" queryTableFieldId="8"/>
    <tableColumn id="9" xr3:uid="{00000000-0010-0000-0200-000009000000}" uniqueName="9" name="CE.lastPrice" queryTableFieldId="9"/>
    <tableColumn id="10" xr3:uid="{00000000-0010-0000-0200-00000A000000}" uniqueName="10" name="CE.change" queryTableFieldId="10"/>
    <tableColumn id="11" xr3:uid="{00000000-0010-0000-0200-00000B000000}" uniqueName="11" name="CE.pChange" queryTableFieldId="11"/>
    <tableColumn id="12" xr3:uid="{00000000-0010-0000-0200-00000C000000}" uniqueName="12" name="CE.underlyingValue" queryTableFieldId="12"/>
    <tableColumn id="13" xr3:uid="{00000000-0010-0000-0200-00000D000000}" uniqueName="13" name="PE.strikePrice" queryTableFieldId="13" dataDxfId="2"/>
    <tableColumn id="14" xr3:uid="{00000000-0010-0000-0200-00000E000000}" uniqueName="14" name="PE.expiryDate" queryTableFieldId="14" dataDxfId="1"/>
    <tableColumn id="15" xr3:uid="{00000000-0010-0000-0200-00000F000000}" uniqueName="15" name="PE.openInterest" queryTableFieldId="15"/>
    <tableColumn id="16" xr3:uid="{00000000-0010-0000-0200-000010000000}" uniqueName="16" name="PE.changeinOpenInterest" queryTableFieldId="16"/>
    <tableColumn id="17" xr3:uid="{00000000-0010-0000-0200-000011000000}" uniqueName="17" name="PE.pchangeinOpenInterest" queryTableFieldId="17"/>
    <tableColumn id="18" xr3:uid="{00000000-0010-0000-0200-000012000000}" uniqueName="18" name="PE.totalTradedVolume" queryTableFieldId="18"/>
    <tableColumn id="19" xr3:uid="{00000000-0010-0000-0200-000013000000}" uniqueName="19" name="PE.impliedVolatility" queryTableFieldId="19"/>
    <tableColumn id="20" xr3:uid="{00000000-0010-0000-0200-000014000000}" uniqueName="20" name="PE.lastPrice" queryTableFieldId="20"/>
    <tableColumn id="21" xr3:uid="{00000000-0010-0000-0200-000015000000}" uniqueName="21" name="PE.change" queryTableFieldId="21"/>
    <tableColumn id="22" xr3:uid="{00000000-0010-0000-0200-000016000000}" uniqueName="22" name="PE.pChange" queryTableFieldId="22"/>
    <tableColumn id="23" xr3:uid="{00000000-0010-0000-0200-000017000000}" uniqueName="23" name="PE.underlyingValue" queryTableFieldId="23"/>
    <tableColumn id="24" xr3:uid="{00000000-0010-0000-0200-000018000000}" uniqueName="24" name="CEStrikeExpiry" queryTableFieldId="24"/>
    <tableColumn id="25" xr3:uid="{00000000-0010-0000-0200-000019000000}" uniqueName="25" name="PEStrikeExpiry" queryTableField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4" displayName="Table4" ref="A1:A2" totalsRowShown="0">
  <autoFilter ref="A1:A2" xr:uid="{00000000-0009-0000-0100-000002000000}"/>
  <tableColumns count="1">
    <tableColumn id="1" xr3:uid="{00000000-0010-0000-0300-000001000000}" name="Cooki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ExpiryDateList" displayName="ExpiryDateList" ref="A1:A14" tableType="queryTable" totalsRowShown="0">
  <autoFilter ref="A1:A14" xr:uid="{00000000-0009-0000-0100-000004000000}"/>
  <tableColumns count="1">
    <tableColumn id="2" xr3:uid="{00000000-0010-0000-0600-000002000000}" uniqueName="2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9"/>
  <sheetViews>
    <sheetView tabSelected="1" topLeftCell="D2" zoomScale="78" zoomScaleNormal="78" workbookViewId="0">
      <selection activeCell="R3" sqref="R3"/>
    </sheetView>
  </sheetViews>
  <sheetFormatPr defaultColWidth="7.5703125" defaultRowHeight="15" x14ac:dyDescent="0.25"/>
  <cols>
    <col min="1" max="1" width="4.42578125" hidden="1" customWidth="1"/>
    <col min="2" max="2" width="11.28515625" hidden="1" customWidth="1"/>
    <col min="3" max="3" width="0" hidden="1" customWidth="1"/>
    <col min="4" max="4" width="8.42578125" bestFit="1" customWidth="1"/>
    <col min="5" max="5" width="20.42578125" customWidth="1"/>
    <col min="6" max="6" width="8.5703125" customWidth="1"/>
    <col min="7" max="7" width="8.28515625" customWidth="1"/>
    <col min="8" max="8" width="8.42578125" customWidth="1"/>
    <col min="9" max="9" width="9.85546875" customWidth="1"/>
    <col min="10" max="10" width="11.7109375" customWidth="1"/>
    <col min="11" max="11" width="9.42578125" customWidth="1"/>
    <col min="12" max="12" width="9.28515625" customWidth="1"/>
    <col min="13" max="13" width="10.28515625" bestFit="1" customWidth="1"/>
    <col min="14" max="14" width="9" customWidth="1"/>
    <col min="15" max="15" width="14.42578125" customWidth="1"/>
    <col min="16" max="16" width="12" bestFit="1" customWidth="1"/>
    <col min="17" max="17" width="11" customWidth="1"/>
    <col min="18" max="18" width="11.7109375" bestFit="1" customWidth="1"/>
    <col min="19" max="19" width="12.42578125" customWidth="1"/>
    <col min="20" max="20" width="10" customWidth="1"/>
    <col min="21" max="21" width="17.85546875" customWidth="1"/>
    <col min="22" max="22" width="11.28515625" customWidth="1"/>
    <col min="24" max="24" width="8.42578125" bestFit="1" customWidth="1"/>
    <col min="26" max="26" width="15.7109375" bestFit="1" customWidth="1"/>
  </cols>
  <sheetData>
    <row r="1" spans="1:24" ht="31.5" x14ac:dyDescent="0.5">
      <c r="C1" s="41" t="s">
        <v>50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4" ht="15" customHeight="1" x14ac:dyDescent="0.25">
      <c r="A2" s="1"/>
      <c r="B2" s="1"/>
      <c r="C2" s="1"/>
      <c r="D2" s="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3"/>
      <c r="S2" s="1"/>
      <c r="T2" s="1"/>
      <c r="U2" s="1"/>
      <c r="V2" s="1"/>
    </row>
    <row r="3" spans="1:24" ht="15.75" thickBot="1" x14ac:dyDescent="0.3">
      <c r="A3" s="1"/>
      <c r="B3" s="1"/>
      <c r="C3" s="1"/>
      <c r="D3" s="1"/>
      <c r="E3" s="2"/>
      <c r="F3" s="1"/>
      <c r="G3" s="1"/>
      <c r="H3" s="1"/>
      <c r="I3" s="1"/>
      <c r="J3" s="3" t="s">
        <v>44</v>
      </c>
      <c r="K3" s="4">
        <f>Underlying_Price[Underlying Price]</f>
        <v>35059.199999999997</v>
      </c>
      <c r="L3" s="1"/>
      <c r="M3" t="s">
        <v>18</v>
      </c>
      <c r="N3" s="1"/>
      <c r="O3" s="26" t="s">
        <v>47</v>
      </c>
      <c r="P3" s="1"/>
      <c r="Q3" s="25" t="s">
        <v>43</v>
      </c>
      <c r="R3" s="25" t="s">
        <v>54</v>
      </c>
      <c r="S3" s="1"/>
      <c r="T3" s="1"/>
      <c r="U3" s="1"/>
      <c r="V3" s="1"/>
    </row>
    <row r="4" spans="1:24" ht="15.75" thickTop="1" x14ac:dyDescent="0.25">
      <c r="A4" s="1"/>
      <c r="B4" s="1"/>
      <c r="C4" s="1"/>
      <c r="D4" s="1"/>
      <c r="E4" s="21"/>
      <c r="F4" s="1"/>
      <c r="G4" s="1"/>
      <c r="H4" s="1"/>
      <c r="I4" s="1"/>
      <c r="J4" s="1"/>
      <c r="K4" s="1"/>
      <c r="L4" s="1"/>
      <c r="M4" t="s">
        <v>53</v>
      </c>
      <c r="N4" s="1"/>
      <c r="O4" s="27" t="s">
        <v>48</v>
      </c>
      <c r="P4" s="1"/>
      <c r="Q4" s="22"/>
      <c r="R4" s="22"/>
      <c r="S4" s="1"/>
      <c r="T4" s="1"/>
      <c r="U4" s="1"/>
      <c r="V4" s="1"/>
    </row>
    <row r="5" spans="1:24" x14ac:dyDescent="0.25">
      <c r="A5" s="1"/>
      <c r="B5" s="1"/>
      <c r="C5" s="1"/>
      <c r="D5" s="1"/>
      <c r="E5" s="2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2"/>
      <c r="R5" s="22"/>
      <c r="S5" s="1"/>
      <c r="T5" s="1"/>
      <c r="U5" s="1"/>
      <c r="V5" s="1"/>
    </row>
    <row r="6" spans="1:24" x14ac:dyDescent="0.25">
      <c r="A6" s="1"/>
      <c r="B6" s="1"/>
      <c r="C6" s="1"/>
      <c r="D6" s="43" t="s">
        <v>0</v>
      </c>
      <c r="E6" s="43"/>
      <c r="F6" s="43"/>
      <c r="G6" s="43"/>
      <c r="H6" s="43"/>
      <c r="I6" s="43"/>
      <c r="J6" s="43"/>
      <c r="K6" s="43"/>
      <c r="L6" s="44"/>
      <c r="M6" s="5"/>
      <c r="N6" s="45" t="s">
        <v>1</v>
      </c>
      <c r="O6" s="46"/>
      <c r="P6" s="46"/>
      <c r="Q6" s="46"/>
      <c r="R6" s="46"/>
      <c r="S6" s="46"/>
      <c r="T6" s="46"/>
      <c r="U6" s="46"/>
      <c r="V6" s="46"/>
    </row>
    <row r="7" spans="1:24" ht="47.25" customHeight="1" x14ac:dyDescent="0.25">
      <c r="A7" s="6"/>
      <c r="B7" s="6"/>
      <c r="C7" s="6"/>
      <c r="D7" s="7" t="s">
        <v>16</v>
      </c>
      <c r="E7" s="7" t="s">
        <v>2</v>
      </c>
      <c r="F7" s="8" t="s">
        <v>3</v>
      </c>
      <c r="G7" s="8" t="s">
        <v>4</v>
      </c>
      <c r="H7" s="8" t="s">
        <v>6</v>
      </c>
      <c r="I7" s="8" t="s">
        <v>14</v>
      </c>
      <c r="J7" s="8" t="s">
        <v>13</v>
      </c>
      <c r="K7" s="8" t="s">
        <v>15</v>
      </c>
      <c r="L7" s="8" t="s">
        <v>12</v>
      </c>
      <c r="M7" s="9" t="s">
        <v>5</v>
      </c>
      <c r="N7" s="8" t="s">
        <v>9</v>
      </c>
      <c r="O7" s="8" t="s">
        <v>8</v>
      </c>
      <c r="P7" s="8" t="s">
        <v>10</v>
      </c>
      <c r="Q7" s="8" t="s">
        <v>11</v>
      </c>
      <c r="R7" s="8" t="s">
        <v>7</v>
      </c>
      <c r="S7" s="8" t="str">
        <f>G7</f>
        <v>price change</v>
      </c>
      <c r="T7" s="8" t="str">
        <f>F7</f>
        <v>OI change</v>
      </c>
      <c r="U7" s="10" t="str">
        <f>E7</f>
        <v>Interpretation</v>
      </c>
      <c r="V7" s="10" t="s">
        <v>16</v>
      </c>
      <c r="W7" t="s">
        <v>950</v>
      </c>
      <c r="X7" t="s">
        <v>972</v>
      </c>
    </row>
    <row r="8" spans="1:24" x14ac:dyDescent="0.25">
      <c r="A8" s="19" t="str">
        <f t="shared" ref="A8:A23" si="0">"CE"&amp;M8</f>
        <v>CE34300</v>
      </c>
      <c r="B8" s="19" t="str">
        <f t="shared" ref="B8:B23" si="1">"PE"&amp;M8</f>
        <v>PE34300</v>
      </c>
      <c r="C8" s="1"/>
      <c r="D8" s="12" t="str">
        <f>IF(OR(E8="Long Liquidation",E8="Short Buildup"),"BEARISH","BULLISH")</f>
        <v>BEARISH</v>
      </c>
      <c r="E8" s="11" t="str">
        <f t="shared" ref="E8:E22" si="2">IF(AND(K8&lt;0,J8&lt;0),"Long Liquidation",IF(AND(K8&lt;0,J8&gt;0),"Short Buildup",IF(AND(K8&gt;0,J8&gt;0),"Long Buildup",IF(AND(K8&gt;0,J8&lt;0),"Short covering"))))</f>
        <v>Short Buildup</v>
      </c>
      <c r="F8" s="12" t="str">
        <f t="shared" ref="F8:F22" si="3">IF(J8&gt;0,"UP","DOWN")</f>
        <v>UP</v>
      </c>
      <c r="G8" s="13" t="str">
        <f t="shared" ref="G8:G22" si="4">IF(K8&gt;0,"UP","DOWN")</f>
        <v>DOWN</v>
      </c>
      <c r="H8" s="14">
        <f>INDEX(RawData!A:X,MATCH('MAIN OI'!M8&amp;'MAIN OI'!$R$3,RawData!W:W,FALSE),6)</f>
        <v>434</v>
      </c>
      <c r="I8" s="15">
        <f>INDEX(RawData!A:X,MATCH('MAIN OI'!M8&amp;'MAIN OI'!$R$3,RawData!W:W,FALSE),3)</f>
        <v>152</v>
      </c>
      <c r="J8" s="20">
        <f>INDEX(RawData!A:X,MATCH('MAIN OI'!M8&amp;'MAIN OI'!$R$3,RawData!W:W,FALSE),4)</f>
        <v>64</v>
      </c>
      <c r="K8" s="13">
        <f>INDEX(RawData!A:X,MATCH('MAIN OI'!M8&amp;'MAIN OI'!$R$3,RawData!W:W,FALSE),9)</f>
        <v>-134.75</v>
      </c>
      <c r="L8" s="13">
        <f>INDEX(RawData!A:X,MATCH('MAIN OI'!M8&amp;'MAIN OI'!$R$3,RawData!W:W,FALSE),8)</f>
        <v>901</v>
      </c>
      <c r="M8" s="16">
        <f>M16-800</f>
        <v>34300</v>
      </c>
      <c r="N8" s="13">
        <f>INDEX(RawData!A:X,MATCH('MAIN OI'!M8&amp;'MAIN OI'!$R$3,RawData!X:X,FALSE),19)</f>
        <v>89.45</v>
      </c>
      <c r="O8" s="13">
        <f>INDEX(RawData!A:X,MATCH('MAIN OI'!M8&amp;'MAIN OI'!$R$3,RawData!X:X,FALSE),20)</f>
        <v>-42.249999999999986</v>
      </c>
      <c r="P8" s="20">
        <f>INDEX(RawData!A:X,MATCH('MAIN OI'!M8&amp;'MAIN OI'!$R$3,RawData!X:X,FALSE),15)</f>
        <v>3216</v>
      </c>
      <c r="Q8" s="15">
        <f>INDEX(RawData!A:X,MATCH('MAIN OI'!M8&amp;'MAIN OI'!$R$3,RawData!X:X,FALSE),14)</f>
        <v>6650</v>
      </c>
      <c r="R8" s="14">
        <f>INDEX(RawData!A:X,MATCH('MAIN OI'!M8&amp;'MAIN OI'!$R$3,RawData!X:X,FALSE),17)</f>
        <v>120558</v>
      </c>
      <c r="S8" s="13" t="str">
        <f t="shared" ref="S8:S23" si="5">IF(O8&gt;0,"UP","DOWN")</f>
        <v>DOWN</v>
      </c>
      <c r="T8" s="17" t="str">
        <f t="shared" ref="T8:T23" si="6">IF(P8&gt;0,"UP","DOWN")</f>
        <v>UP</v>
      </c>
      <c r="U8" s="18" t="str">
        <f t="shared" ref="U8:U23" si="7">IF(AND(O8&lt;0,P8&lt;0),"Long Liquidation",IF(AND(O8&lt;0,P8&gt;0),"Short Buildup",IF(AND(O8&gt;0,P8&gt;0),"Long Buildup",IF(AND(O8&gt;0,P8&lt;0),"Short covering"))))</f>
        <v>Short Buildup</v>
      </c>
      <c r="V8" s="13" t="str">
        <f>IF(OR(U8="Long Liquidation",U8="Short Buildup"),"BULLISH","BEARISH")</f>
        <v>BULLISH</v>
      </c>
      <c r="W8" s="29">
        <f>Q8/I8</f>
        <v>43.75</v>
      </c>
      <c r="X8" s="29">
        <f>SUM(Q8:Q24)/SUM(I8:I24)</f>
        <v>0.7344617964573944</v>
      </c>
    </row>
    <row r="9" spans="1:24" x14ac:dyDescent="0.25">
      <c r="A9" s="19" t="str">
        <f>"CE"&amp;M9</f>
        <v>CE34400</v>
      </c>
      <c r="B9" s="19" t="str">
        <f>"PE"&amp;M9</f>
        <v>PE34400</v>
      </c>
      <c r="C9" s="1"/>
      <c r="D9" s="12" t="str">
        <f t="shared" ref="D9:D23" si="8">IF(OR(E9="Long Liquidation",E9="Short Buildup"),"BEARISH","BULLISH")</f>
        <v>BEARISH</v>
      </c>
      <c r="E9" s="11" t="str">
        <f>IF(AND(K9&lt;0,J9&lt;0),"Long Liquidation",IF(AND(K9&lt;0,J9&gt;0),"Short Buildup",IF(AND(K9&gt;0,J9&gt;0),"Long Buildup",IF(AND(K9&gt;0,J9&lt;0),"Short covering"))))</f>
        <v>Short Buildup</v>
      </c>
      <c r="F9" s="12" t="str">
        <f>IF(J9&gt;0,"UP","DOWN")</f>
        <v>UP</v>
      </c>
      <c r="G9" s="13" t="str">
        <f>IF(K9&gt;0,"UP","DOWN")</f>
        <v>DOWN</v>
      </c>
      <c r="H9" s="14">
        <f>INDEX(RawData!A:X,MATCH('MAIN OI'!M9&amp;'MAIN OI'!$R$3,RawData!W:W,FALSE),6)</f>
        <v>847</v>
      </c>
      <c r="I9" s="15">
        <f>INDEX(RawData!A:X,MATCH('MAIN OI'!M9&amp;'MAIN OI'!$R$3,RawData!W:W,FALSE),3)</f>
        <v>293</v>
      </c>
      <c r="J9" s="20">
        <f>INDEX(RawData!A:X,MATCH('MAIN OI'!M9&amp;'MAIN OI'!$R$3,RawData!W:W,FALSE),4)</f>
        <v>154</v>
      </c>
      <c r="K9" s="13">
        <f>INDEX(RawData!A:X,MATCH('MAIN OI'!M9&amp;'MAIN OI'!$R$3,RawData!W:W,FALSE),9)</f>
        <v>-126.64999999999998</v>
      </c>
      <c r="L9" s="13">
        <f>INDEX(RawData!A:X,MATCH('MAIN OI'!M9&amp;'MAIN OI'!$R$3,RawData!W:W,FALSE),8)</f>
        <v>827.4</v>
      </c>
      <c r="M9" s="16">
        <f>M16-700</f>
        <v>34400</v>
      </c>
      <c r="N9" s="13">
        <f>INDEX(RawData!A:X,MATCH('MAIN OI'!M9&amp;'MAIN OI'!$R$3,RawData!X:X,FALSE),19)</f>
        <v>106.8</v>
      </c>
      <c r="O9" s="13">
        <f>INDEX(RawData!A:X,MATCH('MAIN OI'!M9&amp;'MAIN OI'!$R$3,RawData!X:X,FALSE),20)</f>
        <v>-43.95</v>
      </c>
      <c r="P9" s="20">
        <f>INDEX(RawData!A:X,MATCH('MAIN OI'!M9&amp;'MAIN OI'!$R$3,RawData!X:X,FALSE),15)</f>
        <v>3239</v>
      </c>
      <c r="Q9" s="15">
        <f>INDEX(RawData!A:X,MATCH('MAIN OI'!M9&amp;'MAIN OI'!$R$3,RawData!X:X,FALSE),14)</f>
        <v>6210</v>
      </c>
      <c r="R9" s="14">
        <f>INDEX(RawData!A:X,MATCH('MAIN OI'!M9&amp;'MAIN OI'!$R$3,RawData!X:X,FALSE),17)</f>
        <v>128216</v>
      </c>
      <c r="S9" s="13" t="str">
        <f>IF(O9&gt;0,"UP","DOWN")</f>
        <v>DOWN</v>
      </c>
      <c r="T9" s="17" t="str">
        <f>IF(P9&gt;0,"UP","DOWN")</f>
        <v>UP</v>
      </c>
      <c r="U9" s="18" t="str">
        <f>IF(AND(O9&lt;0,P9&lt;0),"Long Liquidation",IF(AND(O9&lt;0,P9&gt;0),"Short Buildup",IF(AND(O9&gt;0,P9&gt;0),"Long Buildup",IF(AND(O9&gt;0,P9&lt;0),"Short covering"))))</f>
        <v>Short Buildup</v>
      </c>
      <c r="V9" s="13" t="str">
        <f t="shared" ref="V9:V23" si="9">IF(OR(U9="Long Liquidation",U9="Short Buildup"),"BULLISH","BEARISH")</f>
        <v>BULLISH</v>
      </c>
      <c r="W9" s="29">
        <f t="shared" ref="W9:W24" si="10">Q9/I9</f>
        <v>21.194539249146757</v>
      </c>
    </row>
    <row r="10" spans="1:24" x14ac:dyDescent="0.25">
      <c r="A10" s="19" t="str">
        <f t="shared" si="0"/>
        <v>CE34500</v>
      </c>
      <c r="B10" s="19" t="str">
        <f t="shared" si="1"/>
        <v>PE34500</v>
      </c>
      <c r="C10" s="1"/>
      <c r="D10" s="12" t="str">
        <f t="shared" si="8"/>
        <v>BEARISH</v>
      </c>
      <c r="E10" s="11" t="str">
        <f t="shared" si="2"/>
        <v>Short Buildup</v>
      </c>
      <c r="F10" s="12" t="str">
        <f t="shared" si="3"/>
        <v>UP</v>
      </c>
      <c r="G10" s="13" t="str">
        <f t="shared" si="4"/>
        <v>DOWN</v>
      </c>
      <c r="H10" s="14">
        <f>INDEX(RawData!A:X,MATCH('MAIN OI'!M10&amp;'MAIN OI'!$R$3,RawData!W:W,FALSE),6)</f>
        <v>17266</v>
      </c>
      <c r="I10" s="15">
        <f>INDEX(RawData!A:X,MATCH('MAIN OI'!M10&amp;'MAIN OI'!$R$3,RawData!W:W,FALSE),3)</f>
        <v>1990</v>
      </c>
      <c r="J10" s="20">
        <f>INDEX(RawData!A:X,MATCH('MAIN OI'!M10&amp;'MAIN OI'!$R$3,RawData!W:W,FALSE),4)</f>
        <v>729</v>
      </c>
      <c r="K10" s="13">
        <f>INDEX(RawData!A:X,MATCH('MAIN OI'!M10&amp;'MAIN OI'!$R$3,RawData!W:W,FALSE),9)</f>
        <v>-126.64999999999998</v>
      </c>
      <c r="L10" s="13">
        <f>INDEX(RawData!A:X,MATCH('MAIN OI'!M10&amp;'MAIN OI'!$R$3,RawData!W:W,FALSE),8)</f>
        <v>745</v>
      </c>
      <c r="M10" s="16">
        <f>M16-600</f>
        <v>34500</v>
      </c>
      <c r="N10" s="13">
        <f>INDEX(RawData!A:X,MATCH('MAIN OI'!M10&amp;'MAIN OI'!$R$3,RawData!X:X,FALSE),19)</f>
        <v>127.6</v>
      </c>
      <c r="O10" s="13">
        <f>INDEX(RawData!A:X,MATCH('MAIN OI'!M10&amp;'MAIN OI'!$R$3,RawData!X:X,FALSE),20)</f>
        <v>-45.099999999999994</v>
      </c>
      <c r="P10" s="20">
        <f>INDEX(RawData!A:X,MATCH('MAIN OI'!M10&amp;'MAIN OI'!$R$3,RawData!X:X,FALSE),15)</f>
        <v>17444</v>
      </c>
      <c r="Q10" s="15">
        <f>INDEX(RawData!A:X,MATCH('MAIN OI'!M10&amp;'MAIN OI'!$R$3,RawData!X:X,FALSE),14)</f>
        <v>33974</v>
      </c>
      <c r="R10" s="14">
        <f>INDEX(RawData!A:X,MATCH('MAIN OI'!M10&amp;'MAIN OI'!$R$3,RawData!X:X,FALSE),17)</f>
        <v>401794</v>
      </c>
      <c r="S10" s="13" t="str">
        <f t="shared" si="5"/>
        <v>DOWN</v>
      </c>
      <c r="T10" s="17" t="str">
        <f t="shared" si="6"/>
        <v>UP</v>
      </c>
      <c r="U10" s="18" t="str">
        <f t="shared" si="7"/>
        <v>Short Buildup</v>
      </c>
      <c r="V10" s="13" t="str">
        <f t="shared" si="9"/>
        <v>BULLISH</v>
      </c>
      <c r="W10" s="29">
        <f t="shared" si="10"/>
        <v>17.072361809045226</v>
      </c>
    </row>
    <row r="11" spans="1:24" x14ac:dyDescent="0.25">
      <c r="A11" s="19" t="str">
        <f t="shared" si="0"/>
        <v>CE34600</v>
      </c>
      <c r="B11" s="19" t="str">
        <f t="shared" si="1"/>
        <v>PE34600</v>
      </c>
      <c r="C11" s="1"/>
      <c r="D11" s="12" t="str">
        <f t="shared" si="8"/>
        <v>BEARISH</v>
      </c>
      <c r="E11" s="11" t="str">
        <f t="shared" si="2"/>
        <v>Long Liquidation</v>
      </c>
      <c r="F11" s="12" t="str">
        <f t="shared" si="3"/>
        <v>DOWN</v>
      </c>
      <c r="G11" s="13" t="str">
        <f t="shared" si="4"/>
        <v>DOWN</v>
      </c>
      <c r="H11" s="14">
        <f>INDEX(RawData!A:X,MATCH('MAIN OI'!M11&amp;'MAIN OI'!$R$3,RawData!W:W,FALSE),6)</f>
        <v>4724</v>
      </c>
      <c r="I11" s="15">
        <f>INDEX(RawData!A:X,MATCH('MAIN OI'!M11&amp;'MAIN OI'!$R$3,RawData!W:W,FALSE),3)</f>
        <v>1250</v>
      </c>
      <c r="J11" s="20">
        <f>INDEX(RawData!A:X,MATCH('MAIN OI'!M11&amp;'MAIN OI'!$R$3,RawData!W:W,FALSE),4)</f>
        <v>-58</v>
      </c>
      <c r="K11" s="13">
        <f>INDEX(RawData!A:X,MATCH('MAIN OI'!M11&amp;'MAIN OI'!$R$3,RawData!W:W,FALSE),9)</f>
        <v>-132.29999999999995</v>
      </c>
      <c r="L11" s="13">
        <f>INDEX(RawData!A:X,MATCH('MAIN OI'!M11&amp;'MAIN OI'!$R$3,RawData!W:W,FALSE),8)</f>
        <v>667.6</v>
      </c>
      <c r="M11" s="16">
        <f>M16-500</f>
        <v>34600</v>
      </c>
      <c r="N11" s="13">
        <f>INDEX(RawData!A:X,MATCH('MAIN OI'!M11&amp;'MAIN OI'!$R$3,RawData!X:X,FALSE),19)</f>
        <v>151.30000000000001</v>
      </c>
      <c r="O11" s="13">
        <f>INDEX(RawData!A:X,MATCH('MAIN OI'!M11&amp;'MAIN OI'!$R$3,RawData!X:X,FALSE),20)</f>
        <v>-45.649999999999977</v>
      </c>
      <c r="P11" s="20">
        <f>INDEX(RawData!A:X,MATCH('MAIN OI'!M11&amp;'MAIN OI'!$R$3,RawData!X:X,FALSE),15)</f>
        <v>3212</v>
      </c>
      <c r="Q11" s="15">
        <f>INDEX(RawData!A:X,MATCH('MAIN OI'!M11&amp;'MAIN OI'!$R$3,RawData!X:X,FALSE),14)</f>
        <v>7478</v>
      </c>
      <c r="R11" s="14">
        <f>INDEX(RawData!A:X,MATCH('MAIN OI'!M11&amp;'MAIN OI'!$R$3,RawData!X:X,FALSE),17)</f>
        <v>160388</v>
      </c>
      <c r="S11" s="13" t="str">
        <f t="shared" si="5"/>
        <v>DOWN</v>
      </c>
      <c r="T11" s="17" t="str">
        <f t="shared" si="6"/>
        <v>UP</v>
      </c>
      <c r="U11" s="18" t="str">
        <f t="shared" si="7"/>
        <v>Short Buildup</v>
      </c>
      <c r="V11" s="13" t="str">
        <f t="shared" si="9"/>
        <v>BULLISH</v>
      </c>
      <c r="W11" s="29">
        <f t="shared" si="10"/>
        <v>5.9824000000000002</v>
      </c>
    </row>
    <row r="12" spans="1:24" x14ac:dyDescent="0.25">
      <c r="A12" s="19" t="str">
        <f t="shared" si="0"/>
        <v>CE34700</v>
      </c>
      <c r="B12" s="19" t="str">
        <f t="shared" si="1"/>
        <v>PE34700</v>
      </c>
      <c r="C12" s="1"/>
      <c r="D12" s="12" t="str">
        <f t="shared" si="8"/>
        <v>BEARISH</v>
      </c>
      <c r="E12" s="11" t="str">
        <f t="shared" si="2"/>
        <v>Short Buildup</v>
      </c>
      <c r="F12" s="12" t="str">
        <f t="shared" si="3"/>
        <v>UP</v>
      </c>
      <c r="G12" s="13" t="str">
        <f t="shared" si="4"/>
        <v>DOWN</v>
      </c>
      <c r="H12" s="14">
        <f>INDEX(RawData!A:X,MATCH('MAIN OI'!M12&amp;'MAIN OI'!$R$3,RawData!W:W,FALSE),6)</f>
        <v>11371</v>
      </c>
      <c r="I12" s="15">
        <f>INDEX(RawData!A:X,MATCH('MAIN OI'!M12&amp;'MAIN OI'!$R$3,RawData!W:W,FALSE),3)</f>
        <v>1223</v>
      </c>
      <c r="J12" s="20">
        <f>INDEX(RawData!A:X,MATCH('MAIN OI'!M12&amp;'MAIN OI'!$R$3,RawData!W:W,FALSE),4)</f>
        <v>760</v>
      </c>
      <c r="K12" s="13">
        <f>INDEX(RawData!A:X,MATCH('MAIN OI'!M12&amp;'MAIN OI'!$R$3,RawData!W:W,FALSE),9)</f>
        <v>-135.79999999999995</v>
      </c>
      <c r="L12" s="13">
        <f>INDEX(RawData!A:X,MATCH('MAIN OI'!M12&amp;'MAIN OI'!$R$3,RawData!W:W,FALSE),8)</f>
        <v>593</v>
      </c>
      <c r="M12" s="16">
        <f>M16-400</f>
        <v>34700</v>
      </c>
      <c r="N12" s="13">
        <f>INDEX(RawData!A:X,MATCH('MAIN OI'!M12&amp;'MAIN OI'!$R$3,RawData!X:X,FALSE),19)</f>
        <v>178.8</v>
      </c>
      <c r="O12" s="13">
        <f>INDEX(RawData!A:X,MATCH('MAIN OI'!M12&amp;'MAIN OI'!$R$3,RawData!X:X,FALSE),20)</f>
        <v>-46.25</v>
      </c>
      <c r="P12" s="20">
        <f>INDEX(RawData!A:X,MATCH('MAIN OI'!M12&amp;'MAIN OI'!$R$3,RawData!X:X,FALSE),15)</f>
        <v>5541</v>
      </c>
      <c r="Q12" s="15">
        <f>INDEX(RawData!A:X,MATCH('MAIN OI'!M12&amp;'MAIN OI'!$R$3,RawData!X:X,FALSE),14)</f>
        <v>9087</v>
      </c>
      <c r="R12" s="14">
        <f>INDEX(RawData!A:X,MATCH('MAIN OI'!M12&amp;'MAIN OI'!$R$3,RawData!X:X,FALSE),17)</f>
        <v>168122</v>
      </c>
      <c r="S12" s="13" t="str">
        <f t="shared" si="5"/>
        <v>DOWN</v>
      </c>
      <c r="T12" s="17" t="str">
        <f t="shared" si="6"/>
        <v>UP</v>
      </c>
      <c r="U12" s="18" t="str">
        <f t="shared" si="7"/>
        <v>Short Buildup</v>
      </c>
      <c r="V12" s="13" t="str">
        <f t="shared" si="9"/>
        <v>BULLISH</v>
      </c>
      <c r="W12" s="29">
        <f t="shared" si="10"/>
        <v>7.4300899427636962</v>
      </c>
    </row>
    <row r="13" spans="1:24" x14ac:dyDescent="0.25">
      <c r="A13" s="19" t="str">
        <f t="shared" si="0"/>
        <v>CE34800</v>
      </c>
      <c r="B13" s="19" t="str">
        <f t="shared" si="1"/>
        <v>PE34800</v>
      </c>
      <c r="C13" s="1"/>
      <c r="D13" s="12" t="str">
        <f t="shared" si="8"/>
        <v>BEARISH</v>
      </c>
      <c r="E13" s="11" t="str">
        <f t="shared" si="2"/>
        <v>Short Buildup</v>
      </c>
      <c r="F13" s="12" t="str">
        <f t="shared" si="3"/>
        <v>UP</v>
      </c>
      <c r="G13" s="13" t="str">
        <f t="shared" si="4"/>
        <v>DOWN</v>
      </c>
      <c r="H13" s="14">
        <f>INDEX(RawData!A:X,MATCH('MAIN OI'!M13&amp;'MAIN OI'!$R$3,RawData!W:W,FALSE),6)</f>
        <v>38149</v>
      </c>
      <c r="I13" s="15">
        <f>INDEX(RawData!A:X,MATCH('MAIN OI'!M13&amp;'MAIN OI'!$R$3,RawData!W:W,FALSE),3)</f>
        <v>2712</v>
      </c>
      <c r="J13" s="20">
        <f>INDEX(RawData!A:X,MATCH('MAIN OI'!M13&amp;'MAIN OI'!$R$3,RawData!W:W,FALSE),4)</f>
        <v>1172</v>
      </c>
      <c r="K13" s="13">
        <f>INDEX(RawData!A:X,MATCH('MAIN OI'!M13&amp;'MAIN OI'!$R$3,RawData!W:W,FALSE),9)</f>
        <v>-132.70000000000005</v>
      </c>
      <c r="L13" s="13">
        <f>INDEX(RawData!A:X,MATCH('MAIN OI'!M13&amp;'MAIN OI'!$R$3,RawData!W:W,FALSE),8)</f>
        <v>525</v>
      </c>
      <c r="M13" s="16">
        <f>M16-300</f>
        <v>34800</v>
      </c>
      <c r="N13" s="13">
        <f>INDEX(RawData!A:X,MATCH('MAIN OI'!M13&amp;'MAIN OI'!$R$3,RawData!X:X,FALSE),19)</f>
        <v>209.8</v>
      </c>
      <c r="O13" s="13">
        <f>INDEX(RawData!A:X,MATCH('MAIN OI'!M13&amp;'MAIN OI'!$R$3,RawData!X:X,FALSE),20)</f>
        <v>-46.199999999999989</v>
      </c>
      <c r="P13" s="20">
        <f>INDEX(RawData!A:X,MATCH('MAIN OI'!M13&amp;'MAIN OI'!$R$3,RawData!X:X,FALSE),15)</f>
        <v>2919</v>
      </c>
      <c r="Q13" s="15">
        <f>INDEX(RawData!A:X,MATCH('MAIN OI'!M13&amp;'MAIN OI'!$R$3,RawData!X:X,FALSE),14)</f>
        <v>11516</v>
      </c>
      <c r="R13" s="14">
        <f>INDEX(RawData!A:X,MATCH('MAIN OI'!M13&amp;'MAIN OI'!$R$3,RawData!X:X,FALSE),17)</f>
        <v>238927</v>
      </c>
      <c r="S13" s="13" t="str">
        <f t="shared" si="5"/>
        <v>DOWN</v>
      </c>
      <c r="T13" s="17" t="str">
        <f t="shared" si="6"/>
        <v>UP</v>
      </c>
      <c r="U13" s="18" t="str">
        <f t="shared" si="7"/>
        <v>Short Buildup</v>
      </c>
      <c r="V13" s="13" t="str">
        <f t="shared" si="9"/>
        <v>BULLISH</v>
      </c>
      <c r="W13" s="29">
        <f t="shared" si="10"/>
        <v>4.2463126843657815</v>
      </c>
    </row>
    <row r="14" spans="1:24" x14ac:dyDescent="0.25">
      <c r="A14" s="19" t="str">
        <f t="shared" si="0"/>
        <v>CE34900</v>
      </c>
      <c r="B14" s="19" t="str">
        <f t="shared" si="1"/>
        <v>PE34900</v>
      </c>
      <c r="C14" s="1"/>
      <c r="D14" s="12" t="str">
        <f t="shared" si="8"/>
        <v>BEARISH</v>
      </c>
      <c r="E14" s="11" t="str">
        <f t="shared" si="2"/>
        <v>Short Buildup</v>
      </c>
      <c r="F14" s="12" t="str">
        <f t="shared" si="3"/>
        <v>UP</v>
      </c>
      <c r="G14" s="13" t="str">
        <f t="shared" si="4"/>
        <v>DOWN</v>
      </c>
      <c r="H14" s="14">
        <f>INDEX(RawData!A:X,MATCH('MAIN OI'!M14&amp;'MAIN OI'!$R$3,RawData!W:W,FALSE),6)</f>
        <v>85712</v>
      </c>
      <c r="I14" s="15">
        <f>INDEX(RawData!A:X,MATCH('MAIN OI'!M14&amp;'MAIN OI'!$R$3,RawData!W:W,FALSE),3)</f>
        <v>4347</v>
      </c>
      <c r="J14" s="20">
        <f>INDEX(RawData!A:X,MATCH('MAIN OI'!M14&amp;'MAIN OI'!$R$3,RawData!W:W,FALSE),4)</f>
        <v>2672</v>
      </c>
      <c r="K14" s="13">
        <f>INDEX(RawData!A:X,MATCH('MAIN OI'!M14&amp;'MAIN OI'!$R$3,RawData!W:W,FALSE),9)</f>
        <v>-132.45000000000005</v>
      </c>
      <c r="L14" s="13">
        <f>INDEX(RawData!A:X,MATCH('MAIN OI'!M14&amp;'MAIN OI'!$R$3,RawData!W:W,FALSE),8)</f>
        <v>463.15</v>
      </c>
      <c r="M14" s="16">
        <f>M16-200</f>
        <v>34900</v>
      </c>
      <c r="N14" s="13">
        <f>INDEX(RawData!A:X,MATCH('MAIN OI'!M14&amp;'MAIN OI'!$R$3,RawData!X:X,FALSE),19)</f>
        <v>245.85</v>
      </c>
      <c r="O14" s="13">
        <f>INDEX(RawData!A:X,MATCH('MAIN OI'!M14&amp;'MAIN OI'!$R$3,RawData!X:X,FALSE),20)</f>
        <v>-46.099999999999994</v>
      </c>
      <c r="P14" s="20">
        <f>INDEX(RawData!A:X,MATCH('MAIN OI'!M14&amp;'MAIN OI'!$R$3,RawData!X:X,FALSE),15)</f>
        <v>5984</v>
      </c>
      <c r="Q14" s="15">
        <f>INDEX(RawData!A:X,MATCH('MAIN OI'!M14&amp;'MAIN OI'!$R$3,RawData!X:X,FALSE),14)</f>
        <v>10135</v>
      </c>
      <c r="R14" s="14">
        <f>INDEX(RawData!A:X,MATCH('MAIN OI'!M14&amp;'MAIN OI'!$R$3,RawData!X:X,FALSE),17)</f>
        <v>321997</v>
      </c>
      <c r="S14" s="13" t="str">
        <f t="shared" si="5"/>
        <v>DOWN</v>
      </c>
      <c r="T14" s="17" t="str">
        <f t="shared" si="6"/>
        <v>UP</v>
      </c>
      <c r="U14" s="18" t="str">
        <f t="shared" si="7"/>
        <v>Short Buildup</v>
      </c>
      <c r="V14" s="13" t="str">
        <f t="shared" si="9"/>
        <v>BULLISH</v>
      </c>
      <c r="W14" s="29">
        <f t="shared" si="10"/>
        <v>2.3314929836668967</v>
      </c>
    </row>
    <row r="15" spans="1:24" x14ac:dyDescent="0.25">
      <c r="A15" s="19" t="str">
        <f t="shared" si="0"/>
        <v>CE35000</v>
      </c>
      <c r="B15" s="19" t="str">
        <f t="shared" si="1"/>
        <v>PE35000</v>
      </c>
      <c r="C15" s="1"/>
      <c r="D15" s="12" t="str">
        <f t="shared" si="8"/>
        <v>BEARISH</v>
      </c>
      <c r="E15" s="11" t="str">
        <f t="shared" si="2"/>
        <v>Short Buildup</v>
      </c>
      <c r="F15" s="12" t="str">
        <f t="shared" si="3"/>
        <v>UP</v>
      </c>
      <c r="G15" s="13" t="str">
        <f t="shared" si="4"/>
        <v>DOWN</v>
      </c>
      <c r="H15" s="14">
        <f>INDEX(RawData!A:X,MATCH('MAIN OI'!M15&amp;'MAIN OI'!$R$3,RawData!W:W,FALSE),6)</f>
        <v>631422</v>
      </c>
      <c r="I15" s="15">
        <f>INDEX(RawData!A:X,MATCH('MAIN OI'!M15&amp;'MAIN OI'!$R$3,RawData!W:W,FALSE),3)</f>
        <v>53424</v>
      </c>
      <c r="J15" s="20">
        <f>INDEX(RawData!A:X,MATCH('MAIN OI'!M15&amp;'MAIN OI'!$R$3,RawData!W:W,FALSE),4)</f>
        <v>31812</v>
      </c>
      <c r="K15" s="13">
        <f>INDEX(RawData!A:X,MATCH('MAIN OI'!M15&amp;'MAIN OI'!$R$3,RawData!W:W,FALSE),9)</f>
        <v>-129.45000000000005</v>
      </c>
      <c r="L15" s="13">
        <f>INDEX(RawData!A:X,MATCH('MAIN OI'!M15&amp;'MAIN OI'!$R$3,RawData!W:W,FALSE),8)</f>
        <v>404</v>
      </c>
      <c r="M15" s="16">
        <f>M16-100</f>
        <v>35000</v>
      </c>
      <c r="N15" s="13">
        <f>INDEX(RawData!A:X,MATCH('MAIN OI'!M15&amp;'MAIN OI'!$R$3,RawData!X:X,FALSE),19)</f>
        <v>288</v>
      </c>
      <c r="O15" s="13">
        <f>INDEX(RawData!A:X,MATCH('MAIN OI'!M15&amp;'MAIN OI'!$R$3,RawData!X:X,FALSE),20)</f>
        <v>-42.149999999999977</v>
      </c>
      <c r="P15" s="20">
        <f>INDEX(RawData!A:X,MATCH('MAIN OI'!M15&amp;'MAIN OI'!$R$3,RawData!X:X,FALSE),15)</f>
        <v>32072</v>
      </c>
      <c r="Q15" s="15">
        <f>INDEX(RawData!A:X,MATCH('MAIN OI'!M15&amp;'MAIN OI'!$R$3,RawData!X:X,FALSE),14)</f>
        <v>55781</v>
      </c>
      <c r="R15" s="14">
        <f>INDEX(RawData!A:X,MATCH('MAIN OI'!M15&amp;'MAIN OI'!$R$3,RawData!X:X,FALSE),17)</f>
        <v>899788</v>
      </c>
      <c r="S15" s="13" t="str">
        <f t="shared" si="5"/>
        <v>DOWN</v>
      </c>
      <c r="T15" s="17" t="str">
        <f t="shared" si="6"/>
        <v>UP</v>
      </c>
      <c r="U15" s="18" t="str">
        <f t="shared" si="7"/>
        <v>Short Buildup</v>
      </c>
      <c r="V15" s="13" t="str">
        <f t="shared" si="9"/>
        <v>BULLISH</v>
      </c>
      <c r="W15" s="29">
        <f t="shared" si="10"/>
        <v>1.0441187481281822</v>
      </c>
    </row>
    <row r="16" spans="1:24" s="30" customFormat="1" ht="15.75" x14ac:dyDescent="0.25">
      <c r="A16" s="30" t="str">
        <f t="shared" si="0"/>
        <v>CE35100</v>
      </c>
      <c r="B16" s="30" t="str">
        <f t="shared" si="1"/>
        <v>PE35100</v>
      </c>
      <c r="D16" s="31" t="str">
        <f t="shared" si="8"/>
        <v>BEARISH</v>
      </c>
      <c r="E16" s="32" t="str">
        <f t="shared" si="2"/>
        <v>Short Buildup</v>
      </c>
      <c r="F16" s="31" t="str">
        <f t="shared" si="3"/>
        <v>UP</v>
      </c>
      <c r="G16" s="33" t="str">
        <f t="shared" si="4"/>
        <v>DOWN</v>
      </c>
      <c r="H16" s="34">
        <f>INDEX(RawData!A:X,MATCH('MAIN OI'!M16&amp;'MAIN OI'!$R$3,RawData!W:W,FALSE),6)</f>
        <v>455811</v>
      </c>
      <c r="I16" s="35">
        <f>INDEX(RawData!A:X,MATCH('MAIN OI'!M16&amp;'MAIN OI'!$R$3,RawData!W:W,FALSE),3)</f>
        <v>19999</v>
      </c>
      <c r="J16" s="36">
        <f>INDEX(RawData!A:X,MATCH('MAIN OI'!M16&amp;'MAIN OI'!$R$3,RawData!W:W,FALSE),4)</f>
        <v>13087</v>
      </c>
      <c r="K16" s="33">
        <f>INDEX(RawData!A:X,MATCH('MAIN OI'!M16&amp;'MAIN OI'!$R$3,RawData!W:W,FALSE),9)</f>
        <v>-127.59999999999997</v>
      </c>
      <c r="L16" s="33">
        <f>INDEX(RawData!A:X,MATCH('MAIN OI'!M16&amp;'MAIN OI'!$R$3,RawData!W:W,FALSE),8)</f>
        <v>352.8</v>
      </c>
      <c r="M16" s="37">
        <f>ROUND(K3,-2)</f>
        <v>35100</v>
      </c>
      <c r="N16" s="33">
        <f>INDEX(RawData!A:X,MATCH('MAIN OI'!M16&amp;'MAIN OI'!$R$3,RawData!X:X,FALSE),19)</f>
        <v>334.85</v>
      </c>
      <c r="O16" s="33">
        <f>INDEX(RawData!A:X,MATCH('MAIN OI'!M16&amp;'MAIN OI'!$R$3,RawData!X:X,FALSE),20)</f>
        <v>-37.949999999999989</v>
      </c>
      <c r="P16" s="36">
        <f>INDEX(RawData!A:X,MATCH('MAIN OI'!M16&amp;'MAIN OI'!$R$3,RawData!X:X,FALSE),15)</f>
        <v>6511</v>
      </c>
      <c r="Q16" s="35">
        <f>INDEX(RawData!A:X,MATCH('MAIN OI'!M16&amp;'MAIN OI'!$R$3,RawData!X:X,FALSE),14)</f>
        <v>10814</v>
      </c>
      <c r="R16" s="34">
        <f>INDEX(RawData!A:X,MATCH('MAIN OI'!M16&amp;'MAIN OI'!$R$3,RawData!X:X,FALSE),17)</f>
        <v>502958</v>
      </c>
      <c r="S16" s="33" t="str">
        <f t="shared" si="5"/>
        <v>DOWN</v>
      </c>
      <c r="T16" s="38" t="str">
        <f t="shared" si="6"/>
        <v>UP</v>
      </c>
      <c r="U16" s="39" t="str">
        <f t="shared" si="7"/>
        <v>Short Buildup</v>
      </c>
      <c r="V16" s="33" t="str">
        <f t="shared" si="9"/>
        <v>BULLISH</v>
      </c>
      <c r="W16" s="40">
        <f t="shared" si="10"/>
        <v>0.54072703635181762</v>
      </c>
    </row>
    <row r="17" spans="1:23" x14ac:dyDescent="0.25">
      <c r="A17" s="19" t="str">
        <f t="shared" si="0"/>
        <v>CE35200</v>
      </c>
      <c r="B17" s="19" t="str">
        <f t="shared" si="1"/>
        <v>PE35200</v>
      </c>
      <c r="C17" s="1"/>
      <c r="D17" s="12" t="str">
        <f t="shared" si="8"/>
        <v>BEARISH</v>
      </c>
      <c r="E17" s="11" t="str">
        <f t="shared" si="2"/>
        <v>Short Buildup</v>
      </c>
      <c r="F17" s="12" t="str">
        <f t="shared" si="3"/>
        <v>UP</v>
      </c>
      <c r="G17" s="13" t="str">
        <f t="shared" si="4"/>
        <v>DOWN</v>
      </c>
      <c r="H17" s="14">
        <f>INDEX(RawData!A:X,MATCH('MAIN OI'!M17&amp;'MAIN OI'!$R$3,RawData!W:W,FALSE),6)</f>
        <v>428755</v>
      </c>
      <c r="I17" s="15">
        <f>INDEX(RawData!A:X,MATCH('MAIN OI'!M17&amp;'MAIN OI'!$R$3,RawData!W:W,FALSE),3)</f>
        <v>23408</v>
      </c>
      <c r="J17" s="20">
        <f>INDEX(RawData!A:X,MATCH('MAIN OI'!M17&amp;'MAIN OI'!$R$3,RawData!W:W,FALSE),4)</f>
        <v>13674</v>
      </c>
      <c r="K17" s="13">
        <f>INDEX(RawData!A:X,MATCH('MAIN OI'!M17&amp;'MAIN OI'!$R$3,RawData!W:W,FALSE),9)</f>
        <v>-120.7</v>
      </c>
      <c r="L17" s="13">
        <f>INDEX(RawData!A:X,MATCH('MAIN OI'!M17&amp;'MAIN OI'!$R$3,RawData!W:W,FALSE),8)</f>
        <v>305.35000000000002</v>
      </c>
      <c r="M17" s="16">
        <f t="shared" ref="M17:M22" si="11">M16+100</f>
        <v>35200</v>
      </c>
      <c r="N17" s="13">
        <f>INDEX(RawData!A:X,MATCH('MAIN OI'!M17&amp;'MAIN OI'!$R$3,RawData!X:X,FALSE),19)</f>
        <v>385.75</v>
      </c>
      <c r="O17" s="13">
        <f>INDEX(RawData!A:X,MATCH('MAIN OI'!M17&amp;'MAIN OI'!$R$3,RawData!X:X,FALSE),20)</f>
        <v>-31.850000000000023</v>
      </c>
      <c r="P17" s="20">
        <f>INDEX(RawData!A:X,MATCH('MAIN OI'!M17&amp;'MAIN OI'!$R$3,RawData!X:X,FALSE),15)</f>
        <v>4024</v>
      </c>
      <c r="Q17" s="15">
        <f>INDEX(RawData!A:X,MATCH('MAIN OI'!M17&amp;'MAIN OI'!$R$3,RawData!X:X,FALSE),14)</f>
        <v>8931</v>
      </c>
      <c r="R17" s="14">
        <f>INDEX(RawData!A:X,MATCH('MAIN OI'!M17&amp;'MAIN OI'!$R$3,RawData!X:X,FALSE),17)</f>
        <v>379956</v>
      </c>
      <c r="S17" s="13" t="str">
        <f t="shared" si="5"/>
        <v>DOWN</v>
      </c>
      <c r="T17" s="17" t="str">
        <f t="shared" si="6"/>
        <v>UP</v>
      </c>
      <c r="U17" s="18" t="str">
        <f t="shared" si="7"/>
        <v>Short Buildup</v>
      </c>
      <c r="V17" s="13" t="str">
        <f t="shared" si="9"/>
        <v>BULLISH</v>
      </c>
      <c r="W17" s="29">
        <f t="shared" si="10"/>
        <v>0.38153622693096378</v>
      </c>
    </row>
    <row r="18" spans="1:23" x14ac:dyDescent="0.25">
      <c r="A18" s="19" t="str">
        <f t="shared" si="0"/>
        <v>CE35300</v>
      </c>
      <c r="B18" s="19" t="str">
        <f t="shared" si="1"/>
        <v>PE35300</v>
      </c>
      <c r="C18" s="1"/>
      <c r="D18" s="12" t="str">
        <f t="shared" si="8"/>
        <v>BEARISH</v>
      </c>
      <c r="E18" s="11" t="str">
        <f t="shared" si="2"/>
        <v>Short Buildup</v>
      </c>
      <c r="F18" s="12" t="str">
        <f t="shared" si="3"/>
        <v>UP</v>
      </c>
      <c r="G18" s="13" t="str">
        <f t="shared" si="4"/>
        <v>DOWN</v>
      </c>
      <c r="H18" s="14">
        <f>INDEX(RawData!A:X,MATCH('MAIN OI'!M18&amp;'MAIN OI'!$R$3,RawData!W:W,FALSE),6)</f>
        <v>482230</v>
      </c>
      <c r="I18" s="15">
        <f>INDEX(RawData!A:X,MATCH('MAIN OI'!M18&amp;'MAIN OI'!$R$3,RawData!W:W,FALSE),3)</f>
        <v>23989</v>
      </c>
      <c r="J18" s="20">
        <f>INDEX(RawData!A:X,MATCH('MAIN OI'!M18&amp;'MAIN OI'!$R$3,RawData!W:W,FALSE),4)</f>
        <v>19007</v>
      </c>
      <c r="K18" s="13">
        <f>INDEX(RawData!A:X,MATCH('MAIN OI'!M18&amp;'MAIN OI'!$R$3,RawData!W:W,FALSE),9)</f>
        <v>-109.84999999999997</v>
      </c>
      <c r="L18" s="13">
        <f>INDEX(RawData!A:X,MATCH('MAIN OI'!M18&amp;'MAIN OI'!$R$3,RawData!W:W,FALSE),8)</f>
        <v>262.8</v>
      </c>
      <c r="M18" s="16">
        <f t="shared" si="11"/>
        <v>35300</v>
      </c>
      <c r="N18" s="13">
        <f>INDEX(RawData!A:X,MATCH('MAIN OI'!M18&amp;'MAIN OI'!$R$3,RawData!X:X,FALSE),19)</f>
        <v>445</v>
      </c>
      <c r="O18" s="13">
        <f>INDEX(RawData!A:X,MATCH('MAIN OI'!M18&amp;'MAIN OI'!$R$3,RawData!X:X,FALSE),20)</f>
        <v>-20.449999999999989</v>
      </c>
      <c r="P18" s="20">
        <f>INDEX(RawData!A:X,MATCH('MAIN OI'!M18&amp;'MAIN OI'!$R$3,RawData!X:X,FALSE),15)</f>
        <v>4556</v>
      </c>
      <c r="Q18" s="15">
        <f>INDEX(RawData!A:X,MATCH('MAIN OI'!M18&amp;'MAIN OI'!$R$3,RawData!X:X,FALSE),14)</f>
        <v>6454</v>
      </c>
      <c r="R18" s="14">
        <f>INDEX(RawData!A:X,MATCH('MAIN OI'!M18&amp;'MAIN OI'!$R$3,RawData!X:X,FALSE),17)</f>
        <v>284918</v>
      </c>
      <c r="S18" s="13" t="str">
        <f t="shared" si="5"/>
        <v>DOWN</v>
      </c>
      <c r="T18" s="17" t="str">
        <f t="shared" si="6"/>
        <v>UP</v>
      </c>
      <c r="U18" s="18" t="str">
        <f t="shared" si="7"/>
        <v>Short Buildup</v>
      </c>
      <c r="V18" s="13" t="str">
        <f t="shared" si="9"/>
        <v>BULLISH</v>
      </c>
      <c r="W18" s="29">
        <f t="shared" si="10"/>
        <v>0.26903997665596729</v>
      </c>
    </row>
    <row r="19" spans="1:23" x14ac:dyDescent="0.25">
      <c r="A19" s="19" t="str">
        <f t="shared" si="0"/>
        <v>CE35400</v>
      </c>
      <c r="B19" s="19" t="str">
        <f t="shared" si="1"/>
        <v>PE35400</v>
      </c>
      <c r="C19" s="1"/>
      <c r="D19" s="12" t="str">
        <f t="shared" si="8"/>
        <v>BEARISH</v>
      </c>
      <c r="E19" s="11" t="str">
        <f t="shared" si="2"/>
        <v>Short Buildup</v>
      </c>
      <c r="F19" s="12" t="str">
        <f t="shared" si="3"/>
        <v>UP</v>
      </c>
      <c r="G19" s="13" t="str">
        <f t="shared" si="4"/>
        <v>DOWN</v>
      </c>
      <c r="H19" s="14">
        <f>INDEX(RawData!A:X,MATCH('MAIN OI'!M19&amp;'MAIN OI'!$R$3,RawData!W:W,FALSE),6)</f>
        <v>283376</v>
      </c>
      <c r="I19" s="15">
        <f>INDEX(RawData!A:X,MATCH('MAIN OI'!M19&amp;'MAIN OI'!$R$3,RawData!W:W,FALSE),3)</f>
        <v>13656</v>
      </c>
      <c r="J19" s="20">
        <f>INDEX(RawData!A:X,MATCH('MAIN OI'!M19&amp;'MAIN OI'!$R$3,RawData!W:W,FALSE),4)</f>
        <v>9183</v>
      </c>
      <c r="K19" s="13">
        <f>INDEX(RawData!A:X,MATCH('MAIN OI'!M19&amp;'MAIN OI'!$R$3,RawData!W:W,FALSE),9)</f>
        <v>-104.7</v>
      </c>
      <c r="L19" s="13">
        <f>INDEX(RawData!A:X,MATCH('MAIN OI'!M19&amp;'MAIN OI'!$R$3,RawData!W:W,FALSE),8)</f>
        <v>224</v>
      </c>
      <c r="M19" s="16">
        <f t="shared" si="11"/>
        <v>35400</v>
      </c>
      <c r="N19" s="13">
        <f>INDEX(RawData!A:X,MATCH('MAIN OI'!M19&amp;'MAIN OI'!$R$3,RawData!X:X,FALSE),19)</f>
        <v>504.8</v>
      </c>
      <c r="O19" s="13">
        <f>INDEX(RawData!A:X,MATCH('MAIN OI'!M19&amp;'MAIN OI'!$R$3,RawData!X:X,FALSE),20)</f>
        <v>-16.099999999999966</v>
      </c>
      <c r="P19" s="20">
        <f>INDEX(RawData!A:X,MATCH('MAIN OI'!M19&amp;'MAIN OI'!$R$3,RawData!X:X,FALSE),15)</f>
        <v>2217</v>
      </c>
      <c r="Q19" s="15">
        <f>INDEX(RawData!A:X,MATCH('MAIN OI'!M19&amp;'MAIN OI'!$R$3,RawData!X:X,FALSE),14)</f>
        <v>3006</v>
      </c>
      <c r="R19" s="14">
        <f>INDEX(RawData!A:X,MATCH('MAIN OI'!M19&amp;'MAIN OI'!$R$3,RawData!X:X,FALSE),17)</f>
        <v>122990</v>
      </c>
      <c r="S19" s="13" t="str">
        <f t="shared" si="5"/>
        <v>DOWN</v>
      </c>
      <c r="T19" s="17" t="str">
        <f t="shared" si="6"/>
        <v>UP</v>
      </c>
      <c r="U19" s="18" t="str">
        <f t="shared" si="7"/>
        <v>Short Buildup</v>
      </c>
      <c r="V19" s="13" t="str">
        <f t="shared" si="9"/>
        <v>BULLISH</v>
      </c>
      <c r="W19" s="29">
        <f t="shared" si="10"/>
        <v>0.22012302284710017</v>
      </c>
    </row>
    <row r="20" spans="1:23" x14ac:dyDescent="0.25">
      <c r="A20" s="19" t="str">
        <f t="shared" si="0"/>
        <v>CE35500</v>
      </c>
      <c r="B20" s="19" t="str">
        <f t="shared" si="1"/>
        <v>PE35500</v>
      </c>
      <c r="C20" s="1"/>
      <c r="D20" s="12" t="str">
        <f t="shared" si="8"/>
        <v>BEARISH</v>
      </c>
      <c r="E20" s="11" t="str">
        <f t="shared" si="2"/>
        <v>Short Buildup</v>
      </c>
      <c r="F20" s="12" t="str">
        <f t="shared" si="3"/>
        <v>UP</v>
      </c>
      <c r="G20" s="13" t="str">
        <f t="shared" si="4"/>
        <v>DOWN</v>
      </c>
      <c r="H20" s="14">
        <f>INDEX(RawData!A:X,MATCH('MAIN OI'!M20&amp;'MAIN OI'!$R$3,RawData!W:W,FALSE),6)</f>
        <v>635937</v>
      </c>
      <c r="I20" s="15">
        <f>INDEX(RawData!A:X,MATCH('MAIN OI'!M20&amp;'MAIN OI'!$R$3,RawData!W:W,FALSE),3)</f>
        <v>53135</v>
      </c>
      <c r="J20" s="20">
        <f>INDEX(RawData!A:X,MATCH('MAIN OI'!M20&amp;'MAIN OI'!$R$3,RawData!W:W,FALSE),4)</f>
        <v>30400</v>
      </c>
      <c r="K20" s="13">
        <f>INDEX(RawData!A:X,MATCH('MAIN OI'!M20&amp;'MAIN OI'!$R$3,RawData!W:W,FALSE),9)</f>
        <v>-96.95</v>
      </c>
      <c r="L20" s="13">
        <f>INDEX(RawData!A:X,MATCH('MAIN OI'!M20&amp;'MAIN OI'!$R$3,RawData!W:W,FALSE),8)</f>
        <v>189</v>
      </c>
      <c r="M20" s="16">
        <f t="shared" si="11"/>
        <v>35500</v>
      </c>
      <c r="N20" s="13">
        <f>INDEX(RawData!A:X,MATCH('MAIN OI'!M20&amp;'MAIN OI'!$R$3,RawData!X:X,FALSE),19)</f>
        <v>569.9</v>
      </c>
      <c r="O20" s="13">
        <f>INDEX(RawData!A:X,MATCH('MAIN OI'!M20&amp;'MAIN OI'!$R$3,RawData!X:X,FALSE),20)</f>
        <v>-8.3000000000000682</v>
      </c>
      <c r="P20" s="20">
        <f>INDEX(RawData!A:X,MATCH('MAIN OI'!M20&amp;'MAIN OI'!$R$3,RawData!X:X,FALSE),15)</f>
        <v>4374</v>
      </c>
      <c r="Q20" s="15">
        <f>INDEX(RawData!A:X,MATCH('MAIN OI'!M20&amp;'MAIN OI'!$R$3,RawData!X:X,FALSE),14)</f>
        <v>9985</v>
      </c>
      <c r="R20" s="14">
        <f>INDEX(RawData!A:X,MATCH('MAIN OI'!M20&amp;'MAIN OI'!$R$3,RawData!X:X,FALSE),17)</f>
        <v>161962</v>
      </c>
      <c r="S20" s="13" t="str">
        <f t="shared" si="5"/>
        <v>DOWN</v>
      </c>
      <c r="T20" s="17" t="str">
        <f t="shared" si="6"/>
        <v>UP</v>
      </c>
      <c r="U20" s="18" t="str">
        <f t="shared" si="7"/>
        <v>Short Buildup</v>
      </c>
      <c r="V20" s="13" t="str">
        <f t="shared" si="9"/>
        <v>BULLISH</v>
      </c>
      <c r="W20" s="29">
        <f t="shared" si="10"/>
        <v>0.18791756845770208</v>
      </c>
    </row>
    <row r="21" spans="1:23" x14ac:dyDescent="0.25">
      <c r="A21" s="19" t="str">
        <f t="shared" si="0"/>
        <v>CE35600</v>
      </c>
      <c r="B21" s="19" t="str">
        <f t="shared" si="1"/>
        <v>PE35600</v>
      </c>
      <c r="C21" s="1"/>
      <c r="D21" s="12" t="str">
        <f t="shared" si="8"/>
        <v>BEARISH</v>
      </c>
      <c r="E21" s="11" t="str">
        <f t="shared" si="2"/>
        <v>Short Buildup</v>
      </c>
      <c r="F21" s="12" t="str">
        <f t="shared" si="3"/>
        <v>UP</v>
      </c>
      <c r="G21" s="13" t="str">
        <f t="shared" si="4"/>
        <v>DOWN</v>
      </c>
      <c r="H21" s="14">
        <f>INDEX(RawData!A:X,MATCH('MAIN OI'!M21&amp;'MAIN OI'!$R$3,RawData!W:W,FALSE),6)</f>
        <v>193052</v>
      </c>
      <c r="I21" s="15">
        <f>INDEX(RawData!A:X,MATCH('MAIN OI'!M21&amp;'MAIN OI'!$R$3,RawData!W:W,FALSE),3)</f>
        <v>12084</v>
      </c>
      <c r="J21" s="20">
        <f>INDEX(RawData!A:X,MATCH('MAIN OI'!M21&amp;'MAIN OI'!$R$3,RawData!W:W,FALSE),4)</f>
        <v>8331</v>
      </c>
      <c r="K21" s="13">
        <f>INDEX(RawData!A:X,MATCH('MAIN OI'!M21&amp;'MAIN OI'!$R$3,RawData!W:W,FALSE),9)</f>
        <v>-87.399999999999977</v>
      </c>
      <c r="L21" s="13">
        <f>INDEX(RawData!A:X,MATCH('MAIN OI'!M21&amp;'MAIN OI'!$R$3,RawData!W:W,FALSE),8)</f>
        <v>160.80000000000001</v>
      </c>
      <c r="M21" s="16">
        <f t="shared" si="11"/>
        <v>35600</v>
      </c>
      <c r="N21" s="13">
        <f>INDEX(RawData!A:X,MATCH('MAIN OI'!M21&amp;'MAIN OI'!$R$3,RawData!X:X,FALSE),19)</f>
        <v>640</v>
      </c>
      <c r="O21" s="13">
        <f>INDEX(RawData!A:X,MATCH('MAIN OI'!M21&amp;'MAIN OI'!$R$3,RawData!X:X,FALSE),20)</f>
        <v>3</v>
      </c>
      <c r="P21" s="20">
        <f>INDEX(RawData!A:X,MATCH('MAIN OI'!M21&amp;'MAIN OI'!$R$3,RawData!X:X,FALSE),15)</f>
        <v>401</v>
      </c>
      <c r="Q21" s="15">
        <f>INDEX(RawData!A:X,MATCH('MAIN OI'!M21&amp;'MAIN OI'!$R$3,RawData!X:X,FALSE),14)</f>
        <v>864</v>
      </c>
      <c r="R21" s="14">
        <f>INDEX(RawData!A:X,MATCH('MAIN OI'!M21&amp;'MAIN OI'!$R$3,RawData!X:X,FALSE),17)</f>
        <v>24869</v>
      </c>
      <c r="S21" s="13" t="str">
        <f t="shared" si="5"/>
        <v>UP</v>
      </c>
      <c r="T21" s="17" t="str">
        <f t="shared" si="6"/>
        <v>UP</v>
      </c>
      <c r="U21" s="18" t="str">
        <f t="shared" si="7"/>
        <v>Long Buildup</v>
      </c>
      <c r="V21" s="13" t="str">
        <f t="shared" si="9"/>
        <v>BEARISH</v>
      </c>
      <c r="W21" s="29">
        <f t="shared" si="10"/>
        <v>7.1499503475670315E-2</v>
      </c>
    </row>
    <row r="22" spans="1:23" x14ac:dyDescent="0.25">
      <c r="A22" s="19" t="str">
        <f t="shared" si="0"/>
        <v>CE35700</v>
      </c>
      <c r="B22" s="19" t="str">
        <f t="shared" si="1"/>
        <v>PE35700</v>
      </c>
      <c r="C22" s="1"/>
      <c r="D22" s="12" t="str">
        <f t="shared" si="8"/>
        <v>BEARISH</v>
      </c>
      <c r="E22" s="11" t="str">
        <f t="shared" si="2"/>
        <v>Short Buildup</v>
      </c>
      <c r="F22" s="12" t="str">
        <f t="shared" si="3"/>
        <v>UP</v>
      </c>
      <c r="G22" s="13" t="str">
        <f t="shared" si="4"/>
        <v>DOWN</v>
      </c>
      <c r="H22" s="14">
        <f>INDEX(RawData!A:X,MATCH('MAIN OI'!M22&amp;'MAIN OI'!$R$3,RawData!W:W,FALSE),6)</f>
        <v>202514</v>
      </c>
      <c r="I22" s="15">
        <f>INDEX(RawData!A:X,MATCH('MAIN OI'!M22&amp;'MAIN OI'!$R$3,RawData!W:W,FALSE),3)</f>
        <v>14971</v>
      </c>
      <c r="J22" s="20">
        <f>INDEX(RawData!A:X,MATCH('MAIN OI'!M22&amp;'MAIN OI'!$R$3,RawData!W:W,FALSE),4)</f>
        <v>11609</v>
      </c>
      <c r="K22" s="13">
        <f>INDEX(RawData!A:X,MATCH('MAIN OI'!M22&amp;'MAIN OI'!$R$3,RawData!W:W,FALSE),9)</f>
        <v>-80.5</v>
      </c>
      <c r="L22" s="13">
        <f>INDEX(RawData!A:X,MATCH('MAIN OI'!M22&amp;'MAIN OI'!$R$3,RawData!W:W,FALSE),8)</f>
        <v>134.30000000000001</v>
      </c>
      <c r="M22" s="16">
        <f t="shared" si="11"/>
        <v>35700</v>
      </c>
      <c r="N22" s="13">
        <f>INDEX(RawData!A:X,MATCH('MAIN OI'!M22&amp;'MAIN OI'!$R$3,RawData!X:X,FALSE),19)</f>
        <v>716.6</v>
      </c>
      <c r="O22" s="13">
        <f>INDEX(RawData!A:X,MATCH('MAIN OI'!M22&amp;'MAIN OI'!$R$3,RawData!X:X,FALSE),20)</f>
        <v>8.3500000000000227</v>
      </c>
      <c r="P22" s="20">
        <f>INDEX(RawData!A:X,MATCH('MAIN OI'!M22&amp;'MAIN OI'!$R$3,RawData!X:X,FALSE),15)</f>
        <v>213</v>
      </c>
      <c r="Q22" s="15">
        <f>INDEX(RawData!A:X,MATCH('MAIN OI'!M22&amp;'MAIN OI'!$R$3,RawData!X:X,FALSE),14)</f>
        <v>512</v>
      </c>
      <c r="R22" s="14">
        <f>INDEX(RawData!A:X,MATCH('MAIN OI'!M22&amp;'MAIN OI'!$R$3,RawData!X:X,FALSE),17)</f>
        <v>7684</v>
      </c>
      <c r="S22" s="13" t="str">
        <f t="shared" si="5"/>
        <v>UP</v>
      </c>
      <c r="T22" s="17" t="str">
        <f t="shared" si="6"/>
        <v>UP</v>
      </c>
      <c r="U22" s="18" t="str">
        <f t="shared" si="7"/>
        <v>Long Buildup</v>
      </c>
      <c r="V22" s="13" t="str">
        <f t="shared" si="9"/>
        <v>BEARISH</v>
      </c>
      <c r="W22" s="29">
        <f t="shared" si="10"/>
        <v>3.419945227439717E-2</v>
      </c>
    </row>
    <row r="23" spans="1:23" x14ac:dyDescent="0.25">
      <c r="A23" s="19" t="str">
        <f t="shared" si="0"/>
        <v>CE35800</v>
      </c>
      <c r="B23" s="19" t="str">
        <f t="shared" si="1"/>
        <v>PE35800</v>
      </c>
      <c r="C23" s="1"/>
      <c r="D23" s="12" t="str">
        <f t="shared" si="8"/>
        <v>BEARISH</v>
      </c>
      <c r="E23" s="11" t="str">
        <f>IF(AND(K23&lt;0,J23&lt;0),"Long Liquidation",IF(AND(K23&lt;0,J23&gt;0),"Short Buildup",IF(AND(K23&gt;0,J23&gt;0),"Long Buildup",IF(AND(K23&gt;0,J23&lt;0),"Short covering"))))</f>
        <v>Short Buildup</v>
      </c>
      <c r="F23" s="12" t="str">
        <f>IF(J23&gt;0,"UP","DOWN")</f>
        <v>UP</v>
      </c>
      <c r="G23" s="13" t="str">
        <f>IF(K23&gt;0,"UP","DOWN")</f>
        <v>DOWN</v>
      </c>
      <c r="H23" s="14">
        <f>INDEX(RawData!A:X,MATCH('MAIN OI'!M23&amp;'MAIN OI'!$R$3,RawData!W:W,FALSE),6)</f>
        <v>182268</v>
      </c>
      <c r="I23" s="15">
        <f>INDEX(RawData!A:X,MATCH('MAIN OI'!M23&amp;'MAIN OI'!$R$3,RawData!W:W,FALSE),3)</f>
        <v>13633</v>
      </c>
      <c r="J23" s="20">
        <f>INDEX(RawData!A:X,MATCH('MAIN OI'!M23&amp;'MAIN OI'!$R$3,RawData!W:W,FALSE),4)</f>
        <v>8027</v>
      </c>
      <c r="K23" s="13">
        <f>INDEX(RawData!A:X,MATCH('MAIN OI'!M23&amp;'MAIN OI'!$R$3,RawData!W:W,FALSE),9)</f>
        <v>-72.45</v>
      </c>
      <c r="L23" s="13">
        <f>INDEX(RawData!A:X,MATCH('MAIN OI'!M23&amp;'MAIN OI'!$R$3,RawData!W:W,FALSE),8)</f>
        <v>112.2</v>
      </c>
      <c r="M23" s="16">
        <f>M22+100</f>
        <v>35800</v>
      </c>
      <c r="N23" s="13">
        <f>INDEX(RawData!A:X,MATCH('MAIN OI'!M23&amp;'MAIN OI'!$R$3,RawData!X:X,FALSE),19)</f>
        <v>793.25</v>
      </c>
      <c r="O23" s="13">
        <f>INDEX(RawData!A:X,MATCH('MAIN OI'!M23&amp;'MAIN OI'!$R$3,RawData!X:X,FALSE),20)</f>
        <v>17.549999999999955</v>
      </c>
      <c r="P23" s="20">
        <f>INDEX(RawData!A:X,MATCH('MAIN OI'!M23&amp;'MAIN OI'!$R$3,RawData!X:X,FALSE),15)</f>
        <v>95</v>
      </c>
      <c r="Q23" s="15">
        <f>INDEX(RawData!A:X,MATCH('MAIN OI'!M23&amp;'MAIN OI'!$R$3,RawData!X:X,FALSE),14)</f>
        <v>592</v>
      </c>
      <c r="R23" s="14">
        <f>INDEX(RawData!A:X,MATCH('MAIN OI'!M23&amp;'MAIN OI'!$R$3,RawData!X:X,FALSE),17)</f>
        <v>4655</v>
      </c>
      <c r="S23" s="13" t="str">
        <f t="shared" si="5"/>
        <v>UP</v>
      </c>
      <c r="T23" s="17" t="str">
        <f t="shared" si="6"/>
        <v>UP</v>
      </c>
      <c r="U23" s="18" t="str">
        <f t="shared" si="7"/>
        <v>Long Buildup</v>
      </c>
      <c r="V23" s="13" t="str">
        <f t="shared" si="9"/>
        <v>BEARISH</v>
      </c>
      <c r="W23" s="29">
        <f t="shared" si="10"/>
        <v>4.3424044597667424E-2</v>
      </c>
    </row>
    <row r="24" spans="1:23" x14ac:dyDescent="0.25">
      <c r="A24" s="19" t="str">
        <f t="shared" ref="A24" si="12">"CE"&amp;M24</f>
        <v>CE35900</v>
      </c>
      <c r="B24" s="19" t="str">
        <f t="shared" ref="B24" si="13">"PE"&amp;M24</f>
        <v>PE35900</v>
      </c>
      <c r="C24" s="1"/>
      <c r="D24" s="12" t="str">
        <f t="shared" ref="D24" si="14">IF(OR(E24="Long Liquidation",E24="Short Buildup"),"BEARISH","BULLISH")</f>
        <v>BEARISH</v>
      </c>
      <c r="E24" s="11" t="str">
        <f>IF(AND(K24&lt;0,J24&lt;0),"Long Liquidation",IF(AND(K24&lt;0,J24&gt;0),"Short Buildup",IF(AND(K24&gt;0,J24&gt;0),"Long Buildup",IF(AND(K24&gt;0,J24&lt;0),"Short covering"))))</f>
        <v>Short Buildup</v>
      </c>
      <c r="F24" s="12" t="str">
        <f>IF(J24&gt;0,"UP","DOWN")</f>
        <v>UP</v>
      </c>
      <c r="G24" s="13" t="str">
        <f>IF(K24&gt;0,"UP","DOWN")</f>
        <v>DOWN</v>
      </c>
      <c r="H24" s="14">
        <f>INDEX(RawData!A:X,MATCH('MAIN OI'!M24&amp;'MAIN OI'!$R$3,RawData!W:W,FALSE),6)</f>
        <v>104051</v>
      </c>
      <c r="I24" s="15">
        <f>INDEX(RawData!A:X,MATCH('MAIN OI'!M24&amp;'MAIN OI'!$R$3,RawData!W:W,FALSE),3)</f>
        <v>7800</v>
      </c>
      <c r="J24" s="20">
        <f>INDEX(RawData!A:X,MATCH('MAIN OI'!M24&amp;'MAIN OI'!$R$3,RawData!W:W,FALSE),4)</f>
        <v>5124</v>
      </c>
      <c r="K24" s="13">
        <f>INDEX(RawData!A:X,MATCH('MAIN OI'!M24&amp;'MAIN OI'!$R$3,RawData!W:W,FALSE),9)</f>
        <v>-65.45</v>
      </c>
      <c r="L24" s="13">
        <f>INDEX(RawData!A:X,MATCH('MAIN OI'!M24&amp;'MAIN OI'!$R$3,RawData!W:W,FALSE),8)</f>
        <v>92.8</v>
      </c>
      <c r="M24" s="16">
        <f>M23+100</f>
        <v>35900</v>
      </c>
      <c r="N24" s="13">
        <f>INDEX(RawData!A:X,MATCH('MAIN OI'!M24&amp;'MAIN OI'!$R$3,RawData!X:X,FALSE),19)</f>
        <v>872.2</v>
      </c>
      <c r="O24" s="13">
        <f>INDEX(RawData!A:X,MATCH('MAIN OI'!M24&amp;'MAIN OI'!$R$3,RawData!X:X,FALSE),20)</f>
        <v>20.350000000000023</v>
      </c>
      <c r="P24" s="20">
        <f>INDEX(RawData!A:X,MATCH('MAIN OI'!M24&amp;'MAIN OI'!$R$3,RawData!X:X,FALSE),15)</f>
        <v>120</v>
      </c>
      <c r="Q24" s="15">
        <f>INDEX(RawData!A:X,MATCH('MAIN OI'!M24&amp;'MAIN OI'!$R$3,RawData!X:X,FALSE),14)</f>
        <v>206</v>
      </c>
      <c r="R24" s="14">
        <f>INDEX(RawData!A:X,MATCH('MAIN OI'!M24&amp;'MAIN OI'!$R$3,RawData!X:X,FALSE),17)</f>
        <v>878</v>
      </c>
      <c r="S24" s="13" t="str">
        <f t="shared" ref="S24" si="15">IF(O24&gt;0,"UP","DOWN")</f>
        <v>UP</v>
      </c>
      <c r="T24" s="17" t="str">
        <f t="shared" ref="T24" si="16">IF(P24&gt;0,"UP","DOWN")</f>
        <v>UP</v>
      </c>
      <c r="U24" s="18" t="str">
        <f t="shared" ref="U24" si="17">IF(AND(O24&lt;0,P24&lt;0),"Long Liquidation",IF(AND(O24&lt;0,P24&gt;0),"Short Buildup",IF(AND(O24&gt;0,P24&gt;0),"Long Buildup",IF(AND(O24&gt;0,P24&lt;0),"Short covering"))))</f>
        <v>Long Buildup</v>
      </c>
      <c r="V24" s="13" t="str">
        <f t="shared" ref="V24" si="18">IF(OR(U24="Long Liquidation",U24="Short Buildup"),"BULLISH","BEARISH")</f>
        <v>BEARISH</v>
      </c>
      <c r="W24" s="29">
        <f t="shared" si="10"/>
        <v>2.6410256410256409E-2</v>
      </c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</sheetData>
  <dataConsolidate function="max">
    <dataRefs count="1">
      <dataRef ref="H6:H20" sheet="MAIN OI"/>
    </dataRefs>
  </dataConsolidate>
  <mergeCells count="3">
    <mergeCell ref="C1:V1"/>
    <mergeCell ref="D6:L6"/>
    <mergeCell ref="N6:V6"/>
  </mergeCells>
  <conditionalFormatting sqref="U8:U23 E8:E23">
    <cfRule type="containsText" dxfId="33" priority="54" operator="containsText" text="Short Buildup">
      <formula>NOT(ISERROR(SEARCH("Short Buildup",E8)))</formula>
    </cfRule>
    <cfRule type="containsText" dxfId="32" priority="55" operator="containsText" text="Long Liquidation">
      <formula>NOT(ISERROR(SEARCH("Long Liquidation",E8)))</formula>
    </cfRule>
    <cfRule type="containsText" dxfId="31" priority="56" operator="containsText" text="Short covering">
      <formula>NOT(ISERROR(SEARCH("Short covering",E8)))</formula>
    </cfRule>
    <cfRule type="containsText" dxfId="30" priority="57" operator="containsText" text="Long Buildup">
      <formula>NOT(ISERROR(SEARCH("Long Buildup",E8)))</formula>
    </cfRule>
  </conditionalFormatting>
  <conditionalFormatting sqref="S8:T23 F8:G23">
    <cfRule type="containsText" dxfId="29" priority="53" operator="containsText" text="DOWN">
      <formula>NOT(ISERROR(SEARCH("DOWN",F8)))</formula>
    </cfRule>
  </conditionalFormatting>
  <conditionalFormatting sqref="S8:T23 F8:G23">
    <cfRule type="containsText" dxfId="28" priority="52" operator="containsText" text="UP">
      <formula>NOT(ISERROR(SEARCH("UP",F8)))</formula>
    </cfRule>
  </conditionalFormatting>
  <conditionalFormatting sqref="K8:K24">
    <cfRule type="colorScale" priority="143">
      <colorScale>
        <cfvo type="min"/>
        <cfvo type="max"/>
        <color rgb="FFFFEF9C"/>
        <color rgb="FF63BE7B"/>
      </colorScale>
    </cfRule>
  </conditionalFormatting>
  <conditionalFormatting sqref="O8:O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R8:R24">
    <cfRule type="dataBar" priority="145">
      <dataBar>
        <cfvo type="min"/>
        <cfvo type="max"/>
        <color rgb="FFFF555A"/>
      </dataBar>
    </cfRule>
  </conditionalFormatting>
  <conditionalFormatting sqref="H8:H24">
    <cfRule type="dataBar" priority="146">
      <dataBar>
        <cfvo type="min"/>
        <cfvo type="max"/>
        <color rgb="FFFF555A"/>
      </dataBar>
    </cfRule>
  </conditionalFormatting>
  <conditionalFormatting sqref="I8:I24">
    <cfRule type="top10" dxfId="27" priority="147" rank="1"/>
  </conditionalFormatting>
  <conditionalFormatting sqref="Q8:Q24">
    <cfRule type="top10" dxfId="26" priority="148" rank="1"/>
  </conditionalFormatting>
  <conditionalFormatting sqref="P8:P24 J8:J24">
    <cfRule type="cellIs" dxfId="25" priority="149" operator="equal">
      <formula>$I$136</formula>
    </cfRule>
  </conditionalFormatting>
  <conditionalFormatting sqref="P8:P24">
    <cfRule type="cellIs" dxfId="24" priority="151" operator="equal">
      <formula>$K$136</formula>
    </cfRule>
  </conditionalFormatting>
  <conditionalFormatting sqref="P8:P24 J8:J24">
    <cfRule type="cellIs" dxfId="23" priority="154" operator="equal">
      <formula>$G$129</formula>
    </cfRule>
  </conditionalFormatting>
  <conditionalFormatting sqref="D8:D23">
    <cfRule type="containsText" dxfId="22" priority="28" operator="containsText" text="BEARISH">
      <formula>NOT(ISERROR(SEARCH("BEARISH",D8)))</formula>
    </cfRule>
  </conditionalFormatting>
  <conditionalFormatting sqref="D8:D23">
    <cfRule type="containsText" dxfId="21" priority="27" operator="containsText" text="BULLISH">
      <formula>NOT(ISERROR(SEARCH("BULLISH",D8)))</formula>
    </cfRule>
  </conditionalFormatting>
  <conditionalFormatting sqref="V8:V23">
    <cfRule type="containsText" dxfId="20" priority="25" operator="containsText" text="BEARISH">
      <formula>NOT(ISERROR(SEARCH("BEARISH",V8)))</formula>
    </cfRule>
  </conditionalFormatting>
  <conditionalFormatting sqref="V8:V23">
    <cfRule type="containsText" dxfId="19" priority="24" operator="containsText" text="BULLISH">
      <formula>NOT(ISERROR(SEARCH("BULLISH",V8)))</formula>
    </cfRule>
  </conditionalFormatting>
  <conditionalFormatting sqref="J8:J24">
    <cfRule type="top10" dxfId="18" priority="159" rank="1"/>
    <cfRule type="cellIs" dxfId="17" priority="160" operator="equal">
      <formula>$I$134</formula>
    </cfRule>
  </conditionalFormatting>
  <conditionalFormatting sqref="P8:P24">
    <cfRule type="top10" dxfId="16" priority="162" rank="1"/>
    <cfRule type="cellIs" dxfId="15" priority="163" operator="equal">
      <formula>$I$134</formula>
    </cfRule>
  </conditionalFormatting>
  <conditionalFormatting sqref="U24 E24">
    <cfRule type="containsText" dxfId="14" priority="7" operator="containsText" text="Short Buildup">
      <formula>NOT(ISERROR(SEARCH("Short Buildup",E24)))</formula>
    </cfRule>
    <cfRule type="containsText" dxfId="13" priority="8" operator="containsText" text="Long Liquidation">
      <formula>NOT(ISERROR(SEARCH("Long Liquidation",E24)))</formula>
    </cfRule>
    <cfRule type="containsText" dxfId="12" priority="9" operator="containsText" text="Short covering">
      <formula>NOT(ISERROR(SEARCH("Short covering",E24)))</formula>
    </cfRule>
    <cfRule type="containsText" dxfId="11" priority="10" operator="containsText" text="Long Buildup">
      <formula>NOT(ISERROR(SEARCH("Long Buildup",E24)))</formula>
    </cfRule>
  </conditionalFormatting>
  <conditionalFormatting sqref="S24:T24 F24:G24">
    <cfRule type="containsText" dxfId="10" priority="6" operator="containsText" text="DOWN">
      <formula>NOT(ISERROR(SEARCH("DOWN",F24)))</formula>
    </cfRule>
  </conditionalFormatting>
  <conditionalFormatting sqref="S24:T24 F24:G24">
    <cfRule type="containsText" dxfId="9" priority="5" operator="containsText" text="UP">
      <formula>NOT(ISERROR(SEARCH("UP",F24)))</formula>
    </cfRule>
  </conditionalFormatting>
  <conditionalFormatting sqref="D24">
    <cfRule type="containsText" dxfId="8" priority="4" operator="containsText" text="BEARISH">
      <formula>NOT(ISERROR(SEARCH("BEARISH",D24)))</formula>
    </cfRule>
  </conditionalFormatting>
  <conditionalFormatting sqref="D24">
    <cfRule type="containsText" dxfId="7" priority="3" operator="containsText" text="BULLISH">
      <formula>NOT(ISERROR(SEARCH("BULLISH",D24)))</formula>
    </cfRule>
  </conditionalFormatting>
  <conditionalFormatting sqref="V24">
    <cfRule type="containsText" dxfId="6" priority="2" operator="containsText" text="BEARISH">
      <formula>NOT(ISERROR(SEARCH("BEARISH",V24)))</formula>
    </cfRule>
  </conditionalFormatting>
  <conditionalFormatting sqref="V24">
    <cfRule type="containsText" dxfId="5" priority="1" operator="containsText" text="BULLISH">
      <formula>NOT(ISERROR(SEARCH("BULLISH",V24)))</formula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ExpiryDateList!$C$2:$C$3</xm:f>
          </x14:formula1>
          <xm:sqref>O4</xm:sqref>
        </x14:dataValidation>
        <x14:dataValidation type="list" allowBlank="1" showInputMessage="1" showErrorMessage="1" xr:uid="{00000000-0002-0000-0000-000001000000}">
          <x14:formula1>
            <xm:f>ExpiryDateList!$A2:A997</xm:f>
          </x14:formula1>
          <xm:sqref>R3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DAF6-9F5E-48A4-8B80-B2070A61DD43}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9333-0518-47C3-9E9D-8879A3A84CE0}">
  <dimension ref="A1:A2"/>
  <sheetViews>
    <sheetView workbookViewId="0">
      <selection activeCell="E10" sqref="E10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8.85546875" bestFit="1" customWidth="1"/>
  </cols>
  <sheetData>
    <row r="1" spans="1:1" x14ac:dyDescent="0.25">
      <c r="A1" t="s">
        <v>51</v>
      </c>
    </row>
    <row r="2" spans="1:1" x14ac:dyDescent="0.25">
      <c r="A2">
        <v>35059.199999999997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5"/>
  <sheetViews>
    <sheetView topLeftCell="A10" workbookViewId="0">
      <selection sqref="A1:X940"/>
    </sheetView>
  </sheetViews>
  <sheetFormatPr defaultRowHeight="15" x14ac:dyDescent="0.25"/>
  <cols>
    <col min="1" max="1" width="13.28515625" bestFit="1" customWidth="1"/>
    <col min="2" max="2" width="13.5703125" bestFit="1" customWidth="1"/>
    <col min="3" max="3" width="15.42578125" bestFit="1" customWidth="1"/>
    <col min="4" max="4" width="24" bestFit="1" customWidth="1"/>
    <col min="5" max="5" width="25.140625" bestFit="1" customWidth="1"/>
    <col min="6" max="6" width="21.42578125" bestFit="1" customWidth="1"/>
    <col min="7" max="7" width="19" bestFit="1" customWidth="1"/>
    <col min="8" max="8" width="11.28515625" bestFit="1" customWidth="1"/>
    <col min="9" max="9" width="10" bestFit="1" customWidth="1"/>
    <col min="10" max="10" width="13.140625" bestFit="1" customWidth="1"/>
    <col min="11" max="11" width="18.7109375" bestFit="1" customWidth="1"/>
    <col min="12" max="12" width="13.28515625" bestFit="1" customWidth="1"/>
    <col min="13" max="13" width="13.5703125" bestFit="1" customWidth="1"/>
    <col min="14" max="14" width="15.42578125" bestFit="1" customWidth="1"/>
    <col min="15" max="15" width="24" bestFit="1" customWidth="1"/>
    <col min="16" max="16" width="25.140625" bestFit="1" customWidth="1"/>
    <col min="17" max="17" width="21.42578125" bestFit="1" customWidth="1"/>
    <col min="18" max="18" width="19" bestFit="1" customWidth="1"/>
    <col min="19" max="19" width="11.28515625" bestFit="1" customWidth="1"/>
    <col min="20" max="20" width="10" bestFit="1" customWidth="1"/>
    <col min="21" max="21" width="13.140625" bestFit="1" customWidth="1"/>
    <col min="22" max="22" width="18.7109375" bestFit="1" customWidth="1"/>
    <col min="23" max="24" width="17.140625" bestFit="1" customWidth="1"/>
    <col min="25" max="25" width="23.28515625" bestFit="1" customWidth="1"/>
  </cols>
  <sheetData>
    <row r="1" spans="1:3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45</v>
      </c>
      <c r="X1" t="s">
        <v>46</v>
      </c>
    </row>
    <row r="2" spans="1:32" x14ac:dyDescent="0.25">
      <c r="A2" s="24"/>
      <c r="B2" s="24"/>
      <c r="L2" s="24" t="s">
        <v>61</v>
      </c>
      <c r="M2" s="24" t="s">
        <v>60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35059.199999999997</v>
      </c>
      <c r="X2" t="s">
        <v>62</v>
      </c>
      <c r="AF2" t="e">
        <f>INDEX($B$2:$B$92,MATCH(SMALL(IF(COUNTIF($AF$1:AF1,$B$2:$B$10701)=0,COUNTIF($B$2:$B$10701, "&lt;"&amp;$B$2:$B$10701),""), 1), COUNTIF($B$2:$B$10701, "&lt;"&amp;$B$2:$B$10701), 0))</f>
        <v>#N/A</v>
      </c>
    </row>
    <row r="3" spans="1:32" x14ac:dyDescent="0.25">
      <c r="A3" s="24"/>
      <c r="B3" s="24"/>
      <c r="L3" s="24" t="s">
        <v>63</v>
      </c>
      <c r="M3" s="24" t="s">
        <v>41</v>
      </c>
      <c r="N3">
        <v>727</v>
      </c>
      <c r="O3">
        <v>-7</v>
      </c>
      <c r="P3">
        <v>-0.9536784741144414</v>
      </c>
      <c r="Q3">
        <v>142</v>
      </c>
      <c r="R3">
        <v>83.01</v>
      </c>
      <c r="S3">
        <v>4.5</v>
      </c>
      <c r="T3">
        <v>-2.2000000000000002</v>
      </c>
      <c r="U3">
        <v>-32.835820895522389</v>
      </c>
      <c r="V3">
        <v>35059.199999999997</v>
      </c>
      <c r="X3" t="s">
        <v>64</v>
      </c>
      <c r="AF3" t="e">
        <f>INDEX($B$2:$B$92,MATCH(SMALL(IF(COUNTIF($AF$1:AF2,$B$2:$B$10701)=0,COUNTIF($B$2:$B$10701, "&lt;"&amp;$B$2:$B$10701),""), 1), COUNTIF($B$2:$B$10701, "&lt;"&amp;$B$2:$B$10701), 0))</f>
        <v>#N/A</v>
      </c>
    </row>
    <row r="4" spans="1:32" x14ac:dyDescent="0.25">
      <c r="A4" s="24"/>
      <c r="B4" s="24"/>
      <c r="L4" s="24" t="s">
        <v>65</v>
      </c>
      <c r="M4" s="24" t="s">
        <v>60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35059.199999999997</v>
      </c>
      <c r="X4" t="s">
        <v>66</v>
      </c>
      <c r="AF4" t="e">
        <f>INDEX($B$2:$B$92,MATCH(SMALL(IF(COUNTIF($AF$1:AF3,$B$2:$B$10701)=0,COUNTIF($B$2:$B$10701, "&lt;"&amp;$B$2:$B$10701),""), 1), COUNTIF($B$2:$B$10701, "&lt;"&amp;$B$2:$B$10701), 0))</f>
        <v>#N/A</v>
      </c>
    </row>
    <row r="5" spans="1:32" x14ac:dyDescent="0.25">
      <c r="A5" s="24"/>
      <c r="B5" s="24"/>
      <c r="L5" s="24" t="s">
        <v>65</v>
      </c>
      <c r="M5" s="24" t="s">
        <v>42</v>
      </c>
      <c r="N5">
        <v>16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35059.199999999997</v>
      </c>
      <c r="X5" t="s">
        <v>67</v>
      </c>
      <c r="AF5" t="e">
        <f>INDEX($B$2:$B$92,MATCH(SMALL(IF(COUNTIF($AF$1:AF4,$B$2:$B$10701)=0,COUNTIF($B$2:$B$10701, "&lt;"&amp;$B$2:$B$10701),""), 1), COUNTIF($B$2:$B$10701, "&lt;"&amp;$B$2:$B$10701), 0))</f>
        <v>#N/A</v>
      </c>
    </row>
    <row r="6" spans="1:32" x14ac:dyDescent="0.25">
      <c r="A6" s="24" t="s">
        <v>65</v>
      </c>
      <c r="B6" s="24" t="s">
        <v>41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35059.199999999997</v>
      </c>
      <c r="L6" s="24" t="s">
        <v>65</v>
      </c>
      <c r="M6" s="24" t="s">
        <v>41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35059.199999999997</v>
      </c>
      <c r="W6" t="s">
        <v>68</v>
      </c>
      <c r="X6" t="s">
        <v>68</v>
      </c>
      <c r="AF6" t="e">
        <f>INDEX($B$2:$B$92,MATCH(SMALL(IF(COUNTIF($AF$1:AF5,$B$2:$B$10701)=0,COUNTIF($B$2:$B$10701, "&lt;"&amp;$B$2:$B$10701),""), 1), COUNTIF($B$2:$B$10701, "&lt;"&amp;$B$2:$B$10701), 0))</f>
        <v>#N/A</v>
      </c>
    </row>
    <row r="7" spans="1:32" x14ac:dyDescent="0.25">
      <c r="A7" s="24"/>
      <c r="B7" s="24"/>
      <c r="L7" s="24" t="s">
        <v>69</v>
      </c>
      <c r="M7" s="24" t="s">
        <v>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35059.199999999997</v>
      </c>
      <c r="X7" t="s">
        <v>70</v>
      </c>
      <c r="AF7" t="e">
        <f>INDEX($B$2:$B$92,MATCH(SMALL(IF(COUNTIF($AF$1:AF6,$B$2:$B$10701)=0,COUNTIF($B$2:$B$10701, "&lt;"&amp;$B$2:$B$10701),""), 1), COUNTIF($B$2:$B$10701, "&lt;"&amp;$B$2:$B$10701), 0))</f>
        <v>#N/A</v>
      </c>
    </row>
    <row r="8" spans="1:32" x14ac:dyDescent="0.25">
      <c r="A8" s="24" t="s">
        <v>69</v>
      </c>
      <c r="B8" s="24" t="s">
        <v>41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35059.199999999997</v>
      </c>
      <c r="L8" s="24" t="s">
        <v>69</v>
      </c>
      <c r="M8" s="24" t="s">
        <v>41</v>
      </c>
      <c r="N8">
        <v>1526</v>
      </c>
      <c r="O8">
        <v>203</v>
      </c>
      <c r="P8">
        <v>15.343915343915343</v>
      </c>
      <c r="Q8">
        <v>1048</v>
      </c>
      <c r="R8">
        <v>69.430000000000007</v>
      </c>
      <c r="S8">
        <v>5.6</v>
      </c>
      <c r="T8">
        <v>4.9999999999999822E-2</v>
      </c>
      <c r="U8">
        <v>0.90090090090089781</v>
      </c>
      <c r="V8">
        <v>35059.199999999997</v>
      </c>
      <c r="W8" t="s">
        <v>71</v>
      </c>
      <c r="X8" t="s">
        <v>71</v>
      </c>
      <c r="AF8" t="e">
        <f>INDEX($B$2:$B$92,MATCH(SMALL(IF(COUNTIF($AF$1:AF7,$B$2:$B$10701)=0,COUNTIF($B$2:$B$10701, "&lt;"&amp;$B$2:$B$10701),""), 1), COUNTIF($B$2:$B$10701, "&lt;"&amp;$B$2:$B$10701), 0))</f>
        <v>#N/A</v>
      </c>
    </row>
    <row r="9" spans="1:32" x14ac:dyDescent="0.25">
      <c r="A9" s="24"/>
      <c r="B9" s="24"/>
      <c r="L9" s="24" t="s">
        <v>72</v>
      </c>
      <c r="M9" s="24" t="s">
        <v>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35059.199999999997</v>
      </c>
      <c r="X9" t="s">
        <v>1174</v>
      </c>
      <c r="AF9" t="e">
        <f>INDEX($B$2:$B$92,MATCH(SMALL(IF(COUNTIF($AF$1:AF8,$B$2:$B$10701)=0,COUNTIF($B$2:$B$10701, "&lt;"&amp;$B$2:$B$10701),""), 1), COUNTIF($B$2:$B$10701, "&lt;"&amp;$B$2:$B$10701), 0))</f>
        <v>#N/A</v>
      </c>
    </row>
    <row r="10" spans="1:32" x14ac:dyDescent="0.25">
      <c r="A10" s="24" t="s">
        <v>72</v>
      </c>
      <c r="B10" s="24" t="s">
        <v>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35059.199999999997</v>
      </c>
      <c r="L10" s="24" t="s">
        <v>72</v>
      </c>
      <c r="M10" s="24" t="s">
        <v>41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35059.199999999997</v>
      </c>
      <c r="W10" t="s">
        <v>73</v>
      </c>
      <c r="X10" t="s">
        <v>73</v>
      </c>
      <c r="AF10" t="e">
        <f>INDEX($B$2:$B$92,MATCH(SMALL(IF(COUNTIF($AF$1:AF9,$B$2:$B$10701)=0,COUNTIF($B$2:$B$10701, "&lt;"&amp;$B$2:$B$10701),""), 1), COUNTIF($B$2:$B$10701, "&lt;"&amp;$B$2:$B$10701), 0))</f>
        <v>#N/A</v>
      </c>
    </row>
    <row r="11" spans="1:32" x14ac:dyDescent="0.25">
      <c r="A11" s="24"/>
      <c r="B11" s="24"/>
      <c r="L11" s="24" t="s">
        <v>74</v>
      </c>
      <c r="M11" s="24" t="s">
        <v>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35059.199999999997</v>
      </c>
      <c r="X11" t="s">
        <v>975</v>
      </c>
      <c r="AF11" t="e">
        <f>INDEX($B$2:$B$92,MATCH(SMALL(IF(COUNTIF($AF$1:AF10,$B$2:$B$10701)=0,COUNTIF($B$2:$B$10701, "&lt;"&amp;$B$2:$B$10701),""), 1), COUNTIF($B$2:$B$10701, "&lt;"&amp;$B$2:$B$10701), 0))</f>
        <v>#N/A</v>
      </c>
    </row>
    <row r="12" spans="1:32" x14ac:dyDescent="0.25">
      <c r="A12" s="24" t="s">
        <v>74</v>
      </c>
      <c r="B12" s="24" t="s">
        <v>41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35059.199999999997</v>
      </c>
      <c r="L12" s="24" t="s">
        <v>74</v>
      </c>
      <c r="M12" s="24" t="s">
        <v>41</v>
      </c>
      <c r="N12">
        <v>525</v>
      </c>
      <c r="O12">
        <v>9</v>
      </c>
      <c r="P12">
        <v>1.7441860465116279</v>
      </c>
      <c r="Q12">
        <v>193</v>
      </c>
      <c r="R12">
        <v>62.31</v>
      </c>
      <c r="S12">
        <v>4.3</v>
      </c>
      <c r="T12">
        <v>-0.85000000000000053</v>
      </c>
      <c r="U12">
        <v>-16.504854368932047</v>
      </c>
      <c r="V12">
        <v>35059.199999999997</v>
      </c>
      <c r="W12" t="s">
        <v>75</v>
      </c>
      <c r="X12" t="s">
        <v>75</v>
      </c>
      <c r="AF12" t="e">
        <f>INDEX($B$2:$B$92,MATCH(SMALL(IF(COUNTIF($AF$1:AF11,$B$2:$B$10701)=0,COUNTIF($B$2:$B$10701, "&lt;"&amp;$B$2:$B$10701),""), 1), COUNTIF($B$2:$B$10701, "&lt;"&amp;$B$2:$B$10701), 0))</f>
        <v>#N/A</v>
      </c>
    </row>
    <row r="13" spans="1:32" x14ac:dyDescent="0.25">
      <c r="A13" s="24" t="s">
        <v>76</v>
      </c>
      <c r="B13" s="24" t="s">
        <v>41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35059.199999999997</v>
      </c>
      <c r="L13" s="24" t="s">
        <v>76</v>
      </c>
      <c r="M13" s="24" t="s">
        <v>41</v>
      </c>
      <c r="N13">
        <v>381</v>
      </c>
      <c r="O13">
        <v>19</v>
      </c>
      <c r="P13">
        <v>5.2486187845303869</v>
      </c>
      <c r="Q13">
        <v>163</v>
      </c>
      <c r="R13">
        <v>55.48</v>
      </c>
      <c r="S13">
        <v>5.3</v>
      </c>
      <c r="T13">
        <v>-1.7000000000000002</v>
      </c>
      <c r="U13">
        <v>-24.285714285714288</v>
      </c>
      <c r="V13">
        <v>35059.199999999997</v>
      </c>
      <c r="W13" t="s">
        <v>77</v>
      </c>
      <c r="X13" t="s">
        <v>77</v>
      </c>
      <c r="AF13" t="e">
        <f>INDEX($B$2:$B$92,MATCH(SMALL(IF(COUNTIF($AF$1:AF12,$B$2:$B$10701)=0,COUNTIF($B$2:$B$10701, "&lt;"&amp;$B$2:$B$10701),""), 1), COUNTIF($B$2:$B$10701, "&lt;"&amp;$B$2:$B$10701), 0))</f>
        <v>#N/A</v>
      </c>
    </row>
    <row r="14" spans="1:32" x14ac:dyDescent="0.25">
      <c r="A14" s="24" t="s">
        <v>78</v>
      </c>
      <c r="B14" s="24" t="s">
        <v>41</v>
      </c>
      <c r="C14">
        <v>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35059.199999999997</v>
      </c>
      <c r="L14" s="24" t="s">
        <v>78</v>
      </c>
      <c r="M14" s="24" t="s">
        <v>41</v>
      </c>
      <c r="N14">
        <v>52</v>
      </c>
      <c r="O14">
        <v>-1</v>
      </c>
      <c r="P14">
        <v>-1.8867924528301887</v>
      </c>
      <c r="Q14">
        <v>1</v>
      </c>
      <c r="R14">
        <v>47.54</v>
      </c>
      <c r="S14">
        <v>3.85</v>
      </c>
      <c r="T14">
        <v>-2.4499999999999997</v>
      </c>
      <c r="U14">
        <v>-38.888888888888886</v>
      </c>
      <c r="V14">
        <v>35059.199999999997</v>
      </c>
      <c r="W14" t="s">
        <v>79</v>
      </c>
      <c r="X14" t="s">
        <v>79</v>
      </c>
      <c r="AF14" t="e">
        <f>INDEX($B$2:$B$92,MATCH(SMALL(IF(COUNTIF($AF$1:AF13,$B$2:$B$10701)=0,COUNTIF($B$2:$B$10701, "&lt;"&amp;$B$2:$B$10701),""), 1), COUNTIF($B$2:$B$10701, "&lt;"&amp;$B$2:$B$10701), 0))</f>
        <v>#N/A</v>
      </c>
    </row>
    <row r="15" spans="1:32" x14ac:dyDescent="0.25">
      <c r="A15" s="24" t="s">
        <v>80</v>
      </c>
      <c r="B15" s="24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35059.199999999997</v>
      </c>
      <c r="L15" s="24" t="s">
        <v>80</v>
      </c>
      <c r="M15" s="24" t="s">
        <v>41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35059.199999999997</v>
      </c>
      <c r="W15" t="s">
        <v>81</v>
      </c>
      <c r="X15" t="s">
        <v>81</v>
      </c>
      <c r="AF15" t="e">
        <f>INDEX($B$2:$B$92,MATCH(SMALL(IF(COUNTIF($AF$1:AF14,$B$2:$B$10701)=0,COUNTIF($B$2:$B$10701, "&lt;"&amp;$B$2:$B$10701),""), 1), COUNTIF($B$2:$B$10701, "&lt;"&amp;$B$2:$B$10701), 0))</f>
        <v>#N/A</v>
      </c>
    </row>
    <row r="16" spans="1:32" x14ac:dyDescent="0.25">
      <c r="A16" s="24"/>
      <c r="B16" s="24"/>
      <c r="L16" s="24" t="s">
        <v>82</v>
      </c>
      <c r="M16" s="24" t="s">
        <v>42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35059.199999999997</v>
      </c>
      <c r="X16" t="s">
        <v>1196</v>
      </c>
      <c r="AF16" t="e">
        <f>INDEX($B$2:$B$92,MATCH(SMALL(IF(COUNTIF($AF$1:AF15,$B$2:$B$10701)=0,COUNTIF($B$2:$B$10701, "&lt;"&amp;$B$2:$B$10701),""), 1), COUNTIF($B$2:$B$10701, "&lt;"&amp;$B$2:$B$10701), 0))</f>
        <v>#N/A</v>
      </c>
    </row>
    <row r="17" spans="1:32" x14ac:dyDescent="0.25">
      <c r="A17" s="24" t="s">
        <v>82</v>
      </c>
      <c r="B17" s="24" t="s">
        <v>41</v>
      </c>
      <c r="C17">
        <v>960</v>
      </c>
      <c r="D17">
        <v>-5</v>
      </c>
      <c r="E17">
        <v>-0.51813471502590669</v>
      </c>
      <c r="F17">
        <v>15</v>
      </c>
      <c r="G17">
        <v>0</v>
      </c>
      <c r="H17">
        <v>7126.65</v>
      </c>
      <c r="I17">
        <v>-122.35000000000036</v>
      </c>
      <c r="J17">
        <v>-1.6878190095185592</v>
      </c>
      <c r="K17">
        <v>35059.199999999997</v>
      </c>
      <c r="L17" s="24" t="s">
        <v>82</v>
      </c>
      <c r="M17" s="24" t="s">
        <v>41</v>
      </c>
      <c r="N17">
        <v>2721</v>
      </c>
      <c r="O17">
        <v>27</v>
      </c>
      <c r="P17">
        <v>1.0022271714922049</v>
      </c>
      <c r="Q17">
        <v>436</v>
      </c>
      <c r="R17">
        <v>48.08</v>
      </c>
      <c r="S17">
        <v>5.5</v>
      </c>
      <c r="T17">
        <v>-2.0999999999999996</v>
      </c>
      <c r="U17">
        <v>-27.631578947368418</v>
      </c>
      <c r="V17">
        <v>35059.199999999997</v>
      </c>
      <c r="W17" t="s">
        <v>83</v>
      </c>
      <c r="X17" t="s">
        <v>83</v>
      </c>
      <c r="AF17" t="e">
        <f>INDEX($B$2:$B$92,MATCH(SMALL(IF(COUNTIF($AF$1:AF16,$B$2:$B$10701)=0,COUNTIF($B$2:$B$10701, "&lt;"&amp;$B$2:$B$10701),""), 1), COUNTIF($B$2:$B$10701, "&lt;"&amp;$B$2:$B$10701), 0))</f>
        <v>#N/A</v>
      </c>
    </row>
    <row r="18" spans="1:32" x14ac:dyDescent="0.25">
      <c r="A18" s="24" t="s">
        <v>84</v>
      </c>
      <c r="B18" s="24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35059.199999999997</v>
      </c>
      <c r="L18" s="24" t="s">
        <v>84</v>
      </c>
      <c r="M18" s="24" t="s">
        <v>41</v>
      </c>
      <c r="N18">
        <v>77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35059.199999999997</v>
      </c>
      <c r="W18" t="s">
        <v>86</v>
      </c>
      <c r="X18" t="s">
        <v>86</v>
      </c>
      <c r="AF18" t="e">
        <f>INDEX($B$2:$B$92,MATCH(SMALL(IF(COUNTIF($AF$1:AF17,$B$2:$B$10701)=0,COUNTIF($B$2:$B$10701, "&lt;"&amp;$B$2:$B$10701),""), 1), COUNTIF($B$2:$B$10701, "&lt;"&amp;$B$2:$B$10701), 0))</f>
        <v>#N/A</v>
      </c>
    </row>
    <row r="19" spans="1:32" x14ac:dyDescent="0.25">
      <c r="A19" s="24" t="s">
        <v>84</v>
      </c>
      <c r="B19" s="24" t="s">
        <v>54</v>
      </c>
      <c r="C19">
        <v>35</v>
      </c>
      <c r="D19">
        <v>35</v>
      </c>
      <c r="E19">
        <v>0</v>
      </c>
      <c r="F19">
        <v>80</v>
      </c>
      <c r="G19">
        <v>0</v>
      </c>
      <c r="H19">
        <v>6980</v>
      </c>
      <c r="I19">
        <v>3093.25</v>
      </c>
      <c r="J19">
        <v>79.584485752878365</v>
      </c>
      <c r="K19">
        <v>35059.199999999997</v>
      </c>
      <c r="L19" s="24" t="s">
        <v>84</v>
      </c>
      <c r="M19" s="24" t="s">
        <v>54</v>
      </c>
      <c r="N19">
        <v>417</v>
      </c>
      <c r="O19">
        <v>417</v>
      </c>
      <c r="P19">
        <v>0</v>
      </c>
      <c r="Q19">
        <v>4491</v>
      </c>
      <c r="R19">
        <v>63.89</v>
      </c>
      <c r="S19">
        <v>2.5499999999999998</v>
      </c>
      <c r="T19">
        <v>-705.7</v>
      </c>
      <c r="U19">
        <v>-99.639957642075544</v>
      </c>
      <c r="V19">
        <v>35059.199999999997</v>
      </c>
      <c r="W19" t="s">
        <v>85</v>
      </c>
      <c r="X19" t="s">
        <v>85</v>
      </c>
      <c r="AF19" t="e">
        <f>INDEX($B$2:$B$92,MATCH(SMALL(IF(COUNTIF($AF$1:AF18,$B$2:$B$10701)=0,COUNTIF($B$2:$B$10701, "&lt;"&amp;$B$2:$B$10701),""), 1), COUNTIF($B$2:$B$10701, "&lt;"&amp;$B$2:$B$10701), 0))</f>
        <v>#N/A</v>
      </c>
    </row>
    <row r="20" spans="1:32" x14ac:dyDescent="0.25">
      <c r="A20" s="24" t="s">
        <v>87</v>
      </c>
      <c r="B20" s="24" t="s">
        <v>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35059.199999999997</v>
      </c>
      <c r="L20" s="24" t="s">
        <v>87</v>
      </c>
      <c r="M20" s="24" t="s">
        <v>58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35059.199999999997</v>
      </c>
      <c r="W20" t="s">
        <v>91</v>
      </c>
      <c r="X20" t="s">
        <v>91</v>
      </c>
      <c r="AF20" t="e">
        <f>INDEX($B$2:$B$92,MATCH(SMALL(IF(COUNTIF($AF$1:AF19,$B$2:$B$10701)=0,COUNTIF($B$2:$B$10701, "&lt;"&amp;$B$2:$B$10701),""), 1), COUNTIF($B$2:$B$10701, "&lt;"&amp;$B$2:$B$10701), 0))</f>
        <v>#N/A</v>
      </c>
    </row>
    <row r="21" spans="1:32" x14ac:dyDescent="0.25">
      <c r="A21" s="24" t="s">
        <v>87</v>
      </c>
      <c r="B21" s="24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35059.199999999997</v>
      </c>
      <c r="L21" s="24" t="s">
        <v>87</v>
      </c>
      <c r="M21" s="24" t="s">
        <v>41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35059.199999999997</v>
      </c>
      <c r="W21" t="s">
        <v>93</v>
      </c>
      <c r="X21" t="s">
        <v>93</v>
      </c>
      <c r="AF21" t="e">
        <f>INDEX($B$2:$B$92,MATCH(SMALL(IF(COUNTIF($AF$1:AF20,$B$2:$B$10701)=0,COUNTIF($B$2:$B$10701, "&lt;"&amp;$B$2:$B$10701),""), 1), COUNTIF($B$2:$B$10701, "&lt;"&amp;$B$2:$B$10701), 0))</f>
        <v>#N/A</v>
      </c>
    </row>
    <row r="22" spans="1:32" x14ac:dyDescent="0.25">
      <c r="A22" s="24" t="s">
        <v>87</v>
      </c>
      <c r="B22" s="24" t="s">
        <v>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35059.199999999997</v>
      </c>
      <c r="L22" s="24" t="s">
        <v>87</v>
      </c>
      <c r="M22" s="24" t="s">
        <v>57</v>
      </c>
      <c r="N22">
        <v>14</v>
      </c>
      <c r="O22">
        <v>1</v>
      </c>
      <c r="P22">
        <v>7.6923076923076925</v>
      </c>
      <c r="Q22">
        <v>1</v>
      </c>
      <c r="R22">
        <v>41.82</v>
      </c>
      <c r="S22">
        <v>60.8</v>
      </c>
      <c r="T22">
        <v>0</v>
      </c>
      <c r="U22">
        <v>0</v>
      </c>
      <c r="V22">
        <v>35059.199999999997</v>
      </c>
      <c r="W22" t="s">
        <v>90</v>
      </c>
      <c r="X22" t="s">
        <v>90</v>
      </c>
      <c r="AF22" t="e">
        <f>INDEX($B$2:$B$92,MATCH(SMALL(IF(COUNTIF($AF$1:AF21,$B$2:$B$10701)=0,COUNTIF($B$2:$B$10701, "&lt;"&amp;$B$2:$B$10701),""), 1), COUNTIF($B$2:$B$10701, "&lt;"&amp;$B$2:$B$10701), 0))</f>
        <v>#N/A</v>
      </c>
    </row>
    <row r="23" spans="1:32" x14ac:dyDescent="0.25">
      <c r="A23" s="24" t="s">
        <v>87</v>
      </c>
      <c r="B23" s="24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35059.199999999997</v>
      </c>
      <c r="L23" s="24"/>
      <c r="M23" s="24"/>
      <c r="W23" t="s">
        <v>89</v>
      </c>
      <c r="AF23" t="e">
        <f>INDEX($B$2:$B$92,MATCH(SMALL(IF(COUNTIF($AF$1:AF22,$B$2:$B$10701)=0,COUNTIF($B$2:$B$10701, "&lt;"&amp;$B$2:$B$10701),""), 1), COUNTIF($B$2:$B$10701, "&lt;"&amp;$B$2:$B$10701), 0))</f>
        <v>#N/A</v>
      </c>
    </row>
    <row r="24" spans="1:32" x14ac:dyDescent="0.25">
      <c r="A24" s="24" t="s">
        <v>87</v>
      </c>
      <c r="B24" s="24" t="s">
        <v>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35059.199999999997</v>
      </c>
      <c r="L24" s="24" t="s">
        <v>87</v>
      </c>
      <c r="M24" s="24" t="s">
        <v>54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35059.199999999997</v>
      </c>
      <c r="W24" t="s">
        <v>92</v>
      </c>
      <c r="X24" t="s">
        <v>92</v>
      </c>
      <c r="AF24" t="e">
        <f>INDEX($B$2:$B$92,MATCH(SMALL(IF(COUNTIF($AF$1:AF23,$B$2:$B$10701)=0,COUNTIF($B$2:$B$10701, "&lt;"&amp;$B$2:$B$10701),""), 1), COUNTIF($B$2:$B$10701, "&lt;"&amp;$B$2:$B$10701), 0))</f>
        <v>#N/A</v>
      </c>
    </row>
    <row r="25" spans="1:32" x14ac:dyDescent="0.25">
      <c r="A25" s="24" t="s">
        <v>87</v>
      </c>
      <c r="B25" s="24" t="s">
        <v>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35059.199999999997</v>
      </c>
      <c r="L25" s="24" t="s">
        <v>87</v>
      </c>
      <c r="M25" s="24" t="s">
        <v>55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35059.199999999997</v>
      </c>
      <c r="W25" t="s">
        <v>88</v>
      </c>
      <c r="X25" t="s">
        <v>88</v>
      </c>
      <c r="AF25" t="e">
        <f>INDEX($B$2:$B$92,MATCH(SMALL(IF(COUNTIF($AF$1:AF24,$B$2:$B$10701)=0,COUNTIF($B$2:$B$10701, "&lt;"&amp;$B$2:$B$10701),""), 1), COUNTIF($B$2:$B$10701, "&lt;"&amp;$B$2:$B$10701), 0))</f>
        <v>#N/A</v>
      </c>
    </row>
    <row r="26" spans="1:32" x14ac:dyDescent="0.25">
      <c r="A26" s="24" t="s">
        <v>94</v>
      </c>
      <c r="B26" s="24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35059.199999999997</v>
      </c>
      <c r="L26" s="24" t="s">
        <v>94</v>
      </c>
      <c r="M26" s="24" t="s">
        <v>54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35059.199999999997</v>
      </c>
      <c r="W26" t="s">
        <v>99</v>
      </c>
      <c r="X26" t="s">
        <v>99</v>
      </c>
      <c r="AF26" t="e">
        <f>INDEX($B$2:$B$92,MATCH(SMALL(IF(COUNTIF($AF$1:AF25,$B$2:$B$10701)=0,COUNTIF($B$2:$B$10701, "&lt;"&amp;$B$2:$B$10701),""), 1), COUNTIF($B$2:$B$10701, "&lt;"&amp;$B$2:$B$10701), 0))</f>
        <v>#N/A</v>
      </c>
    </row>
    <row r="27" spans="1:32" x14ac:dyDescent="0.25">
      <c r="A27" s="24" t="s">
        <v>94</v>
      </c>
      <c r="B27" s="24" t="s">
        <v>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35059.199999999997</v>
      </c>
      <c r="L27" s="24" t="s">
        <v>94</v>
      </c>
      <c r="M27" s="24" t="s">
        <v>41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35059.199999999997</v>
      </c>
      <c r="W27" t="s">
        <v>95</v>
      </c>
      <c r="X27" t="s">
        <v>95</v>
      </c>
      <c r="AF27" t="e">
        <f>INDEX($B$2:$B$92,MATCH(SMALL(IF(COUNTIF($AF$1:AF26,$B$2:$B$10701)=0,COUNTIF($B$2:$B$10701, "&lt;"&amp;$B$2:$B$10701),""), 1), COUNTIF($B$2:$B$10701, "&lt;"&amp;$B$2:$B$10701), 0))</f>
        <v>#N/A</v>
      </c>
    </row>
    <row r="28" spans="1:32" x14ac:dyDescent="0.25">
      <c r="A28" s="24" t="s">
        <v>94</v>
      </c>
      <c r="B28" s="24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35059.199999999997</v>
      </c>
      <c r="L28" s="24" t="s">
        <v>94</v>
      </c>
      <c r="M28" s="24" t="s">
        <v>55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35059.199999999997</v>
      </c>
      <c r="W28" t="s">
        <v>96</v>
      </c>
      <c r="X28" t="s">
        <v>96</v>
      </c>
      <c r="AF28" t="e">
        <f>INDEX($B$2:$B$92,MATCH(SMALL(IF(COUNTIF($AF$1:AF27,$B$2:$B$10701)=0,COUNTIF($B$2:$B$10701, "&lt;"&amp;$B$2:$B$10701),""), 1), COUNTIF($B$2:$B$10701, "&lt;"&amp;$B$2:$B$10701), 0))</f>
        <v>#N/A</v>
      </c>
    </row>
    <row r="29" spans="1:32" x14ac:dyDescent="0.25">
      <c r="A29" s="24" t="s">
        <v>94</v>
      </c>
      <c r="B29" s="24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35059.199999999997</v>
      </c>
      <c r="L29" s="24"/>
      <c r="M29" s="24"/>
      <c r="W29" t="s">
        <v>97</v>
      </c>
      <c r="AF29" t="e">
        <f>INDEX($B$2:$B$92,MATCH(SMALL(IF(COUNTIF($AF$1:AF28,$B$2:$B$10701)=0,COUNTIF($B$2:$B$10701, "&lt;"&amp;$B$2:$B$10701),""), 1), COUNTIF($B$2:$B$10701, "&lt;"&amp;$B$2:$B$10701), 0))</f>
        <v>#N/A</v>
      </c>
    </row>
    <row r="30" spans="1:32" x14ac:dyDescent="0.25">
      <c r="A30" s="24" t="s">
        <v>94</v>
      </c>
      <c r="B30" s="24" t="s">
        <v>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35059.199999999997</v>
      </c>
      <c r="L30" s="24" t="s">
        <v>94</v>
      </c>
      <c r="M30" s="24" t="s">
        <v>57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35059.199999999997</v>
      </c>
      <c r="W30" t="s">
        <v>98</v>
      </c>
      <c r="X30" t="s">
        <v>98</v>
      </c>
      <c r="AF30" t="e">
        <f>INDEX($B$2:$B$92,MATCH(SMALL(IF(COUNTIF($AF$1:AF29,$B$2:$B$10701)=0,COUNTIF($B$2:$B$10701, "&lt;"&amp;$B$2:$B$10701),""), 1), COUNTIF($B$2:$B$10701, "&lt;"&amp;$B$2:$B$10701), 0))</f>
        <v>#N/A</v>
      </c>
    </row>
    <row r="31" spans="1:32" x14ac:dyDescent="0.25">
      <c r="A31" s="24" t="s">
        <v>94</v>
      </c>
      <c r="B31" s="24" t="s">
        <v>58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35059.199999999997</v>
      </c>
      <c r="L31" s="24" t="s">
        <v>94</v>
      </c>
      <c r="M31" s="24" t="s">
        <v>58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35059.199999999997</v>
      </c>
      <c r="W31" t="s">
        <v>100</v>
      </c>
      <c r="X31" t="s">
        <v>100</v>
      </c>
      <c r="AF31" t="e">
        <f>INDEX($B$2:$B$92,MATCH(SMALL(IF(COUNTIF($AF$1:AF30,$B$2:$B$10701)=0,COUNTIF($B$2:$B$10701, "&lt;"&amp;$B$2:$B$10701),""), 1), COUNTIF($B$2:$B$10701, "&lt;"&amp;$B$2:$B$10701), 0))</f>
        <v>#N/A</v>
      </c>
    </row>
    <row r="32" spans="1:32" x14ac:dyDescent="0.25">
      <c r="A32" s="24" t="s">
        <v>101</v>
      </c>
      <c r="B32" s="24" t="s">
        <v>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35059.199999999997</v>
      </c>
      <c r="L32" s="24" t="s">
        <v>101</v>
      </c>
      <c r="M32" s="24" t="s">
        <v>57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35059.199999999997</v>
      </c>
      <c r="W32" t="s">
        <v>105</v>
      </c>
      <c r="X32" t="s">
        <v>105</v>
      </c>
      <c r="AF32" t="e">
        <f>INDEX($B$2:$B$92,MATCH(SMALL(IF(COUNTIF($AF$1:AF31,$B$2:$B$10701)=0,COUNTIF($B$2:$B$10701, "&lt;"&amp;$B$2:$B$10701),""), 1), COUNTIF($B$2:$B$10701, "&lt;"&amp;$B$2:$B$10701), 0))</f>
        <v>#N/A</v>
      </c>
    </row>
    <row r="33" spans="1:32" x14ac:dyDescent="0.25">
      <c r="A33" s="24" t="s">
        <v>101</v>
      </c>
      <c r="B33" s="24" t="s">
        <v>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35059.199999999997</v>
      </c>
      <c r="L33" s="24" t="s">
        <v>101</v>
      </c>
      <c r="M33" s="24" t="s">
        <v>58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35059.199999999997</v>
      </c>
      <c r="W33" t="s">
        <v>106</v>
      </c>
      <c r="X33" t="s">
        <v>106</v>
      </c>
      <c r="AF33" t="e">
        <f>INDEX($B$2:$B$92,MATCH(SMALL(IF(COUNTIF($AF$1:AF32,$B$2:$B$10701)=0,COUNTIF($B$2:$B$10701, "&lt;"&amp;$B$2:$B$10701),""), 1), COUNTIF($B$2:$B$10701, "&lt;"&amp;$B$2:$B$10701), 0))</f>
        <v>#N/A</v>
      </c>
    </row>
    <row r="34" spans="1:32" x14ac:dyDescent="0.25">
      <c r="A34" s="24" t="s">
        <v>101</v>
      </c>
      <c r="B34" s="2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35059.199999999997</v>
      </c>
      <c r="L34" s="24" t="s">
        <v>101</v>
      </c>
      <c r="M34" s="24" t="s">
        <v>54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35059.199999999997</v>
      </c>
      <c r="W34" t="s">
        <v>102</v>
      </c>
      <c r="X34" t="s">
        <v>102</v>
      </c>
      <c r="AF34" t="e">
        <f>INDEX($B$2:$B$92,MATCH(SMALL(IF(COUNTIF($AF$1:AF33,$B$2:$B$10701)=0,COUNTIF($B$2:$B$10701, "&lt;"&amp;$B$2:$B$10701),""), 1), COUNTIF($B$2:$B$10701, "&lt;"&amp;$B$2:$B$10701), 0))</f>
        <v>#N/A</v>
      </c>
    </row>
    <row r="35" spans="1:32" x14ac:dyDescent="0.25">
      <c r="A35" s="24" t="s">
        <v>101</v>
      </c>
      <c r="B35" s="24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35059.199999999997</v>
      </c>
      <c r="L35" s="24" t="s">
        <v>101</v>
      </c>
      <c r="M35" s="24" t="s">
        <v>41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35059.199999999997</v>
      </c>
      <c r="W35" t="s">
        <v>107</v>
      </c>
      <c r="X35" t="s">
        <v>107</v>
      </c>
      <c r="AF35" t="e">
        <f>INDEX($B$2:$B$92,MATCH(SMALL(IF(COUNTIF($AF$1:AF34,$B$2:$B$10701)=0,COUNTIF($B$2:$B$10701, "&lt;"&amp;$B$2:$B$10701),""), 1), COUNTIF($B$2:$B$10701, "&lt;"&amp;$B$2:$B$10701), 0))</f>
        <v>#N/A</v>
      </c>
    </row>
    <row r="36" spans="1:32" x14ac:dyDescent="0.25">
      <c r="A36" s="24" t="s">
        <v>101</v>
      </c>
      <c r="B36" s="24" t="s">
        <v>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35059.199999999997</v>
      </c>
      <c r="L36" s="24" t="s">
        <v>101</v>
      </c>
      <c r="M36" s="24" t="s">
        <v>55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35059.199999999997</v>
      </c>
      <c r="W36" t="s">
        <v>103</v>
      </c>
      <c r="X36" t="s">
        <v>103</v>
      </c>
      <c r="AF36" t="e">
        <f>INDEX($B$2:$B$92,MATCH(SMALL(IF(COUNTIF($AF$1:AF35,$B$2:$B$10701)=0,COUNTIF($B$2:$B$10701, "&lt;"&amp;$B$2:$B$10701),""), 1), COUNTIF($B$2:$B$10701, "&lt;"&amp;$B$2:$B$10701), 0))</f>
        <v>#N/A</v>
      </c>
    </row>
    <row r="37" spans="1:32" x14ac:dyDescent="0.25">
      <c r="A37" s="24" t="s">
        <v>101</v>
      </c>
      <c r="B37" s="24" t="s">
        <v>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35059.199999999997</v>
      </c>
      <c r="L37" s="24"/>
      <c r="M37" s="24"/>
      <c r="W37" t="s">
        <v>104</v>
      </c>
      <c r="AF37" t="e">
        <f>INDEX($B$2:$B$92,MATCH(SMALL(IF(COUNTIF($AF$1:AF36,$B$2:$B$10701)=0,COUNTIF($B$2:$B$10701, "&lt;"&amp;$B$2:$B$10701),""), 1), COUNTIF($B$2:$B$10701, "&lt;"&amp;$B$2:$B$10701), 0))</f>
        <v>#N/A</v>
      </c>
    </row>
    <row r="38" spans="1:32" x14ac:dyDescent="0.25">
      <c r="A38" s="24" t="s">
        <v>108</v>
      </c>
      <c r="B38" s="24" t="s">
        <v>57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35059.199999999997</v>
      </c>
      <c r="L38" s="24" t="s">
        <v>108</v>
      </c>
      <c r="M38" s="24" t="s">
        <v>57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35059.199999999997</v>
      </c>
      <c r="W38" t="s">
        <v>112</v>
      </c>
      <c r="X38" t="s">
        <v>112</v>
      </c>
      <c r="AF38" t="e">
        <f>INDEX($B$2:$B$92,MATCH(SMALL(IF(COUNTIF($AF$1:AF37,$B$2:$B$10701)=0,COUNTIF($B$2:$B$10701, "&lt;"&amp;$B$2:$B$10701),""), 1), COUNTIF($B$2:$B$10701, "&lt;"&amp;$B$2:$B$10701), 0))</f>
        <v>#N/A</v>
      </c>
    </row>
    <row r="39" spans="1:32" x14ac:dyDescent="0.25">
      <c r="A39" s="24" t="s">
        <v>108</v>
      </c>
      <c r="B39" s="24" t="s">
        <v>41</v>
      </c>
      <c r="C39">
        <v>30</v>
      </c>
      <c r="D39">
        <v>0</v>
      </c>
      <c r="E39">
        <v>0</v>
      </c>
      <c r="F39">
        <v>1</v>
      </c>
      <c r="G39">
        <v>0</v>
      </c>
      <c r="H39">
        <v>6583.55</v>
      </c>
      <c r="I39">
        <v>-211.09999999999943</v>
      </c>
      <c r="J39">
        <v>-3.1068561294547838</v>
      </c>
      <c r="K39">
        <v>35059.199999999997</v>
      </c>
      <c r="L39" s="24" t="s">
        <v>108</v>
      </c>
      <c r="M39" s="24" t="s">
        <v>41</v>
      </c>
      <c r="N39">
        <v>107</v>
      </c>
      <c r="O39">
        <v>-2</v>
      </c>
      <c r="P39">
        <v>-1.834862385321101</v>
      </c>
      <c r="Q39">
        <v>11</v>
      </c>
      <c r="R39">
        <v>45.29</v>
      </c>
      <c r="S39">
        <v>6.15</v>
      </c>
      <c r="T39">
        <v>-0.89999999999999947</v>
      </c>
      <c r="U39">
        <v>-12.765957446808503</v>
      </c>
      <c r="V39">
        <v>35059.199999999997</v>
      </c>
      <c r="W39" t="s">
        <v>109</v>
      </c>
      <c r="X39" t="s">
        <v>109</v>
      </c>
      <c r="AF39" t="e">
        <f>INDEX($B$2:$B$92,MATCH(SMALL(IF(COUNTIF($AF$1:AF38,$B$2:$B$10701)=0,COUNTIF($B$2:$B$10701, "&lt;"&amp;$B$2:$B$10701),""), 1), COUNTIF($B$2:$B$10701, "&lt;"&amp;$B$2:$B$10701), 0))</f>
        <v>#N/A</v>
      </c>
    </row>
    <row r="40" spans="1:32" x14ac:dyDescent="0.25">
      <c r="A40" s="24" t="s">
        <v>108</v>
      </c>
      <c r="B40" s="24" t="s">
        <v>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35059.199999999997</v>
      </c>
      <c r="L40" s="24" t="s">
        <v>108</v>
      </c>
      <c r="M40" s="24" t="s">
        <v>54</v>
      </c>
      <c r="N40">
        <v>41</v>
      </c>
      <c r="O40">
        <v>41</v>
      </c>
      <c r="P40">
        <v>0</v>
      </c>
      <c r="Q40">
        <v>1664</v>
      </c>
      <c r="R40">
        <v>62.07</v>
      </c>
      <c r="S40">
        <v>3.75</v>
      </c>
      <c r="T40">
        <v>-821.45</v>
      </c>
      <c r="U40">
        <v>-99.545564711585087</v>
      </c>
      <c r="V40">
        <v>35059.199999999997</v>
      </c>
      <c r="W40" t="s">
        <v>113</v>
      </c>
      <c r="X40" t="s">
        <v>113</v>
      </c>
      <c r="AF40" t="e">
        <f>INDEX($B$2:$B$92,MATCH(SMALL(IF(COUNTIF($AF$1:AF39,$B$2:$B$10701)=0,COUNTIF($B$2:$B$10701, "&lt;"&amp;$B$2:$B$10701),""), 1), COUNTIF($B$2:$B$10701, "&lt;"&amp;$B$2:$B$10701), 0))</f>
        <v>#N/A</v>
      </c>
    </row>
    <row r="41" spans="1:32" x14ac:dyDescent="0.25">
      <c r="A41" s="24" t="s">
        <v>108</v>
      </c>
      <c r="B41" s="24" t="s">
        <v>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35059.199999999997</v>
      </c>
      <c r="L41" s="24" t="s">
        <v>108</v>
      </c>
      <c r="M41" s="24" t="s">
        <v>55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35059.199999999997</v>
      </c>
      <c r="W41" t="s">
        <v>114</v>
      </c>
      <c r="X41" t="s">
        <v>114</v>
      </c>
      <c r="AF41" t="e">
        <f>INDEX($B$2:$B$92,MATCH(SMALL(IF(COUNTIF($AF$1:AF40,$B$2:$B$10701)=0,COUNTIF($B$2:$B$10701, "&lt;"&amp;$B$2:$B$10701),""), 1), COUNTIF($B$2:$B$10701, "&lt;"&amp;$B$2:$B$10701), 0))</f>
        <v>#N/A</v>
      </c>
    </row>
    <row r="42" spans="1:32" x14ac:dyDescent="0.25">
      <c r="A42" s="24" t="s">
        <v>108</v>
      </c>
      <c r="B42" s="24" t="s">
        <v>56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35059.199999999997</v>
      </c>
      <c r="L42" s="24"/>
      <c r="M42" s="24"/>
      <c r="W42" t="s">
        <v>111</v>
      </c>
      <c r="AF42" t="e">
        <f>INDEX($B$2:$B$92,MATCH(SMALL(IF(COUNTIF($AF$1:AF41,$B$2:$B$10701)=0,COUNTIF($B$2:$B$10701, "&lt;"&amp;$B$2:$B$10701),""), 1), COUNTIF($B$2:$B$10701, "&lt;"&amp;$B$2:$B$10701), 0))</f>
        <v>#N/A</v>
      </c>
    </row>
    <row r="43" spans="1:32" x14ac:dyDescent="0.25">
      <c r="A43" s="24" t="s">
        <v>108</v>
      </c>
      <c r="B43" s="24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35059.199999999997</v>
      </c>
      <c r="L43" s="24" t="s">
        <v>108</v>
      </c>
      <c r="M43" s="24" t="s">
        <v>58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35059.199999999997</v>
      </c>
      <c r="W43" t="s">
        <v>110</v>
      </c>
      <c r="X43" t="s">
        <v>110</v>
      </c>
      <c r="AF43" t="e">
        <f>INDEX($B$2:$B$92,MATCH(SMALL(IF(COUNTIF($AF$1:AF42,$B$2:$B$10701)=0,COUNTIF($B$2:$B$10701, "&lt;"&amp;$B$2:$B$10701),""), 1), COUNTIF($B$2:$B$10701, "&lt;"&amp;$B$2:$B$10701), 0))</f>
        <v>#N/A</v>
      </c>
    </row>
    <row r="44" spans="1:32" x14ac:dyDescent="0.25">
      <c r="A44" s="24" t="s">
        <v>115</v>
      </c>
      <c r="B44" s="24" t="s">
        <v>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35059.199999999997</v>
      </c>
      <c r="L44" s="24"/>
      <c r="M44" s="24"/>
      <c r="W44" t="s">
        <v>119</v>
      </c>
      <c r="AF44" t="e">
        <f>INDEX($B$2:$B$92,MATCH(SMALL(IF(COUNTIF($AF$1:AF43,$B$2:$B$10701)=0,COUNTIF($B$2:$B$10701, "&lt;"&amp;$B$2:$B$10701),""), 1), COUNTIF($B$2:$B$10701, "&lt;"&amp;$B$2:$B$10701), 0))</f>
        <v>#N/A</v>
      </c>
    </row>
    <row r="45" spans="1:32" x14ac:dyDescent="0.25">
      <c r="A45" s="24" t="s">
        <v>115</v>
      </c>
      <c r="B45" s="24" t="s">
        <v>56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35059.199999999997</v>
      </c>
      <c r="L45" s="24"/>
      <c r="M45" s="24"/>
      <c r="W45" t="s">
        <v>118</v>
      </c>
      <c r="AF45" t="e">
        <f>INDEX($B$2:$B$92,MATCH(SMALL(IF(COUNTIF($AF$1:AF44,$B$2:$B$10701)=0,COUNTIF($B$2:$B$10701, "&lt;"&amp;$B$2:$B$10701),""), 1), COUNTIF($B$2:$B$10701, "&lt;"&amp;$B$2:$B$10701), 0))</f>
        <v>#N/A</v>
      </c>
    </row>
    <row r="46" spans="1:32" x14ac:dyDescent="0.25">
      <c r="A46" s="24" t="s">
        <v>115</v>
      </c>
      <c r="B46" s="24" t="s">
        <v>58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35059.199999999997</v>
      </c>
      <c r="L46" s="24" t="s">
        <v>115</v>
      </c>
      <c r="M46" s="24" t="s">
        <v>58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35059.199999999997</v>
      </c>
      <c r="W46" t="s">
        <v>120</v>
      </c>
      <c r="X46" t="s">
        <v>120</v>
      </c>
      <c r="AF46" t="e">
        <f>INDEX($B$2:$B$92,MATCH(SMALL(IF(COUNTIF($AF$1:AF45,$B$2:$B$10701)=0,COUNTIF($B$2:$B$10701, "&lt;"&amp;$B$2:$B$10701),""), 1), COUNTIF($B$2:$B$10701, "&lt;"&amp;$B$2:$B$10701), 0))</f>
        <v>#N/A</v>
      </c>
    </row>
    <row r="47" spans="1:32" x14ac:dyDescent="0.25">
      <c r="A47" s="24" t="s">
        <v>115</v>
      </c>
      <c r="B47" s="24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35059.199999999997</v>
      </c>
      <c r="L47" s="24"/>
      <c r="M47" s="24"/>
      <c r="W47" t="s">
        <v>117</v>
      </c>
      <c r="AF47" t="e">
        <f>INDEX($B$2:$B$92,MATCH(SMALL(IF(COUNTIF($AF$1:AF46,$B$2:$B$10701)=0,COUNTIF($B$2:$B$10701, "&lt;"&amp;$B$2:$B$10701),""), 1), COUNTIF($B$2:$B$10701, "&lt;"&amp;$B$2:$B$10701), 0))</f>
        <v>#N/A</v>
      </c>
    </row>
    <row r="48" spans="1:32" x14ac:dyDescent="0.25">
      <c r="A48" s="24" t="s">
        <v>115</v>
      </c>
      <c r="B48" s="24" t="s">
        <v>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35059.199999999997</v>
      </c>
      <c r="L48" s="24" t="s">
        <v>115</v>
      </c>
      <c r="M48" s="24" t="s">
        <v>41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35059.199999999997</v>
      </c>
      <c r="W48" t="s">
        <v>121</v>
      </c>
      <c r="X48" t="s">
        <v>121</v>
      </c>
      <c r="AF48" t="e">
        <f>INDEX($B$2:$B$92,MATCH(SMALL(IF(COUNTIF($AF$1:AF47,$B$2:$B$10701)=0,COUNTIF($B$2:$B$10701, "&lt;"&amp;$B$2:$B$10701),""), 1), COUNTIF($B$2:$B$10701, "&lt;"&amp;$B$2:$B$10701), 0))</f>
        <v>#N/A</v>
      </c>
    </row>
    <row r="49" spans="1:32" x14ac:dyDescent="0.25">
      <c r="A49" s="24" t="s">
        <v>115</v>
      </c>
      <c r="B49" s="24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35059.199999999997</v>
      </c>
      <c r="L49" s="24" t="s">
        <v>115</v>
      </c>
      <c r="M49" s="24" t="s">
        <v>54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35059.199999999997</v>
      </c>
      <c r="W49" t="s">
        <v>116</v>
      </c>
      <c r="X49" t="s">
        <v>116</v>
      </c>
      <c r="AF49" t="e">
        <f>INDEX($B$2:$B$92,MATCH(SMALL(IF(COUNTIF($AF$1:AF48,$B$2:$B$10701)=0,COUNTIF($B$2:$B$10701, "&lt;"&amp;$B$2:$B$10701),""), 1), COUNTIF($B$2:$B$10701, "&lt;"&amp;$B$2:$B$10701), 0))</f>
        <v>#N/A</v>
      </c>
    </row>
    <row r="50" spans="1:32" x14ac:dyDescent="0.25">
      <c r="A50" s="24" t="s">
        <v>122</v>
      </c>
      <c r="B50" s="24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35059.199999999997</v>
      </c>
      <c r="L50" s="24" t="s">
        <v>122</v>
      </c>
      <c r="M50" s="24" t="s">
        <v>54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35059.199999999997</v>
      </c>
      <c r="W50" t="s">
        <v>123</v>
      </c>
      <c r="X50" t="s">
        <v>123</v>
      </c>
      <c r="AF50" t="e">
        <f>INDEX($B$2:$B$92,MATCH(SMALL(IF(COUNTIF($AF$1:AF49,$B$2:$B$10701)=0,COUNTIF($B$2:$B$10701, "&lt;"&amp;$B$2:$B$10701),""), 1), COUNTIF($B$2:$B$10701, "&lt;"&amp;$B$2:$B$10701), 0))</f>
        <v>#N/A</v>
      </c>
    </row>
    <row r="51" spans="1:32" x14ac:dyDescent="0.25">
      <c r="A51" s="24" t="s">
        <v>122</v>
      </c>
      <c r="B51" s="24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35059.199999999997</v>
      </c>
      <c r="L51" s="24" t="s">
        <v>122</v>
      </c>
      <c r="M51" s="24" t="s">
        <v>58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35059.199999999997</v>
      </c>
      <c r="W51" t="s">
        <v>127</v>
      </c>
      <c r="X51" t="s">
        <v>127</v>
      </c>
      <c r="AF51" t="e">
        <f>INDEX($B$2:$B$92,MATCH(SMALL(IF(COUNTIF($AF$1:AF50,$B$2:$B$10701)=0,COUNTIF($B$2:$B$10701, "&lt;"&amp;$B$2:$B$10701),""), 1), COUNTIF($B$2:$B$10701, "&lt;"&amp;$B$2:$B$10701), 0))</f>
        <v>#N/A</v>
      </c>
    </row>
    <row r="52" spans="1:32" x14ac:dyDescent="0.25">
      <c r="A52" s="24" t="s">
        <v>122</v>
      </c>
      <c r="B52" s="24" t="s">
        <v>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35059.199999999997</v>
      </c>
      <c r="L52" s="24" t="s">
        <v>122</v>
      </c>
      <c r="M52" s="24" t="s">
        <v>41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35059.199999999997</v>
      </c>
      <c r="W52" t="s">
        <v>124</v>
      </c>
      <c r="X52" t="s">
        <v>124</v>
      </c>
      <c r="AF52" t="e">
        <f>INDEX($B$2:$B$92,MATCH(SMALL(IF(COUNTIF($AF$1:AF51,$B$2:$B$10701)=0,COUNTIF($B$2:$B$10701, "&lt;"&amp;$B$2:$B$10701),""), 1), COUNTIF($B$2:$B$10701, "&lt;"&amp;$B$2:$B$10701), 0))</f>
        <v>#N/A</v>
      </c>
    </row>
    <row r="53" spans="1:32" x14ac:dyDescent="0.25">
      <c r="A53" s="24" t="s">
        <v>122</v>
      </c>
      <c r="B53" s="24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35059.199999999997</v>
      </c>
      <c r="L53" s="24"/>
      <c r="M53" s="24"/>
      <c r="W53" t="s">
        <v>125</v>
      </c>
      <c r="AF53" t="e">
        <f>INDEX($B$2:$B$92,MATCH(SMALL(IF(COUNTIF($AF$1:AF52,$B$2:$B$10701)=0,COUNTIF($B$2:$B$10701, "&lt;"&amp;$B$2:$B$10701),""), 1), COUNTIF($B$2:$B$10701, "&lt;"&amp;$B$2:$B$10701), 0))</f>
        <v>#N/A</v>
      </c>
    </row>
    <row r="54" spans="1:32" x14ac:dyDescent="0.25">
      <c r="A54" s="24" t="s">
        <v>122</v>
      </c>
      <c r="B54" s="2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35059.199999999997</v>
      </c>
      <c r="L54" s="24"/>
      <c r="M54" s="24"/>
      <c r="W54" t="s">
        <v>128</v>
      </c>
      <c r="AF54" t="e">
        <f>INDEX($B$2:$B$92,MATCH(SMALL(IF(COUNTIF($AF$1:AF53,$B$2:$B$10701)=0,COUNTIF($B$2:$B$10701, "&lt;"&amp;$B$2:$B$10701),""), 1), COUNTIF($B$2:$B$10701, "&lt;"&amp;$B$2:$B$10701), 0))</f>
        <v>#N/A</v>
      </c>
    </row>
    <row r="55" spans="1:32" x14ac:dyDescent="0.25">
      <c r="A55" s="24" t="s">
        <v>122</v>
      </c>
      <c r="B55" s="24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35059.199999999997</v>
      </c>
      <c r="L55" s="24"/>
      <c r="M55" s="24"/>
      <c r="W55" t="s">
        <v>126</v>
      </c>
      <c r="AF55" t="e">
        <f>INDEX($B$2:$B$92,MATCH(SMALL(IF(COUNTIF($AF$1:AF54,$B$2:$B$10701)=0,COUNTIF($B$2:$B$10701, "&lt;"&amp;$B$2:$B$10701),""), 1), COUNTIF($B$2:$B$10701, "&lt;"&amp;$B$2:$B$10701), 0))</f>
        <v>#N/A</v>
      </c>
    </row>
    <row r="56" spans="1:32" x14ac:dyDescent="0.25">
      <c r="A56" s="24" t="s">
        <v>129</v>
      </c>
      <c r="B56" s="24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35059.199999999997</v>
      </c>
      <c r="L56" s="24"/>
      <c r="M56" s="24"/>
      <c r="W56" t="s">
        <v>132</v>
      </c>
      <c r="AF56" t="e">
        <f>INDEX($B$2:$B$92,MATCH(SMALL(IF(COUNTIF($AF$1:AF55,$B$2:$B$10701)=0,COUNTIF($B$2:$B$10701, "&lt;"&amp;$B$2:$B$10701),""), 1), COUNTIF($B$2:$B$10701, "&lt;"&amp;$B$2:$B$10701), 0))</f>
        <v>#N/A</v>
      </c>
    </row>
    <row r="57" spans="1:32" x14ac:dyDescent="0.25">
      <c r="A57" s="24" t="s">
        <v>129</v>
      </c>
      <c r="B57" s="24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35059.199999999997</v>
      </c>
      <c r="L57" s="24" t="s">
        <v>129</v>
      </c>
      <c r="M57" s="24" t="s">
        <v>57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35059.199999999997</v>
      </c>
      <c r="W57" t="s">
        <v>133</v>
      </c>
      <c r="X57" t="s">
        <v>133</v>
      </c>
      <c r="AF57" t="e">
        <f>INDEX($B$2:$B$92,MATCH(SMALL(IF(COUNTIF($AF$1:AF56,$B$2:$B$10701)=0,COUNTIF($B$2:$B$10701, "&lt;"&amp;$B$2:$B$10701),""), 1), COUNTIF($B$2:$B$10701, "&lt;"&amp;$B$2:$B$10701), 0))</f>
        <v>#N/A</v>
      </c>
    </row>
    <row r="58" spans="1:32" x14ac:dyDescent="0.25">
      <c r="A58" s="24" t="s">
        <v>129</v>
      </c>
      <c r="B58" s="24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35059.199999999997</v>
      </c>
      <c r="L58" s="24" t="s">
        <v>129</v>
      </c>
      <c r="M58" s="24" t="s">
        <v>58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35059.199999999997</v>
      </c>
      <c r="W58" t="s">
        <v>134</v>
      </c>
      <c r="X58" t="s">
        <v>134</v>
      </c>
      <c r="AF58" t="e">
        <f>INDEX($B$2:$B$92,MATCH(SMALL(IF(COUNTIF($AF$1:AF57,$B$2:$B$10701)=0,COUNTIF($B$2:$B$10701, "&lt;"&amp;$B$2:$B$10701),""), 1), COUNTIF($B$2:$B$10701, "&lt;"&amp;$B$2:$B$10701), 0))</f>
        <v>#N/A</v>
      </c>
    </row>
    <row r="59" spans="1:32" x14ac:dyDescent="0.25">
      <c r="A59" s="24" t="s">
        <v>129</v>
      </c>
      <c r="B59" s="24" t="s">
        <v>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35059.199999999997</v>
      </c>
      <c r="L59" s="24" t="s">
        <v>129</v>
      </c>
      <c r="M59" s="24" t="s">
        <v>54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35059.199999999997</v>
      </c>
      <c r="W59" t="s">
        <v>135</v>
      </c>
      <c r="X59" t="s">
        <v>135</v>
      </c>
      <c r="AF59" t="e">
        <f>INDEX($B$2:$B$92,MATCH(SMALL(IF(COUNTIF($AF$1:AF58,$B$2:$B$10701)=0,COUNTIF($B$2:$B$10701, "&lt;"&amp;$B$2:$B$10701),""), 1), COUNTIF($B$2:$B$10701, "&lt;"&amp;$B$2:$B$10701), 0))</f>
        <v>#N/A</v>
      </c>
    </row>
    <row r="60" spans="1:32" x14ac:dyDescent="0.25">
      <c r="A60" s="24" t="s">
        <v>129</v>
      </c>
      <c r="B60" s="24" t="s">
        <v>41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35059.199999999997</v>
      </c>
      <c r="L60" s="24" t="s">
        <v>129</v>
      </c>
      <c r="M60" s="24" t="s">
        <v>41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35059.199999999997</v>
      </c>
      <c r="W60" t="s">
        <v>130</v>
      </c>
      <c r="X60" t="s">
        <v>130</v>
      </c>
      <c r="AF60" t="e">
        <f>INDEX($B$2:$B$92,MATCH(SMALL(IF(COUNTIF($AF$1:AF59,$B$2:$B$10701)=0,COUNTIF($B$2:$B$10701, "&lt;"&amp;$B$2:$B$10701),""), 1), COUNTIF($B$2:$B$10701, "&lt;"&amp;$B$2:$B$10701), 0))</f>
        <v>#N/A</v>
      </c>
    </row>
    <row r="61" spans="1:32" x14ac:dyDescent="0.25">
      <c r="A61" s="24" t="s">
        <v>129</v>
      </c>
      <c r="B61" s="24" t="s">
        <v>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35059.199999999997</v>
      </c>
      <c r="L61" s="24"/>
      <c r="M61" s="24"/>
      <c r="W61" t="s">
        <v>131</v>
      </c>
      <c r="AF61" t="e">
        <f>INDEX($B$2:$B$92,MATCH(SMALL(IF(COUNTIF($AF$1:AF60,$B$2:$B$10701)=0,COUNTIF($B$2:$B$10701, "&lt;"&amp;$B$2:$B$10701),""), 1), COUNTIF($B$2:$B$10701, "&lt;"&amp;$B$2:$B$10701), 0))</f>
        <v>#N/A</v>
      </c>
    </row>
    <row r="62" spans="1:32" x14ac:dyDescent="0.25">
      <c r="A62" s="24" t="s">
        <v>136</v>
      </c>
      <c r="B62" s="24" t="s">
        <v>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35059.199999999997</v>
      </c>
      <c r="L62" s="24"/>
      <c r="M62" s="24"/>
      <c r="W62" t="s">
        <v>139</v>
      </c>
      <c r="AF62" t="e">
        <f>INDEX($B$2:$B$92,MATCH(SMALL(IF(COUNTIF($AF$1:AF61,$B$2:$B$10701)=0,COUNTIF($B$2:$B$10701, "&lt;"&amp;$B$2:$B$10701),""), 1), COUNTIF($B$2:$B$10701, "&lt;"&amp;$B$2:$B$10701), 0))</f>
        <v>#N/A</v>
      </c>
    </row>
    <row r="63" spans="1:32" x14ac:dyDescent="0.25">
      <c r="A63" s="24" t="s">
        <v>136</v>
      </c>
      <c r="B63" s="24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35059.199999999997</v>
      </c>
      <c r="L63" s="24" t="s">
        <v>136</v>
      </c>
      <c r="M63" s="24" t="s">
        <v>54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35059.199999999997</v>
      </c>
      <c r="W63" t="s">
        <v>137</v>
      </c>
      <c r="X63" t="s">
        <v>137</v>
      </c>
      <c r="AF63" t="e">
        <f>INDEX($B$2:$B$92,MATCH(SMALL(IF(COUNTIF($AF$1:AF62,$B$2:$B$10701)=0,COUNTIF($B$2:$B$10701, "&lt;"&amp;$B$2:$B$10701),""), 1), COUNTIF($B$2:$B$10701, "&lt;"&amp;$B$2:$B$10701), 0))</f>
        <v>#N/A</v>
      </c>
    </row>
    <row r="64" spans="1:32" x14ac:dyDescent="0.25">
      <c r="A64" s="24" t="s">
        <v>136</v>
      </c>
      <c r="B64" s="24" t="s">
        <v>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35059.199999999997</v>
      </c>
      <c r="L64" s="24" t="s">
        <v>136</v>
      </c>
      <c r="M64" s="24" t="s">
        <v>58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35059.199999999997</v>
      </c>
      <c r="W64" t="s">
        <v>141</v>
      </c>
      <c r="X64" t="s">
        <v>141</v>
      </c>
      <c r="AF64" t="e">
        <f>INDEX($B$2:$B$92,MATCH(SMALL(IF(COUNTIF($AF$1:AF63,$B$2:$B$10701)=0,COUNTIF($B$2:$B$10701, "&lt;"&amp;$B$2:$B$10701),""), 1), COUNTIF($B$2:$B$10701, "&lt;"&amp;$B$2:$B$10701), 0))</f>
        <v>#N/A</v>
      </c>
    </row>
    <row r="65" spans="1:32" x14ac:dyDescent="0.25">
      <c r="A65" s="24" t="s">
        <v>136</v>
      </c>
      <c r="B65" s="24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35059.199999999997</v>
      </c>
      <c r="L65" s="24" t="s">
        <v>136</v>
      </c>
      <c r="M65" s="24" t="s">
        <v>41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35059.199999999997</v>
      </c>
      <c r="W65" t="s">
        <v>138</v>
      </c>
      <c r="X65" t="s">
        <v>138</v>
      </c>
      <c r="AF65" t="e">
        <f>INDEX($B$2:$B$92,MATCH(SMALL(IF(COUNTIF($AF$1:AF64,$B$2:$B$10701)=0,COUNTIF($B$2:$B$10701, "&lt;"&amp;$B$2:$B$10701),""), 1), COUNTIF($B$2:$B$10701, "&lt;"&amp;$B$2:$B$10701), 0))</f>
        <v>#N/A</v>
      </c>
    </row>
    <row r="66" spans="1:32" x14ac:dyDescent="0.25">
      <c r="A66" s="24" t="s">
        <v>136</v>
      </c>
      <c r="B66" s="24" t="s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35059.199999999997</v>
      </c>
      <c r="L66" s="24"/>
      <c r="M66" s="24"/>
      <c r="W66" t="s">
        <v>142</v>
      </c>
      <c r="AF66" t="e">
        <f>INDEX($B$2:$B$92,MATCH(SMALL(IF(COUNTIF($AF$1:AF65,$B$2:$B$10701)=0,COUNTIF($B$2:$B$10701, "&lt;"&amp;$B$2:$B$10701),""), 1), COUNTIF($B$2:$B$10701, "&lt;"&amp;$B$2:$B$10701), 0))</f>
        <v>#N/A</v>
      </c>
    </row>
    <row r="67" spans="1:32" x14ac:dyDescent="0.25">
      <c r="A67" s="24" t="s">
        <v>136</v>
      </c>
      <c r="B67" s="24" t="s">
        <v>57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35059.199999999997</v>
      </c>
      <c r="L67" s="24" t="s">
        <v>136</v>
      </c>
      <c r="M67" s="24" t="s">
        <v>57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35059.199999999997</v>
      </c>
      <c r="W67" t="s">
        <v>140</v>
      </c>
      <c r="X67" t="s">
        <v>140</v>
      </c>
      <c r="AF67" t="e">
        <f>INDEX($B$2:$B$92,MATCH(SMALL(IF(COUNTIF($AF$1:AF66,$B$2:$B$10701)=0,COUNTIF($B$2:$B$10701, "&lt;"&amp;$B$2:$B$10701),""), 1), COUNTIF($B$2:$B$10701, "&lt;"&amp;$B$2:$B$10701), 0))</f>
        <v>#N/A</v>
      </c>
    </row>
    <row r="68" spans="1:32" x14ac:dyDescent="0.25">
      <c r="A68" s="24" t="s">
        <v>143</v>
      </c>
      <c r="B68" s="24" t="s">
        <v>56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35059.199999999997</v>
      </c>
      <c r="L68" s="24"/>
      <c r="M68" s="24"/>
      <c r="W68" t="s">
        <v>146</v>
      </c>
      <c r="AF68" t="e">
        <f>INDEX($B$2:$B$92,MATCH(SMALL(IF(COUNTIF($AF$1:AF67,$B$2:$B$10701)=0,COUNTIF($B$2:$B$10701, "&lt;"&amp;$B$2:$B$10701),""), 1), COUNTIF($B$2:$B$10701, "&lt;"&amp;$B$2:$B$10701), 0))</f>
        <v>#N/A</v>
      </c>
    </row>
    <row r="69" spans="1:32" x14ac:dyDescent="0.25">
      <c r="A69" s="24" t="s">
        <v>143</v>
      </c>
      <c r="B69" s="24" t="s">
        <v>41</v>
      </c>
      <c r="C69">
        <v>213</v>
      </c>
      <c r="D69">
        <v>0</v>
      </c>
      <c r="E69">
        <v>0</v>
      </c>
      <c r="F69">
        <v>3</v>
      </c>
      <c r="G69">
        <v>0</v>
      </c>
      <c r="H69">
        <v>6086.95</v>
      </c>
      <c r="I69">
        <v>-113.05000000000018</v>
      </c>
      <c r="J69">
        <v>-1.8233870967741963</v>
      </c>
      <c r="K69">
        <v>35059.199999999997</v>
      </c>
      <c r="L69" s="24" t="s">
        <v>143</v>
      </c>
      <c r="M69" s="24" t="s">
        <v>41</v>
      </c>
      <c r="N69">
        <v>1905</v>
      </c>
      <c r="O69">
        <v>-2</v>
      </c>
      <c r="P69">
        <v>-0.10487676979549029</v>
      </c>
      <c r="Q69">
        <v>156</v>
      </c>
      <c r="R69">
        <v>41.76</v>
      </c>
      <c r="S69">
        <v>5.75</v>
      </c>
      <c r="T69">
        <v>-1.95</v>
      </c>
      <c r="U69">
        <v>-25.324675324675329</v>
      </c>
      <c r="V69">
        <v>35059.199999999997</v>
      </c>
      <c r="W69" t="s">
        <v>149</v>
      </c>
      <c r="X69" t="s">
        <v>149</v>
      </c>
      <c r="AF69" t="e">
        <f>INDEX($B$2:$B$92,MATCH(SMALL(IF(COUNTIF($AF$1:AF68,$B$2:$B$10701)=0,COUNTIF($B$2:$B$10701, "&lt;"&amp;$B$2:$B$10701),""), 1), COUNTIF($B$2:$B$10701, "&lt;"&amp;$B$2:$B$10701), 0))</f>
        <v>#N/A</v>
      </c>
    </row>
    <row r="70" spans="1:32" x14ac:dyDescent="0.25">
      <c r="A70" s="24" t="s">
        <v>143</v>
      </c>
      <c r="B70" s="24" t="s">
        <v>54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35059.199999999997</v>
      </c>
      <c r="L70" s="24" t="s">
        <v>143</v>
      </c>
      <c r="M70" s="24" t="s">
        <v>54</v>
      </c>
      <c r="N70">
        <v>1937</v>
      </c>
      <c r="O70">
        <v>1411</v>
      </c>
      <c r="P70">
        <v>268.25095057034218</v>
      </c>
      <c r="Q70">
        <v>8296</v>
      </c>
      <c r="R70">
        <v>57.72</v>
      </c>
      <c r="S70">
        <v>3.8</v>
      </c>
      <c r="T70">
        <v>-2.25</v>
      </c>
      <c r="U70">
        <v>-37.190082644628106</v>
      </c>
      <c r="V70">
        <v>35059.199999999997</v>
      </c>
      <c r="W70" t="s">
        <v>144</v>
      </c>
      <c r="X70" t="s">
        <v>144</v>
      </c>
      <c r="AF70" t="e">
        <f>INDEX($B$2:$B$92,MATCH(SMALL(IF(COUNTIF($AF$1:AF69,$B$2:$B$10701)=0,COUNTIF($B$2:$B$10701, "&lt;"&amp;$B$2:$B$10701),""), 1), COUNTIF($B$2:$B$10701, "&lt;"&amp;$B$2:$B$10701), 0))</f>
        <v>#N/A</v>
      </c>
    </row>
    <row r="71" spans="1:32" x14ac:dyDescent="0.25">
      <c r="A71" s="24" t="s">
        <v>143</v>
      </c>
      <c r="B71" s="24" t="s">
        <v>57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35059.199999999997</v>
      </c>
      <c r="L71" s="24" t="s">
        <v>143</v>
      </c>
      <c r="M71" s="24" t="s">
        <v>57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35059.199999999997</v>
      </c>
      <c r="W71" t="s">
        <v>147</v>
      </c>
      <c r="X71" t="s">
        <v>147</v>
      </c>
      <c r="AF71" t="e">
        <f>INDEX($B$2:$B$92,MATCH(SMALL(IF(COUNTIF($AF$1:AF70,$B$2:$B$10701)=0,COUNTIF($B$2:$B$10701, "&lt;"&amp;$B$2:$B$10701),""), 1), COUNTIF($B$2:$B$10701, "&lt;"&amp;$B$2:$B$10701), 0))</f>
        <v>#N/A</v>
      </c>
    </row>
    <row r="72" spans="1:32" x14ac:dyDescent="0.25">
      <c r="A72" s="24" t="s">
        <v>143</v>
      </c>
      <c r="B72" s="24" t="s">
        <v>55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35059.199999999997</v>
      </c>
      <c r="L72" s="24" t="s">
        <v>143</v>
      </c>
      <c r="M72" s="24" t="s">
        <v>55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35059.199999999997</v>
      </c>
      <c r="W72" t="s">
        <v>145</v>
      </c>
      <c r="X72" t="s">
        <v>145</v>
      </c>
      <c r="AF72" t="e">
        <f>INDEX($B$2:$B$92,MATCH(SMALL(IF(COUNTIF($AF$1:AF71,$B$2:$B$10701)=0,COUNTIF($B$2:$B$10701, "&lt;"&amp;$B$2:$B$10701),""), 1), COUNTIF($B$2:$B$10701, "&lt;"&amp;$B$2:$B$10701), 0))</f>
        <v>#N/A</v>
      </c>
    </row>
    <row r="73" spans="1:32" x14ac:dyDescent="0.25">
      <c r="A73" s="24" t="s">
        <v>143</v>
      </c>
      <c r="B73" s="24" t="s">
        <v>58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35059.199999999997</v>
      </c>
      <c r="L73" s="24" t="s">
        <v>143</v>
      </c>
      <c r="M73" s="24" t="s">
        <v>58</v>
      </c>
      <c r="N73">
        <v>234</v>
      </c>
      <c r="O73">
        <v>4</v>
      </c>
      <c r="P73">
        <v>1.7391304347826086</v>
      </c>
      <c r="Q73">
        <v>77</v>
      </c>
      <c r="R73">
        <v>30.21</v>
      </c>
      <c r="S73">
        <v>44</v>
      </c>
      <c r="T73">
        <v>-14.1</v>
      </c>
      <c r="U73">
        <v>-24.268502581755602</v>
      </c>
      <c r="V73">
        <v>35059.199999999997</v>
      </c>
      <c r="W73" t="s">
        <v>148</v>
      </c>
      <c r="X73" t="s">
        <v>148</v>
      </c>
      <c r="AF73" t="e">
        <f>INDEX($B$2:$B$92,MATCH(SMALL(IF(COUNTIF($AF$1:AF72,$B$2:$B$10701)=0,COUNTIF($B$2:$B$10701, "&lt;"&amp;$B$2:$B$10701),""), 1), COUNTIF($B$2:$B$10701, "&lt;"&amp;$B$2:$B$10701), 0))</f>
        <v>#N/A</v>
      </c>
    </row>
    <row r="74" spans="1:32" x14ac:dyDescent="0.25">
      <c r="A74" s="24" t="s">
        <v>150</v>
      </c>
      <c r="B74" s="24" t="s">
        <v>57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35059.199999999997</v>
      </c>
      <c r="L74" s="24"/>
      <c r="M74" s="24"/>
      <c r="W74" t="s">
        <v>155</v>
      </c>
      <c r="AF74" t="e">
        <f>INDEX($B$2:$B$92,MATCH(SMALL(IF(COUNTIF($AF$1:AF73,$B$2:$B$10701)=0,COUNTIF($B$2:$B$10701, "&lt;"&amp;$B$2:$B$10701),""), 1), COUNTIF($B$2:$B$10701, "&lt;"&amp;$B$2:$B$10701), 0))</f>
        <v>#N/A</v>
      </c>
    </row>
    <row r="75" spans="1:32" x14ac:dyDescent="0.25">
      <c r="A75" s="24" t="s">
        <v>150</v>
      </c>
      <c r="B75" s="24" t="s">
        <v>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35059.199999999997</v>
      </c>
      <c r="L75" s="24"/>
      <c r="M75" s="24"/>
      <c r="W75" t="s">
        <v>154</v>
      </c>
      <c r="AF75" t="e">
        <f>INDEX($B$2:$B$92,MATCH(SMALL(IF(COUNTIF($AF$1:AF74,$B$2:$B$10701)=0,COUNTIF($B$2:$B$10701, "&lt;"&amp;$B$2:$B$10701),""), 1), COUNTIF($B$2:$B$10701, "&lt;"&amp;$B$2:$B$10701), 0))</f>
        <v>#N/A</v>
      </c>
    </row>
    <row r="76" spans="1:32" x14ac:dyDescent="0.25">
      <c r="A76" s="24" t="s">
        <v>150</v>
      </c>
      <c r="B76" s="24" t="s">
        <v>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35059.199999999997</v>
      </c>
      <c r="L76" s="24"/>
      <c r="M76" s="24"/>
      <c r="W76" t="s">
        <v>156</v>
      </c>
      <c r="AF76" t="e">
        <f>INDEX($B$2:$B$92,MATCH(SMALL(IF(COUNTIF($AF$1:AF75,$B$2:$B$10701)=0,COUNTIF($B$2:$B$10701, "&lt;"&amp;$B$2:$B$10701),""), 1), COUNTIF($B$2:$B$10701, "&lt;"&amp;$B$2:$B$10701), 0))</f>
        <v>#N/A</v>
      </c>
    </row>
    <row r="77" spans="1:32" x14ac:dyDescent="0.25">
      <c r="A77" s="24" t="s">
        <v>150</v>
      </c>
      <c r="B77" s="24" t="s">
        <v>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35059.199999999997</v>
      </c>
      <c r="L77" s="24"/>
      <c r="M77" s="24"/>
      <c r="W77" t="s">
        <v>153</v>
      </c>
      <c r="AF77" t="e">
        <f>INDEX($B$2:$B$92,MATCH(SMALL(IF(COUNTIF($AF$1:AF76,$B$2:$B$10701)=0,COUNTIF($B$2:$B$10701, "&lt;"&amp;$B$2:$B$10701),""), 1), COUNTIF($B$2:$B$10701, "&lt;"&amp;$B$2:$B$10701), 0))</f>
        <v>#N/A</v>
      </c>
    </row>
    <row r="78" spans="1:32" x14ac:dyDescent="0.25">
      <c r="A78" s="24" t="s">
        <v>150</v>
      </c>
      <c r="B78" s="24" t="s">
        <v>41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35059.199999999997</v>
      </c>
      <c r="L78" s="24" t="s">
        <v>150</v>
      </c>
      <c r="M78" s="24" t="s">
        <v>41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35059.199999999997</v>
      </c>
      <c r="W78" t="s">
        <v>152</v>
      </c>
      <c r="X78" t="s">
        <v>152</v>
      </c>
      <c r="AF78" t="e">
        <f>INDEX($B$2:$B$92,MATCH(SMALL(IF(COUNTIF($AF$1:AF77,$B$2:$B$10701)=0,COUNTIF($B$2:$B$10701, "&lt;"&amp;$B$2:$B$10701),""), 1), COUNTIF($B$2:$B$10701, "&lt;"&amp;$B$2:$B$10701), 0))</f>
        <v>#N/A</v>
      </c>
    </row>
    <row r="79" spans="1:32" x14ac:dyDescent="0.25">
      <c r="A79" s="24" t="s">
        <v>150</v>
      </c>
      <c r="B79" s="24" t="s">
        <v>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35059.199999999997</v>
      </c>
      <c r="L79" s="24" t="s">
        <v>150</v>
      </c>
      <c r="M79" s="24" t="s">
        <v>54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35059.199999999997</v>
      </c>
      <c r="W79" t="s">
        <v>151</v>
      </c>
      <c r="X79" t="s">
        <v>151</v>
      </c>
      <c r="AF79" t="e">
        <f>INDEX($B$2:$B$92,MATCH(SMALL(IF(COUNTIF($AF$1:AF78,$B$2:$B$10701)=0,COUNTIF($B$2:$B$10701, "&lt;"&amp;$B$2:$B$10701),""), 1), COUNTIF($B$2:$B$10701, "&lt;"&amp;$B$2:$B$10701), 0))</f>
        <v>#N/A</v>
      </c>
    </row>
    <row r="80" spans="1:32" x14ac:dyDescent="0.25">
      <c r="A80" s="24" t="s">
        <v>157</v>
      </c>
      <c r="B80" s="24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35059.199999999997</v>
      </c>
      <c r="L80" s="24" t="s">
        <v>157</v>
      </c>
      <c r="M80" s="24" t="s">
        <v>54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35059.199999999997</v>
      </c>
      <c r="W80" t="s">
        <v>158</v>
      </c>
      <c r="X80" t="s">
        <v>158</v>
      </c>
      <c r="AF80" t="e">
        <f>INDEX($B$2:$B$92,MATCH(SMALL(IF(COUNTIF($AF$1:AF79,$B$2:$B$10701)=0,COUNTIF($B$2:$B$10701, "&lt;"&amp;$B$2:$B$10701),""), 1), COUNTIF($B$2:$B$10701, "&lt;"&amp;$B$2:$B$10701), 0))</f>
        <v>#N/A</v>
      </c>
    </row>
    <row r="81" spans="1:32" x14ac:dyDescent="0.25">
      <c r="A81" s="24" t="s">
        <v>157</v>
      </c>
      <c r="B81" s="24" t="s">
        <v>58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35059.199999999997</v>
      </c>
      <c r="L81" s="24"/>
      <c r="M81" s="24"/>
      <c r="W81" t="s">
        <v>163</v>
      </c>
      <c r="AF81" t="e">
        <f>INDEX($B$2:$B$92,MATCH(SMALL(IF(COUNTIF($AF$1:AF80,$B$2:$B$10701)=0,COUNTIF($B$2:$B$10701, "&lt;"&amp;$B$2:$B$10701),""), 1), COUNTIF($B$2:$B$10701, "&lt;"&amp;$B$2:$B$10701), 0))</f>
        <v>#N/A</v>
      </c>
    </row>
    <row r="82" spans="1:32" x14ac:dyDescent="0.25">
      <c r="A82" s="24" t="s">
        <v>157</v>
      </c>
      <c r="B82" s="24" t="s">
        <v>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35059.199999999997</v>
      </c>
      <c r="L82" s="24" t="s">
        <v>157</v>
      </c>
      <c r="M82" s="24" t="s">
        <v>41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35059.199999999997</v>
      </c>
      <c r="W82" t="s">
        <v>159</v>
      </c>
      <c r="X82" t="s">
        <v>159</v>
      </c>
      <c r="AF82" t="e">
        <f>INDEX($B$2:$B$92,MATCH(SMALL(IF(COUNTIF($AF$1:AF81,$B$2:$B$10701)=0,COUNTIF($B$2:$B$10701, "&lt;"&amp;$B$2:$B$10701),""), 1), COUNTIF($B$2:$B$10701, "&lt;"&amp;$B$2:$B$10701), 0))</f>
        <v>#N/A</v>
      </c>
    </row>
    <row r="83" spans="1:32" x14ac:dyDescent="0.25">
      <c r="A83" s="24" t="s">
        <v>157</v>
      </c>
      <c r="B83" s="24" t="s">
        <v>55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35059.199999999997</v>
      </c>
      <c r="L83" s="24"/>
      <c r="M83" s="24"/>
      <c r="W83" t="s">
        <v>160</v>
      </c>
      <c r="AF83" t="e">
        <f>INDEX($B$2:$B$92,MATCH(SMALL(IF(COUNTIF($AF$1:AF82,$B$2:$B$10701)=0,COUNTIF($B$2:$B$10701, "&lt;"&amp;$B$2:$B$10701),""), 1), COUNTIF($B$2:$B$10701, "&lt;"&amp;$B$2:$B$10701), 0))</f>
        <v>#N/A</v>
      </c>
    </row>
    <row r="84" spans="1:32" x14ac:dyDescent="0.25">
      <c r="A84" s="24" t="s">
        <v>157</v>
      </c>
      <c r="B84" s="24" t="s">
        <v>56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35059.199999999997</v>
      </c>
      <c r="L84" s="24"/>
      <c r="M84" s="24"/>
      <c r="W84" t="s">
        <v>161</v>
      </c>
      <c r="AF84" t="e">
        <f>INDEX($B$2:$B$92,MATCH(SMALL(IF(COUNTIF($AF$1:AF83,$B$2:$B$10701)=0,COUNTIF($B$2:$B$10701, "&lt;"&amp;$B$2:$B$10701),""), 1), COUNTIF($B$2:$B$10701, "&lt;"&amp;$B$2:$B$10701), 0))</f>
        <v>#N/A</v>
      </c>
    </row>
    <row r="85" spans="1:32" x14ac:dyDescent="0.25">
      <c r="A85" s="24" t="s">
        <v>157</v>
      </c>
      <c r="B85" s="24" t="s">
        <v>57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35059.199999999997</v>
      </c>
      <c r="L85" s="24"/>
      <c r="M85" s="24"/>
      <c r="W85" t="s">
        <v>162</v>
      </c>
      <c r="AF85" t="e">
        <f>INDEX($B$2:$B$92,MATCH(SMALL(IF(COUNTIF($AF$1:AF84,$B$2:$B$10701)=0,COUNTIF($B$2:$B$10701, "&lt;"&amp;$B$2:$B$10701),""), 1), COUNTIF($B$2:$B$10701, "&lt;"&amp;$B$2:$B$10701), 0))</f>
        <v>#N/A</v>
      </c>
    </row>
    <row r="86" spans="1:32" x14ac:dyDescent="0.25">
      <c r="A86" s="24" t="s">
        <v>164</v>
      </c>
      <c r="B86" s="24" t="s">
        <v>56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35059.199999999997</v>
      </c>
      <c r="L86" s="24"/>
      <c r="M86" s="24"/>
      <c r="W86" t="s">
        <v>168</v>
      </c>
      <c r="AF86" t="e">
        <f>INDEX($B$2:$B$92,MATCH(SMALL(IF(COUNTIF($AF$1:AF85,$B$2:$B$10701)=0,COUNTIF($B$2:$B$10701, "&lt;"&amp;$B$2:$B$10701),""), 1), COUNTIF($B$2:$B$10701, "&lt;"&amp;$B$2:$B$10701), 0))</f>
        <v>#N/A</v>
      </c>
    </row>
    <row r="87" spans="1:32" x14ac:dyDescent="0.25">
      <c r="A87" s="24" t="s">
        <v>164</v>
      </c>
      <c r="B87" s="24" t="s">
        <v>54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35059.199999999997</v>
      </c>
      <c r="L87" s="24" t="s">
        <v>164</v>
      </c>
      <c r="M87" s="24" t="s">
        <v>54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35059.199999999997</v>
      </c>
      <c r="W87" t="s">
        <v>165</v>
      </c>
      <c r="X87" t="s">
        <v>165</v>
      </c>
      <c r="AF87" t="e">
        <f>INDEX($B$2:$B$92,MATCH(SMALL(IF(COUNTIF($AF$1:AF86,$B$2:$B$10701)=0,COUNTIF($B$2:$B$10701, "&lt;"&amp;$B$2:$B$10701),""), 1), COUNTIF($B$2:$B$10701, "&lt;"&amp;$B$2:$B$10701), 0))</f>
        <v>#N/A</v>
      </c>
    </row>
    <row r="88" spans="1:32" x14ac:dyDescent="0.25">
      <c r="A88" s="24" t="s">
        <v>164</v>
      </c>
      <c r="B88" s="24" t="s">
        <v>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35059.199999999997</v>
      </c>
      <c r="L88" s="24" t="s">
        <v>164</v>
      </c>
      <c r="M88" s="24" t="s">
        <v>59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35059.199999999997</v>
      </c>
      <c r="W88" t="s">
        <v>166</v>
      </c>
      <c r="X88" t="s">
        <v>166</v>
      </c>
      <c r="AF88" t="e">
        <f>INDEX($B$2:$B$92,MATCH(SMALL(IF(COUNTIF($AF$1:AF87,$B$2:$B$10701)=0,COUNTIF($B$2:$B$10701, "&lt;"&amp;$B$2:$B$10701),""), 1), COUNTIF($B$2:$B$10701, "&lt;"&amp;$B$2:$B$10701), 0))</f>
        <v>#N/A</v>
      </c>
    </row>
    <row r="89" spans="1:32" x14ac:dyDescent="0.25">
      <c r="A89" s="24" t="s">
        <v>164</v>
      </c>
      <c r="B89" s="24" t="s">
        <v>58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35059.199999999997</v>
      </c>
      <c r="L89" s="24" t="s">
        <v>164</v>
      </c>
      <c r="M89" s="24" t="s">
        <v>58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35059.199999999997</v>
      </c>
      <c r="W89" t="s">
        <v>170</v>
      </c>
      <c r="X89" t="s">
        <v>170</v>
      </c>
      <c r="AF89" t="e">
        <f>INDEX($B$2:$B$92,MATCH(SMALL(IF(COUNTIF($AF$1:AF88,$B$2:$B$10701)=0,COUNTIF($B$2:$B$10701, "&lt;"&amp;$B$2:$B$10701),""), 1), COUNTIF($B$2:$B$10701, "&lt;"&amp;$B$2:$B$10701), 0))</f>
        <v>#N/A</v>
      </c>
    </row>
    <row r="90" spans="1:32" x14ac:dyDescent="0.25">
      <c r="A90" s="24" t="s">
        <v>164</v>
      </c>
      <c r="B90" s="24" t="s">
        <v>41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35059.199999999997</v>
      </c>
      <c r="L90" s="24" t="s">
        <v>164</v>
      </c>
      <c r="M90" s="24" t="s">
        <v>41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35059.199999999997</v>
      </c>
      <c r="W90" t="s">
        <v>171</v>
      </c>
      <c r="X90" t="s">
        <v>171</v>
      </c>
      <c r="AF90" t="e">
        <f>INDEX($B$2:$B$92,MATCH(SMALL(IF(COUNTIF($AF$1:AF89,$B$2:$B$10701)=0,COUNTIF($B$2:$B$10701, "&lt;"&amp;$B$2:$B$10701),""), 1), COUNTIF($B$2:$B$10701, "&lt;"&amp;$B$2:$B$10701), 0))</f>
        <v>#N/A</v>
      </c>
    </row>
    <row r="91" spans="1:32" x14ac:dyDescent="0.25">
      <c r="A91" s="24" t="s">
        <v>164</v>
      </c>
      <c r="B91" s="24" t="s">
        <v>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35059.199999999997</v>
      </c>
      <c r="L91" s="24"/>
      <c r="M91" s="24"/>
      <c r="W91" t="s">
        <v>167</v>
      </c>
      <c r="AF91" t="e">
        <f>INDEX($B$2:$B$92,MATCH(SMALL(IF(COUNTIF($AF$1:AF90,$B$2:$B$10701)=0,COUNTIF($B$2:$B$10701, "&lt;"&amp;$B$2:$B$10701),""), 1), COUNTIF($B$2:$B$10701, "&lt;"&amp;$B$2:$B$10701), 0))</f>
        <v>#N/A</v>
      </c>
    </row>
    <row r="92" spans="1:32" x14ac:dyDescent="0.25">
      <c r="A92" s="24" t="s">
        <v>164</v>
      </c>
      <c r="B92" s="24" t="s">
        <v>57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35059.199999999997</v>
      </c>
      <c r="L92" s="24"/>
      <c r="M92" s="24"/>
      <c r="W92" t="s">
        <v>169</v>
      </c>
      <c r="AF92" t="e">
        <f>INDEX($B$2:$B$92,MATCH(SMALL(IF(COUNTIF($AF$1:AF91,$B$2:$B$10701)=0,COUNTIF($B$2:$B$10701, "&lt;"&amp;$B$2:$B$10701),""), 1), COUNTIF($B$2:$B$10701, "&lt;"&amp;$B$2:$B$10701), 0))</f>
        <v>#N/A</v>
      </c>
    </row>
    <row r="93" spans="1:32" x14ac:dyDescent="0.25">
      <c r="A93" s="24" t="s">
        <v>172</v>
      </c>
      <c r="B93" s="24" t="s">
        <v>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35059.199999999997</v>
      </c>
      <c r="L93" s="24"/>
      <c r="M93" s="24"/>
      <c r="W93" t="s">
        <v>174</v>
      </c>
      <c r="AF93" t="e">
        <f>INDEX($B$2:$B$92,MATCH(SMALL(IF(COUNTIF($AF$1:AF92,$B$2:$B$10701)=0,COUNTIF($B$2:$B$10701, "&lt;"&amp;$B$2:$B$10701),""), 1), COUNTIF($B$2:$B$10701, "&lt;"&amp;$B$2:$B$10701), 0))</f>
        <v>#N/A</v>
      </c>
    </row>
    <row r="94" spans="1:32" x14ac:dyDescent="0.25">
      <c r="A94" s="24" t="s">
        <v>172</v>
      </c>
      <c r="B94" s="24" t="s">
        <v>57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35059.199999999997</v>
      </c>
      <c r="L94" s="24"/>
      <c r="M94" s="24"/>
      <c r="W94" t="s">
        <v>176</v>
      </c>
      <c r="AF94" t="e">
        <f>INDEX($B$2:$B$92,MATCH(SMALL(IF(COUNTIF($AF$1:AF93,$B$2:$B$10701)=0,COUNTIF($B$2:$B$10701, "&lt;"&amp;$B$2:$B$10701),""), 1), COUNTIF($B$2:$B$10701, "&lt;"&amp;$B$2:$B$10701), 0))</f>
        <v>#N/A</v>
      </c>
    </row>
    <row r="95" spans="1:32" x14ac:dyDescent="0.25">
      <c r="A95" s="24" t="s">
        <v>172</v>
      </c>
      <c r="B95" s="24" t="s">
        <v>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35059.199999999997</v>
      </c>
      <c r="L95" s="24"/>
      <c r="M95" s="24"/>
      <c r="W95" t="s">
        <v>177</v>
      </c>
      <c r="AF95" t="e">
        <f>INDEX($B$2:$B$92,MATCH(SMALL(IF(COUNTIF($AF$1:AF94,$B$2:$B$10701)=0,COUNTIF($B$2:$B$10701, "&lt;"&amp;$B$2:$B$10701),""), 1), COUNTIF($B$2:$B$10701, "&lt;"&amp;$B$2:$B$10701), 0))</f>
        <v>#N/A</v>
      </c>
    </row>
    <row r="96" spans="1:32" x14ac:dyDescent="0.25">
      <c r="A96" s="24" t="s">
        <v>172</v>
      </c>
      <c r="B96" s="24" t="s">
        <v>58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35059.199999999997</v>
      </c>
      <c r="L96" s="24" t="s">
        <v>172</v>
      </c>
      <c r="M96" s="24" t="s">
        <v>58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35059.199999999997</v>
      </c>
      <c r="W96" t="s">
        <v>178</v>
      </c>
      <c r="X96" t="s">
        <v>178</v>
      </c>
      <c r="AF96" t="e">
        <f>INDEX($B$2:$B$92,MATCH(SMALL(IF(COUNTIF($AF$1:AF95,$B$2:$B$10701)=0,COUNTIF($B$2:$B$10701, "&lt;"&amp;$B$2:$B$10701),""), 1), COUNTIF($B$2:$B$10701, "&lt;"&amp;$B$2:$B$10701), 0))</f>
        <v>#N/A</v>
      </c>
    </row>
    <row r="97" spans="1:32" x14ac:dyDescent="0.25">
      <c r="A97" s="24" t="s">
        <v>172</v>
      </c>
      <c r="B97" s="24" t="s">
        <v>54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35059.199999999997</v>
      </c>
      <c r="L97" s="24" t="s">
        <v>172</v>
      </c>
      <c r="M97" s="24" t="s">
        <v>54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35059.199999999997</v>
      </c>
      <c r="W97" t="s">
        <v>179</v>
      </c>
      <c r="X97" t="s">
        <v>179</v>
      </c>
      <c r="AF97" t="e">
        <f>INDEX($B$2:$B$92,MATCH(SMALL(IF(COUNTIF($AF$1:AF96,$B$2:$B$10701)=0,COUNTIF($B$2:$B$10701, "&lt;"&amp;$B$2:$B$10701),""), 1), COUNTIF($B$2:$B$10701, "&lt;"&amp;$B$2:$B$10701), 0))</f>
        <v>#N/A</v>
      </c>
    </row>
    <row r="98" spans="1:32" x14ac:dyDescent="0.25">
      <c r="A98" s="24" t="s">
        <v>172</v>
      </c>
      <c r="B98" s="24" t="s">
        <v>41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35059.199999999997</v>
      </c>
      <c r="L98" s="24" t="s">
        <v>172</v>
      </c>
      <c r="M98" s="24" t="s">
        <v>41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35059.199999999997</v>
      </c>
      <c r="W98" t="s">
        <v>173</v>
      </c>
      <c r="X98" t="s">
        <v>173</v>
      </c>
      <c r="AF98" t="e">
        <f>INDEX($B$2:$B$92,MATCH(SMALL(IF(COUNTIF($AF$1:AF97,$B$2:$B$10701)=0,COUNTIF($B$2:$B$10701, "&lt;"&amp;$B$2:$B$10701),""), 1), COUNTIF($B$2:$B$10701, "&lt;"&amp;$B$2:$B$10701), 0))</f>
        <v>#N/A</v>
      </c>
    </row>
    <row r="99" spans="1:32" x14ac:dyDescent="0.25">
      <c r="A99" s="24" t="s">
        <v>172</v>
      </c>
      <c r="B99" s="24" t="s">
        <v>56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35059.199999999997</v>
      </c>
      <c r="L99" s="24"/>
      <c r="M99" s="24"/>
      <c r="W99" t="s">
        <v>175</v>
      </c>
      <c r="AF99" t="e">
        <f>INDEX($B$2:$B$92,MATCH(SMALL(IF(COUNTIF($AF$1:AF98,$B$2:$B$10701)=0,COUNTIF($B$2:$B$10701, "&lt;"&amp;$B$2:$B$10701),""), 1), COUNTIF($B$2:$B$10701, "&lt;"&amp;$B$2:$B$10701), 0))</f>
        <v>#N/A</v>
      </c>
    </row>
    <row r="100" spans="1:32" x14ac:dyDescent="0.25">
      <c r="A100" s="24" t="s">
        <v>180</v>
      </c>
      <c r="B100" s="24" t="s">
        <v>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35059.199999999997</v>
      </c>
      <c r="L100" s="24"/>
      <c r="M100" s="24"/>
      <c r="W100" t="s">
        <v>184</v>
      </c>
      <c r="AF100" t="e">
        <f>INDEX($B$2:$B$92,MATCH(SMALL(IF(COUNTIF($AF$1:AF99,$B$2:$B$10701)=0,COUNTIF($B$2:$B$10701, "&lt;"&amp;$B$2:$B$10701),""), 1), COUNTIF($B$2:$B$10701, "&lt;"&amp;$B$2:$B$10701), 0))</f>
        <v>#N/A</v>
      </c>
    </row>
    <row r="101" spans="1:32" x14ac:dyDescent="0.25">
      <c r="A101" s="24" t="s">
        <v>180</v>
      </c>
      <c r="B101" s="24" t="s">
        <v>57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35059.199999999997</v>
      </c>
      <c r="L101" s="24"/>
      <c r="M101" s="24"/>
      <c r="W101" t="s">
        <v>185</v>
      </c>
      <c r="AF101" t="e">
        <f>INDEX($B$2:$B$92,MATCH(SMALL(IF(COUNTIF($AF$1:AF100,$B$2:$B$10701)=0,COUNTIF($B$2:$B$10701, "&lt;"&amp;$B$2:$B$10701),""), 1), COUNTIF($B$2:$B$10701, "&lt;"&amp;$B$2:$B$10701), 0))</f>
        <v>#N/A</v>
      </c>
    </row>
    <row r="102" spans="1:32" x14ac:dyDescent="0.25">
      <c r="A102" s="24" t="s">
        <v>180</v>
      </c>
      <c r="B102" s="24" t="s">
        <v>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35059.199999999997</v>
      </c>
      <c r="L102" s="24"/>
      <c r="M102" s="24"/>
      <c r="W102" t="s">
        <v>186</v>
      </c>
      <c r="AF102" t="e">
        <f>INDEX($B$2:$B$92,MATCH(SMALL(IF(COUNTIF($AF$1:AF101,$B$2:$B$10701)=0,COUNTIF($B$2:$B$10701, "&lt;"&amp;$B$2:$B$10701),""), 1), COUNTIF($B$2:$B$10701, "&lt;"&amp;$B$2:$B$10701), 0))</f>
        <v>#N/A</v>
      </c>
    </row>
    <row r="103" spans="1:32" x14ac:dyDescent="0.25">
      <c r="A103" s="24" t="s">
        <v>180</v>
      </c>
      <c r="B103" s="24" t="s">
        <v>58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35059.199999999997</v>
      </c>
      <c r="L103" s="24" t="s">
        <v>180</v>
      </c>
      <c r="M103" s="24" t="s">
        <v>58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35059.199999999997</v>
      </c>
      <c r="W103" t="s">
        <v>187</v>
      </c>
      <c r="X103" t="s">
        <v>187</v>
      </c>
      <c r="AF103" t="e">
        <f>INDEX($B$2:$B$92,MATCH(SMALL(IF(COUNTIF($AF$1:AF102,$B$2:$B$10701)=0,COUNTIF($B$2:$B$10701, "&lt;"&amp;$B$2:$B$10701),""), 1), COUNTIF($B$2:$B$10701, "&lt;"&amp;$B$2:$B$10701), 0))</f>
        <v>#N/A</v>
      </c>
    </row>
    <row r="104" spans="1:32" x14ac:dyDescent="0.25">
      <c r="A104" s="24" t="s">
        <v>180</v>
      </c>
      <c r="B104" s="24" t="s">
        <v>41</v>
      </c>
      <c r="C104">
        <v>91</v>
      </c>
      <c r="D104">
        <v>-3</v>
      </c>
      <c r="E104">
        <v>-3.1914893617021276</v>
      </c>
      <c r="F104">
        <v>6</v>
      </c>
      <c r="G104">
        <v>49.32</v>
      </c>
      <c r="H104">
        <v>5676.05</v>
      </c>
      <c r="I104">
        <v>-63.949999999999818</v>
      </c>
      <c r="J104">
        <v>-1.1141114982578364</v>
      </c>
      <c r="K104">
        <v>35059.199999999997</v>
      </c>
      <c r="L104" s="24" t="s">
        <v>180</v>
      </c>
      <c r="M104" s="24" t="s">
        <v>41</v>
      </c>
      <c r="N104">
        <v>705</v>
      </c>
      <c r="O104">
        <v>21</v>
      </c>
      <c r="P104">
        <v>3.070175438596491</v>
      </c>
      <c r="Q104">
        <v>217</v>
      </c>
      <c r="R104">
        <v>39.44</v>
      </c>
      <c r="S104">
        <v>6.65</v>
      </c>
      <c r="T104">
        <v>-1.7999999999999989</v>
      </c>
      <c r="U104">
        <v>-21.301775147928986</v>
      </c>
      <c r="V104">
        <v>35059.199999999997</v>
      </c>
      <c r="W104" t="s">
        <v>182</v>
      </c>
      <c r="X104" t="s">
        <v>182</v>
      </c>
      <c r="AF104" t="e">
        <f>INDEX($B$2:$B$92,MATCH(SMALL(IF(COUNTIF($AF$1:AF103,$B$2:$B$10701)=0,COUNTIF($B$2:$B$10701, "&lt;"&amp;$B$2:$B$10701),""), 1), COUNTIF($B$2:$B$10701, "&lt;"&amp;$B$2:$B$10701), 0))</f>
        <v>#N/A</v>
      </c>
    </row>
    <row r="105" spans="1:32" x14ac:dyDescent="0.25">
      <c r="A105" s="24" t="s">
        <v>180</v>
      </c>
      <c r="B105" s="24" t="s">
        <v>54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35059.199999999997</v>
      </c>
      <c r="L105" s="24" t="s">
        <v>180</v>
      </c>
      <c r="M105" s="24" t="s">
        <v>54</v>
      </c>
      <c r="N105">
        <v>1311</v>
      </c>
      <c r="O105">
        <v>901</v>
      </c>
      <c r="P105">
        <v>219.7560975609756</v>
      </c>
      <c r="Q105">
        <v>5613</v>
      </c>
      <c r="R105">
        <v>52.46</v>
      </c>
      <c r="S105">
        <v>3.3</v>
      </c>
      <c r="T105">
        <v>-2.6500000000000004</v>
      </c>
      <c r="U105">
        <v>-44.537815126050425</v>
      </c>
      <c r="V105">
        <v>35059.199999999997</v>
      </c>
      <c r="W105" t="s">
        <v>181</v>
      </c>
      <c r="X105" t="s">
        <v>181</v>
      </c>
      <c r="AF105" t="e">
        <f>INDEX($B$2:$B$92,MATCH(SMALL(IF(COUNTIF($AF$1:AF104,$B$2:$B$10701)=0,COUNTIF($B$2:$B$10701, "&lt;"&amp;$B$2:$B$10701),""), 1), COUNTIF($B$2:$B$10701, "&lt;"&amp;$B$2:$B$10701), 0))</f>
        <v>#N/A</v>
      </c>
    </row>
    <row r="106" spans="1:32" x14ac:dyDescent="0.25">
      <c r="A106" s="24" t="s">
        <v>180</v>
      </c>
      <c r="B106" s="24" t="s">
        <v>55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35059.199999999997</v>
      </c>
      <c r="L106" s="24" t="s">
        <v>180</v>
      </c>
      <c r="M106" s="24" t="s">
        <v>55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35059.199999999997</v>
      </c>
      <c r="W106" t="s">
        <v>183</v>
      </c>
      <c r="X106" t="s">
        <v>183</v>
      </c>
      <c r="AF106" t="e">
        <f>INDEX($B$2:$B$92,MATCH(SMALL(IF(COUNTIF($AF$1:AF105,$B$2:$B$10701)=0,COUNTIF($B$2:$B$10701, "&lt;"&amp;$B$2:$B$10701),""), 1), COUNTIF($B$2:$B$10701, "&lt;"&amp;$B$2:$B$10701), 0))</f>
        <v>#N/A</v>
      </c>
    </row>
    <row r="107" spans="1:32" x14ac:dyDescent="0.25">
      <c r="A107" s="24" t="s">
        <v>188</v>
      </c>
      <c r="B107" s="24" t="s">
        <v>55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35059.199999999997</v>
      </c>
      <c r="L107" s="24"/>
      <c r="M107" s="24"/>
      <c r="W107" t="s">
        <v>190</v>
      </c>
      <c r="AF107" t="e">
        <f>INDEX($B$2:$B$92,MATCH(SMALL(IF(COUNTIF($AF$1:AF106,$B$2:$B$10701)=0,COUNTIF($B$2:$B$10701, "&lt;"&amp;$B$2:$B$10701),""), 1), COUNTIF($B$2:$B$10701, "&lt;"&amp;$B$2:$B$10701), 0))</f>
        <v>#N/A</v>
      </c>
    </row>
    <row r="108" spans="1:32" x14ac:dyDescent="0.25">
      <c r="A108" s="24" t="s">
        <v>188</v>
      </c>
      <c r="B108" s="24" t="s">
        <v>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35059.199999999997</v>
      </c>
      <c r="L108" s="24" t="s">
        <v>188</v>
      </c>
      <c r="M108" s="24" t="s">
        <v>54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35059.199999999997</v>
      </c>
      <c r="W108" t="s">
        <v>195</v>
      </c>
      <c r="X108" t="s">
        <v>195</v>
      </c>
      <c r="AF108" t="e">
        <f>INDEX($B$2:$B$92,MATCH(SMALL(IF(COUNTIF($AF$1:AF107,$B$2:$B$10701)=0,COUNTIF($B$2:$B$10701, "&lt;"&amp;$B$2:$B$10701),""), 1), COUNTIF($B$2:$B$10701, "&lt;"&amp;$B$2:$B$10701), 0))</f>
        <v>#N/A</v>
      </c>
    </row>
    <row r="109" spans="1:32" x14ac:dyDescent="0.25">
      <c r="A109" s="24" t="s">
        <v>188</v>
      </c>
      <c r="B109" s="24" t="s">
        <v>57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35059.199999999997</v>
      </c>
      <c r="L109" s="24"/>
      <c r="M109" s="24"/>
      <c r="W109" t="s">
        <v>192</v>
      </c>
      <c r="AF109" t="e">
        <f>INDEX($B$2:$B$92,MATCH(SMALL(IF(COUNTIF($AF$1:AF108,$B$2:$B$10701)=0,COUNTIF($B$2:$B$10701, "&lt;"&amp;$B$2:$B$10701),""), 1), COUNTIF($B$2:$B$10701, "&lt;"&amp;$B$2:$B$10701), 0))</f>
        <v>#N/A</v>
      </c>
    </row>
    <row r="110" spans="1:32" x14ac:dyDescent="0.25">
      <c r="A110" s="24" t="s">
        <v>188</v>
      </c>
      <c r="B110" s="24" t="s">
        <v>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35059.199999999997</v>
      </c>
      <c r="L110" s="24"/>
      <c r="M110" s="24"/>
      <c r="W110" t="s">
        <v>193</v>
      </c>
      <c r="AF110" t="e">
        <f>INDEX($B$2:$B$92,MATCH(SMALL(IF(COUNTIF($AF$1:AF109,$B$2:$B$10701)=0,COUNTIF($B$2:$B$10701, "&lt;"&amp;$B$2:$B$10701),""), 1), COUNTIF($B$2:$B$10701, "&lt;"&amp;$B$2:$B$10701), 0))</f>
        <v>#N/A</v>
      </c>
    </row>
    <row r="111" spans="1:32" x14ac:dyDescent="0.25">
      <c r="A111" s="24" t="s">
        <v>188</v>
      </c>
      <c r="B111" s="24" t="s">
        <v>58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35059.199999999997</v>
      </c>
      <c r="L111" s="24" t="s">
        <v>188</v>
      </c>
      <c r="M111" s="24" t="s">
        <v>58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35059.199999999997</v>
      </c>
      <c r="W111" t="s">
        <v>194</v>
      </c>
      <c r="X111" t="s">
        <v>194</v>
      </c>
      <c r="AF111" t="e">
        <f>INDEX($B$2:$B$92,MATCH(SMALL(IF(COUNTIF($AF$1:AF110,$B$2:$B$10701)=0,COUNTIF($B$2:$B$10701, "&lt;"&amp;$B$2:$B$10701),""), 1), COUNTIF($B$2:$B$10701, "&lt;"&amp;$B$2:$B$10701), 0))</f>
        <v>#N/A</v>
      </c>
    </row>
    <row r="112" spans="1:32" x14ac:dyDescent="0.25">
      <c r="A112" s="24" t="s">
        <v>188</v>
      </c>
      <c r="B112" s="24" t="s">
        <v>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35059.199999999997</v>
      </c>
      <c r="L112" s="24" t="s">
        <v>188</v>
      </c>
      <c r="M112" s="24" t="s">
        <v>41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35059.199999999997</v>
      </c>
      <c r="W112" t="s">
        <v>189</v>
      </c>
      <c r="X112" t="s">
        <v>189</v>
      </c>
      <c r="AF112" t="e">
        <f>INDEX($B$2:$B$92,MATCH(SMALL(IF(COUNTIF($AF$1:AF111,$B$2:$B$10701)=0,COUNTIF($B$2:$B$10701, "&lt;"&amp;$B$2:$B$10701),""), 1), COUNTIF($B$2:$B$10701, "&lt;"&amp;$B$2:$B$10701), 0))</f>
        <v>#N/A</v>
      </c>
    </row>
    <row r="113" spans="1:32" x14ac:dyDescent="0.25">
      <c r="A113" s="24" t="s">
        <v>188</v>
      </c>
      <c r="B113" s="24" t="s">
        <v>56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35059.199999999997</v>
      </c>
      <c r="L113" s="24"/>
      <c r="M113" s="24"/>
      <c r="W113" t="s">
        <v>191</v>
      </c>
      <c r="AF113" t="e">
        <f>INDEX($B$2:$B$92,MATCH(SMALL(IF(COUNTIF($AF$1:AF112,$B$2:$B$10701)=0,COUNTIF($B$2:$B$10701, "&lt;"&amp;$B$2:$B$10701),""), 1), COUNTIF($B$2:$B$10701, "&lt;"&amp;$B$2:$B$10701), 0))</f>
        <v>#N/A</v>
      </c>
    </row>
    <row r="114" spans="1:32" x14ac:dyDescent="0.25">
      <c r="A114" s="24" t="s">
        <v>196</v>
      </c>
      <c r="B114" s="24" t="s">
        <v>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35059.199999999997</v>
      </c>
      <c r="L114" s="24" t="s">
        <v>196</v>
      </c>
      <c r="M114" s="24" t="s">
        <v>41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35059.199999999997</v>
      </c>
      <c r="W114" t="s">
        <v>203</v>
      </c>
      <c r="X114" t="s">
        <v>203</v>
      </c>
      <c r="AF114" t="e">
        <f>INDEX($B$2:$B$92,MATCH(SMALL(IF(COUNTIF($AF$1:AF113,$B$2:$B$10701)=0,COUNTIF($B$2:$B$10701, "&lt;"&amp;$B$2:$B$10701),""), 1), COUNTIF($B$2:$B$10701, "&lt;"&amp;$B$2:$B$10701), 0))</f>
        <v>#N/A</v>
      </c>
    </row>
    <row r="115" spans="1:32" x14ac:dyDescent="0.25">
      <c r="A115" s="24" t="s">
        <v>196</v>
      </c>
      <c r="B115" s="24" t="s">
        <v>56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35059.199999999997</v>
      </c>
      <c r="L115" s="24"/>
      <c r="M115" s="24"/>
      <c r="W115" t="s">
        <v>199</v>
      </c>
      <c r="AF115" t="e">
        <f>INDEX($B$2:$B$92,MATCH(SMALL(IF(COUNTIF($AF$1:AF114,$B$2:$B$10701)=0,COUNTIF($B$2:$B$10701, "&lt;"&amp;$B$2:$B$10701),""), 1), COUNTIF($B$2:$B$10701, "&lt;"&amp;$B$2:$B$10701), 0))</f>
        <v>#N/A</v>
      </c>
    </row>
    <row r="116" spans="1:32" x14ac:dyDescent="0.25">
      <c r="A116" s="24" t="s">
        <v>196</v>
      </c>
      <c r="B116" s="24" t="s">
        <v>57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35059.199999999997</v>
      </c>
      <c r="L116" s="24"/>
      <c r="M116" s="24"/>
      <c r="W116" t="s">
        <v>200</v>
      </c>
      <c r="AF116" t="e">
        <f>INDEX($B$2:$B$92,MATCH(SMALL(IF(COUNTIF($AF$1:AF115,$B$2:$B$10701)=0,COUNTIF($B$2:$B$10701, "&lt;"&amp;$B$2:$B$10701),""), 1), COUNTIF($B$2:$B$10701, "&lt;"&amp;$B$2:$B$10701), 0))</f>
        <v>#N/A</v>
      </c>
    </row>
    <row r="117" spans="1:32" x14ac:dyDescent="0.25">
      <c r="A117" s="24" t="s">
        <v>196</v>
      </c>
      <c r="B117" s="24" t="s">
        <v>59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35059.199999999997</v>
      </c>
      <c r="L117" s="24" t="s">
        <v>196</v>
      </c>
      <c r="M117" s="24" t="s">
        <v>59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35059.199999999997</v>
      </c>
      <c r="W117" t="s">
        <v>201</v>
      </c>
      <c r="X117" t="s">
        <v>201</v>
      </c>
      <c r="AF117" t="e">
        <f>INDEX($B$2:$B$92,MATCH(SMALL(IF(COUNTIF($AF$1:AF116,$B$2:$B$10701)=0,COUNTIF($B$2:$B$10701, "&lt;"&amp;$B$2:$B$10701),""), 1), COUNTIF($B$2:$B$10701, "&lt;"&amp;$B$2:$B$10701), 0))</f>
        <v>#N/A</v>
      </c>
    </row>
    <row r="118" spans="1:32" x14ac:dyDescent="0.25">
      <c r="A118" s="24" t="s">
        <v>196</v>
      </c>
      <c r="B118" s="24" t="s">
        <v>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35059.199999999997</v>
      </c>
      <c r="L118" s="24" t="s">
        <v>196</v>
      </c>
      <c r="M118" s="24" t="s">
        <v>58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35059.199999999997</v>
      </c>
      <c r="W118" t="s">
        <v>202</v>
      </c>
      <c r="X118" t="s">
        <v>202</v>
      </c>
      <c r="AF118" t="e">
        <f>INDEX($B$2:$B$92,MATCH(SMALL(IF(COUNTIF($AF$1:AF117,$B$2:$B$10701)=0,COUNTIF($B$2:$B$10701, "&lt;"&amp;$B$2:$B$10701),""), 1), COUNTIF($B$2:$B$10701, "&lt;"&amp;$B$2:$B$10701), 0))</f>
        <v>#N/A</v>
      </c>
    </row>
    <row r="119" spans="1:32" x14ac:dyDescent="0.25">
      <c r="A119" s="24" t="s">
        <v>196</v>
      </c>
      <c r="B119" s="24" t="s">
        <v>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35059.199999999997</v>
      </c>
      <c r="L119" s="24" t="s">
        <v>196</v>
      </c>
      <c r="M119" s="24" t="s">
        <v>54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35059.199999999997</v>
      </c>
      <c r="W119" t="s">
        <v>197</v>
      </c>
      <c r="X119" t="s">
        <v>197</v>
      </c>
      <c r="AF119" t="e">
        <f>INDEX($B$2:$B$92,MATCH(SMALL(IF(COUNTIF($AF$1:AF118,$B$2:$B$10701)=0,COUNTIF($B$2:$B$10701, "&lt;"&amp;$B$2:$B$10701),""), 1), COUNTIF($B$2:$B$10701, "&lt;"&amp;$B$2:$B$10701), 0))</f>
        <v>#N/A</v>
      </c>
    </row>
    <row r="120" spans="1:32" x14ac:dyDescent="0.25">
      <c r="A120" s="24" t="s">
        <v>196</v>
      </c>
      <c r="B120" s="24" t="s">
        <v>55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35059.199999999997</v>
      </c>
      <c r="L120" s="24"/>
      <c r="M120" s="24"/>
      <c r="W120" t="s">
        <v>198</v>
      </c>
      <c r="AF120" t="e">
        <f>INDEX($B$2:$B$92,MATCH(SMALL(IF(COUNTIF($AF$1:AF119,$B$2:$B$10701)=0,COUNTIF($B$2:$B$10701, "&lt;"&amp;$B$2:$B$10701),""), 1), COUNTIF($B$2:$B$10701, "&lt;"&amp;$B$2:$B$10701), 0))</f>
        <v>#N/A</v>
      </c>
    </row>
    <row r="121" spans="1:32" x14ac:dyDescent="0.25">
      <c r="A121" s="24" t="s">
        <v>204</v>
      </c>
      <c r="B121" s="24" t="s">
        <v>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35059.199999999997</v>
      </c>
      <c r="L121" s="24"/>
      <c r="M121" s="24"/>
      <c r="W121" t="s">
        <v>211</v>
      </c>
      <c r="AF121" t="e">
        <f>INDEX($B$2:$B$92,MATCH(SMALL(IF(COUNTIF($AF$1:AF120,$B$2:$B$10701)=0,COUNTIF($B$2:$B$10701, "&lt;"&amp;$B$2:$B$10701),""), 1), COUNTIF($B$2:$B$10701, "&lt;"&amp;$B$2:$B$10701), 0))</f>
        <v>#N/A</v>
      </c>
    </row>
    <row r="122" spans="1:32" x14ac:dyDescent="0.25">
      <c r="A122" s="24" t="s">
        <v>204</v>
      </c>
      <c r="B122" s="24" t="s">
        <v>56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35059.199999999997</v>
      </c>
      <c r="L122" s="24"/>
      <c r="M122" s="24"/>
      <c r="W122" t="s">
        <v>206</v>
      </c>
      <c r="AF122" t="e">
        <f>INDEX($B$2:$B$92,MATCH(SMALL(IF(COUNTIF($AF$1:AF121,$B$2:$B$10701)=0,COUNTIF($B$2:$B$10701, "&lt;"&amp;$B$2:$B$10701),""), 1), COUNTIF($B$2:$B$10701, "&lt;"&amp;$B$2:$B$10701), 0))</f>
        <v>#N/A</v>
      </c>
    </row>
    <row r="123" spans="1:32" x14ac:dyDescent="0.25">
      <c r="A123" s="24" t="s">
        <v>204</v>
      </c>
      <c r="B123" s="24" t="s">
        <v>59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35059.199999999997</v>
      </c>
      <c r="L123" s="24" t="s">
        <v>204</v>
      </c>
      <c r="M123" s="24" t="s">
        <v>59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35059.199999999997</v>
      </c>
      <c r="W123" t="s">
        <v>208</v>
      </c>
      <c r="X123" t="s">
        <v>208</v>
      </c>
      <c r="AF123" t="e">
        <f>INDEX($B$2:$B$92,MATCH(SMALL(IF(COUNTIF($AF$1:AF122,$B$2:$B$10701)=0,COUNTIF($B$2:$B$10701, "&lt;"&amp;$B$2:$B$10701),""), 1), COUNTIF($B$2:$B$10701, "&lt;"&amp;$B$2:$B$10701), 0))</f>
        <v>#N/A</v>
      </c>
    </row>
    <row r="124" spans="1:32" x14ac:dyDescent="0.25">
      <c r="A124" s="24" t="s">
        <v>204</v>
      </c>
      <c r="B124" s="24" t="s">
        <v>58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35059.199999999997</v>
      </c>
      <c r="L124" s="24" t="s">
        <v>204</v>
      </c>
      <c r="M124" s="24" t="s">
        <v>58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35059.199999999997</v>
      </c>
      <c r="W124" t="s">
        <v>209</v>
      </c>
      <c r="X124" t="s">
        <v>209</v>
      </c>
      <c r="AF124" t="e">
        <f>INDEX($B$2:$B$92,MATCH(SMALL(IF(COUNTIF($AF$1:AF123,$B$2:$B$10701)=0,COUNTIF($B$2:$B$10701, "&lt;"&amp;$B$2:$B$10701),""), 1), COUNTIF($B$2:$B$10701, "&lt;"&amp;$B$2:$B$10701), 0))</f>
        <v>#N/A</v>
      </c>
    </row>
    <row r="125" spans="1:32" x14ac:dyDescent="0.25">
      <c r="A125" s="24" t="s">
        <v>204</v>
      </c>
      <c r="B125" s="24" t="s">
        <v>54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35059.199999999997</v>
      </c>
      <c r="L125" s="24" t="s">
        <v>204</v>
      </c>
      <c r="M125" s="24" t="s">
        <v>54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35059.199999999997</v>
      </c>
      <c r="W125" t="s">
        <v>205</v>
      </c>
      <c r="X125" t="s">
        <v>205</v>
      </c>
      <c r="AF125" t="e">
        <f>INDEX($B$2:$B$92,MATCH(SMALL(IF(COUNTIF($AF$1:AF124,$B$2:$B$10701)=0,COUNTIF($B$2:$B$10701, "&lt;"&amp;$B$2:$B$10701),""), 1), COUNTIF($B$2:$B$10701, "&lt;"&amp;$B$2:$B$10701), 0))</f>
        <v>#N/A</v>
      </c>
    </row>
    <row r="126" spans="1:32" x14ac:dyDescent="0.25">
      <c r="A126" s="24" t="s">
        <v>204</v>
      </c>
      <c r="B126" s="24" t="s">
        <v>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35059.199999999997</v>
      </c>
      <c r="L126" s="24" t="s">
        <v>204</v>
      </c>
      <c r="M126" s="24" t="s">
        <v>41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35059.199999999997</v>
      </c>
      <c r="W126" t="s">
        <v>210</v>
      </c>
      <c r="X126" t="s">
        <v>210</v>
      </c>
      <c r="AF126" t="e">
        <f>INDEX($B$2:$B$92,MATCH(SMALL(IF(COUNTIF($AF$1:AF125,$B$2:$B$10701)=0,COUNTIF($B$2:$B$10701, "&lt;"&amp;$B$2:$B$10701),""), 1), COUNTIF($B$2:$B$10701, "&lt;"&amp;$B$2:$B$10701), 0))</f>
        <v>#N/A</v>
      </c>
    </row>
    <row r="127" spans="1:32" x14ac:dyDescent="0.25">
      <c r="A127" s="24" t="s">
        <v>204</v>
      </c>
      <c r="B127" s="24" t="s">
        <v>57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35059.199999999997</v>
      </c>
      <c r="L127" s="24" t="s">
        <v>204</v>
      </c>
      <c r="M127" s="24" t="s">
        <v>57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35059.199999999997</v>
      </c>
      <c r="W127" t="s">
        <v>207</v>
      </c>
      <c r="X127" t="s">
        <v>207</v>
      </c>
      <c r="AF127" t="e">
        <f>INDEX($B$2:$B$92,MATCH(SMALL(IF(COUNTIF($AF$1:AF126,$B$2:$B$10701)=0,COUNTIF($B$2:$B$10701, "&lt;"&amp;$B$2:$B$10701),""), 1), COUNTIF($B$2:$B$10701, "&lt;"&amp;$B$2:$B$10701), 0))</f>
        <v>#N/A</v>
      </c>
    </row>
    <row r="128" spans="1:32" x14ac:dyDescent="0.25">
      <c r="A128" s="24" t="s">
        <v>212</v>
      </c>
      <c r="B128" s="24" t="s">
        <v>56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35059.199999999997</v>
      </c>
      <c r="L128" s="24"/>
      <c r="M128" s="24"/>
      <c r="W128" t="s">
        <v>215</v>
      </c>
      <c r="AF128" t="e">
        <f>INDEX($B$2:$B$92,MATCH(SMALL(IF(COUNTIF($AF$1:AF127,$B$2:$B$10701)=0,COUNTIF($B$2:$B$10701, "&lt;"&amp;$B$2:$B$10701),""), 1), COUNTIF($B$2:$B$10701, "&lt;"&amp;$B$2:$B$10701), 0))</f>
        <v>#N/A</v>
      </c>
    </row>
    <row r="129" spans="1:32" x14ac:dyDescent="0.25">
      <c r="A129" s="24" t="s">
        <v>212</v>
      </c>
      <c r="B129" s="24" t="s">
        <v>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35059.199999999997</v>
      </c>
      <c r="L129" s="24" t="s">
        <v>212</v>
      </c>
      <c r="M129" s="24" t="s">
        <v>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35059.199999999997</v>
      </c>
      <c r="W129" t="s">
        <v>217</v>
      </c>
      <c r="X129" t="s">
        <v>217</v>
      </c>
      <c r="AF129" t="e">
        <f>INDEX($B$2:$B$92,MATCH(SMALL(IF(COUNTIF($AF$1:AF128,$B$2:$B$10701)=0,COUNTIF($B$2:$B$10701, "&lt;"&amp;$B$2:$B$10701),""), 1), COUNTIF($B$2:$B$10701, "&lt;"&amp;$B$2:$B$10701), 0))</f>
        <v>#N/A</v>
      </c>
    </row>
    <row r="130" spans="1:32" x14ac:dyDescent="0.25">
      <c r="A130" s="24" t="s">
        <v>212</v>
      </c>
      <c r="B130" s="24" t="s">
        <v>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35059.199999999997</v>
      </c>
      <c r="L130" s="24" t="s">
        <v>212</v>
      </c>
      <c r="M130" s="24" t="s">
        <v>58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35059.199999999997</v>
      </c>
      <c r="W130" t="s">
        <v>218</v>
      </c>
      <c r="X130" t="s">
        <v>218</v>
      </c>
      <c r="AF130" t="e">
        <f>INDEX($B$2:$B$92,MATCH(SMALL(IF(COUNTIF($AF$1:AF129,$B$2:$B$10701)=0,COUNTIF($B$2:$B$10701, "&lt;"&amp;$B$2:$B$10701),""), 1), COUNTIF($B$2:$B$10701, "&lt;"&amp;$B$2:$B$10701), 0))</f>
        <v>#N/A</v>
      </c>
    </row>
    <row r="131" spans="1:32" x14ac:dyDescent="0.25">
      <c r="A131" s="24" t="s">
        <v>212</v>
      </c>
      <c r="B131" s="24" t="s">
        <v>55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35059.199999999997</v>
      </c>
      <c r="L131" s="24"/>
      <c r="M131" s="24"/>
      <c r="W131" t="s">
        <v>214</v>
      </c>
      <c r="AF131" t="e">
        <f>INDEX($B$2:$B$92,MATCH(SMALL(IF(COUNTIF($AF$1:AF130,$B$2:$B$10701)=0,COUNTIF($B$2:$B$10701, "&lt;"&amp;$B$2:$B$10701),""), 1), COUNTIF($B$2:$B$10701, "&lt;"&amp;$B$2:$B$10701), 0))</f>
        <v>#N/A</v>
      </c>
    </row>
    <row r="132" spans="1:32" x14ac:dyDescent="0.25">
      <c r="A132" s="24" t="s">
        <v>212</v>
      </c>
      <c r="B132" s="24" t="s">
        <v>54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35059.199999999997</v>
      </c>
      <c r="L132" s="24" t="s">
        <v>212</v>
      </c>
      <c r="M132" s="24" t="s">
        <v>54</v>
      </c>
      <c r="N132">
        <v>40</v>
      </c>
      <c r="O132">
        <v>40</v>
      </c>
      <c r="P132">
        <v>0</v>
      </c>
      <c r="Q132">
        <v>40</v>
      </c>
      <c r="R132">
        <v>46.76</v>
      </c>
      <c r="S132">
        <v>2.25</v>
      </c>
      <c r="T132">
        <v>-1094.45</v>
      </c>
      <c r="U132">
        <v>-99.794839062642481</v>
      </c>
      <c r="V132">
        <v>35059.199999999997</v>
      </c>
      <c r="W132" t="s">
        <v>213</v>
      </c>
      <c r="X132" t="s">
        <v>213</v>
      </c>
      <c r="AF132" t="e">
        <f>INDEX($B$2:$B$92,MATCH(SMALL(IF(COUNTIF($AF$1:AF131,$B$2:$B$10701)=0,COUNTIF($B$2:$B$10701, "&lt;"&amp;$B$2:$B$10701),""), 1), COUNTIF($B$2:$B$10701, "&lt;"&amp;$B$2:$B$10701), 0))</f>
        <v>#N/A</v>
      </c>
    </row>
    <row r="133" spans="1:32" x14ac:dyDescent="0.25">
      <c r="A133" s="24" t="s">
        <v>212</v>
      </c>
      <c r="B133" s="24" t="s">
        <v>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35059.199999999997</v>
      </c>
      <c r="L133" s="24" t="s">
        <v>212</v>
      </c>
      <c r="M133" s="24" t="s">
        <v>41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35059.199999999997</v>
      </c>
      <c r="W133" t="s">
        <v>219</v>
      </c>
      <c r="X133" t="s">
        <v>219</v>
      </c>
      <c r="AF133" t="e">
        <f>INDEX($B$2:$B$92,MATCH(SMALL(IF(COUNTIF($AF$1:AF132,$B$2:$B$10701)=0,COUNTIF($B$2:$B$10701, "&lt;"&amp;$B$2:$B$10701),""), 1), COUNTIF($B$2:$B$10701, "&lt;"&amp;$B$2:$B$10701), 0))</f>
        <v>#N/A</v>
      </c>
    </row>
    <row r="134" spans="1:32" x14ac:dyDescent="0.25">
      <c r="A134" s="24" t="s">
        <v>212</v>
      </c>
      <c r="B134" s="24" t="s">
        <v>57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35059.199999999997</v>
      </c>
      <c r="L134" s="24" t="s">
        <v>212</v>
      </c>
      <c r="M134" s="24" t="s">
        <v>57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35059.199999999997</v>
      </c>
      <c r="W134" t="s">
        <v>216</v>
      </c>
      <c r="X134" t="s">
        <v>216</v>
      </c>
      <c r="AF134" t="e">
        <f>INDEX($B$2:$B$92,MATCH(SMALL(IF(COUNTIF($AF$1:AF133,$B$2:$B$10701)=0,COUNTIF($B$2:$B$10701, "&lt;"&amp;$B$2:$B$10701),""), 1), COUNTIF($B$2:$B$10701, "&lt;"&amp;$B$2:$B$10701), 0))</f>
        <v>#N/A</v>
      </c>
    </row>
    <row r="135" spans="1:32" x14ac:dyDescent="0.25">
      <c r="A135" s="24" t="s">
        <v>220</v>
      </c>
      <c r="B135" s="24" t="s">
        <v>56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35059.199999999997</v>
      </c>
      <c r="L135" s="24"/>
      <c r="M135" s="24"/>
      <c r="W135" t="s">
        <v>224</v>
      </c>
      <c r="AF135" t="e">
        <f>INDEX($B$2:$B$92,MATCH(SMALL(IF(COUNTIF($AF$1:AF134,$B$2:$B$10701)=0,COUNTIF($B$2:$B$10701, "&lt;"&amp;$B$2:$B$10701),""), 1), COUNTIF($B$2:$B$10701, "&lt;"&amp;$B$2:$B$10701), 0))</f>
        <v>#N/A</v>
      </c>
    </row>
    <row r="136" spans="1:32" x14ac:dyDescent="0.25">
      <c r="A136" s="24" t="s">
        <v>220</v>
      </c>
      <c r="B136" s="24" t="s">
        <v>57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35059.199999999997</v>
      </c>
      <c r="L136" s="24" t="s">
        <v>220</v>
      </c>
      <c r="M136" s="24" t="s">
        <v>57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35059.199999999997</v>
      </c>
      <c r="W136" t="s">
        <v>225</v>
      </c>
      <c r="X136" t="s">
        <v>225</v>
      </c>
      <c r="AF136" t="e">
        <f>INDEX($B$2:$B$92,MATCH(SMALL(IF(COUNTIF($AF$1:AF135,$B$2:$B$10701)=0,COUNTIF($B$2:$B$10701, "&lt;"&amp;$B$2:$B$10701),""), 1), COUNTIF($B$2:$B$10701, "&lt;"&amp;$B$2:$B$10701), 0))</f>
        <v>#N/A</v>
      </c>
    </row>
    <row r="137" spans="1:32" x14ac:dyDescent="0.25">
      <c r="A137" s="24" t="s">
        <v>220</v>
      </c>
      <c r="B137" s="24" t="s">
        <v>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35059.199999999997</v>
      </c>
      <c r="L137" s="24" t="s">
        <v>220</v>
      </c>
      <c r="M137" s="24" t="s">
        <v>59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35059.199999999997</v>
      </c>
      <c r="W137" t="s">
        <v>227</v>
      </c>
      <c r="X137" t="s">
        <v>227</v>
      </c>
      <c r="AF137" t="e">
        <f>INDEX($B$2:$B$92,MATCH(SMALL(IF(COUNTIF($AF$1:AF136,$B$2:$B$10701)=0,COUNTIF($B$2:$B$10701, "&lt;"&amp;$B$2:$B$10701),""), 1), COUNTIF($B$2:$B$10701, "&lt;"&amp;$B$2:$B$10701), 0))</f>
        <v>#N/A</v>
      </c>
    </row>
    <row r="138" spans="1:32" x14ac:dyDescent="0.25">
      <c r="A138" s="24" t="s">
        <v>220</v>
      </c>
      <c r="B138" s="24" t="s">
        <v>58</v>
      </c>
      <c r="C138">
        <v>7</v>
      </c>
      <c r="D138">
        <v>0</v>
      </c>
      <c r="E138">
        <v>0</v>
      </c>
      <c r="F138">
        <v>3</v>
      </c>
      <c r="G138">
        <v>33.229999999999997</v>
      </c>
      <c r="H138">
        <v>5572.05</v>
      </c>
      <c r="I138">
        <v>169.30000000000018</v>
      </c>
      <c r="J138">
        <v>3.1335893757808555</v>
      </c>
      <c r="K138">
        <v>35059.199999999997</v>
      </c>
      <c r="L138" s="24" t="s">
        <v>220</v>
      </c>
      <c r="M138" s="24" t="s">
        <v>58</v>
      </c>
      <c r="N138">
        <v>1211</v>
      </c>
      <c r="O138">
        <v>232</v>
      </c>
      <c r="P138">
        <v>23.697650663942799</v>
      </c>
      <c r="Q138">
        <v>518</v>
      </c>
      <c r="R138">
        <v>28.24</v>
      </c>
      <c r="S138">
        <v>70.400000000000006</v>
      </c>
      <c r="T138">
        <v>-8.8999999999999915</v>
      </c>
      <c r="U138">
        <v>-11.223203026481704</v>
      </c>
      <c r="V138">
        <v>35059.199999999997</v>
      </c>
      <c r="W138" t="s">
        <v>226</v>
      </c>
      <c r="X138" t="s">
        <v>226</v>
      </c>
      <c r="AF138" t="e">
        <f>INDEX($B$2:$B$92,MATCH(SMALL(IF(COUNTIF($AF$1:AF137,$B$2:$B$10701)=0,COUNTIF($B$2:$B$10701, "&lt;"&amp;$B$2:$B$10701),""), 1), COUNTIF($B$2:$B$10701, "&lt;"&amp;$B$2:$B$10701), 0))</f>
        <v>#N/A</v>
      </c>
    </row>
    <row r="139" spans="1:32" x14ac:dyDescent="0.25">
      <c r="A139" s="24"/>
      <c r="B139" s="24"/>
      <c r="L139" s="24" t="s">
        <v>220</v>
      </c>
      <c r="M139" s="24" t="s">
        <v>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35059.199999999997</v>
      </c>
      <c r="X139" t="s">
        <v>1191</v>
      </c>
      <c r="AF139" t="e">
        <f>INDEX($B$2:$B$92,MATCH(SMALL(IF(COUNTIF($AF$1:AF138,$B$2:$B$10701)=0,COUNTIF($B$2:$B$10701, "&lt;"&amp;$B$2:$B$10701),""), 1), COUNTIF($B$2:$B$10701, "&lt;"&amp;$B$2:$B$10701), 0))</f>
        <v>#N/A</v>
      </c>
    </row>
    <row r="140" spans="1:32" x14ac:dyDescent="0.25">
      <c r="A140" s="24" t="s">
        <v>220</v>
      </c>
      <c r="B140" s="24" t="s">
        <v>54</v>
      </c>
      <c r="C140">
        <v>14</v>
      </c>
      <c r="D140">
        <v>10</v>
      </c>
      <c r="E140">
        <v>250</v>
      </c>
      <c r="F140">
        <v>20</v>
      </c>
      <c r="G140">
        <v>74.22</v>
      </c>
      <c r="H140">
        <v>5150.1000000000004</v>
      </c>
      <c r="I140">
        <v>-29.899999999999636</v>
      </c>
      <c r="J140">
        <v>-0.57722007722007018</v>
      </c>
      <c r="K140">
        <v>35059.199999999997</v>
      </c>
      <c r="L140" s="24" t="s">
        <v>220</v>
      </c>
      <c r="M140" s="24" t="s">
        <v>54</v>
      </c>
      <c r="N140">
        <v>3892</v>
      </c>
      <c r="O140">
        <v>1220</v>
      </c>
      <c r="P140">
        <v>45.658682634730539</v>
      </c>
      <c r="Q140">
        <v>15918</v>
      </c>
      <c r="R140">
        <v>48.33</v>
      </c>
      <c r="S140">
        <v>3.7</v>
      </c>
      <c r="T140">
        <v>-3.5</v>
      </c>
      <c r="U140">
        <v>-48.611111111111107</v>
      </c>
      <c r="V140">
        <v>35059.199999999997</v>
      </c>
      <c r="W140" t="s">
        <v>221</v>
      </c>
      <c r="X140" t="s">
        <v>221</v>
      </c>
      <c r="AF140" t="e">
        <f>INDEX($B$2:$B$92,MATCH(SMALL(IF(COUNTIF($AF$1:AF139,$B$2:$B$10701)=0,COUNTIF($B$2:$B$10701, "&lt;"&amp;$B$2:$B$10701),""), 1), COUNTIF($B$2:$B$10701, "&lt;"&amp;$B$2:$B$10701), 0))</f>
        <v>#N/A</v>
      </c>
    </row>
    <row r="141" spans="1:32" x14ac:dyDescent="0.25">
      <c r="A141" s="24" t="s">
        <v>220</v>
      </c>
      <c r="B141" s="24" t="s">
        <v>41</v>
      </c>
      <c r="C141">
        <v>461</v>
      </c>
      <c r="D141">
        <v>-4</v>
      </c>
      <c r="E141">
        <v>-0.86021505376344087</v>
      </c>
      <c r="F141">
        <v>33</v>
      </c>
      <c r="G141">
        <v>54.25</v>
      </c>
      <c r="H141">
        <v>5230</v>
      </c>
      <c r="I141">
        <v>-10</v>
      </c>
      <c r="J141">
        <v>-0.19083969465648851</v>
      </c>
      <c r="K141">
        <v>35059.199999999997</v>
      </c>
      <c r="L141" s="24" t="s">
        <v>220</v>
      </c>
      <c r="M141" s="24" t="s">
        <v>41</v>
      </c>
      <c r="N141">
        <v>6764</v>
      </c>
      <c r="O141">
        <v>157</v>
      </c>
      <c r="P141">
        <v>2.3762675949750265</v>
      </c>
      <c r="Q141">
        <v>2766</v>
      </c>
      <c r="R141">
        <v>35.53</v>
      </c>
      <c r="S141">
        <v>6.9</v>
      </c>
      <c r="T141">
        <v>-2.9499999999999993</v>
      </c>
      <c r="U141">
        <v>-29.949238578680202</v>
      </c>
      <c r="V141">
        <v>35059.199999999997</v>
      </c>
      <c r="W141" t="s">
        <v>222</v>
      </c>
      <c r="X141" t="s">
        <v>222</v>
      </c>
      <c r="AF141" t="e">
        <f>INDEX($B$2:$B$92,MATCH(SMALL(IF(COUNTIF($AF$1:AF140,$B$2:$B$10701)=0,COUNTIF($B$2:$B$10701, "&lt;"&amp;$B$2:$B$10701),""), 1), COUNTIF($B$2:$B$10701, "&lt;"&amp;$B$2:$B$10701), 0))</f>
        <v>#N/A</v>
      </c>
    </row>
    <row r="142" spans="1:32" x14ac:dyDescent="0.25">
      <c r="A142" s="24" t="s">
        <v>220</v>
      </c>
      <c r="B142" s="24" t="s">
        <v>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35059.199999999997</v>
      </c>
      <c r="L142" s="24" t="s">
        <v>220</v>
      </c>
      <c r="M142" s="24" t="s">
        <v>55</v>
      </c>
      <c r="N142">
        <v>9</v>
      </c>
      <c r="O142">
        <v>6</v>
      </c>
      <c r="P142">
        <v>200</v>
      </c>
      <c r="Q142">
        <v>17</v>
      </c>
      <c r="R142">
        <v>34.31</v>
      </c>
      <c r="S142">
        <v>22</v>
      </c>
      <c r="T142">
        <v>-52</v>
      </c>
      <c r="U142">
        <v>-70.270270270270274</v>
      </c>
      <c r="V142">
        <v>35059.199999999997</v>
      </c>
      <c r="W142" t="s">
        <v>223</v>
      </c>
      <c r="X142" t="s">
        <v>223</v>
      </c>
      <c r="AF142" t="e">
        <f>INDEX($B$2:$B$92,MATCH(SMALL(IF(COUNTIF($AF$1:AF141,$B$2:$B$10701)=0,COUNTIF($B$2:$B$10701, "&lt;"&amp;$B$2:$B$10701),""), 1), COUNTIF($B$2:$B$10701, "&lt;"&amp;$B$2:$B$10701), 0))</f>
        <v>#N/A</v>
      </c>
    </row>
    <row r="143" spans="1:32" x14ac:dyDescent="0.25">
      <c r="A143" s="24" t="s">
        <v>228</v>
      </c>
      <c r="B143" s="24" t="s">
        <v>56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35059.199999999997</v>
      </c>
      <c r="L143" s="24"/>
      <c r="M143" s="24"/>
      <c r="W143" t="s">
        <v>231</v>
      </c>
      <c r="AF143" t="e">
        <f>INDEX($B$2:$B$92,MATCH(SMALL(IF(COUNTIF($AF$1:AF142,$B$2:$B$10701)=0,COUNTIF($B$2:$B$10701, "&lt;"&amp;$B$2:$B$10701),""), 1), COUNTIF($B$2:$B$10701, "&lt;"&amp;$B$2:$B$10701), 0))</f>
        <v>#N/A</v>
      </c>
    </row>
    <row r="144" spans="1:32" x14ac:dyDescent="0.25">
      <c r="A144" s="24" t="s">
        <v>228</v>
      </c>
      <c r="B144" s="24" t="s">
        <v>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35059.199999999997</v>
      </c>
      <c r="L144" s="24"/>
      <c r="M144" s="24"/>
      <c r="W144" t="s">
        <v>230</v>
      </c>
      <c r="AF144" t="e">
        <f>INDEX($B$2:$B$92,MATCH(SMALL(IF(COUNTIF($AF$1:AF143,$B$2:$B$10701)=0,COUNTIF($B$2:$B$10701, "&lt;"&amp;$B$2:$B$10701),""), 1), COUNTIF($B$2:$B$10701, "&lt;"&amp;$B$2:$B$10701), 0))</f>
        <v>#N/A</v>
      </c>
    </row>
    <row r="145" spans="1:32" x14ac:dyDescent="0.25">
      <c r="A145" s="24" t="s">
        <v>228</v>
      </c>
      <c r="B145" s="24" t="s">
        <v>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35059.199999999997</v>
      </c>
      <c r="L145" s="24" t="s">
        <v>228</v>
      </c>
      <c r="M145" s="24" t="s">
        <v>59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35059.199999999997</v>
      </c>
      <c r="W145" t="s">
        <v>233</v>
      </c>
      <c r="X145" t="s">
        <v>233</v>
      </c>
      <c r="AF145" t="e">
        <f>INDEX($B$2:$B$92,MATCH(SMALL(IF(COUNTIF($AF$1:AF144,$B$2:$B$10701)=0,COUNTIF($B$2:$B$10701, "&lt;"&amp;$B$2:$B$10701),""), 1), COUNTIF($B$2:$B$10701, "&lt;"&amp;$B$2:$B$10701), 0))</f>
        <v>#N/A</v>
      </c>
    </row>
    <row r="146" spans="1:32" x14ac:dyDescent="0.25">
      <c r="A146" s="24" t="s">
        <v>228</v>
      </c>
      <c r="B146" s="24" t="s">
        <v>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35059.199999999997</v>
      </c>
      <c r="L146" s="24" t="s">
        <v>228</v>
      </c>
      <c r="M146" s="24" t="s">
        <v>58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35059.199999999997</v>
      </c>
      <c r="W146" t="s">
        <v>234</v>
      </c>
      <c r="X146" t="s">
        <v>234</v>
      </c>
      <c r="AF146" t="e">
        <f>INDEX($B$2:$B$92,MATCH(SMALL(IF(COUNTIF($AF$1:AF145,$B$2:$B$10701)=0,COUNTIF($B$2:$B$10701, "&lt;"&amp;$B$2:$B$10701),""), 1), COUNTIF($B$2:$B$10701, "&lt;"&amp;$B$2:$B$10701), 0))</f>
        <v>#N/A</v>
      </c>
    </row>
    <row r="147" spans="1:32" x14ac:dyDescent="0.25">
      <c r="A147" s="24" t="s">
        <v>228</v>
      </c>
      <c r="B147" s="24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35059.199999999997</v>
      </c>
      <c r="L147" s="24" t="s">
        <v>228</v>
      </c>
      <c r="M147" s="24" t="s">
        <v>54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35059.199999999997</v>
      </c>
      <c r="W147" t="s">
        <v>235</v>
      </c>
      <c r="X147" t="s">
        <v>235</v>
      </c>
      <c r="AF147" t="e">
        <f>INDEX($B$2:$B$92,MATCH(SMALL(IF(COUNTIF($AF$1:AF146,$B$2:$B$10701)=0,COUNTIF($B$2:$B$10701, "&lt;"&amp;$B$2:$B$10701),""), 1), COUNTIF($B$2:$B$10701, "&lt;"&amp;$B$2:$B$10701), 0))</f>
        <v>#N/A</v>
      </c>
    </row>
    <row r="148" spans="1:32" x14ac:dyDescent="0.25">
      <c r="A148" s="24" t="s">
        <v>228</v>
      </c>
      <c r="B148" s="24" t="s">
        <v>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35059.199999999997</v>
      </c>
      <c r="L148" s="24" t="s">
        <v>228</v>
      </c>
      <c r="M148" s="24" t="s">
        <v>41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35059.199999999997</v>
      </c>
      <c r="W148" t="s">
        <v>229</v>
      </c>
      <c r="X148" t="s">
        <v>229</v>
      </c>
      <c r="AF148" t="e">
        <f>INDEX($B$2:$B$92,MATCH(SMALL(IF(COUNTIF($AF$1:AF147,$B$2:$B$10701)=0,COUNTIF($B$2:$B$10701, "&lt;"&amp;$B$2:$B$10701),""), 1), COUNTIF($B$2:$B$10701, "&lt;"&amp;$B$2:$B$10701), 0))</f>
        <v>#N/A</v>
      </c>
    </row>
    <row r="149" spans="1:32" x14ac:dyDescent="0.25">
      <c r="A149" s="24" t="s">
        <v>228</v>
      </c>
      <c r="B149" s="24" t="s">
        <v>57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35059.199999999997</v>
      </c>
      <c r="L149" s="24" t="s">
        <v>228</v>
      </c>
      <c r="M149" s="24" t="s">
        <v>57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35059.199999999997</v>
      </c>
      <c r="W149" t="s">
        <v>232</v>
      </c>
      <c r="X149" t="s">
        <v>232</v>
      </c>
      <c r="AF149" t="e">
        <f>INDEX($B$2:$B$92,MATCH(SMALL(IF(COUNTIF($AF$1:AF148,$B$2:$B$10701)=0,COUNTIF($B$2:$B$10701, "&lt;"&amp;$B$2:$B$10701),""), 1), COUNTIF($B$2:$B$10701, "&lt;"&amp;$B$2:$B$10701), 0))</f>
        <v>#N/A</v>
      </c>
    </row>
    <row r="150" spans="1:32" x14ac:dyDescent="0.25">
      <c r="A150" s="24" t="s">
        <v>236</v>
      </c>
      <c r="B150" s="24" t="s">
        <v>55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35059.199999999997</v>
      </c>
      <c r="L150" s="24"/>
      <c r="M150" s="24"/>
      <c r="W150" t="s">
        <v>239</v>
      </c>
      <c r="AF150" t="e">
        <f>INDEX($B$2:$B$92,MATCH(SMALL(IF(COUNTIF($AF$1:AF149,$B$2:$B$10701)=0,COUNTIF($B$2:$B$10701, "&lt;"&amp;$B$2:$B$10701),""), 1), COUNTIF($B$2:$B$10701, "&lt;"&amp;$B$2:$B$10701), 0))</f>
        <v>#N/A</v>
      </c>
    </row>
    <row r="151" spans="1:32" x14ac:dyDescent="0.25">
      <c r="A151" s="24" t="s">
        <v>236</v>
      </c>
      <c r="B151" s="24" t="s">
        <v>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35059.199999999997</v>
      </c>
      <c r="L151" s="24"/>
      <c r="M151" s="24"/>
      <c r="W151" t="s">
        <v>241</v>
      </c>
      <c r="AF151" t="e">
        <f>INDEX($B$2:$B$92,MATCH(SMALL(IF(COUNTIF($AF$1:AF150,$B$2:$B$10701)=0,COUNTIF($B$2:$B$10701, "&lt;"&amp;$B$2:$B$10701),""), 1), COUNTIF($B$2:$B$10701, "&lt;"&amp;$B$2:$B$10701), 0))</f>
        <v>#N/A</v>
      </c>
    </row>
    <row r="152" spans="1:32" x14ac:dyDescent="0.25">
      <c r="A152" s="24" t="s">
        <v>236</v>
      </c>
      <c r="B152" s="24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35059.199999999997</v>
      </c>
      <c r="L152" s="24" t="s">
        <v>236</v>
      </c>
      <c r="M152" s="24" t="s">
        <v>59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35059.199999999997</v>
      </c>
      <c r="W152" t="s">
        <v>242</v>
      </c>
      <c r="X152" t="s">
        <v>242</v>
      </c>
      <c r="AF152" t="e">
        <f>INDEX($B$2:$B$92,MATCH(SMALL(IF(COUNTIF($AF$1:AF151,$B$2:$B$10701)=0,COUNTIF($B$2:$B$10701, "&lt;"&amp;$B$2:$B$10701),""), 1), COUNTIF($B$2:$B$10701, "&lt;"&amp;$B$2:$B$10701), 0))</f>
        <v>#N/A</v>
      </c>
    </row>
    <row r="153" spans="1:32" x14ac:dyDescent="0.25">
      <c r="A153" s="24" t="s">
        <v>236</v>
      </c>
      <c r="B153" s="24" t="s">
        <v>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35059.199999999997</v>
      </c>
      <c r="L153" s="24" t="s">
        <v>236</v>
      </c>
      <c r="M153" s="24" t="s">
        <v>58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35059.199999999997</v>
      </c>
      <c r="W153" t="s">
        <v>243</v>
      </c>
      <c r="X153" t="s">
        <v>243</v>
      </c>
      <c r="AF153" t="e">
        <f>INDEX($B$2:$B$92,MATCH(SMALL(IF(COUNTIF($AF$1:AF152,$B$2:$B$10701)=0,COUNTIF($B$2:$B$10701, "&lt;"&amp;$B$2:$B$10701),""), 1), COUNTIF($B$2:$B$10701, "&lt;"&amp;$B$2:$B$10701), 0))</f>
        <v>#N/A</v>
      </c>
    </row>
    <row r="154" spans="1:32" x14ac:dyDescent="0.25">
      <c r="A154" s="24" t="s">
        <v>236</v>
      </c>
      <c r="B154" s="24" t="s">
        <v>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35059.199999999997</v>
      </c>
      <c r="L154" s="24" t="s">
        <v>236</v>
      </c>
      <c r="M154" s="24" t="s">
        <v>41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35059.199999999997</v>
      </c>
      <c r="W154" t="s">
        <v>238</v>
      </c>
      <c r="X154" t="s">
        <v>238</v>
      </c>
      <c r="AF154" t="e">
        <f>INDEX($B$2:$B$92,MATCH(SMALL(IF(COUNTIF($AF$1:AF153,$B$2:$B$10701)=0,COUNTIF($B$2:$B$10701, "&lt;"&amp;$B$2:$B$10701),""), 1), COUNTIF($B$2:$B$10701, "&lt;"&amp;$B$2:$B$10701), 0))</f>
        <v>#N/A</v>
      </c>
    </row>
    <row r="155" spans="1:32" x14ac:dyDescent="0.25">
      <c r="A155" s="24" t="s">
        <v>236</v>
      </c>
      <c r="B155" s="24" t="s">
        <v>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35059.199999999997</v>
      </c>
      <c r="L155" s="24" t="s">
        <v>236</v>
      </c>
      <c r="M155" s="24" t="s">
        <v>54</v>
      </c>
      <c r="N155">
        <v>0</v>
      </c>
      <c r="O155">
        <v>0</v>
      </c>
      <c r="P155">
        <v>0</v>
      </c>
      <c r="Q155">
        <v>16</v>
      </c>
      <c r="R155">
        <v>47.05</v>
      </c>
      <c r="S155">
        <v>4.05</v>
      </c>
      <c r="T155">
        <v>-1201.3</v>
      </c>
      <c r="U155">
        <v>-99.663998008877101</v>
      </c>
      <c r="V155">
        <v>35059.199999999997</v>
      </c>
      <c r="W155" t="s">
        <v>237</v>
      </c>
      <c r="X155" t="s">
        <v>237</v>
      </c>
      <c r="AF155" t="e">
        <f>INDEX($B$2:$B$92,MATCH(SMALL(IF(COUNTIF($AF$1:AF154,$B$2:$B$10701)=0,COUNTIF($B$2:$B$10701, "&lt;"&amp;$B$2:$B$10701),""), 1), COUNTIF($B$2:$B$10701, "&lt;"&amp;$B$2:$B$10701), 0))</f>
        <v>#N/A</v>
      </c>
    </row>
    <row r="156" spans="1:32" x14ac:dyDescent="0.25">
      <c r="A156" s="24" t="s">
        <v>236</v>
      </c>
      <c r="B156" s="24" t="s">
        <v>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35059.199999999997</v>
      </c>
      <c r="L156" s="24"/>
      <c r="M156" s="24"/>
      <c r="W156" t="s">
        <v>240</v>
      </c>
      <c r="AF156" t="e">
        <f>INDEX($B$2:$B$92,MATCH(SMALL(IF(COUNTIF($AF$1:AF155,$B$2:$B$10701)=0,COUNTIF($B$2:$B$10701, "&lt;"&amp;$B$2:$B$10701),""), 1), COUNTIF($B$2:$B$10701, "&lt;"&amp;$B$2:$B$10701), 0))</f>
        <v>#N/A</v>
      </c>
    </row>
    <row r="157" spans="1:32" x14ac:dyDescent="0.25">
      <c r="A157" s="24" t="s">
        <v>244</v>
      </c>
      <c r="B157" s="24" t="s">
        <v>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35059.199999999997</v>
      </c>
      <c r="L157" s="24"/>
      <c r="M157" s="24"/>
      <c r="W157" t="s">
        <v>247</v>
      </c>
      <c r="AF157" t="e">
        <f>INDEX($B$2:$B$92,MATCH(SMALL(IF(COUNTIF($AF$1:AF156,$B$2:$B$10701)=0,COUNTIF($B$2:$B$10701, "&lt;"&amp;$B$2:$B$10701),""), 1), COUNTIF($B$2:$B$10701, "&lt;"&amp;$B$2:$B$10701), 0))</f>
        <v>#N/A</v>
      </c>
    </row>
    <row r="158" spans="1:32" x14ac:dyDescent="0.25">
      <c r="A158" s="24" t="s">
        <v>244</v>
      </c>
      <c r="B158" s="24" t="s">
        <v>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35059.199999999997</v>
      </c>
      <c r="L158" s="24"/>
      <c r="M158" s="24"/>
      <c r="W158" t="s">
        <v>248</v>
      </c>
      <c r="AF158" t="e">
        <f>INDEX($B$2:$B$92,MATCH(SMALL(IF(COUNTIF($AF$1:AF157,$B$2:$B$10701)=0,COUNTIF($B$2:$B$10701, "&lt;"&amp;$B$2:$B$10701),""), 1), COUNTIF($B$2:$B$10701, "&lt;"&amp;$B$2:$B$10701), 0))</f>
        <v>#N/A</v>
      </c>
    </row>
    <row r="159" spans="1:32" x14ac:dyDescent="0.25">
      <c r="A159" s="24" t="s">
        <v>244</v>
      </c>
      <c r="B159" s="24" t="s">
        <v>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35059.199999999997</v>
      </c>
      <c r="L159" s="24" t="s">
        <v>244</v>
      </c>
      <c r="M159" s="24" t="s">
        <v>57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35059.199999999997</v>
      </c>
      <c r="W159" t="s">
        <v>249</v>
      </c>
      <c r="X159" t="s">
        <v>249</v>
      </c>
      <c r="AF159" t="e">
        <f>INDEX($B$2:$B$92,MATCH(SMALL(IF(COUNTIF($AF$1:AF158,$B$2:$B$10701)=0,COUNTIF($B$2:$B$10701, "&lt;"&amp;$B$2:$B$10701),""), 1), COUNTIF($B$2:$B$10701, "&lt;"&amp;$B$2:$B$10701), 0))</f>
        <v>#N/A</v>
      </c>
    </row>
    <row r="160" spans="1:32" x14ac:dyDescent="0.25">
      <c r="A160" s="24" t="s">
        <v>244</v>
      </c>
      <c r="B160" s="24" t="s">
        <v>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35059.199999999997</v>
      </c>
      <c r="L160" s="24" t="s">
        <v>244</v>
      </c>
      <c r="M160" s="24" t="s">
        <v>59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35059.199999999997</v>
      </c>
      <c r="W160" t="s">
        <v>250</v>
      </c>
      <c r="X160" t="s">
        <v>250</v>
      </c>
      <c r="AF160" t="e">
        <f>INDEX($B$2:$B$92,MATCH(SMALL(IF(COUNTIF($AF$1:AF159,$B$2:$B$10701)=0,COUNTIF($B$2:$B$10701, "&lt;"&amp;$B$2:$B$10701),""), 1), COUNTIF($B$2:$B$10701, "&lt;"&amp;$B$2:$B$10701), 0))</f>
        <v>#N/A</v>
      </c>
    </row>
    <row r="161" spans="1:32" x14ac:dyDescent="0.25">
      <c r="A161" s="24" t="s">
        <v>244</v>
      </c>
      <c r="B161" s="24" t="s">
        <v>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35059.199999999997</v>
      </c>
      <c r="L161" s="24" t="s">
        <v>244</v>
      </c>
      <c r="M161" s="24" t="s">
        <v>58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35059.199999999997</v>
      </c>
      <c r="W161" t="s">
        <v>251</v>
      </c>
      <c r="X161" t="s">
        <v>251</v>
      </c>
      <c r="AF161" t="e">
        <f>INDEX($B$2:$B$92,MATCH(SMALL(IF(COUNTIF($AF$1:AF160,$B$2:$B$10701)=0,COUNTIF($B$2:$B$10701, "&lt;"&amp;$B$2:$B$10701),""), 1), COUNTIF($B$2:$B$10701, "&lt;"&amp;$B$2:$B$10701), 0))</f>
        <v>#N/A</v>
      </c>
    </row>
    <row r="162" spans="1:32" x14ac:dyDescent="0.25">
      <c r="A162" s="24" t="s">
        <v>244</v>
      </c>
      <c r="B162" s="24" t="s">
        <v>54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35059.199999999997</v>
      </c>
      <c r="L162" s="24" t="s">
        <v>244</v>
      </c>
      <c r="M162" s="24" t="s">
        <v>54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35059.199999999997</v>
      </c>
      <c r="W162" t="s">
        <v>245</v>
      </c>
      <c r="X162" t="s">
        <v>245</v>
      </c>
      <c r="AF162" t="e">
        <f>INDEX($B$2:$B$92,MATCH(SMALL(IF(COUNTIF($AF$1:AF161,$B$2:$B$10701)=0,COUNTIF($B$2:$B$10701, "&lt;"&amp;$B$2:$B$10701),""), 1), COUNTIF($B$2:$B$10701, "&lt;"&amp;$B$2:$B$10701), 0))</f>
        <v>#N/A</v>
      </c>
    </row>
    <row r="163" spans="1:32" x14ac:dyDescent="0.25">
      <c r="A163" s="24" t="s">
        <v>244</v>
      </c>
      <c r="B163" s="24" t="s">
        <v>41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35059.199999999997</v>
      </c>
      <c r="L163" s="24" t="s">
        <v>244</v>
      </c>
      <c r="M163" s="24" t="s">
        <v>41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35059.199999999997</v>
      </c>
      <c r="W163" t="s">
        <v>246</v>
      </c>
      <c r="X163" t="s">
        <v>246</v>
      </c>
      <c r="AF163" t="e">
        <f>INDEX($B$2:$B$92,MATCH(SMALL(IF(COUNTIF($AF$1:AF162,$B$2:$B$10701)=0,COUNTIF($B$2:$B$10701, "&lt;"&amp;$B$2:$B$10701),""), 1), COUNTIF($B$2:$B$10701, "&lt;"&amp;$B$2:$B$10701), 0))</f>
        <v>#N/A</v>
      </c>
    </row>
    <row r="164" spans="1:32" x14ac:dyDescent="0.25">
      <c r="A164" s="24" t="s">
        <v>252</v>
      </c>
      <c r="B164" s="24" t="s">
        <v>55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35059.199999999997</v>
      </c>
      <c r="L164" s="24"/>
      <c r="M164" s="24"/>
      <c r="W164" t="s">
        <v>254</v>
      </c>
      <c r="AF164" t="e">
        <f>INDEX($B$2:$B$92,MATCH(SMALL(IF(COUNTIF($AF$1:AF163,$B$2:$B$10701)=0,COUNTIF($B$2:$B$10701, "&lt;"&amp;$B$2:$B$10701),""), 1), COUNTIF($B$2:$B$10701, "&lt;"&amp;$B$2:$B$10701), 0))</f>
        <v>#N/A</v>
      </c>
    </row>
    <row r="165" spans="1:32" x14ac:dyDescent="0.25">
      <c r="A165" s="24" t="s">
        <v>252</v>
      </c>
      <c r="B165" s="24" t="s">
        <v>56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35059.199999999997</v>
      </c>
      <c r="L165" s="24"/>
      <c r="M165" s="24"/>
      <c r="W165" t="s">
        <v>255</v>
      </c>
      <c r="AF165" t="e">
        <f>INDEX($B$2:$B$92,MATCH(SMALL(IF(COUNTIF($AF$1:AF164,$B$2:$B$10701)=0,COUNTIF($B$2:$B$10701, "&lt;"&amp;$B$2:$B$10701),""), 1), COUNTIF($B$2:$B$10701, "&lt;"&amp;$B$2:$B$10701), 0))</f>
        <v>#N/A</v>
      </c>
    </row>
    <row r="166" spans="1:32" x14ac:dyDescent="0.25">
      <c r="A166" s="24" t="s">
        <v>252</v>
      </c>
      <c r="B166" s="24" t="s">
        <v>57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35059.199999999997</v>
      </c>
      <c r="L166" s="24" t="s">
        <v>252</v>
      </c>
      <c r="M166" s="24" t="s">
        <v>57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35059.199999999997</v>
      </c>
      <c r="W166" t="s">
        <v>256</v>
      </c>
      <c r="X166" t="s">
        <v>256</v>
      </c>
      <c r="AF166" t="e">
        <f>INDEX($B$2:$B$92,MATCH(SMALL(IF(COUNTIF($AF$1:AF165,$B$2:$B$10701)=0,COUNTIF($B$2:$B$10701, "&lt;"&amp;$B$2:$B$10701),""), 1), COUNTIF($B$2:$B$10701, "&lt;"&amp;$B$2:$B$10701), 0))</f>
        <v>#N/A</v>
      </c>
    </row>
    <row r="167" spans="1:32" x14ac:dyDescent="0.25">
      <c r="A167" s="24" t="s">
        <v>252</v>
      </c>
      <c r="B167" s="24" t="s">
        <v>59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35059.199999999997</v>
      </c>
      <c r="L167" s="24" t="s">
        <v>252</v>
      </c>
      <c r="M167" s="24" t="s">
        <v>59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35059.199999999997</v>
      </c>
      <c r="W167" t="s">
        <v>257</v>
      </c>
      <c r="X167" t="s">
        <v>257</v>
      </c>
      <c r="AF167" t="e">
        <f>INDEX($B$2:$B$92,MATCH(SMALL(IF(COUNTIF($AF$1:AF166,$B$2:$B$10701)=0,COUNTIF($B$2:$B$10701, "&lt;"&amp;$B$2:$B$10701),""), 1), COUNTIF($B$2:$B$10701, "&lt;"&amp;$B$2:$B$10701), 0))</f>
        <v>#N/A</v>
      </c>
    </row>
    <row r="168" spans="1:32" x14ac:dyDescent="0.25">
      <c r="A168" s="24" t="s">
        <v>252</v>
      </c>
      <c r="B168" s="24" t="s">
        <v>58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35059.199999999997</v>
      </c>
      <c r="L168" s="24" t="s">
        <v>252</v>
      </c>
      <c r="M168" s="24" t="s">
        <v>58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35059.199999999997</v>
      </c>
      <c r="W168" t="s">
        <v>258</v>
      </c>
      <c r="X168" t="s">
        <v>258</v>
      </c>
      <c r="AF168" t="e">
        <f>INDEX($B$2:$B$92,MATCH(SMALL(IF(COUNTIF($AF$1:AF167,$B$2:$B$10701)=0,COUNTIF($B$2:$B$10701, "&lt;"&amp;$B$2:$B$10701),""), 1), COUNTIF($B$2:$B$10701, "&lt;"&amp;$B$2:$B$10701), 0))</f>
        <v>#N/A</v>
      </c>
    </row>
    <row r="169" spans="1:32" x14ac:dyDescent="0.25">
      <c r="A169" s="24" t="s">
        <v>252</v>
      </c>
      <c r="B169" s="24" t="s">
        <v>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35059.199999999997</v>
      </c>
      <c r="L169" s="24" t="s">
        <v>252</v>
      </c>
      <c r="M169" s="24" t="s">
        <v>54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35059.199999999997</v>
      </c>
      <c r="W169" t="s">
        <v>259</v>
      </c>
      <c r="X169" t="s">
        <v>259</v>
      </c>
      <c r="AF169" t="e">
        <f>INDEX($B$2:$B$92,MATCH(SMALL(IF(COUNTIF($AF$1:AF168,$B$2:$B$10701)=0,COUNTIF($B$2:$B$10701, "&lt;"&amp;$B$2:$B$10701),""), 1), COUNTIF($B$2:$B$10701, "&lt;"&amp;$B$2:$B$10701), 0))</f>
        <v>#N/A</v>
      </c>
    </row>
    <row r="170" spans="1:32" x14ac:dyDescent="0.25">
      <c r="A170" s="24" t="s">
        <v>252</v>
      </c>
      <c r="B170" s="24" t="s">
        <v>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35059.199999999997</v>
      </c>
      <c r="L170" s="24" t="s">
        <v>252</v>
      </c>
      <c r="M170" s="24" t="s">
        <v>41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35059.199999999997</v>
      </c>
      <c r="W170" t="s">
        <v>253</v>
      </c>
      <c r="X170" t="s">
        <v>253</v>
      </c>
      <c r="AF170" t="e">
        <f>INDEX($B$2:$B$92,MATCH(SMALL(IF(COUNTIF($AF$1:AF169,$B$2:$B$10701)=0,COUNTIF($B$2:$B$10701, "&lt;"&amp;$B$2:$B$10701),""), 1), COUNTIF($B$2:$B$10701, "&lt;"&amp;$B$2:$B$10701), 0))</f>
        <v>#N/A</v>
      </c>
    </row>
    <row r="171" spans="1:32" x14ac:dyDescent="0.25">
      <c r="A171" s="24" t="s">
        <v>260</v>
      </c>
      <c r="B171" s="24" t="s">
        <v>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35059.199999999997</v>
      </c>
      <c r="L171" s="24" t="s">
        <v>260</v>
      </c>
      <c r="M171" s="24" t="s">
        <v>55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35059.199999999997</v>
      </c>
      <c r="W171" t="s">
        <v>262</v>
      </c>
      <c r="X171" t="s">
        <v>262</v>
      </c>
      <c r="AF171" t="e">
        <f>INDEX($B$2:$B$92,MATCH(SMALL(IF(COUNTIF($AF$1:AF170,$B$2:$B$10701)=0,COUNTIF($B$2:$B$10701, "&lt;"&amp;$B$2:$B$10701),""), 1), COUNTIF($B$2:$B$10701, "&lt;"&amp;$B$2:$B$10701), 0))</f>
        <v>#N/A</v>
      </c>
    </row>
    <row r="172" spans="1:32" x14ac:dyDescent="0.25">
      <c r="A172" s="24" t="s">
        <v>260</v>
      </c>
      <c r="B172" s="24" t="s">
        <v>54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35059.199999999997</v>
      </c>
      <c r="L172" s="24" t="s">
        <v>260</v>
      </c>
      <c r="M172" s="24" t="s">
        <v>54</v>
      </c>
      <c r="N172">
        <v>2478</v>
      </c>
      <c r="O172">
        <v>1076</v>
      </c>
      <c r="P172">
        <v>76.747503566333805</v>
      </c>
      <c r="Q172">
        <v>15734</v>
      </c>
      <c r="R172">
        <v>43.88</v>
      </c>
      <c r="S172">
        <v>3.85</v>
      </c>
      <c r="T172">
        <v>-4.3499999999999996</v>
      </c>
      <c r="U172">
        <v>-53.048780487804883</v>
      </c>
      <c r="V172">
        <v>35059.199999999997</v>
      </c>
      <c r="W172" t="s">
        <v>261</v>
      </c>
      <c r="X172" t="s">
        <v>261</v>
      </c>
      <c r="AF172" t="e">
        <f>INDEX($B$2:$B$92,MATCH(SMALL(IF(COUNTIF($AF$1:AF171,$B$2:$B$10701)=0,COUNTIF($B$2:$B$10701, "&lt;"&amp;$B$2:$B$10701),""), 1), COUNTIF($B$2:$B$10701, "&lt;"&amp;$B$2:$B$10701), 0))</f>
        <v>#N/A</v>
      </c>
    </row>
    <row r="173" spans="1:32" x14ac:dyDescent="0.25">
      <c r="A173" s="24" t="s">
        <v>260</v>
      </c>
      <c r="B173" s="24" t="s">
        <v>59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35059.199999999997</v>
      </c>
      <c r="L173" s="24"/>
      <c r="M173" s="24"/>
      <c r="W173" t="s">
        <v>265</v>
      </c>
      <c r="AF173" t="e">
        <f>INDEX($B$2:$B$92,MATCH(SMALL(IF(COUNTIF($AF$1:AF172,$B$2:$B$10701)=0,COUNTIF($B$2:$B$10701, "&lt;"&amp;$B$2:$B$10701),""), 1), COUNTIF($B$2:$B$10701, "&lt;"&amp;$B$2:$B$10701), 0))</f>
        <v>#N/A</v>
      </c>
    </row>
    <row r="174" spans="1:32" x14ac:dyDescent="0.25">
      <c r="A174" s="24" t="s">
        <v>260</v>
      </c>
      <c r="B174" s="24" t="s">
        <v>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35059.199999999997</v>
      </c>
      <c r="L174" s="24" t="s">
        <v>260</v>
      </c>
      <c r="M174" s="24" t="s">
        <v>58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35059.199999999997</v>
      </c>
      <c r="W174" t="s">
        <v>266</v>
      </c>
      <c r="X174" t="s">
        <v>266</v>
      </c>
      <c r="AF174" t="e">
        <f>INDEX($B$2:$B$92,MATCH(SMALL(IF(COUNTIF($AF$1:AF173,$B$2:$B$10701)=0,COUNTIF($B$2:$B$10701, "&lt;"&amp;$B$2:$B$10701),""), 1), COUNTIF($B$2:$B$10701, "&lt;"&amp;$B$2:$B$10701), 0))</f>
        <v>#N/A</v>
      </c>
    </row>
    <row r="175" spans="1:32" x14ac:dyDescent="0.25">
      <c r="A175" s="24" t="s">
        <v>260</v>
      </c>
      <c r="B175" s="24" t="s">
        <v>56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35059.199999999997</v>
      </c>
      <c r="L175" s="24"/>
      <c r="M175" s="24"/>
      <c r="W175" t="s">
        <v>263</v>
      </c>
      <c r="AF175" t="e">
        <f>INDEX($B$2:$B$92,MATCH(SMALL(IF(COUNTIF($AF$1:AF174,$B$2:$B$10701)=0,COUNTIF($B$2:$B$10701, "&lt;"&amp;$B$2:$B$10701),""), 1), COUNTIF($B$2:$B$10701, "&lt;"&amp;$B$2:$B$10701), 0))</f>
        <v>#N/A</v>
      </c>
    </row>
    <row r="176" spans="1:32" x14ac:dyDescent="0.25">
      <c r="A176" s="24" t="s">
        <v>260</v>
      </c>
      <c r="B176" s="24" t="s">
        <v>41</v>
      </c>
      <c r="C176">
        <v>74</v>
      </c>
      <c r="D176">
        <v>1</v>
      </c>
      <c r="E176">
        <v>1.3698630136986301</v>
      </c>
      <c r="F176">
        <v>8</v>
      </c>
      <c r="G176">
        <v>0</v>
      </c>
      <c r="H176">
        <v>4516.6000000000004</v>
      </c>
      <c r="I176">
        <v>-244.25</v>
      </c>
      <c r="J176">
        <v>-5.1303863805832988</v>
      </c>
      <c r="K176">
        <v>35059.199999999997</v>
      </c>
      <c r="L176" s="24" t="s">
        <v>260</v>
      </c>
      <c r="M176" s="24" t="s">
        <v>41</v>
      </c>
      <c r="N176">
        <v>2548</v>
      </c>
      <c r="O176">
        <v>7</v>
      </c>
      <c r="P176">
        <v>0.27548209366391185</v>
      </c>
      <c r="Q176">
        <v>1466</v>
      </c>
      <c r="R176">
        <v>33.299999999999997</v>
      </c>
      <c r="S176">
        <v>7.75</v>
      </c>
      <c r="T176">
        <v>-4.4000000000000004</v>
      </c>
      <c r="U176">
        <v>-36.213991769547327</v>
      </c>
      <c r="V176">
        <v>35059.199999999997</v>
      </c>
      <c r="W176" t="s">
        <v>267</v>
      </c>
      <c r="X176" t="s">
        <v>267</v>
      </c>
      <c r="AF176" t="e">
        <f>INDEX($B$2:$B$92,MATCH(SMALL(IF(COUNTIF($AF$1:AF175,$B$2:$B$10701)=0,COUNTIF($B$2:$B$10701, "&lt;"&amp;$B$2:$B$10701),""), 1), COUNTIF($B$2:$B$10701, "&lt;"&amp;$B$2:$B$10701), 0))</f>
        <v>#N/A</v>
      </c>
    </row>
    <row r="177" spans="1:32" x14ac:dyDescent="0.25">
      <c r="A177" s="24" t="s">
        <v>260</v>
      </c>
      <c r="B177" s="24" t="s">
        <v>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35059.199999999997</v>
      </c>
      <c r="L177" s="24" t="s">
        <v>260</v>
      </c>
      <c r="M177" s="24" t="s">
        <v>57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35059.199999999997</v>
      </c>
      <c r="W177" t="s">
        <v>264</v>
      </c>
      <c r="X177" t="s">
        <v>264</v>
      </c>
      <c r="AF177" t="e">
        <f>INDEX($B$2:$B$92,MATCH(SMALL(IF(COUNTIF($AF$1:AF176,$B$2:$B$10701)=0,COUNTIF($B$2:$B$10701, "&lt;"&amp;$B$2:$B$10701),""), 1), COUNTIF($B$2:$B$10701, "&lt;"&amp;$B$2:$B$10701), 0))</f>
        <v>#N/A</v>
      </c>
    </row>
    <row r="178" spans="1:32" x14ac:dyDescent="0.25">
      <c r="A178" s="24" t="s">
        <v>268</v>
      </c>
      <c r="B178" s="24" t="s">
        <v>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35059.199999999997</v>
      </c>
      <c r="L178" s="24"/>
      <c r="M178" s="24"/>
      <c r="W178" t="s">
        <v>270</v>
      </c>
      <c r="AF178" t="e">
        <f>INDEX($B$2:$B$92,MATCH(SMALL(IF(COUNTIF($AF$1:AF177,$B$2:$B$10701)=0,COUNTIF($B$2:$B$10701, "&lt;"&amp;$B$2:$B$10701),""), 1), COUNTIF($B$2:$B$10701, "&lt;"&amp;$B$2:$B$10701), 0))</f>
        <v>#N/A</v>
      </c>
    </row>
    <row r="179" spans="1:32" x14ac:dyDescent="0.25">
      <c r="A179" s="24" t="s">
        <v>268</v>
      </c>
      <c r="B179" s="24" t="s">
        <v>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35059.199999999997</v>
      </c>
      <c r="L179" s="24" t="s">
        <v>268</v>
      </c>
      <c r="M179" s="24" t="s">
        <v>57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35059.199999999997</v>
      </c>
      <c r="W179" t="s">
        <v>272</v>
      </c>
      <c r="X179" t="s">
        <v>272</v>
      </c>
      <c r="AF179" t="e">
        <f>INDEX($B$2:$B$92,MATCH(SMALL(IF(COUNTIF($AF$1:AF178,$B$2:$B$10701)=0,COUNTIF($B$2:$B$10701, "&lt;"&amp;$B$2:$B$10701),""), 1), COUNTIF($B$2:$B$10701, "&lt;"&amp;$B$2:$B$10701), 0))</f>
        <v>#N/A</v>
      </c>
    </row>
    <row r="180" spans="1:32" x14ac:dyDescent="0.25">
      <c r="A180" s="24" t="s">
        <v>268</v>
      </c>
      <c r="B180" s="24" t="s">
        <v>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35059.199999999997</v>
      </c>
      <c r="L180" s="24" t="s">
        <v>268</v>
      </c>
      <c r="M180" s="24" t="s">
        <v>59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35059.199999999997</v>
      </c>
      <c r="W180" t="s">
        <v>273</v>
      </c>
      <c r="X180" t="s">
        <v>273</v>
      </c>
      <c r="AF180" t="e">
        <f>INDEX($B$2:$B$92,MATCH(SMALL(IF(COUNTIF($AF$1:AF179,$B$2:$B$10701)=0,COUNTIF($B$2:$B$10701, "&lt;"&amp;$B$2:$B$10701),""), 1), COUNTIF($B$2:$B$10701, "&lt;"&amp;$B$2:$B$10701), 0))</f>
        <v>#N/A</v>
      </c>
    </row>
    <row r="181" spans="1:32" x14ac:dyDescent="0.25">
      <c r="A181" s="24" t="s">
        <v>268</v>
      </c>
      <c r="B181" s="24" t="s">
        <v>58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35059.199999999997</v>
      </c>
      <c r="L181" s="24" t="s">
        <v>268</v>
      </c>
      <c r="M181" s="24" t="s">
        <v>58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35059.199999999997</v>
      </c>
      <c r="W181" t="s">
        <v>274</v>
      </c>
      <c r="X181" t="s">
        <v>274</v>
      </c>
      <c r="AF181" t="e">
        <f>INDEX($B$2:$B$92,MATCH(SMALL(IF(COUNTIF($AF$1:AF180,$B$2:$B$10701)=0,COUNTIF($B$2:$B$10701, "&lt;"&amp;$B$2:$B$10701),""), 1), COUNTIF($B$2:$B$10701, "&lt;"&amp;$B$2:$B$10701), 0))</f>
        <v>#N/A</v>
      </c>
    </row>
    <row r="182" spans="1:32" x14ac:dyDescent="0.25">
      <c r="A182" s="24" t="s">
        <v>268</v>
      </c>
      <c r="B182" s="24" t="s">
        <v>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35059.199999999997</v>
      </c>
      <c r="L182" s="24" t="s">
        <v>268</v>
      </c>
      <c r="M182" s="24" t="s">
        <v>41</v>
      </c>
      <c r="N182">
        <v>13</v>
      </c>
      <c r="O182">
        <v>-1</v>
      </c>
      <c r="P182">
        <v>-7.1428571428571432</v>
      </c>
      <c r="Q182">
        <v>19</v>
      </c>
      <c r="R182">
        <v>32.630000000000003</v>
      </c>
      <c r="S182">
        <v>8.5</v>
      </c>
      <c r="T182">
        <v>-10.6</v>
      </c>
      <c r="U182">
        <v>-55.497382198952877</v>
      </c>
      <c r="V182">
        <v>35059.199999999997</v>
      </c>
      <c r="W182" t="s">
        <v>269</v>
      </c>
      <c r="X182" t="s">
        <v>269</v>
      </c>
      <c r="AF182" t="e">
        <f>INDEX($B$2:$B$92,MATCH(SMALL(IF(COUNTIF($AF$1:AF181,$B$2:$B$10701)=0,COUNTIF($B$2:$B$10701, "&lt;"&amp;$B$2:$B$10701),""), 1), COUNTIF($B$2:$B$10701, "&lt;"&amp;$B$2:$B$10701), 0))</f>
        <v>#N/A</v>
      </c>
    </row>
    <row r="183" spans="1:32" x14ac:dyDescent="0.25">
      <c r="A183" s="24" t="s">
        <v>268</v>
      </c>
      <c r="B183" s="24" t="s">
        <v>54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35059.199999999997</v>
      </c>
      <c r="L183" s="24" t="s">
        <v>268</v>
      </c>
      <c r="M183" s="24" t="s">
        <v>54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35059.199999999997</v>
      </c>
      <c r="W183" t="s">
        <v>275</v>
      </c>
      <c r="X183" t="s">
        <v>275</v>
      </c>
      <c r="AF183" t="e">
        <f>INDEX($B$2:$B$92,MATCH(SMALL(IF(COUNTIF($AF$1:AF182,$B$2:$B$10701)=0,COUNTIF($B$2:$B$10701, "&lt;"&amp;$B$2:$B$10701),""), 1), COUNTIF($B$2:$B$10701, "&lt;"&amp;$B$2:$B$10701), 0))</f>
        <v>#N/A</v>
      </c>
    </row>
    <row r="184" spans="1:32" x14ac:dyDescent="0.25">
      <c r="A184" s="24" t="s">
        <v>268</v>
      </c>
      <c r="B184" s="24" t="s">
        <v>56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35059.199999999997</v>
      </c>
      <c r="L184" s="24"/>
      <c r="M184" s="24"/>
      <c r="W184" t="s">
        <v>271</v>
      </c>
      <c r="AF184" t="e">
        <f>INDEX($B$2:$B$92,MATCH(SMALL(IF(COUNTIF($AF$1:AF183,$B$2:$B$10701)=0,COUNTIF($B$2:$B$10701, "&lt;"&amp;$B$2:$B$10701),""), 1), COUNTIF($B$2:$B$10701, "&lt;"&amp;$B$2:$B$10701), 0))</f>
        <v>#N/A</v>
      </c>
    </row>
    <row r="185" spans="1:32" x14ac:dyDescent="0.25">
      <c r="A185" s="24" t="s">
        <v>276</v>
      </c>
      <c r="B185" s="24" t="s">
        <v>55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35059.199999999997</v>
      </c>
      <c r="L185" s="24"/>
      <c r="M185" s="24"/>
      <c r="W185" t="s">
        <v>279</v>
      </c>
      <c r="AF185" t="e">
        <f>INDEX($B$2:$B$92,MATCH(SMALL(IF(COUNTIF($AF$1:AF184,$B$2:$B$10701)=0,COUNTIF($B$2:$B$10701, "&lt;"&amp;$B$2:$B$10701),""), 1), COUNTIF($B$2:$B$10701, "&lt;"&amp;$B$2:$B$10701), 0))</f>
        <v>#N/A</v>
      </c>
    </row>
    <row r="186" spans="1:32" x14ac:dyDescent="0.25">
      <c r="A186" s="24" t="s">
        <v>276</v>
      </c>
      <c r="B186" s="24" t="s">
        <v>56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35059.199999999997</v>
      </c>
      <c r="L186" s="24"/>
      <c r="M186" s="24"/>
      <c r="W186" t="s">
        <v>280</v>
      </c>
      <c r="AF186" t="e">
        <f>INDEX($B$2:$B$92,MATCH(SMALL(IF(COUNTIF($AF$1:AF185,$B$2:$B$10701)=0,COUNTIF($B$2:$B$10701, "&lt;"&amp;$B$2:$B$10701),""), 1), COUNTIF($B$2:$B$10701, "&lt;"&amp;$B$2:$B$10701), 0))</f>
        <v>#N/A</v>
      </c>
    </row>
    <row r="187" spans="1:32" x14ac:dyDescent="0.25">
      <c r="A187" s="24" t="s">
        <v>276</v>
      </c>
      <c r="B187" s="24" t="s">
        <v>57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35059.199999999997</v>
      </c>
      <c r="L187" s="24" t="s">
        <v>276</v>
      </c>
      <c r="M187" s="24" t="s">
        <v>57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35059.199999999997</v>
      </c>
      <c r="W187" t="s">
        <v>281</v>
      </c>
      <c r="X187" t="s">
        <v>281</v>
      </c>
      <c r="AF187" t="e">
        <f>INDEX($B$2:$B$92,MATCH(SMALL(IF(COUNTIF($AF$1:AF186,$B$2:$B$10701)=0,COUNTIF($B$2:$B$10701, "&lt;"&amp;$B$2:$B$10701),""), 1), COUNTIF($B$2:$B$10701, "&lt;"&amp;$B$2:$B$10701), 0))</f>
        <v>#N/A</v>
      </c>
    </row>
    <row r="188" spans="1:32" x14ac:dyDescent="0.25">
      <c r="A188" s="24" t="s">
        <v>276</v>
      </c>
      <c r="B188" s="24" t="s">
        <v>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35059.199999999997</v>
      </c>
      <c r="L188" s="24" t="s">
        <v>276</v>
      </c>
      <c r="M188" s="24" t="s">
        <v>59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35059.199999999997</v>
      </c>
      <c r="W188" t="s">
        <v>282</v>
      </c>
      <c r="X188" t="s">
        <v>282</v>
      </c>
      <c r="AF188" t="e">
        <f>INDEX($B$2:$B$92,MATCH(SMALL(IF(COUNTIF($AF$1:AF187,$B$2:$B$10701)=0,COUNTIF($B$2:$B$10701, "&lt;"&amp;$B$2:$B$10701),""), 1), COUNTIF($B$2:$B$10701, "&lt;"&amp;$B$2:$B$10701), 0))</f>
        <v>#N/A</v>
      </c>
    </row>
    <row r="189" spans="1:32" x14ac:dyDescent="0.25">
      <c r="A189" s="24" t="s">
        <v>276</v>
      </c>
      <c r="B189" s="24" t="s">
        <v>58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35059.199999999997</v>
      </c>
      <c r="L189" s="24" t="s">
        <v>276</v>
      </c>
      <c r="M189" s="24" t="s">
        <v>58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35059.199999999997</v>
      </c>
      <c r="W189" t="s">
        <v>283</v>
      </c>
      <c r="X189" t="s">
        <v>283</v>
      </c>
      <c r="AF189" t="e">
        <f>INDEX($B$2:$B$92,MATCH(SMALL(IF(COUNTIF($AF$1:AF188,$B$2:$B$10701)=0,COUNTIF($B$2:$B$10701, "&lt;"&amp;$B$2:$B$10701),""), 1), COUNTIF($B$2:$B$10701, "&lt;"&amp;$B$2:$B$10701), 0))</f>
        <v>#N/A</v>
      </c>
    </row>
    <row r="190" spans="1:32" x14ac:dyDescent="0.25">
      <c r="A190" s="24" t="s">
        <v>276</v>
      </c>
      <c r="B190" s="24" t="s">
        <v>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35059.199999999997</v>
      </c>
      <c r="L190" s="24" t="s">
        <v>276</v>
      </c>
      <c r="M190" s="24" t="s">
        <v>54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35059.199999999997</v>
      </c>
      <c r="W190" t="s">
        <v>277</v>
      </c>
      <c r="X190" t="s">
        <v>277</v>
      </c>
      <c r="AF190" t="e">
        <f>INDEX($B$2:$B$92,MATCH(SMALL(IF(COUNTIF($AF$1:AF189,$B$2:$B$10701)=0,COUNTIF($B$2:$B$10701, "&lt;"&amp;$B$2:$B$10701),""), 1), COUNTIF($B$2:$B$10701, "&lt;"&amp;$B$2:$B$10701), 0))</f>
        <v>#N/A</v>
      </c>
    </row>
    <row r="191" spans="1:32" x14ac:dyDescent="0.25">
      <c r="A191" s="24" t="s">
        <v>276</v>
      </c>
      <c r="B191" s="24" t="s">
        <v>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35059.199999999997</v>
      </c>
      <c r="L191" s="24" t="s">
        <v>276</v>
      </c>
      <c r="M191" s="24" t="s">
        <v>41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35059.199999999997</v>
      </c>
      <c r="W191" t="s">
        <v>278</v>
      </c>
      <c r="X191" t="s">
        <v>278</v>
      </c>
      <c r="AF191" t="e">
        <f>INDEX($B$2:$B$92,MATCH(SMALL(IF(COUNTIF($AF$1:AF190,$B$2:$B$10701)=0,COUNTIF($B$2:$B$10701, "&lt;"&amp;$B$2:$B$10701),""), 1), COUNTIF($B$2:$B$10701, "&lt;"&amp;$B$2:$B$10701), 0))</f>
        <v>#N/A</v>
      </c>
    </row>
    <row r="192" spans="1:32" x14ac:dyDescent="0.25">
      <c r="A192" s="24" t="s">
        <v>284</v>
      </c>
      <c r="B192" s="24" t="s">
        <v>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35059.199999999997</v>
      </c>
      <c r="L192" s="24" t="s">
        <v>284</v>
      </c>
      <c r="M192" s="24" t="s">
        <v>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35059.199999999997</v>
      </c>
      <c r="W192" t="s">
        <v>286</v>
      </c>
      <c r="X192" t="s">
        <v>286</v>
      </c>
      <c r="AF192" t="e">
        <f>INDEX($B$2:$B$92,MATCH(SMALL(IF(COUNTIF($AF$1:AF191,$B$2:$B$10701)=0,COUNTIF($B$2:$B$10701, "&lt;"&amp;$B$2:$B$10701),""), 1), COUNTIF($B$2:$B$10701, "&lt;"&amp;$B$2:$B$10701), 0))</f>
        <v>#N/A</v>
      </c>
    </row>
    <row r="193" spans="1:32" x14ac:dyDescent="0.25">
      <c r="A193" s="24" t="s">
        <v>284</v>
      </c>
      <c r="B193" s="24" t="s">
        <v>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35059.199999999997</v>
      </c>
      <c r="L193" s="24" t="s">
        <v>284</v>
      </c>
      <c r="M193" s="24" t="s">
        <v>54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35059.199999999997</v>
      </c>
      <c r="W193" t="s">
        <v>291</v>
      </c>
      <c r="X193" t="s">
        <v>291</v>
      </c>
      <c r="AF193" t="e">
        <f>INDEX($B$2:$B$92,MATCH(SMALL(IF(COUNTIF($AF$1:AF192,$B$2:$B$10701)=0,COUNTIF($B$2:$B$10701, "&lt;"&amp;$B$2:$B$10701),""), 1), COUNTIF($B$2:$B$10701, "&lt;"&amp;$B$2:$B$10701), 0))</f>
        <v>#N/A</v>
      </c>
    </row>
    <row r="194" spans="1:32" x14ac:dyDescent="0.25">
      <c r="A194" s="24" t="s">
        <v>284</v>
      </c>
      <c r="B194" s="24" t="s">
        <v>57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35059.199999999997</v>
      </c>
      <c r="L194" s="24" t="s">
        <v>284</v>
      </c>
      <c r="M194" s="24" t="s">
        <v>57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35059.199999999997</v>
      </c>
      <c r="W194" t="s">
        <v>288</v>
      </c>
      <c r="X194" t="s">
        <v>288</v>
      </c>
      <c r="AF194" t="e">
        <f>INDEX($B$2:$B$92,MATCH(SMALL(IF(COUNTIF($AF$1:AF193,$B$2:$B$10701)=0,COUNTIF($B$2:$B$10701, "&lt;"&amp;$B$2:$B$10701),""), 1), COUNTIF($B$2:$B$10701, "&lt;"&amp;$B$2:$B$10701), 0))</f>
        <v>#N/A</v>
      </c>
    </row>
    <row r="195" spans="1:32" x14ac:dyDescent="0.25">
      <c r="A195" s="24" t="s">
        <v>284</v>
      </c>
      <c r="B195" s="24" t="s">
        <v>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35059.199999999997</v>
      </c>
      <c r="L195" s="24" t="s">
        <v>284</v>
      </c>
      <c r="M195" s="24" t="s">
        <v>59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35059.199999999997</v>
      </c>
      <c r="W195" t="s">
        <v>289</v>
      </c>
      <c r="X195" t="s">
        <v>289</v>
      </c>
      <c r="AF195" t="e">
        <f>INDEX($B$2:$B$92,MATCH(SMALL(IF(COUNTIF($AF$1:AF194,$B$2:$B$10701)=0,COUNTIF($B$2:$B$10701, "&lt;"&amp;$B$2:$B$10701),""), 1), COUNTIF($B$2:$B$10701, "&lt;"&amp;$B$2:$B$10701), 0))</f>
        <v>#N/A</v>
      </c>
    </row>
    <row r="196" spans="1:32" x14ac:dyDescent="0.25">
      <c r="A196" s="24" t="s">
        <v>284</v>
      </c>
      <c r="B196" s="24" t="s">
        <v>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35059.199999999997</v>
      </c>
      <c r="L196" s="24" t="s">
        <v>284</v>
      </c>
      <c r="M196" s="24" t="s">
        <v>58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35059.199999999997</v>
      </c>
      <c r="W196" t="s">
        <v>290</v>
      </c>
      <c r="X196" t="s">
        <v>290</v>
      </c>
      <c r="AF196" t="e">
        <f>INDEX($B$2:$B$92,MATCH(SMALL(IF(COUNTIF($AF$1:AF195,$B$2:$B$10701)=0,COUNTIF($B$2:$B$10701, "&lt;"&amp;$B$2:$B$10701),""), 1), COUNTIF($B$2:$B$10701, "&lt;"&amp;$B$2:$B$10701), 0))</f>
        <v>#N/A</v>
      </c>
    </row>
    <row r="197" spans="1:32" x14ac:dyDescent="0.25">
      <c r="A197" s="24" t="s">
        <v>284</v>
      </c>
      <c r="B197" s="24" t="s">
        <v>1020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35059.199999999997</v>
      </c>
      <c r="L197" s="24" t="s">
        <v>284</v>
      </c>
      <c r="M197" s="24" t="s">
        <v>1020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35059.199999999997</v>
      </c>
      <c r="W197" t="s">
        <v>1182</v>
      </c>
      <c r="X197" t="s">
        <v>1182</v>
      </c>
      <c r="AF197" t="e">
        <f>INDEX($B$2:$B$92,MATCH(SMALL(IF(COUNTIF($AF$1:AF196,$B$2:$B$10701)=0,COUNTIF($B$2:$B$10701, "&lt;"&amp;$B$2:$B$10701),""), 1), COUNTIF($B$2:$B$10701, "&lt;"&amp;$B$2:$B$10701), 0))</f>
        <v>#N/A</v>
      </c>
    </row>
    <row r="198" spans="1:32" x14ac:dyDescent="0.25">
      <c r="A198" s="24" t="s">
        <v>284</v>
      </c>
      <c r="B198" s="24" t="s">
        <v>957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35059.199999999997</v>
      </c>
      <c r="L198" s="24"/>
      <c r="M198" s="24"/>
      <c r="W198" t="s">
        <v>1179</v>
      </c>
      <c r="AF198" t="e">
        <f>INDEX($B$2:$B$92,MATCH(SMALL(IF(COUNTIF($AF$1:AF197,$B$2:$B$10701)=0,COUNTIF($B$2:$B$10701, "&lt;"&amp;$B$2:$B$10701),""), 1), COUNTIF($B$2:$B$10701, "&lt;"&amp;$B$2:$B$10701), 0))</f>
        <v>#N/A</v>
      </c>
    </row>
    <row r="199" spans="1:32" x14ac:dyDescent="0.25">
      <c r="A199" s="24" t="s">
        <v>284</v>
      </c>
      <c r="B199" s="24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35059.199999999997</v>
      </c>
      <c r="L199" s="24" t="s">
        <v>284</v>
      </c>
      <c r="M199" s="24" t="s">
        <v>41</v>
      </c>
      <c r="N199">
        <v>111</v>
      </c>
      <c r="O199">
        <v>-16</v>
      </c>
      <c r="P199">
        <v>-12.598425196850394</v>
      </c>
      <c r="Q199">
        <v>35</v>
      </c>
      <c r="R199">
        <v>32.72</v>
      </c>
      <c r="S199">
        <v>11.55</v>
      </c>
      <c r="T199">
        <v>-4.8000000000000007</v>
      </c>
      <c r="U199">
        <v>-29.357798165137616</v>
      </c>
      <c r="V199">
        <v>35059.199999999997</v>
      </c>
      <c r="W199" t="s">
        <v>285</v>
      </c>
      <c r="X199" t="s">
        <v>285</v>
      </c>
      <c r="AF199" t="e">
        <f>INDEX($B$2:$B$92,MATCH(SMALL(IF(COUNTIF($AF$1:AF198,$B$2:$B$10701)=0,COUNTIF($B$2:$B$10701, "&lt;"&amp;$B$2:$B$10701),""), 1), COUNTIF($B$2:$B$10701, "&lt;"&amp;$B$2:$B$10701), 0))</f>
        <v>#N/A</v>
      </c>
    </row>
    <row r="200" spans="1:32" x14ac:dyDescent="0.25">
      <c r="A200" s="24" t="s">
        <v>284</v>
      </c>
      <c r="B200" s="24" t="s">
        <v>56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35059.199999999997</v>
      </c>
      <c r="L200" s="24"/>
      <c r="M200" s="24"/>
      <c r="W200" t="s">
        <v>287</v>
      </c>
      <c r="AF200" t="e">
        <f>INDEX($B$2:$B$92,MATCH(SMALL(IF(COUNTIF($AF$1:AF199,$B$2:$B$10701)=0,COUNTIF($B$2:$B$10701, "&lt;"&amp;$B$2:$B$10701),""), 1), COUNTIF($B$2:$B$10701, "&lt;"&amp;$B$2:$B$10701), 0))</f>
        <v>#N/A</v>
      </c>
    </row>
    <row r="201" spans="1:32" x14ac:dyDescent="0.25">
      <c r="A201" s="24" t="s">
        <v>292</v>
      </c>
      <c r="B201" s="24" t="s">
        <v>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35059.199999999997</v>
      </c>
      <c r="L201" s="24" t="s">
        <v>292</v>
      </c>
      <c r="M201" s="24" t="s">
        <v>41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35059.199999999997</v>
      </c>
      <c r="W201" t="s">
        <v>294</v>
      </c>
      <c r="X201" t="s">
        <v>294</v>
      </c>
      <c r="AF201" t="e">
        <f>INDEX($B$2:$B$92,MATCH(SMALL(IF(COUNTIF($AF$1:AF200,$B$2:$B$10701)=0,COUNTIF($B$2:$B$10701, "&lt;"&amp;$B$2:$B$10701),""), 1), COUNTIF($B$2:$B$10701, "&lt;"&amp;$B$2:$B$10701), 0))</f>
        <v>#N/A</v>
      </c>
    </row>
    <row r="202" spans="1:32" x14ac:dyDescent="0.25">
      <c r="A202" s="24" t="s">
        <v>292</v>
      </c>
      <c r="B202" s="24" t="s">
        <v>56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35059.199999999997</v>
      </c>
      <c r="L202" s="24"/>
      <c r="M202" s="24"/>
      <c r="W202" t="s">
        <v>296</v>
      </c>
      <c r="AF202" t="e">
        <f>INDEX($B$2:$B$92,MATCH(SMALL(IF(COUNTIF($AF$1:AF201,$B$2:$B$10701)=0,COUNTIF($B$2:$B$10701, "&lt;"&amp;$B$2:$B$10701),""), 1), COUNTIF($B$2:$B$10701, "&lt;"&amp;$B$2:$B$10701), 0))</f>
        <v>#N/A</v>
      </c>
    </row>
    <row r="203" spans="1:32" x14ac:dyDescent="0.25">
      <c r="A203" s="24" t="s">
        <v>292</v>
      </c>
      <c r="B203" s="24" t="s">
        <v>57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35059.199999999997</v>
      </c>
      <c r="L203" s="24" t="s">
        <v>292</v>
      </c>
      <c r="M203" s="24" t="s">
        <v>57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35059.199999999997</v>
      </c>
      <c r="W203" t="s">
        <v>293</v>
      </c>
      <c r="X203" t="s">
        <v>293</v>
      </c>
      <c r="AF203" t="e">
        <f>INDEX($B$2:$B$92,MATCH(SMALL(IF(COUNTIF($AF$1:AF202,$B$2:$B$10701)=0,COUNTIF($B$2:$B$10701, "&lt;"&amp;$B$2:$B$10701),""), 1), COUNTIF($B$2:$B$10701, "&lt;"&amp;$B$2:$B$10701), 0))</f>
        <v>#N/A</v>
      </c>
    </row>
    <row r="204" spans="1:32" x14ac:dyDescent="0.25">
      <c r="A204" s="24" t="s">
        <v>292</v>
      </c>
      <c r="B204" s="24" t="s">
        <v>59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35059.199999999997</v>
      </c>
      <c r="L204" s="24" t="s">
        <v>292</v>
      </c>
      <c r="M204" s="24" t="s">
        <v>59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35059.199999999997</v>
      </c>
      <c r="W204" t="s">
        <v>297</v>
      </c>
      <c r="X204" t="s">
        <v>297</v>
      </c>
      <c r="AF204" t="e">
        <f>INDEX($B$2:$B$92,MATCH(SMALL(IF(COUNTIF($AF$1:AF203,$B$2:$B$10701)=0,COUNTIF($B$2:$B$10701, "&lt;"&amp;$B$2:$B$10701),""), 1), COUNTIF($B$2:$B$10701, "&lt;"&amp;$B$2:$B$10701), 0))</f>
        <v>#N/A</v>
      </c>
    </row>
    <row r="205" spans="1:32" x14ac:dyDescent="0.25">
      <c r="A205" s="24" t="s">
        <v>292</v>
      </c>
      <c r="B205" s="24" t="s">
        <v>58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35059.199999999997</v>
      </c>
      <c r="L205" s="24" t="s">
        <v>292</v>
      </c>
      <c r="M205" s="24" t="s">
        <v>58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35059.199999999997</v>
      </c>
      <c r="W205" t="s">
        <v>298</v>
      </c>
      <c r="X205" t="s">
        <v>298</v>
      </c>
      <c r="AF205" t="e">
        <f>INDEX($B$2:$B$92,MATCH(SMALL(IF(COUNTIF($AF$1:AF204,$B$2:$B$10701)=0,COUNTIF($B$2:$B$10701, "&lt;"&amp;$B$2:$B$10701),""), 1), COUNTIF($B$2:$B$10701, "&lt;"&amp;$B$2:$B$10701), 0))</f>
        <v>#N/A</v>
      </c>
    </row>
    <row r="206" spans="1:32" x14ac:dyDescent="0.25">
      <c r="A206" s="24" t="s">
        <v>292</v>
      </c>
      <c r="B206" s="24" t="s">
        <v>1020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35059.199999999997</v>
      </c>
      <c r="L206" s="24" t="s">
        <v>292</v>
      </c>
      <c r="M206" s="24" t="s">
        <v>1020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35059.199999999997</v>
      </c>
      <c r="W206" t="s">
        <v>1183</v>
      </c>
      <c r="X206" t="s">
        <v>1183</v>
      </c>
      <c r="AF206" t="e">
        <f>INDEX($B$2:$B$92,MATCH(SMALL(IF(COUNTIF($AF$1:AF205,$B$2:$B$10701)=0,COUNTIF($B$2:$B$10701, "&lt;"&amp;$B$2:$B$10701),""), 1), COUNTIF($B$2:$B$10701, "&lt;"&amp;$B$2:$B$10701), 0))</f>
        <v>#N/A</v>
      </c>
    </row>
    <row r="207" spans="1:32" x14ac:dyDescent="0.25">
      <c r="A207" s="24" t="s">
        <v>292</v>
      </c>
      <c r="B207" s="24" t="s">
        <v>957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35059.199999999997</v>
      </c>
      <c r="L207" s="24"/>
      <c r="M207" s="24"/>
      <c r="W207" t="s">
        <v>1180</v>
      </c>
      <c r="AF207" t="e">
        <f>INDEX($B$2:$B$92,MATCH(SMALL(IF(COUNTIF($AF$1:AF206,$B$2:$B$10701)=0,COUNTIF($B$2:$B$10701, "&lt;"&amp;$B$2:$B$10701),""), 1), COUNTIF($B$2:$B$10701, "&lt;"&amp;$B$2:$B$10701), 0))</f>
        <v>#N/A</v>
      </c>
    </row>
    <row r="208" spans="1:32" x14ac:dyDescent="0.25">
      <c r="A208" s="24" t="s">
        <v>292</v>
      </c>
      <c r="B208" s="24" t="s">
        <v>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35059.199999999997</v>
      </c>
      <c r="L208" s="24" t="s">
        <v>292</v>
      </c>
      <c r="M208" s="24" t="s">
        <v>54</v>
      </c>
      <c r="N208">
        <v>22</v>
      </c>
      <c r="O208">
        <v>22</v>
      </c>
      <c r="P208">
        <v>0</v>
      </c>
      <c r="Q208">
        <v>100</v>
      </c>
      <c r="R208">
        <v>41.22</v>
      </c>
      <c r="S208">
        <v>4.05</v>
      </c>
      <c r="T208">
        <v>-1480.75</v>
      </c>
      <c r="U208">
        <v>-99.727235991379317</v>
      </c>
      <c r="V208">
        <v>35059.199999999997</v>
      </c>
      <c r="W208" t="s">
        <v>299</v>
      </c>
      <c r="X208" t="s">
        <v>299</v>
      </c>
      <c r="AF208" t="e">
        <f>INDEX($B$2:$B$92,MATCH(SMALL(IF(COUNTIF($AF$1:AF207,$B$2:$B$10701)=0,COUNTIF($B$2:$B$10701, "&lt;"&amp;$B$2:$B$10701),""), 1), COUNTIF($B$2:$B$10701, "&lt;"&amp;$B$2:$B$10701), 0))</f>
        <v>#N/A</v>
      </c>
    </row>
    <row r="209" spans="1:32" x14ac:dyDescent="0.25">
      <c r="A209" s="24" t="s">
        <v>292</v>
      </c>
      <c r="B209" s="24" t="s">
        <v>55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35059.199999999997</v>
      </c>
      <c r="L209" s="24"/>
      <c r="M209" s="24"/>
      <c r="W209" t="s">
        <v>295</v>
      </c>
      <c r="AF209" t="e">
        <f>INDEX($B$2:$B$92,MATCH(SMALL(IF(COUNTIF($AF$1:AF208,$B$2:$B$10701)=0,COUNTIF($B$2:$B$10701, "&lt;"&amp;$B$2:$B$10701),""), 1), COUNTIF($B$2:$B$10701, "&lt;"&amp;$B$2:$B$10701), 0))</f>
        <v>#N/A</v>
      </c>
    </row>
    <row r="210" spans="1:32" x14ac:dyDescent="0.25">
      <c r="A210" s="24" t="s">
        <v>300</v>
      </c>
      <c r="B210" s="24" t="s">
        <v>41</v>
      </c>
      <c r="C210">
        <v>320</v>
      </c>
      <c r="D210">
        <v>-23</v>
      </c>
      <c r="E210">
        <v>-6.7055393586005829</v>
      </c>
      <c r="F210">
        <v>32</v>
      </c>
      <c r="G210">
        <v>39.11</v>
      </c>
      <c r="H210">
        <v>4190.8500000000004</v>
      </c>
      <c r="I210">
        <v>-4.1499999999996362</v>
      </c>
      <c r="J210">
        <v>-9.8927294398084301E-2</v>
      </c>
      <c r="K210">
        <v>35059.199999999997</v>
      </c>
      <c r="L210" s="24" t="s">
        <v>300</v>
      </c>
      <c r="M210" s="24" t="s">
        <v>41</v>
      </c>
      <c r="N210">
        <v>5055</v>
      </c>
      <c r="O210">
        <v>505</v>
      </c>
      <c r="P210">
        <v>11.0989010989011</v>
      </c>
      <c r="Q210">
        <v>6935</v>
      </c>
      <c r="R210">
        <v>31.43</v>
      </c>
      <c r="S210">
        <v>11.95</v>
      </c>
      <c r="T210">
        <v>-5.1000000000000014</v>
      </c>
      <c r="U210">
        <v>-29.912023460410563</v>
      </c>
      <c r="V210">
        <v>35059.199999999997</v>
      </c>
      <c r="W210" t="s">
        <v>302</v>
      </c>
      <c r="X210" t="s">
        <v>302</v>
      </c>
      <c r="AF210" t="e">
        <f>INDEX($B$2:$B$92,MATCH(SMALL(IF(COUNTIF($AF$1:AF209,$B$2:$B$10701)=0,COUNTIF($B$2:$B$10701, "&lt;"&amp;$B$2:$B$10701),""), 1), COUNTIF($B$2:$B$10701, "&lt;"&amp;$B$2:$B$10701), 0))</f>
        <v>#N/A</v>
      </c>
    </row>
    <row r="211" spans="1:32" x14ac:dyDescent="0.25">
      <c r="A211" s="24" t="s">
        <v>300</v>
      </c>
      <c r="B211" s="24" t="s">
        <v>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35059.199999999997</v>
      </c>
      <c r="L211" s="24" t="s">
        <v>300</v>
      </c>
      <c r="M211" s="24" t="s">
        <v>55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35059.199999999997</v>
      </c>
      <c r="W211" t="s">
        <v>303</v>
      </c>
      <c r="X211" t="s">
        <v>303</v>
      </c>
      <c r="AF211" t="e">
        <f>INDEX($B$2:$B$92,MATCH(SMALL(IF(COUNTIF($AF$1:AF210,$B$2:$B$10701)=0,COUNTIF($B$2:$B$10701, "&lt;"&amp;$B$2:$B$10701),""), 1), COUNTIF($B$2:$B$10701, "&lt;"&amp;$B$2:$B$10701), 0))</f>
        <v>#N/A</v>
      </c>
    </row>
    <row r="212" spans="1:32" x14ac:dyDescent="0.25">
      <c r="A212" s="24" t="s">
        <v>300</v>
      </c>
      <c r="B212" s="24" t="s">
        <v>56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35059.199999999997</v>
      </c>
      <c r="L212" s="24"/>
      <c r="M212" s="24"/>
      <c r="W212" t="s">
        <v>304</v>
      </c>
      <c r="AF212" t="e">
        <f>INDEX($B$2:$B$92,MATCH(SMALL(IF(COUNTIF($AF$1:AF211,$B$2:$B$10701)=0,COUNTIF($B$2:$B$10701, "&lt;"&amp;$B$2:$B$10701),""), 1), COUNTIF($B$2:$B$10701, "&lt;"&amp;$B$2:$B$10701), 0))</f>
        <v>#N/A</v>
      </c>
    </row>
    <row r="213" spans="1:32" x14ac:dyDescent="0.25">
      <c r="A213" s="24" t="s">
        <v>300</v>
      </c>
      <c r="B213" s="24" t="s">
        <v>57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35059.199999999997</v>
      </c>
      <c r="L213" s="24" t="s">
        <v>300</v>
      </c>
      <c r="M213" s="24" t="s">
        <v>57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35059.199999999997</v>
      </c>
      <c r="W213" t="s">
        <v>305</v>
      </c>
      <c r="X213" t="s">
        <v>305</v>
      </c>
      <c r="AF213" t="e">
        <f>INDEX($B$2:$B$92,MATCH(SMALL(IF(COUNTIF($AF$1:AF212,$B$2:$B$10701)=0,COUNTIF($B$2:$B$10701, "&lt;"&amp;$B$2:$B$10701),""), 1), COUNTIF($B$2:$B$10701, "&lt;"&amp;$B$2:$B$10701), 0))</f>
        <v>#N/A</v>
      </c>
    </row>
    <row r="214" spans="1:32" x14ac:dyDescent="0.25">
      <c r="A214" s="24" t="s">
        <v>300</v>
      </c>
      <c r="B214" s="24" t="s">
        <v>59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35059.199999999997</v>
      </c>
      <c r="L214" s="24" t="s">
        <v>300</v>
      </c>
      <c r="M214" s="24" t="s">
        <v>59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35059.199999999997</v>
      </c>
      <c r="W214" t="s">
        <v>306</v>
      </c>
      <c r="X214" t="s">
        <v>306</v>
      </c>
      <c r="AF214" t="e">
        <f>INDEX($B$2:$B$92,MATCH(SMALL(IF(COUNTIF($AF$1:AF213,$B$2:$B$10701)=0,COUNTIF($B$2:$B$10701, "&lt;"&amp;$B$2:$B$10701),""), 1), COUNTIF($B$2:$B$10701, "&lt;"&amp;$B$2:$B$10701), 0))</f>
        <v>#N/A</v>
      </c>
    </row>
    <row r="215" spans="1:32" x14ac:dyDescent="0.25">
      <c r="A215" s="24" t="s">
        <v>300</v>
      </c>
      <c r="B215" s="24" t="s">
        <v>54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35059.199999999997</v>
      </c>
      <c r="L215" s="24" t="s">
        <v>300</v>
      </c>
      <c r="M215" s="24" t="s">
        <v>54</v>
      </c>
      <c r="N215">
        <v>7781</v>
      </c>
      <c r="O215">
        <v>1006</v>
      </c>
      <c r="P215">
        <v>14.84870848708487</v>
      </c>
      <c r="Q215">
        <v>40101</v>
      </c>
      <c r="R215">
        <v>40.44</v>
      </c>
      <c r="S215">
        <v>4.5999999999999996</v>
      </c>
      <c r="T215">
        <v>-5.9</v>
      </c>
      <c r="U215">
        <v>-56.19047619047619</v>
      </c>
      <c r="V215">
        <v>35059.199999999997</v>
      </c>
      <c r="W215" t="s">
        <v>301</v>
      </c>
      <c r="X215" t="s">
        <v>301</v>
      </c>
      <c r="AF215" t="e">
        <f>INDEX($B$2:$B$92,MATCH(SMALL(IF(COUNTIF($AF$1:AF214,$B$2:$B$10701)=0,COUNTIF($B$2:$B$10701, "&lt;"&amp;$B$2:$B$10701),""), 1), COUNTIF($B$2:$B$10701, "&lt;"&amp;$B$2:$B$10701), 0))</f>
        <v>#N/A</v>
      </c>
    </row>
    <row r="216" spans="1:32" x14ac:dyDescent="0.25">
      <c r="A216" s="24" t="s">
        <v>300</v>
      </c>
      <c r="B216" s="24" t="s">
        <v>1020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35059.199999999997</v>
      </c>
      <c r="L216" s="24"/>
      <c r="M216" s="24"/>
      <c r="W216" t="s">
        <v>1184</v>
      </c>
      <c r="AF216" t="e">
        <f>INDEX($B$2:$B$92,MATCH(SMALL(IF(COUNTIF($AF$1:AF215,$B$2:$B$10701)=0,COUNTIF($B$2:$B$10701, "&lt;"&amp;$B$2:$B$10701),""), 1), COUNTIF($B$2:$B$10701, "&lt;"&amp;$B$2:$B$10701), 0))</f>
        <v>#N/A</v>
      </c>
    </row>
    <row r="217" spans="1:32" x14ac:dyDescent="0.25">
      <c r="A217" s="24" t="s">
        <v>300</v>
      </c>
      <c r="B217" s="24" t="s">
        <v>957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35059.199999999997</v>
      </c>
      <c r="L217" s="24" t="s">
        <v>300</v>
      </c>
      <c r="M217" s="24" t="s">
        <v>957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35059.199999999997</v>
      </c>
      <c r="W217" t="s">
        <v>1181</v>
      </c>
      <c r="X217" t="s">
        <v>1181</v>
      </c>
      <c r="AF217" t="e">
        <f>INDEX($B$2:$B$92,MATCH(SMALL(IF(COUNTIF($AF$1:AF216,$B$2:$B$10701)=0,COUNTIF($B$2:$B$10701, "&lt;"&amp;$B$2:$B$10701),""), 1), COUNTIF($B$2:$B$10701, "&lt;"&amp;$B$2:$B$10701), 0))</f>
        <v>#N/A</v>
      </c>
    </row>
    <row r="218" spans="1:32" x14ac:dyDescent="0.25">
      <c r="A218" s="24" t="s">
        <v>300</v>
      </c>
      <c r="B218" s="24" t="s">
        <v>58</v>
      </c>
      <c r="C218">
        <v>1</v>
      </c>
      <c r="D218">
        <v>0</v>
      </c>
      <c r="E218">
        <v>0</v>
      </c>
      <c r="F218">
        <v>1</v>
      </c>
      <c r="G218">
        <v>23.22</v>
      </c>
      <c r="H218">
        <v>4504.55</v>
      </c>
      <c r="I218">
        <v>289</v>
      </c>
      <c r="J218">
        <v>6.8555704475098151</v>
      </c>
      <c r="K218">
        <v>35059.199999999997</v>
      </c>
      <c r="L218" s="24" t="s">
        <v>300</v>
      </c>
      <c r="M218" s="24" t="s">
        <v>58</v>
      </c>
      <c r="N218">
        <v>1019</v>
      </c>
      <c r="O218">
        <v>223</v>
      </c>
      <c r="P218">
        <v>28.015075376884425</v>
      </c>
      <c r="Q218">
        <v>550</v>
      </c>
      <c r="R218">
        <v>26.75</v>
      </c>
      <c r="S218">
        <v>111.55</v>
      </c>
      <c r="T218">
        <v>-6.1000000000000085</v>
      </c>
      <c r="U218">
        <v>-5.184870378240551</v>
      </c>
      <c r="V218">
        <v>35059.199999999997</v>
      </c>
      <c r="W218" t="s">
        <v>307</v>
      </c>
      <c r="X218" t="s">
        <v>307</v>
      </c>
      <c r="AF218" t="e">
        <f>INDEX($B$2:$B$92,MATCH(SMALL(IF(COUNTIF($AF$1:AF217,$B$2:$B$10701)=0,COUNTIF($B$2:$B$10701, "&lt;"&amp;$B$2:$B$10701),""), 1), COUNTIF($B$2:$B$10701, "&lt;"&amp;$B$2:$B$10701), 0))</f>
        <v>#N/A</v>
      </c>
    </row>
    <row r="219" spans="1:32" x14ac:dyDescent="0.25">
      <c r="A219" s="24" t="s">
        <v>308</v>
      </c>
      <c r="B219" s="24" t="s">
        <v>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35059.199999999997</v>
      </c>
      <c r="L219" s="24" t="s">
        <v>308</v>
      </c>
      <c r="M219" s="24" t="s">
        <v>54</v>
      </c>
      <c r="N219">
        <v>163</v>
      </c>
      <c r="O219">
        <v>137</v>
      </c>
      <c r="P219">
        <v>526.92307692307691</v>
      </c>
      <c r="Q219">
        <v>463</v>
      </c>
      <c r="R219">
        <v>39.96</v>
      </c>
      <c r="S219">
        <v>5.05</v>
      </c>
      <c r="T219">
        <v>-8.75</v>
      </c>
      <c r="U219">
        <v>-63.405797101449267</v>
      </c>
      <c r="V219">
        <v>35059.199999999997</v>
      </c>
      <c r="W219" t="s">
        <v>309</v>
      </c>
      <c r="X219" t="s">
        <v>309</v>
      </c>
      <c r="AF219" t="e">
        <f>INDEX($B$2:$B$92,MATCH(SMALL(IF(COUNTIF($AF$1:AF218,$B$2:$B$10701)=0,COUNTIF($B$2:$B$10701, "&lt;"&amp;$B$2:$B$10701),""), 1), COUNTIF($B$2:$B$10701, "&lt;"&amp;$B$2:$B$10701), 0))</f>
        <v>#N/A</v>
      </c>
    </row>
    <row r="220" spans="1:32" x14ac:dyDescent="0.25">
      <c r="A220" s="24" t="s">
        <v>308</v>
      </c>
      <c r="B220" s="24" t="s">
        <v>55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35059.199999999997</v>
      </c>
      <c r="L220" s="24" t="s">
        <v>308</v>
      </c>
      <c r="M220" s="24" t="s">
        <v>55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35059.199999999997</v>
      </c>
      <c r="W220" t="s">
        <v>311</v>
      </c>
      <c r="X220" t="s">
        <v>311</v>
      </c>
      <c r="AF220" t="e">
        <f>INDEX($B$2:$B$92,MATCH(SMALL(IF(COUNTIF($AF$1:AF219,$B$2:$B$10701)=0,COUNTIF($B$2:$B$10701, "&lt;"&amp;$B$2:$B$10701),""), 1), COUNTIF($B$2:$B$10701, "&lt;"&amp;$B$2:$B$10701), 0))</f>
        <v>#N/A</v>
      </c>
    </row>
    <row r="221" spans="1:32" x14ac:dyDescent="0.25">
      <c r="A221" s="24" t="s">
        <v>308</v>
      </c>
      <c r="B221" s="24" t="s">
        <v>56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35059.199999999997</v>
      </c>
      <c r="L221" s="24"/>
      <c r="M221" s="24"/>
      <c r="W221" t="s">
        <v>315</v>
      </c>
      <c r="AF221" t="e">
        <f>INDEX($B$2:$B$92,MATCH(SMALL(IF(COUNTIF($AF$1:AF220,$B$2:$B$10701)=0,COUNTIF($B$2:$B$10701, "&lt;"&amp;$B$2:$B$10701),""), 1), COUNTIF($B$2:$B$10701, "&lt;"&amp;$B$2:$B$10701), 0))</f>
        <v>#N/A</v>
      </c>
    </row>
    <row r="222" spans="1:32" x14ac:dyDescent="0.25">
      <c r="A222" s="24" t="s">
        <v>308</v>
      </c>
      <c r="B222" s="24" t="s">
        <v>57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35059.199999999997</v>
      </c>
      <c r="L222" s="24" t="s">
        <v>308</v>
      </c>
      <c r="M222" s="24" t="s">
        <v>57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35059.199999999997</v>
      </c>
      <c r="W222" t="s">
        <v>312</v>
      </c>
      <c r="X222" t="s">
        <v>312</v>
      </c>
      <c r="AF222" t="e">
        <f>INDEX($B$2:$B$92,MATCH(SMALL(IF(COUNTIF($AF$1:AF221,$B$2:$B$10701)=0,COUNTIF($B$2:$B$10701, "&lt;"&amp;$B$2:$B$10701),""), 1), COUNTIF($B$2:$B$10701, "&lt;"&amp;$B$2:$B$10701), 0))</f>
        <v>#N/A</v>
      </c>
    </row>
    <row r="223" spans="1:32" x14ac:dyDescent="0.25">
      <c r="A223" s="24" t="s">
        <v>308</v>
      </c>
      <c r="B223" s="24" t="s">
        <v>59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35059.199999999997</v>
      </c>
      <c r="L223" s="24" t="s">
        <v>308</v>
      </c>
      <c r="M223" s="24" t="s">
        <v>59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35059.199999999997</v>
      </c>
      <c r="W223" t="s">
        <v>313</v>
      </c>
      <c r="X223" t="s">
        <v>313</v>
      </c>
      <c r="AF223" t="e">
        <f>INDEX($B$2:$B$92,MATCH(SMALL(IF(COUNTIF($AF$1:AF222,$B$2:$B$10701)=0,COUNTIF($B$2:$B$10701, "&lt;"&amp;$B$2:$B$10701),""), 1), COUNTIF($B$2:$B$10701, "&lt;"&amp;$B$2:$B$10701), 0))</f>
        <v>#N/A</v>
      </c>
    </row>
    <row r="224" spans="1:32" x14ac:dyDescent="0.25">
      <c r="A224" s="24" t="s">
        <v>308</v>
      </c>
      <c r="B224" s="24" t="s">
        <v>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35059.199999999997</v>
      </c>
      <c r="L224" s="24" t="s">
        <v>308</v>
      </c>
      <c r="M224" s="24" t="s">
        <v>58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35059.199999999997</v>
      </c>
      <c r="W224" t="s">
        <v>314</v>
      </c>
      <c r="X224" t="s">
        <v>314</v>
      </c>
      <c r="AF224" t="e">
        <f>INDEX($B$2:$B$92,MATCH(SMALL(IF(COUNTIF($AF$1:AF223,$B$2:$B$10701)=0,COUNTIF($B$2:$B$10701, "&lt;"&amp;$B$2:$B$10701),""), 1), COUNTIF($B$2:$B$10701, "&lt;"&amp;$B$2:$B$10701), 0))</f>
        <v>#N/A</v>
      </c>
    </row>
    <row r="225" spans="1:32" x14ac:dyDescent="0.25">
      <c r="A225" s="24" t="s">
        <v>308</v>
      </c>
      <c r="B225" s="24" t="s">
        <v>1020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35059.199999999997</v>
      </c>
      <c r="L225" s="24" t="s">
        <v>308</v>
      </c>
      <c r="M225" s="24" t="s">
        <v>1020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35059.199999999997</v>
      </c>
      <c r="W225" t="s">
        <v>1175</v>
      </c>
      <c r="X225" t="s">
        <v>1175</v>
      </c>
      <c r="AF225" t="e">
        <f>INDEX($B$2:$B$92,MATCH(SMALL(IF(COUNTIF($AF$1:AF224,$B$2:$B$10701)=0,COUNTIF($B$2:$B$10701, "&lt;"&amp;$B$2:$B$10701),""), 1), COUNTIF($B$2:$B$10701, "&lt;"&amp;$B$2:$B$10701), 0))</f>
        <v>#N/A</v>
      </c>
    </row>
    <row r="226" spans="1:32" x14ac:dyDescent="0.25">
      <c r="A226" s="24" t="s">
        <v>308</v>
      </c>
      <c r="B226" s="24" t="s">
        <v>957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35059.199999999997</v>
      </c>
      <c r="L226" s="24"/>
      <c r="M226" s="24"/>
      <c r="W226" t="s">
        <v>1008</v>
      </c>
      <c r="AF226" t="e">
        <f>INDEX($B$2:$B$92,MATCH(SMALL(IF(COUNTIF($AF$1:AF225,$B$2:$B$10701)=0,COUNTIF($B$2:$B$10701, "&lt;"&amp;$B$2:$B$10701),""), 1), COUNTIF($B$2:$B$10701, "&lt;"&amp;$B$2:$B$10701), 0))</f>
        <v>#N/A</v>
      </c>
    </row>
    <row r="227" spans="1:32" x14ac:dyDescent="0.25">
      <c r="A227" s="24" t="s">
        <v>308</v>
      </c>
      <c r="B227" s="24" t="s">
        <v>41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35059.199999999997</v>
      </c>
      <c r="L227" s="24" t="s">
        <v>308</v>
      </c>
      <c r="M227" s="24" t="s">
        <v>41</v>
      </c>
      <c r="N227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35059.199999999997</v>
      </c>
      <c r="W227" t="s">
        <v>310</v>
      </c>
      <c r="X227" t="s">
        <v>310</v>
      </c>
      <c r="AF227" t="e">
        <f>INDEX($B$2:$B$92,MATCH(SMALL(IF(COUNTIF($AF$1:AF226,$B$2:$B$10701)=0,COUNTIF($B$2:$B$10701, "&lt;"&amp;$B$2:$B$10701),""), 1), COUNTIF($B$2:$B$10701, "&lt;"&amp;$B$2:$B$10701), 0))</f>
        <v>#N/A</v>
      </c>
    </row>
    <row r="228" spans="1:32" x14ac:dyDescent="0.25">
      <c r="A228" s="24" t="s">
        <v>316</v>
      </c>
      <c r="B228" s="24" t="s">
        <v>41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35059.199999999997</v>
      </c>
      <c r="L228" s="24" t="s">
        <v>316</v>
      </c>
      <c r="M228" s="24" t="s">
        <v>41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35059.199999999997</v>
      </c>
      <c r="W228" t="s">
        <v>318</v>
      </c>
      <c r="X228" t="s">
        <v>318</v>
      </c>
      <c r="AF228" t="e">
        <f>INDEX($B$2:$B$92,MATCH(SMALL(IF(COUNTIF($AF$1:AF227,$B$2:$B$10701)=0,COUNTIF($B$2:$B$10701, "&lt;"&amp;$B$2:$B$10701),""), 1), COUNTIF($B$2:$B$10701, "&lt;"&amp;$B$2:$B$10701), 0))</f>
        <v>#N/A</v>
      </c>
    </row>
    <row r="229" spans="1:32" x14ac:dyDescent="0.25">
      <c r="A229" s="24" t="s">
        <v>316</v>
      </c>
      <c r="B229" s="24" t="s">
        <v>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35059.199999999997</v>
      </c>
      <c r="L229" s="24" t="s">
        <v>316</v>
      </c>
      <c r="M229" s="24" t="s">
        <v>55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35059.199999999997</v>
      </c>
      <c r="W229" t="s">
        <v>319</v>
      </c>
      <c r="X229" t="s">
        <v>319</v>
      </c>
      <c r="AF229" t="e">
        <f>INDEX($B$2:$B$92,MATCH(SMALL(IF(COUNTIF($AF$1:AF228,$B$2:$B$10701)=0,COUNTIF($B$2:$B$10701, "&lt;"&amp;$B$2:$B$10701),""), 1), COUNTIF($B$2:$B$10701, "&lt;"&amp;$B$2:$B$10701), 0))</f>
        <v>#N/A</v>
      </c>
    </row>
    <row r="230" spans="1:32" x14ac:dyDescent="0.25">
      <c r="A230" s="24" t="s">
        <v>316</v>
      </c>
      <c r="B230" s="24" t="s">
        <v>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35059.199999999997</v>
      </c>
      <c r="L230" s="24" t="s">
        <v>316</v>
      </c>
      <c r="M230" s="24" t="s">
        <v>57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35059.199999999997</v>
      </c>
      <c r="W230" t="s">
        <v>321</v>
      </c>
      <c r="X230" t="s">
        <v>321</v>
      </c>
      <c r="AF230" t="e">
        <f>INDEX($B$2:$B$92,MATCH(SMALL(IF(COUNTIF($AF$1:AF229,$B$2:$B$10701)=0,COUNTIF($B$2:$B$10701, "&lt;"&amp;$B$2:$B$10701),""), 1), COUNTIF($B$2:$B$10701, "&lt;"&amp;$B$2:$B$10701), 0))</f>
        <v>#N/A</v>
      </c>
    </row>
    <row r="231" spans="1:32" x14ac:dyDescent="0.25">
      <c r="A231" s="24" t="s">
        <v>316</v>
      </c>
      <c r="B231" s="24" t="s">
        <v>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35059.199999999997</v>
      </c>
      <c r="L231" s="24" t="s">
        <v>316</v>
      </c>
      <c r="M231" s="24" t="s">
        <v>59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35059.199999999997</v>
      </c>
      <c r="W231" t="s">
        <v>322</v>
      </c>
      <c r="X231" t="s">
        <v>322</v>
      </c>
      <c r="AF231" t="e">
        <f>INDEX($B$2:$B$92,MATCH(SMALL(IF(COUNTIF($AF$1:AF230,$B$2:$B$10701)=0,COUNTIF($B$2:$B$10701, "&lt;"&amp;$B$2:$B$10701),""), 1), COUNTIF($B$2:$B$10701, "&lt;"&amp;$B$2:$B$10701), 0))</f>
        <v>#N/A</v>
      </c>
    </row>
    <row r="232" spans="1:32" x14ac:dyDescent="0.25">
      <c r="A232" s="24" t="s">
        <v>316</v>
      </c>
      <c r="B232" s="24" t="s">
        <v>58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35059.199999999997</v>
      </c>
      <c r="L232" s="24" t="s">
        <v>316</v>
      </c>
      <c r="M232" s="24" t="s">
        <v>58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35059.199999999997</v>
      </c>
      <c r="W232" t="s">
        <v>323</v>
      </c>
      <c r="X232" t="s">
        <v>323</v>
      </c>
      <c r="AF232" t="e">
        <f>INDEX($B$2:$B$92,MATCH(SMALL(IF(COUNTIF($AF$1:AF231,$B$2:$B$10701)=0,COUNTIF($B$2:$B$10701, "&lt;"&amp;$B$2:$B$10701),""), 1), COUNTIF($B$2:$B$10701, "&lt;"&amp;$B$2:$B$10701), 0))</f>
        <v>#N/A</v>
      </c>
    </row>
    <row r="233" spans="1:32" x14ac:dyDescent="0.25">
      <c r="A233" s="24" t="s">
        <v>316</v>
      </c>
      <c r="B233" s="24" t="s">
        <v>1020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35059.199999999997</v>
      </c>
      <c r="L233" s="24"/>
      <c r="M233" s="24"/>
      <c r="W233" t="s">
        <v>1176</v>
      </c>
      <c r="AF233" t="e">
        <f>INDEX($B$2:$B$92,MATCH(SMALL(IF(COUNTIF($AF$1:AF232,$B$2:$B$10701)=0,COUNTIF($B$2:$B$10701, "&lt;"&amp;$B$2:$B$10701),""), 1), COUNTIF($B$2:$B$10701, "&lt;"&amp;$B$2:$B$10701), 0))</f>
        <v>#N/A</v>
      </c>
    </row>
    <row r="234" spans="1:32" x14ac:dyDescent="0.25">
      <c r="A234" s="24" t="s">
        <v>316</v>
      </c>
      <c r="B234" s="24" t="s">
        <v>957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35059.199999999997</v>
      </c>
      <c r="L234" s="24"/>
      <c r="M234" s="24"/>
      <c r="W234" t="s">
        <v>1099</v>
      </c>
      <c r="AF234" t="e">
        <f>INDEX($B$2:$B$92,MATCH(SMALL(IF(COUNTIF($AF$1:AF233,$B$2:$B$10701)=0,COUNTIF($B$2:$B$10701, "&lt;"&amp;$B$2:$B$10701),""), 1), COUNTIF($B$2:$B$10701, "&lt;"&amp;$B$2:$B$10701), 0))</f>
        <v>#N/A</v>
      </c>
    </row>
    <row r="235" spans="1:32" x14ac:dyDescent="0.25">
      <c r="A235" s="24" t="s">
        <v>316</v>
      </c>
      <c r="B235" s="24" t="s">
        <v>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35059.199999999997</v>
      </c>
      <c r="L235" s="24" t="s">
        <v>316</v>
      </c>
      <c r="M235" s="24" t="s">
        <v>54</v>
      </c>
      <c r="N235">
        <v>112</v>
      </c>
      <c r="O235">
        <v>112</v>
      </c>
      <c r="P235">
        <v>0</v>
      </c>
      <c r="Q235">
        <v>286</v>
      </c>
      <c r="R235">
        <v>39.299999999999997</v>
      </c>
      <c r="S235">
        <v>5</v>
      </c>
      <c r="T235">
        <v>-1610.75</v>
      </c>
      <c r="U235">
        <v>-99.690546185981745</v>
      </c>
      <c r="V235">
        <v>35059.199999999997</v>
      </c>
      <c r="W235" t="s">
        <v>317</v>
      </c>
      <c r="X235" t="s">
        <v>317</v>
      </c>
      <c r="AF235" t="e">
        <f>INDEX($B$2:$B$92,MATCH(SMALL(IF(COUNTIF($AF$1:AF234,$B$2:$B$10701)=0,COUNTIF($B$2:$B$10701, "&lt;"&amp;$B$2:$B$10701),""), 1), COUNTIF($B$2:$B$10701, "&lt;"&amp;$B$2:$B$10701), 0))</f>
        <v>#N/A</v>
      </c>
    </row>
    <row r="236" spans="1:32" x14ac:dyDescent="0.25">
      <c r="A236" s="24" t="s">
        <v>316</v>
      </c>
      <c r="B236" s="24" t="s">
        <v>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35059.199999999997</v>
      </c>
      <c r="L236" s="24"/>
      <c r="M236" s="24"/>
      <c r="W236" t="s">
        <v>320</v>
      </c>
      <c r="AF236" t="e">
        <f>INDEX($B$2:$B$92,MATCH(SMALL(IF(COUNTIF($AF$1:AF235,$B$2:$B$10701)=0,COUNTIF($B$2:$B$10701, "&lt;"&amp;$B$2:$B$10701),""), 1), COUNTIF($B$2:$B$10701, "&lt;"&amp;$B$2:$B$10701), 0))</f>
        <v>#N/A</v>
      </c>
    </row>
    <row r="237" spans="1:32" x14ac:dyDescent="0.25">
      <c r="A237" s="24" t="s">
        <v>324</v>
      </c>
      <c r="B237" s="24" t="s">
        <v>55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35059.199999999997</v>
      </c>
      <c r="L237" s="24" t="s">
        <v>324</v>
      </c>
      <c r="M237" s="24" t="s">
        <v>55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35059.199999999997</v>
      </c>
      <c r="W237" t="s">
        <v>326</v>
      </c>
      <c r="X237" t="s">
        <v>326</v>
      </c>
      <c r="AF237" t="e">
        <f>INDEX($B$2:$B$92,MATCH(SMALL(IF(COUNTIF($AF$1:AF236,$B$2:$B$10701)=0,COUNTIF($B$2:$B$10701, "&lt;"&amp;$B$2:$B$10701),""), 1), COUNTIF($B$2:$B$10701, "&lt;"&amp;$B$2:$B$10701), 0))</f>
        <v>#N/A</v>
      </c>
    </row>
    <row r="238" spans="1:32" x14ac:dyDescent="0.25">
      <c r="A238" s="24" t="s">
        <v>324</v>
      </c>
      <c r="B238" s="24" t="s">
        <v>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35059.199999999997</v>
      </c>
      <c r="L238" s="24" t="s">
        <v>324</v>
      </c>
      <c r="M238" s="24" t="s">
        <v>54</v>
      </c>
      <c r="N238">
        <v>23</v>
      </c>
      <c r="O238">
        <v>23</v>
      </c>
      <c r="P238">
        <v>0</v>
      </c>
      <c r="Q238">
        <v>132</v>
      </c>
      <c r="R238">
        <v>38.35</v>
      </c>
      <c r="S238">
        <v>5</v>
      </c>
      <c r="T238">
        <v>-1655.9</v>
      </c>
      <c r="U238">
        <v>-99.698958396050315</v>
      </c>
      <c r="V238">
        <v>35059.199999999997</v>
      </c>
      <c r="W238" t="s">
        <v>331</v>
      </c>
      <c r="X238" t="s">
        <v>331</v>
      </c>
      <c r="AF238" t="e">
        <f>INDEX($B$2:$B$92,MATCH(SMALL(IF(COUNTIF($AF$1:AF237,$B$2:$B$10701)=0,COUNTIF($B$2:$B$10701, "&lt;"&amp;$B$2:$B$10701),""), 1), COUNTIF($B$2:$B$10701, "&lt;"&amp;$B$2:$B$10701), 0))</f>
        <v>#N/A</v>
      </c>
    </row>
    <row r="239" spans="1:32" x14ac:dyDescent="0.25">
      <c r="A239" s="24" t="s">
        <v>324</v>
      </c>
      <c r="B239" s="24" t="s">
        <v>59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35059.199999999997</v>
      </c>
      <c r="L239" s="24" t="s">
        <v>324</v>
      </c>
      <c r="M239" s="24" t="s">
        <v>59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35059.199999999997</v>
      </c>
      <c r="W239" t="s">
        <v>329</v>
      </c>
      <c r="X239" t="s">
        <v>329</v>
      </c>
      <c r="AF239" t="e">
        <f>INDEX($B$2:$B$92,MATCH(SMALL(IF(COUNTIF($AF$1:AF238,$B$2:$B$10701)=0,COUNTIF($B$2:$B$10701, "&lt;"&amp;$B$2:$B$10701),""), 1), COUNTIF($B$2:$B$10701, "&lt;"&amp;$B$2:$B$10701), 0))</f>
        <v>#N/A</v>
      </c>
    </row>
    <row r="240" spans="1:32" x14ac:dyDescent="0.25">
      <c r="A240" s="24" t="s">
        <v>324</v>
      </c>
      <c r="B240" s="24" t="s">
        <v>58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35059.199999999997</v>
      </c>
      <c r="L240" s="24" t="s">
        <v>324</v>
      </c>
      <c r="M240" s="24" t="s">
        <v>58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35059.199999999997</v>
      </c>
      <c r="W240" t="s">
        <v>330</v>
      </c>
      <c r="X240" t="s">
        <v>330</v>
      </c>
      <c r="AF240" t="e">
        <f>INDEX($B$2:$B$92,MATCH(SMALL(IF(COUNTIF($AF$1:AF239,$B$2:$B$10701)=0,COUNTIF($B$2:$B$10701, "&lt;"&amp;$B$2:$B$10701),""), 1), COUNTIF($B$2:$B$10701, "&lt;"&amp;$B$2:$B$10701), 0))</f>
        <v>#N/A</v>
      </c>
    </row>
    <row r="241" spans="1:32" x14ac:dyDescent="0.25">
      <c r="A241" s="24" t="s">
        <v>324</v>
      </c>
      <c r="B241" s="24" t="s">
        <v>1020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35059.199999999997</v>
      </c>
      <c r="L241" s="24"/>
      <c r="M241" s="24"/>
      <c r="W241" t="s">
        <v>1162</v>
      </c>
      <c r="AF241" t="e">
        <f>INDEX($B$2:$B$92,MATCH(SMALL(IF(COUNTIF($AF$1:AF240,$B$2:$B$10701)=0,COUNTIF($B$2:$B$10701, "&lt;"&amp;$B$2:$B$10701),""), 1), COUNTIF($B$2:$B$10701, "&lt;"&amp;$B$2:$B$10701), 0))</f>
        <v>#N/A</v>
      </c>
    </row>
    <row r="242" spans="1:32" x14ac:dyDescent="0.25">
      <c r="A242" s="24" t="s">
        <v>324</v>
      </c>
      <c r="B242" s="24" t="s">
        <v>957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35059.199999999997</v>
      </c>
      <c r="L242" s="24"/>
      <c r="M242" s="24"/>
      <c r="W242" t="s">
        <v>1100</v>
      </c>
      <c r="AF242" t="e">
        <f>INDEX($B$2:$B$92,MATCH(SMALL(IF(COUNTIF($AF$1:AF241,$B$2:$B$10701)=0,COUNTIF($B$2:$B$10701, "&lt;"&amp;$B$2:$B$10701),""), 1), COUNTIF($B$2:$B$10701, "&lt;"&amp;$B$2:$B$10701), 0))</f>
        <v>#N/A</v>
      </c>
    </row>
    <row r="243" spans="1:32" x14ac:dyDescent="0.25">
      <c r="A243" s="24" t="s">
        <v>324</v>
      </c>
      <c r="B243" s="24" t="s">
        <v>56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35059.199999999997</v>
      </c>
      <c r="L243" s="24"/>
      <c r="M243" s="24"/>
      <c r="W243" t="s">
        <v>327</v>
      </c>
      <c r="AF243" t="e">
        <f>INDEX($B$2:$B$92,MATCH(SMALL(IF(COUNTIF($AF$1:AF242,$B$2:$B$10701)=0,COUNTIF($B$2:$B$10701, "&lt;"&amp;$B$2:$B$10701),""), 1), COUNTIF($B$2:$B$10701, "&lt;"&amp;$B$2:$B$10701), 0))</f>
        <v>#N/A</v>
      </c>
    </row>
    <row r="244" spans="1:32" x14ac:dyDescent="0.25">
      <c r="A244" s="24" t="s">
        <v>324</v>
      </c>
      <c r="B244" s="24" t="s">
        <v>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35059.199999999997</v>
      </c>
      <c r="L244" s="24" t="s">
        <v>324</v>
      </c>
      <c r="M244" s="24" t="s">
        <v>41</v>
      </c>
      <c r="N244">
        <v>20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35059.199999999997</v>
      </c>
      <c r="W244" t="s">
        <v>325</v>
      </c>
      <c r="X244" t="s">
        <v>325</v>
      </c>
      <c r="AF244" t="e">
        <f>INDEX($B$2:$B$92,MATCH(SMALL(IF(COUNTIF($AF$1:AF243,$B$2:$B$10701)=0,COUNTIF($B$2:$B$10701, "&lt;"&amp;$B$2:$B$10701),""), 1), COUNTIF($B$2:$B$10701, "&lt;"&amp;$B$2:$B$10701), 0))</f>
        <v>#N/A</v>
      </c>
    </row>
    <row r="245" spans="1:32" x14ac:dyDescent="0.25">
      <c r="A245" s="24" t="s">
        <v>324</v>
      </c>
      <c r="B245" s="24" t="s">
        <v>57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35059.199999999997</v>
      </c>
      <c r="L245" s="24" t="s">
        <v>324</v>
      </c>
      <c r="M245" s="24" t="s">
        <v>57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35059.199999999997</v>
      </c>
      <c r="W245" t="s">
        <v>328</v>
      </c>
      <c r="X245" t="s">
        <v>328</v>
      </c>
      <c r="AF245" t="e">
        <f>INDEX($B$2:$B$92,MATCH(SMALL(IF(COUNTIF($AF$1:AF244,$B$2:$B$10701)=0,COUNTIF($B$2:$B$10701, "&lt;"&amp;$B$2:$B$10701),""), 1), COUNTIF($B$2:$B$10701, "&lt;"&amp;$B$2:$B$10701), 0))</f>
        <v>#N/A</v>
      </c>
    </row>
    <row r="246" spans="1:32" x14ac:dyDescent="0.25">
      <c r="A246" s="24" t="s">
        <v>332</v>
      </c>
      <c r="B246" s="24" t="s">
        <v>56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35059.199999999997</v>
      </c>
      <c r="L246" s="24"/>
      <c r="M246" s="24"/>
      <c r="W246" t="s">
        <v>334</v>
      </c>
      <c r="AF246" t="e">
        <f>INDEX($B$2:$B$92,MATCH(SMALL(IF(COUNTIF($AF$1:AF245,$B$2:$B$10701)=0,COUNTIF($B$2:$B$10701, "&lt;"&amp;$B$2:$B$10701),""), 1), COUNTIF($B$2:$B$10701, "&lt;"&amp;$B$2:$B$10701), 0))</f>
        <v>#N/A</v>
      </c>
    </row>
    <row r="247" spans="1:32" x14ac:dyDescent="0.25">
      <c r="A247" s="24" t="s">
        <v>332</v>
      </c>
      <c r="B247" s="24" t="s">
        <v>59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35059.199999999997</v>
      </c>
      <c r="L247" s="24" t="s">
        <v>332</v>
      </c>
      <c r="M247" s="24" t="s">
        <v>59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35059.199999999997</v>
      </c>
      <c r="W247" t="s">
        <v>336</v>
      </c>
      <c r="X247" t="s">
        <v>336</v>
      </c>
      <c r="AF247" t="e">
        <f>INDEX($B$2:$B$92,MATCH(SMALL(IF(COUNTIF($AF$1:AF246,$B$2:$B$10701)=0,COUNTIF($B$2:$B$10701, "&lt;"&amp;$B$2:$B$10701),""), 1), COUNTIF($B$2:$B$10701, "&lt;"&amp;$B$2:$B$10701), 0))</f>
        <v>#N/A</v>
      </c>
    </row>
    <row r="248" spans="1:32" x14ac:dyDescent="0.25">
      <c r="A248" s="24" t="s">
        <v>332</v>
      </c>
      <c r="B248" s="24" t="s">
        <v>58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35059.199999999997</v>
      </c>
      <c r="L248" s="24" t="s">
        <v>332</v>
      </c>
      <c r="M248" s="24" t="s">
        <v>58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35059.199999999997</v>
      </c>
      <c r="W248" t="s">
        <v>337</v>
      </c>
      <c r="X248" t="s">
        <v>337</v>
      </c>
      <c r="AF248" t="e">
        <f>INDEX($B$2:$B$92,MATCH(SMALL(IF(COUNTIF($AF$1:AF247,$B$2:$B$10701)=0,COUNTIF($B$2:$B$10701, "&lt;"&amp;$B$2:$B$10701),""), 1), COUNTIF($B$2:$B$10701, "&lt;"&amp;$B$2:$B$10701), 0))</f>
        <v>#N/A</v>
      </c>
    </row>
    <row r="249" spans="1:32" x14ac:dyDescent="0.25">
      <c r="A249" s="24" t="s">
        <v>332</v>
      </c>
      <c r="B249" s="24" t="s">
        <v>1020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35059.199999999997</v>
      </c>
      <c r="L249" s="24" t="s">
        <v>332</v>
      </c>
      <c r="M249" s="24" t="s">
        <v>1020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35059.199999999997</v>
      </c>
      <c r="W249" t="s">
        <v>1163</v>
      </c>
      <c r="X249" t="s">
        <v>1163</v>
      </c>
      <c r="AF249" t="e">
        <f>INDEX($B$2:$B$92,MATCH(SMALL(IF(COUNTIF($AF$1:AF248,$B$2:$B$10701)=0,COUNTIF($B$2:$B$10701, "&lt;"&amp;$B$2:$B$10701),""), 1), COUNTIF($B$2:$B$10701, "&lt;"&amp;$B$2:$B$10701), 0))</f>
        <v>#N/A</v>
      </c>
    </row>
    <row r="250" spans="1:32" x14ac:dyDescent="0.25">
      <c r="A250" s="24" t="s">
        <v>332</v>
      </c>
      <c r="B250" s="24" t="s">
        <v>957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35059.199999999997</v>
      </c>
      <c r="L250" s="24"/>
      <c r="M250" s="24"/>
      <c r="W250" t="s">
        <v>1101</v>
      </c>
      <c r="AF250" t="e">
        <f>INDEX($B$2:$B$92,MATCH(SMALL(IF(COUNTIF($AF$1:AF249,$B$2:$B$10701)=0,COUNTIF($B$2:$B$10701, "&lt;"&amp;$B$2:$B$10701),""), 1), COUNTIF($B$2:$B$10701, "&lt;"&amp;$B$2:$B$10701), 0))</f>
        <v>#N/A</v>
      </c>
    </row>
    <row r="251" spans="1:32" x14ac:dyDescent="0.25">
      <c r="A251" s="24" t="s">
        <v>332</v>
      </c>
      <c r="B251" s="24" t="s">
        <v>55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35059.199999999997</v>
      </c>
      <c r="L251" s="24" t="s">
        <v>332</v>
      </c>
      <c r="M251" s="24" t="s">
        <v>55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35059.199999999997</v>
      </c>
      <c r="W251" t="s">
        <v>333</v>
      </c>
      <c r="X251" t="s">
        <v>333</v>
      </c>
      <c r="AF251" t="e">
        <f>INDEX($B$2:$B$92,MATCH(SMALL(IF(COUNTIF($AF$1:AF250,$B$2:$B$10701)=0,COUNTIF($B$2:$B$10701, "&lt;"&amp;$B$2:$B$10701),""), 1), COUNTIF($B$2:$B$10701, "&lt;"&amp;$B$2:$B$10701), 0))</f>
        <v>#N/A</v>
      </c>
    </row>
    <row r="252" spans="1:32" x14ac:dyDescent="0.25">
      <c r="A252" s="24" t="s">
        <v>332</v>
      </c>
      <c r="B252" s="24" t="s">
        <v>57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35059.199999999997</v>
      </c>
      <c r="L252" s="24" t="s">
        <v>332</v>
      </c>
      <c r="M252" s="24" t="s">
        <v>57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35059.199999999997</v>
      </c>
      <c r="W252" t="s">
        <v>335</v>
      </c>
      <c r="X252" t="s">
        <v>335</v>
      </c>
      <c r="AF252" t="e">
        <f>INDEX($B$2:$B$92,MATCH(SMALL(IF(COUNTIF($AF$1:AF251,$B$2:$B$10701)=0,COUNTIF($B$2:$B$10701, "&lt;"&amp;$B$2:$B$10701),""), 1), COUNTIF($B$2:$B$10701, "&lt;"&amp;$B$2:$B$10701), 0))</f>
        <v>#N/A</v>
      </c>
    </row>
    <row r="253" spans="1:32" x14ac:dyDescent="0.25">
      <c r="A253" s="24" t="s">
        <v>332</v>
      </c>
      <c r="B253" s="24" t="s">
        <v>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35059.199999999997</v>
      </c>
      <c r="L253" s="24" t="s">
        <v>332</v>
      </c>
      <c r="M253" s="24" t="s">
        <v>54</v>
      </c>
      <c r="N253">
        <v>79</v>
      </c>
      <c r="O253">
        <v>79</v>
      </c>
      <c r="P253">
        <v>0</v>
      </c>
      <c r="Q253">
        <v>325</v>
      </c>
      <c r="R253">
        <v>37.54</v>
      </c>
      <c r="S253">
        <v>5.2</v>
      </c>
      <c r="T253">
        <v>-1701.6</v>
      </c>
      <c r="U253">
        <v>-99.695336301851398</v>
      </c>
      <c r="V253">
        <v>35059.199999999997</v>
      </c>
      <c r="W253" t="s">
        <v>338</v>
      </c>
      <c r="X253" t="s">
        <v>338</v>
      </c>
      <c r="AF253" t="e">
        <f>INDEX($B$2:$B$92,MATCH(SMALL(IF(COUNTIF($AF$1:AF252,$B$2:$B$10701)=0,COUNTIF($B$2:$B$10701, "&lt;"&amp;$B$2:$B$10701),""), 1), COUNTIF($B$2:$B$10701, "&lt;"&amp;$B$2:$B$10701), 0))</f>
        <v>#N/A</v>
      </c>
    </row>
    <row r="254" spans="1:32" x14ac:dyDescent="0.25">
      <c r="A254" s="24" t="s">
        <v>332</v>
      </c>
      <c r="B254" s="24" t="s">
        <v>41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35059.199999999997</v>
      </c>
      <c r="L254" s="24" t="s">
        <v>332</v>
      </c>
      <c r="M254" s="24" t="s">
        <v>41</v>
      </c>
      <c r="N254">
        <v>89</v>
      </c>
      <c r="O254">
        <v>46</v>
      </c>
      <c r="P254">
        <v>106.97674418604652</v>
      </c>
      <c r="Q254">
        <v>222</v>
      </c>
      <c r="R254">
        <v>30.04</v>
      </c>
      <c r="S254">
        <v>16.7</v>
      </c>
      <c r="T254">
        <v>-7.0500000000000007</v>
      </c>
      <c r="U254">
        <v>-29.684210526315791</v>
      </c>
      <c r="V254">
        <v>35059.199999999997</v>
      </c>
      <c r="W254" t="s">
        <v>339</v>
      </c>
      <c r="X254" t="s">
        <v>339</v>
      </c>
      <c r="AF254" t="e">
        <f>INDEX($B$2:$B$92,MATCH(SMALL(IF(COUNTIF($AF$1:AF253,$B$2:$B$10701)=0,COUNTIF($B$2:$B$10701, "&lt;"&amp;$B$2:$B$10701),""), 1), COUNTIF($B$2:$B$10701, "&lt;"&amp;$B$2:$B$10701), 0))</f>
        <v>#N/A</v>
      </c>
    </row>
    <row r="255" spans="1:32" x14ac:dyDescent="0.25">
      <c r="A255" s="24" t="s">
        <v>340</v>
      </c>
      <c r="B255" s="24" t="s">
        <v>56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35059.199999999997</v>
      </c>
      <c r="L255" s="24" t="s">
        <v>340</v>
      </c>
      <c r="M255" s="24" t="s">
        <v>56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35059.199999999997</v>
      </c>
      <c r="W255" t="s">
        <v>342</v>
      </c>
      <c r="X255" t="s">
        <v>342</v>
      </c>
      <c r="AF255" t="e">
        <f>INDEX($B$2:$B$92,MATCH(SMALL(IF(COUNTIF($AF$1:AF254,$B$2:$B$10701)=0,COUNTIF($B$2:$B$10701, "&lt;"&amp;$B$2:$B$10701),""), 1), COUNTIF($B$2:$B$10701, "&lt;"&amp;$B$2:$B$10701), 0))</f>
        <v>#N/A</v>
      </c>
    </row>
    <row r="256" spans="1:32" x14ac:dyDescent="0.25">
      <c r="A256" s="24" t="s">
        <v>340</v>
      </c>
      <c r="B256" s="24" t="s">
        <v>57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35059.199999999997</v>
      </c>
      <c r="L256" s="24" t="s">
        <v>340</v>
      </c>
      <c r="M256" s="24" t="s">
        <v>57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35059.199999999997</v>
      </c>
      <c r="W256" t="s">
        <v>343</v>
      </c>
      <c r="X256" t="s">
        <v>343</v>
      </c>
      <c r="AF256" t="e">
        <f>INDEX($B$2:$B$92,MATCH(SMALL(IF(COUNTIF($AF$1:AF255,$B$2:$B$10701)=0,COUNTIF($B$2:$B$10701, "&lt;"&amp;$B$2:$B$10701),""), 1), COUNTIF($B$2:$B$10701, "&lt;"&amp;$B$2:$B$10701), 0))</f>
        <v>#N/A</v>
      </c>
    </row>
    <row r="257" spans="1:32" x14ac:dyDescent="0.25">
      <c r="A257" s="24" t="s">
        <v>340</v>
      </c>
      <c r="B257" s="24" t="s">
        <v>59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35059.199999999997</v>
      </c>
      <c r="L257" s="24" t="s">
        <v>340</v>
      </c>
      <c r="M257" s="24" t="s">
        <v>59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35059.199999999997</v>
      </c>
      <c r="W257" t="s">
        <v>344</v>
      </c>
      <c r="X257" t="s">
        <v>344</v>
      </c>
      <c r="AF257" t="e">
        <f>INDEX($B$2:$B$92,MATCH(SMALL(IF(COUNTIF($AF$1:AF256,$B$2:$B$10701)=0,COUNTIF($B$2:$B$10701, "&lt;"&amp;$B$2:$B$10701),""), 1), COUNTIF($B$2:$B$10701, "&lt;"&amp;$B$2:$B$10701), 0))</f>
        <v>#N/A</v>
      </c>
    </row>
    <row r="258" spans="1:32" x14ac:dyDescent="0.25">
      <c r="A258" s="24" t="s">
        <v>340</v>
      </c>
      <c r="B258" s="24" t="s">
        <v>58</v>
      </c>
      <c r="C258">
        <v>2</v>
      </c>
      <c r="D258">
        <v>-1</v>
      </c>
      <c r="E258">
        <v>-33.333333333333336</v>
      </c>
      <c r="F258">
        <v>2</v>
      </c>
      <c r="G258">
        <v>0</v>
      </c>
      <c r="H258">
        <v>3900</v>
      </c>
      <c r="I258">
        <v>150</v>
      </c>
      <c r="J258">
        <v>4</v>
      </c>
      <c r="K258">
        <v>35059.199999999997</v>
      </c>
      <c r="L258" s="24" t="s">
        <v>340</v>
      </c>
      <c r="M258" s="24" t="s">
        <v>58</v>
      </c>
      <c r="N258">
        <v>338</v>
      </c>
      <c r="O258">
        <v>10</v>
      </c>
      <c r="P258">
        <v>3.0487804878048781</v>
      </c>
      <c r="Q258">
        <v>230</v>
      </c>
      <c r="R258">
        <v>26.06</v>
      </c>
      <c r="S258">
        <v>150.1</v>
      </c>
      <c r="T258">
        <v>-3.5500000000000114</v>
      </c>
      <c r="U258">
        <v>-2.3104458184184908</v>
      </c>
      <c r="V258">
        <v>35059.199999999997</v>
      </c>
      <c r="W258" t="s">
        <v>345</v>
      </c>
      <c r="X258" t="s">
        <v>345</v>
      </c>
      <c r="AF258" t="e">
        <f>INDEX($B$2:$B$92,MATCH(SMALL(IF(COUNTIF($AF$1:AF257,$B$2:$B$10701)=0,COUNTIF($B$2:$B$10701, "&lt;"&amp;$B$2:$B$10701),""), 1), COUNTIF($B$2:$B$10701, "&lt;"&amp;$B$2:$B$10701), 0))</f>
        <v>#N/A</v>
      </c>
    </row>
    <row r="259" spans="1:32" x14ac:dyDescent="0.25">
      <c r="A259" s="24" t="s">
        <v>340</v>
      </c>
      <c r="B259" s="24" t="s">
        <v>54</v>
      </c>
      <c r="C259">
        <v>39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35059.199999999997</v>
      </c>
      <c r="L259" s="24" t="s">
        <v>340</v>
      </c>
      <c r="M259" s="24" t="s">
        <v>54</v>
      </c>
      <c r="N259">
        <v>8435</v>
      </c>
      <c r="O259">
        <v>4195</v>
      </c>
      <c r="P259">
        <v>98.938679245282998</v>
      </c>
      <c r="Q259">
        <v>52550</v>
      </c>
      <c r="R259">
        <v>36.72</v>
      </c>
      <c r="S259">
        <v>5.45</v>
      </c>
      <c r="T259">
        <v>-6.95</v>
      </c>
      <c r="U259">
        <v>-56.048387096774185</v>
      </c>
      <c r="V259">
        <v>35059.199999999997</v>
      </c>
      <c r="W259" t="s">
        <v>341</v>
      </c>
      <c r="X259" t="s">
        <v>341</v>
      </c>
      <c r="AF259" t="e">
        <f>INDEX($B$2:$B$92,MATCH(SMALL(IF(COUNTIF($AF$1:AF258,$B$2:$B$10701)=0,COUNTIF($B$2:$B$10701, "&lt;"&amp;$B$2:$B$10701),""), 1), COUNTIF($B$2:$B$10701, "&lt;"&amp;$B$2:$B$10701), 0))</f>
        <v>#N/A</v>
      </c>
    </row>
    <row r="260" spans="1:32" x14ac:dyDescent="0.25">
      <c r="A260" s="24" t="s">
        <v>340</v>
      </c>
      <c r="B260" s="24" t="s">
        <v>957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35059.199999999997</v>
      </c>
      <c r="L260" s="24"/>
      <c r="M260" s="24"/>
      <c r="W260" t="s">
        <v>1009</v>
      </c>
      <c r="AF260" t="e">
        <f>INDEX($B$2:$B$92,MATCH(SMALL(IF(COUNTIF($AF$1:AF259,$B$2:$B$10701)=0,COUNTIF($B$2:$B$10701, "&lt;"&amp;$B$2:$B$10701),""), 1), COUNTIF($B$2:$B$10701, "&lt;"&amp;$B$2:$B$10701), 0))</f>
        <v>#N/A</v>
      </c>
    </row>
    <row r="261" spans="1:32" x14ac:dyDescent="0.25">
      <c r="A261" s="24" t="s">
        <v>340</v>
      </c>
      <c r="B261" s="24" t="s">
        <v>41</v>
      </c>
      <c r="C261">
        <v>118</v>
      </c>
      <c r="D261">
        <v>0</v>
      </c>
      <c r="E261">
        <v>0</v>
      </c>
      <c r="F261">
        <v>1</v>
      </c>
      <c r="G261">
        <v>56.15</v>
      </c>
      <c r="H261">
        <v>3921</v>
      </c>
      <c r="I261">
        <v>221</v>
      </c>
      <c r="J261">
        <v>5.9729729729729728</v>
      </c>
      <c r="K261">
        <v>35059.199999999997</v>
      </c>
      <c r="L261" s="24" t="s">
        <v>340</v>
      </c>
      <c r="M261" s="24" t="s">
        <v>41</v>
      </c>
      <c r="N261">
        <v>3869</v>
      </c>
      <c r="O261">
        <v>288</v>
      </c>
      <c r="P261">
        <v>8.0424462440659035</v>
      </c>
      <c r="Q261">
        <v>6023</v>
      </c>
      <c r="R261">
        <v>29.86</v>
      </c>
      <c r="S261">
        <v>17.600000000000001</v>
      </c>
      <c r="T261">
        <v>-7.6999999999999993</v>
      </c>
      <c r="U261">
        <v>-30.434782608695649</v>
      </c>
      <c r="V261">
        <v>35059.199999999997</v>
      </c>
      <c r="W261" t="s">
        <v>346</v>
      </c>
      <c r="X261" t="s">
        <v>346</v>
      </c>
      <c r="AF261" t="e">
        <f>INDEX($B$2:$B$92,MATCH(SMALL(IF(COUNTIF($AF$1:AF260,$B$2:$B$10701)=0,COUNTIF($B$2:$B$10701, "&lt;"&amp;$B$2:$B$10701),""), 1), COUNTIF($B$2:$B$10701, "&lt;"&amp;$B$2:$B$10701), 0))</f>
        <v>#N/A</v>
      </c>
    </row>
    <row r="262" spans="1:32" x14ac:dyDescent="0.25">
      <c r="A262" s="24" t="s">
        <v>340</v>
      </c>
      <c r="B262" s="24" t="s">
        <v>55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35059.199999999997</v>
      </c>
      <c r="L262" s="24" t="s">
        <v>340</v>
      </c>
      <c r="M262" s="24" t="s">
        <v>55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35059.199999999997</v>
      </c>
      <c r="W262" t="s">
        <v>347</v>
      </c>
      <c r="X262" t="s">
        <v>347</v>
      </c>
      <c r="AF262" t="e">
        <f>INDEX($B$2:$B$92,MATCH(SMALL(IF(COUNTIF($AF$1:AF261,$B$2:$B$10701)=0,COUNTIF($B$2:$B$10701, "&lt;"&amp;$B$2:$B$10701),""), 1), COUNTIF($B$2:$B$10701, "&lt;"&amp;$B$2:$B$10701), 0))</f>
        <v>#N/A</v>
      </c>
    </row>
    <row r="263" spans="1:32" x14ac:dyDescent="0.25">
      <c r="A263" s="24" t="s">
        <v>340</v>
      </c>
      <c r="B263" s="24" t="s">
        <v>1020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35059.199999999997</v>
      </c>
      <c r="L263" s="24"/>
      <c r="M263" s="24"/>
      <c r="W263" t="s">
        <v>1164</v>
      </c>
      <c r="AF263" t="e">
        <f>INDEX($B$2:$B$92,MATCH(SMALL(IF(COUNTIF($AF$1:AF262,$B$2:$B$10701)=0,COUNTIF($B$2:$B$10701, "&lt;"&amp;$B$2:$B$10701),""), 1), COUNTIF($B$2:$B$10701, "&lt;"&amp;$B$2:$B$10701), 0))</f>
        <v>#N/A</v>
      </c>
    </row>
    <row r="264" spans="1:32" x14ac:dyDescent="0.25">
      <c r="A264" s="24" t="s">
        <v>348</v>
      </c>
      <c r="B264" s="24" t="s">
        <v>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35059.199999999997</v>
      </c>
      <c r="L264" s="24" t="s">
        <v>348</v>
      </c>
      <c r="M264" s="24" t="s">
        <v>55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35059.199999999997</v>
      </c>
      <c r="W264" t="s">
        <v>350</v>
      </c>
      <c r="X264" t="s">
        <v>350</v>
      </c>
      <c r="AF264" t="e">
        <f>INDEX($B$2:$B$92,MATCH(SMALL(IF(COUNTIF($AF$1:AF263,$B$2:$B$10701)=0,COUNTIF($B$2:$B$10701, "&lt;"&amp;$B$2:$B$10701),""), 1), COUNTIF($B$2:$B$10701, "&lt;"&amp;$B$2:$B$10701), 0))</f>
        <v>#N/A</v>
      </c>
    </row>
    <row r="265" spans="1:32" x14ac:dyDescent="0.25">
      <c r="A265" s="24" t="s">
        <v>348</v>
      </c>
      <c r="B265" s="24" t="s">
        <v>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35059.199999999997</v>
      </c>
      <c r="L265" s="24"/>
      <c r="M265" s="24"/>
      <c r="W265" t="s">
        <v>351</v>
      </c>
      <c r="AF265" t="e">
        <f>INDEX($B$2:$B$92,MATCH(SMALL(IF(COUNTIF($AF$1:AF264,$B$2:$B$10701)=0,COUNTIF($B$2:$B$10701, "&lt;"&amp;$B$2:$B$10701),""), 1), COUNTIF($B$2:$B$10701, "&lt;"&amp;$B$2:$B$10701), 0))</f>
        <v>#N/A</v>
      </c>
    </row>
    <row r="266" spans="1:32" x14ac:dyDescent="0.25">
      <c r="A266" s="24" t="s">
        <v>348</v>
      </c>
      <c r="B266" s="24" t="s">
        <v>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35059.199999999997</v>
      </c>
      <c r="L266" s="24" t="s">
        <v>348</v>
      </c>
      <c r="M266" s="24" t="s">
        <v>57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35059.199999999997</v>
      </c>
      <c r="W266" t="s">
        <v>352</v>
      </c>
      <c r="X266" t="s">
        <v>352</v>
      </c>
      <c r="AF266" t="e">
        <f>INDEX($B$2:$B$92,MATCH(SMALL(IF(COUNTIF($AF$1:AF265,$B$2:$B$10701)=0,COUNTIF($B$2:$B$10701, "&lt;"&amp;$B$2:$B$10701),""), 1), COUNTIF($B$2:$B$10701, "&lt;"&amp;$B$2:$B$10701), 0))</f>
        <v>#N/A</v>
      </c>
    </row>
    <row r="267" spans="1:32" x14ac:dyDescent="0.25">
      <c r="A267" s="24" t="s">
        <v>348</v>
      </c>
      <c r="B267" s="24" t="s">
        <v>59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35059.199999999997</v>
      </c>
      <c r="L267" s="24" t="s">
        <v>348</v>
      </c>
      <c r="M267" s="24" t="s">
        <v>59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35059.199999999997</v>
      </c>
      <c r="W267" t="s">
        <v>353</v>
      </c>
      <c r="X267" t="s">
        <v>353</v>
      </c>
      <c r="AF267" t="e">
        <f>INDEX($B$2:$B$92,MATCH(SMALL(IF(COUNTIF($AF$1:AF266,$B$2:$B$10701)=0,COUNTIF($B$2:$B$10701, "&lt;"&amp;$B$2:$B$10701),""), 1), COUNTIF($B$2:$B$10701, "&lt;"&amp;$B$2:$B$10701), 0))</f>
        <v>#N/A</v>
      </c>
    </row>
    <row r="268" spans="1:32" x14ac:dyDescent="0.25">
      <c r="A268" s="24" t="s">
        <v>348</v>
      </c>
      <c r="B268" s="24" t="s">
        <v>58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35059.199999999997</v>
      </c>
      <c r="L268" s="24" t="s">
        <v>348</v>
      </c>
      <c r="M268" s="24" t="s">
        <v>58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35059.199999999997</v>
      </c>
      <c r="W268" t="s">
        <v>354</v>
      </c>
      <c r="X268" t="s">
        <v>354</v>
      </c>
      <c r="AF268" t="e">
        <f>INDEX($B$2:$B$92,MATCH(SMALL(IF(COUNTIF($AF$1:AF267,$B$2:$B$10701)=0,COUNTIF($B$2:$B$10701, "&lt;"&amp;$B$2:$B$10701),""), 1), COUNTIF($B$2:$B$10701, "&lt;"&amp;$B$2:$B$10701), 0))</f>
        <v>#N/A</v>
      </c>
    </row>
    <row r="269" spans="1:32" x14ac:dyDescent="0.25">
      <c r="A269" s="24" t="s">
        <v>348</v>
      </c>
      <c r="B269" s="24" t="s">
        <v>1020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35059.199999999997</v>
      </c>
      <c r="L269" s="24"/>
      <c r="M269" s="24"/>
      <c r="W269" t="s">
        <v>1021</v>
      </c>
      <c r="AF269" t="e">
        <f>INDEX($B$2:$B$92,MATCH(SMALL(IF(COUNTIF($AF$1:AF268,$B$2:$B$10701)=0,COUNTIF($B$2:$B$10701, "&lt;"&amp;$B$2:$B$10701),""), 1), COUNTIF($B$2:$B$10701, "&lt;"&amp;$B$2:$B$10701), 0))</f>
        <v>#N/A</v>
      </c>
    </row>
    <row r="270" spans="1:32" x14ac:dyDescent="0.25">
      <c r="A270" s="24" t="s">
        <v>348</v>
      </c>
      <c r="B270" s="24" t="s">
        <v>957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35059.199999999997</v>
      </c>
      <c r="L270" s="24"/>
      <c r="M270" s="24"/>
      <c r="W270" t="s">
        <v>1102</v>
      </c>
      <c r="AF270" t="e">
        <f>INDEX($B$2:$B$92,MATCH(SMALL(IF(COUNTIF($AF$1:AF269,$B$2:$B$10701)=0,COUNTIF($B$2:$B$10701, "&lt;"&amp;$B$2:$B$10701),""), 1), COUNTIF($B$2:$B$10701, "&lt;"&amp;$B$2:$B$10701), 0))</f>
        <v>#N/A</v>
      </c>
    </row>
    <row r="271" spans="1:32" x14ac:dyDescent="0.25">
      <c r="A271" s="24" t="s">
        <v>348</v>
      </c>
      <c r="B271" s="24" t="s">
        <v>41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35059.199999999997</v>
      </c>
      <c r="L271" s="24" t="s">
        <v>348</v>
      </c>
      <c r="M271" s="24" t="s">
        <v>41</v>
      </c>
      <c r="N271">
        <v>28</v>
      </c>
      <c r="O271">
        <v>1</v>
      </c>
      <c r="P271">
        <v>3.7037037037037042</v>
      </c>
      <c r="Q271">
        <v>21</v>
      </c>
      <c r="R271">
        <v>31.26</v>
      </c>
      <c r="S271">
        <v>28.15</v>
      </c>
      <c r="T271">
        <v>-3.1000000000000014</v>
      </c>
      <c r="U271">
        <v>-9.9200000000000035</v>
      </c>
      <c r="V271">
        <v>35059.199999999997</v>
      </c>
      <c r="W271" t="s">
        <v>355</v>
      </c>
      <c r="X271" t="s">
        <v>355</v>
      </c>
      <c r="AF271" t="e">
        <f>INDEX($B$2:$B$92,MATCH(SMALL(IF(COUNTIF($AF$1:AF270,$B$2:$B$10701)=0,COUNTIF($B$2:$B$10701, "&lt;"&amp;$B$2:$B$10701),""), 1), COUNTIF($B$2:$B$10701, "&lt;"&amp;$B$2:$B$10701), 0))</f>
        <v>#N/A</v>
      </c>
    </row>
    <row r="272" spans="1:32" x14ac:dyDescent="0.25">
      <c r="A272" s="24" t="s">
        <v>348</v>
      </c>
      <c r="B272" s="24" t="s">
        <v>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35059.199999999997</v>
      </c>
      <c r="L272" s="24" t="s">
        <v>348</v>
      </c>
      <c r="M272" s="24" t="s">
        <v>54</v>
      </c>
      <c r="N272">
        <v>76</v>
      </c>
      <c r="O272">
        <v>76</v>
      </c>
      <c r="P272">
        <v>0</v>
      </c>
      <c r="Q272">
        <v>406</v>
      </c>
      <c r="R272">
        <v>36.159999999999997</v>
      </c>
      <c r="S272">
        <v>5.65</v>
      </c>
      <c r="T272">
        <v>-1795.15</v>
      </c>
      <c r="U272">
        <v>-99.68625055530876</v>
      </c>
      <c r="V272">
        <v>35059.199999999997</v>
      </c>
      <c r="W272" t="s">
        <v>349</v>
      </c>
      <c r="X272" t="s">
        <v>349</v>
      </c>
      <c r="AF272" t="e">
        <f>INDEX($B$2:$B$92,MATCH(SMALL(IF(COUNTIF($AF$1:AF271,$B$2:$B$10701)=0,COUNTIF($B$2:$B$10701, "&lt;"&amp;$B$2:$B$10701),""), 1), COUNTIF($B$2:$B$10701, "&lt;"&amp;$B$2:$B$10701), 0))</f>
        <v>#N/A</v>
      </c>
    </row>
    <row r="273" spans="1:32" x14ac:dyDescent="0.25">
      <c r="A273" s="24" t="s">
        <v>356</v>
      </c>
      <c r="B273" s="24" t="s">
        <v>55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35059.199999999997</v>
      </c>
      <c r="L273" s="24" t="s">
        <v>356</v>
      </c>
      <c r="M273" s="24" t="s">
        <v>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35059.199999999997</v>
      </c>
      <c r="W273" t="s">
        <v>359</v>
      </c>
      <c r="X273" t="s">
        <v>359</v>
      </c>
      <c r="AF273" t="e">
        <f>INDEX($B$2:$B$92,MATCH(SMALL(IF(COUNTIF($AF$1:AF272,$B$2:$B$10701)=0,COUNTIF($B$2:$B$10701, "&lt;"&amp;$B$2:$B$10701),""), 1), COUNTIF($B$2:$B$10701, "&lt;"&amp;$B$2:$B$10701), 0))</f>
        <v>#N/A</v>
      </c>
    </row>
    <row r="274" spans="1:32" x14ac:dyDescent="0.25">
      <c r="A274" s="24" t="s">
        <v>356</v>
      </c>
      <c r="B274" s="24" t="s">
        <v>56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35059.199999999997</v>
      </c>
      <c r="L274" s="24"/>
      <c r="M274" s="24"/>
      <c r="W274" t="s">
        <v>360</v>
      </c>
      <c r="AF274" t="e">
        <f>INDEX($B$2:$B$92,MATCH(SMALL(IF(COUNTIF($AF$1:AF273,$B$2:$B$10701)=0,COUNTIF($B$2:$B$10701, "&lt;"&amp;$B$2:$B$10701),""), 1), COUNTIF($B$2:$B$10701, "&lt;"&amp;$B$2:$B$10701), 0))</f>
        <v>#N/A</v>
      </c>
    </row>
    <row r="275" spans="1:32" x14ac:dyDescent="0.25">
      <c r="A275" s="24" t="s">
        <v>356</v>
      </c>
      <c r="B275" s="24" t="s">
        <v>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35059.199999999997</v>
      </c>
      <c r="L275" s="24" t="s">
        <v>356</v>
      </c>
      <c r="M275" s="24" t="s">
        <v>57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35059.199999999997</v>
      </c>
      <c r="W275" t="s">
        <v>361</v>
      </c>
      <c r="X275" t="s">
        <v>361</v>
      </c>
      <c r="AF275" t="e">
        <f>INDEX($B$2:$B$92,MATCH(SMALL(IF(COUNTIF($AF$1:AF274,$B$2:$B$10701)=0,COUNTIF($B$2:$B$10701, "&lt;"&amp;$B$2:$B$10701),""), 1), COUNTIF($B$2:$B$10701, "&lt;"&amp;$B$2:$B$10701), 0))</f>
        <v>#N/A</v>
      </c>
    </row>
    <row r="276" spans="1:32" x14ac:dyDescent="0.25">
      <c r="A276" s="24" t="s">
        <v>356</v>
      </c>
      <c r="B276" s="24" t="s">
        <v>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35059.199999999997</v>
      </c>
      <c r="L276" s="24" t="s">
        <v>356</v>
      </c>
      <c r="M276" s="24" t="s">
        <v>59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35059.199999999997</v>
      </c>
      <c r="W276" t="s">
        <v>363</v>
      </c>
      <c r="X276" t="s">
        <v>363</v>
      </c>
      <c r="AF276" t="e">
        <f>INDEX($B$2:$B$92,MATCH(SMALL(IF(COUNTIF($AF$1:AF275,$B$2:$B$10701)=0,COUNTIF($B$2:$B$10701, "&lt;"&amp;$B$2:$B$10701),""), 1), COUNTIF($B$2:$B$10701, "&lt;"&amp;$B$2:$B$10701), 0))</f>
        <v>#N/A</v>
      </c>
    </row>
    <row r="277" spans="1:32" x14ac:dyDescent="0.25">
      <c r="A277" s="24" t="s">
        <v>356</v>
      </c>
      <c r="B277" s="24" t="s">
        <v>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35059.199999999997</v>
      </c>
      <c r="L277" s="24" t="s">
        <v>356</v>
      </c>
      <c r="M277" s="24" t="s">
        <v>54</v>
      </c>
      <c r="N277">
        <v>164</v>
      </c>
      <c r="O277">
        <v>164</v>
      </c>
      <c r="P277">
        <v>0</v>
      </c>
      <c r="Q277">
        <v>674</v>
      </c>
      <c r="R277">
        <v>35.28</v>
      </c>
      <c r="S277">
        <v>5.15</v>
      </c>
      <c r="T277">
        <v>-1843.75</v>
      </c>
      <c r="U277">
        <v>-99.721456000865359</v>
      </c>
      <c r="V277">
        <v>35059.199999999997</v>
      </c>
      <c r="W277" t="s">
        <v>357</v>
      </c>
      <c r="X277" t="s">
        <v>357</v>
      </c>
      <c r="AF277" t="e">
        <f>INDEX($B$2:$B$92,MATCH(SMALL(IF(COUNTIF($AF$1:AF276,$B$2:$B$10701)=0,COUNTIF($B$2:$B$10701, "&lt;"&amp;$B$2:$B$10701),""), 1), COUNTIF($B$2:$B$10701, "&lt;"&amp;$B$2:$B$10701), 0))</f>
        <v>#N/A</v>
      </c>
    </row>
    <row r="278" spans="1:32" x14ac:dyDescent="0.25">
      <c r="A278" s="24" t="s">
        <v>356</v>
      </c>
      <c r="B278" s="24" t="s">
        <v>1020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35059.199999999997</v>
      </c>
      <c r="L278" s="24"/>
      <c r="M278" s="24"/>
      <c r="W278" t="s">
        <v>1103</v>
      </c>
      <c r="AF278" t="e">
        <f>INDEX($B$2:$B$92,MATCH(SMALL(IF(COUNTIF($AF$1:AF277,$B$2:$B$10701)=0,COUNTIF($B$2:$B$10701, "&lt;"&amp;$B$2:$B$10701),""), 1), COUNTIF($B$2:$B$10701, "&lt;"&amp;$B$2:$B$10701), 0))</f>
        <v>#N/A</v>
      </c>
    </row>
    <row r="279" spans="1:32" x14ac:dyDescent="0.25">
      <c r="A279" s="24" t="s">
        <v>356</v>
      </c>
      <c r="B279" s="24" t="s">
        <v>957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35059.199999999997</v>
      </c>
      <c r="L279" s="24"/>
      <c r="M279" s="24"/>
      <c r="W279" t="s">
        <v>1104</v>
      </c>
      <c r="AF279" t="e">
        <f>INDEX($B$2:$B$92,MATCH(SMALL(IF(COUNTIF($AF$1:AF278,$B$2:$B$10701)=0,COUNTIF($B$2:$B$10701, "&lt;"&amp;$B$2:$B$10701),""), 1), COUNTIF($B$2:$B$10701, "&lt;"&amp;$B$2:$B$10701), 0))</f>
        <v>#N/A</v>
      </c>
    </row>
    <row r="280" spans="1:32" x14ac:dyDescent="0.25">
      <c r="A280" s="24" t="s">
        <v>356</v>
      </c>
      <c r="B280" s="24" t="s">
        <v>41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35059.199999999997</v>
      </c>
      <c r="L280" s="24" t="s">
        <v>356</v>
      </c>
      <c r="M280" s="24" t="s">
        <v>41</v>
      </c>
      <c r="N280">
        <v>14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35059.199999999997</v>
      </c>
      <c r="W280" t="s">
        <v>358</v>
      </c>
      <c r="X280" t="s">
        <v>358</v>
      </c>
      <c r="AF280" t="e">
        <f>INDEX($B$2:$B$92,MATCH(SMALL(IF(COUNTIF($AF$1:AF279,$B$2:$B$10701)=0,COUNTIF($B$2:$B$10701, "&lt;"&amp;$B$2:$B$10701),""), 1), COUNTIF($B$2:$B$10701, "&lt;"&amp;$B$2:$B$10701), 0))</f>
        <v>#N/A</v>
      </c>
    </row>
    <row r="281" spans="1:32" x14ac:dyDescent="0.25">
      <c r="A281" s="24" t="s">
        <v>356</v>
      </c>
      <c r="B281" s="24" t="s">
        <v>58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35059.199999999997</v>
      </c>
      <c r="L281" s="24" t="s">
        <v>356</v>
      </c>
      <c r="M281" s="24" t="s">
        <v>58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35059.199999999997</v>
      </c>
      <c r="W281" t="s">
        <v>362</v>
      </c>
      <c r="X281" t="s">
        <v>362</v>
      </c>
      <c r="AF281" t="e">
        <f>INDEX($B$2:$B$92,MATCH(SMALL(IF(COUNTIF($AF$1:AF280,$B$2:$B$10701)=0,COUNTIF($B$2:$B$10701, "&lt;"&amp;$B$2:$B$10701),""), 1), COUNTIF($B$2:$B$10701, "&lt;"&amp;$B$2:$B$10701), 0))</f>
        <v>#N/A</v>
      </c>
    </row>
    <row r="282" spans="1:32" x14ac:dyDescent="0.25">
      <c r="A282" s="24" t="s">
        <v>364</v>
      </c>
      <c r="B282" s="24" t="s">
        <v>41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35059.199999999997</v>
      </c>
      <c r="L282" s="24" t="s">
        <v>364</v>
      </c>
      <c r="M282" s="24" t="s">
        <v>41</v>
      </c>
      <c r="N282">
        <v>47</v>
      </c>
      <c r="O282">
        <v>17</v>
      </c>
      <c r="P282">
        <v>56.666666666666664</v>
      </c>
      <c r="Q282">
        <v>263</v>
      </c>
      <c r="R282">
        <v>28.81</v>
      </c>
      <c r="S282">
        <v>22.5</v>
      </c>
      <c r="T282">
        <v>-12.25</v>
      </c>
      <c r="U282">
        <v>-35.251798561151077</v>
      </c>
      <c r="V282">
        <v>35059.199999999997</v>
      </c>
      <c r="W282" t="s">
        <v>365</v>
      </c>
      <c r="X282" t="s">
        <v>365</v>
      </c>
      <c r="AF282" t="e">
        <f>INDEX($B$2:$B$92,MATCH(SMALL(IF(COUNTIF($AF$1:AF281,$B$2:$B$10701)=0,COUNTIF($B$2:$B$10701, "&lt;"&amp;$B$2:$B$10701),""), 1), COUNTIF($B$2:$B$10701, "&lt;"&amp;$B$2:$B$10701), 0))</f>
        <v>#N/A</v>
      </c>
    </row>
    <row r="283" spans="1:32" x14ac:dyDescent="0.25">
      <c r="A283" s="24" t="s">
        <v>364</v>
      </c>
      <c r="B283" s="24" t="s">
        <v>56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35059.199999999997</v>
      </c>
      <c r="L283" s="24"/>
      <c r="M283" s="24"/>
      <c r="W283" t="s">
        <v>367</v>
      </c>
      <c r="AF283" t="e">
        <f>INDEX($B$2:$B$92,MATCH(SMALL(IF(COUNTIF($AF$1:AF282,$B$2:$B$10701)=0,COUNTIF($B$2:$B$10701, "&lt;"&amp;$B$2:$B$10701),""), 1), COUNTIF($B$2:$B$10701, "&lt;"&amp;$B$2:$B$10701), 0))</f>
        <v>#N/A</v>
      </c>
    </row>
    <row r="284" spans="1:32" x14ac:dyDescent="0.25">
      <c r="A284" s="24" t="s">
        <v>364</v>
      </c>
      <c r="B284" s="24" t="s">
        <v>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35059.199999999997</v>
      </c>
      <c r="L284" s="24" t="s">
        <v>364</v>
      </c>
      <c r="M284" s="24" t="s">
        <v>57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35059.199999999997</v>
      </c>
      <c r="W284" t="s">
        <v>368</v>
      </c>
      <c r="X284" t="s">
        <v>368</v>
      </c>
      <c r="AF284" t="e">
        <f>INDEX($B$2:$B$92,MATCH(SMALL(IF(COUNTIF($AF$1:AF283,$B$2:$B$10701)=0,COUNTIF($B$2:$B$10701, "&lt;"&amp;$B$2:$B$10701),""), 1), COUNTIF($B$2:$B$10701, "&lt;"&amp;$B$2:$B$10701), 0))</f>
        <v>#N/A</v>
      </c>
    </row>
    <row r="285" spans="1:32" x14ac:dyDescent="0.25">
      <c r="A285" s="24" t="s">
        <v>364</v>
      </c>
      <c r="B285" s="24" t="s">
        <v>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35059.199999999997</v>
      </c>
      <c r="L285" s="24" t="s">
        <v>364</v>
      </c>
      <c r="M285" s="24" t="s">
        <v>59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35059.199999999997</v>
      </c>
      <c r="W285" t="s">
        <v>369</v>
      </c>
      <c r="X285" t="s">
        <v>369</v>
      </c>
      <c r="AF285" t="e">
        <f>INDEX($B$2:$B$92,MATCH(SMALL(IF(COUNTIF($AF$1:AF284,$B$2:$B$10701)=0,COUNTIF($B$2:$B$10701, "&lt;"&amp;$B$2:$B$10701),""), 1), COUNTIF($B$2:$B$10701, "&lt;"&amp;$B$2:$B$10701), 0))</f>
        <v>#N/A</v>
      </c>
    </row>
    <row r="286" spans="1:32" x14ac:dyDescent="0.25">
      <c r="A286" s="24" t="s">
        <v>364</v>
      </c>
      <c r="B286" s="24" t="s">
        <v>58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35059.199999999997</v>
      </c>
      <c r="L286" s="24" t="s">
        <v>364</v>
      </c>
      <c r="M286" s="24" t="s">
        <v>58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35059.199999999997</v>
      </c>
      <c r="W286" t="s">
        <v>370</v>
      </c>
      <c r="X286" t="s">
        <v>370</v>
      </c>
      <c r="AF286" t="e">
        <f>INDEX($B$2:$B$92,MATCH(SMALL(IF(COUNTIF($AF$1:AF285,$B$2:$B$10701)=0,COUNTIF($B$2:$B$10701, "&lt;"&amp;$B$2:$B$10701),""), 1), COUNTIF($B$2:$B$10701, "&lt;"&amp;$B$2:$B$10701), 0))</f>
        <v>#N/A</v>
      </c>
    </row>
    <row r="287" spans="1:32" x14ac:dyDescent="0.25">
      <c r="A287" s="24" t="s">
        <v>364</v>
      </c>
      <c r="B287" s="24" t="s">
        <v>1020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35059.199999999997</v>
      </c>
      <c r="L287" s="24"/>
      <c r="M287" s="24"/>
      <c r="W287" t="s">
        <v>1105</v>
      </c>
      <c r="AF287" t="e">
        <f>INDEX($B$2:$B$92,MATCH(SMALL(IF(COUNTIF($AF$1:AF286,$B$2:$B$10701)=0,COUNTIF($B$2:$B$10701, "&lt;"&amp;$B$2:$B$10701),""), 1), COUNTIF($B$2:$B$10701, "&lt;"&amp;$B$2:$B$10701), 0))</f>
        <v>#N/A</v>
      </c>
    </row>
    <row r="288" spans="1:32" x14ac:dyDescent="0.25">
      <c r="A288" s="24" t="s">
        <v>364</v>
      </c>
      <c r="B288" s="24" t="s">
        <v>957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35059.199999999997</v>
      </c>
      <c r="L288" s="24"/>
      <c r="M288" s="24"/>
      <c r="W288" t="s">
        <v>1106</v>
      </c>
      <c r="AF288" t="e">
        <f>INDEX($B$2:$B$92,MATCH(SMALL(IF(COUNTIF($AF$1:AF287,$B$2:$B$10701)=0,COUNTIF($B$2:$B$10701, "&lt;"&amp;$B$2:$B$10701),""), 1), COUNTIF($B$2:$B$10701, "&lt;"&amp;$B$2:$B$10701), 0))</f>
        <v>#N/A</v>
      </c>
    </row>
    <row r="289" spans="1:32" x14ac:dyDescent="0.25">
      <c r="A289" s="24" t="s">
        <v>364</v>
      </c>
      <c r="B289" s="24" t="s">
        <v>54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35059.199999999997</v>
      </c>
      <c r="L289" s="24" t="s">
        <v>364</v>
      </c>
      <c r="M289" s="24" t="s">
        <v>54</v>
      </c>
      <c r="N289">
        <v>555</v>
      </c>
      <c r="O289">
        <v>555</v>
      </c>
      <c r="P289">
        <v>0</v>
      </c>
      <c r="Q289">
        <v>1975</v>
      </c>
      <c r="R289">
        <v>34.51</v>
      </c>
      <c r="S289">
        <v>5.2</v>
      </c>
      <c r="T289">
        <v>-1892.55</v>
      </c>
      <c r="U289">
        <v>-99.725991305493338</v>
      </c>
      <c r="V289">
        <v>35059.199999999997</v>
      </c>
      <c r="W289" t="s">
        <v>371</v>
      </c>
      <c r="X289" t="s">
        <v>371</v>
      </c>
      <c r="AF289" t="e">
        <f>INDEX($B$2:$B$92,MATCH(SMALL(IF(COUNTIF($AF$1:AF288,$B$2:$B$10701)=0,COUNTIF($B$2:$B$10701, "&lt;"&amp;$B$2:$B$10701),""), 1), COUNTIF($B$2:$B$10701, "&lt;"&amp;$B$2:$B$10701), 0))</f>
        <v>#N/A</v>
      </c>
    </row>
    <row r="290" spans="1:32" x14ac:dyDescent="0.25">
      <c r="A290" s="24" t="s">
        <v>364</v>
      </c>
      <c r="B290" s="24" t="s">
        <v>55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35059.199999999997</v>
      </c>
      <c r="L290" s="24" t="s">
        <v>364</v>
      </c>
      <c r="M290" s="24" t="s">
        <v>55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35059.199999999997</v>
      </c>
      <c r="W290" t="s">
        <v>366</v>
      </c>
      <c r="X290" t="s">
        <v>366</v>
      </c>
      <c r="AF290" t="e">
        <f>INDEX($B$2:$B$92,MATCH(SMALL(IF(COUNTIF($AF$1:AF289,$B$2:$B$10701)=0,COUNTIF($B$2:$B$10701, "&lt;"&amp;$B$2:$B$10701),""), 1), COUNTIF($B$2:$B$10701, "&lt;"&amp;$B$2:$B$10701), 0))</f>
        <v>#N/A</v>
      </c>
    </row>
    <row r="291" spans="1:32" x14ac:dyDescent="0.25">
      <c r="A291" s="24" t="s">
        <v>372</v>
      </c>
      <c r="B291" s="24" t="s">
        <v>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35059.199999999997</v>
      </c>
      <c r="L291" s="24" t="s">
        <v>372</v>
      </c>
      <c r="M291" s="24" t="s">
        <v>55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35059.199999999997</v>
      </c>
      <c r="W291" t="s">
        <v>375</v>
      </c>
      <c r="X291" t="s">
        <v>375</v>
      </c>
      <c r="AF291" t="e">
        <f>INDEX($B$2:$B$92,MATCH(SMALL(IF(COUNTIF($AF$1:AF290,$B$2:$B$10701)=0,COUNTIF($B$2:$B$10701, "&lt;"&amp;$B$2:$B$10701),""), 1), COUNTIF($B$2:$B$10701, "&lt;"&amp;$B$2:$B$10701), 0))</f>
        <v>#N/A</v>
      </c>
    </row>
    <row r="292" spans="1:32" x14ac:dyDescent="0.25">
      <c r="A292" s="24" t="s">
        <v>372</v>
      </c>
      <c r="B292" s="24" t="s">
        <v>57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35059.199999999997</v>
      </c>
      <c r="L292" s="24" t="s">
        <v>372</v>
      </c>
      <c r="M292" s="24" t="s">
        <v>57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35059.199999999997</v>
      </c>
      <c r="W292" t="s">
        <v>377</v>
      </c>
      <c r="X292" t="s">
        <v>377</v>
      </c>
      <c r="AF292" t="e">
        <f>INDEX($B$2:$B$92,MATCH(SMALL(IF(COUNTIF($AF$1:AF291,$B$2:$B$10701)=0,COUNTIF($B$2:$B$10701, "&lt;"&amp;$B$2:$B$10701),""), 1), COUNTIF($B$2:$B$10701, "&lt;"&amp;$B$2:$B$10701), 0))</f>
        <v>#N/A</v>
      </c>
    </row>
    <row r="293" spans="1:32" x14ac:dyDescent="0.25">
      <c r="A293" s="24" t="s">
        <v>372</v>
      </c>
      <c r="B293" s="24" t="s">
        <v>59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35059.199999999997</v>
      </c>
      <c r="L293" s="24" t="s">
        <v>372</v>
      </c>
      <c r="M293" s="24" t="s">
        <v>59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35059.199999999997</v>
      </c>
      <c r="W293" t="s">
        <v>378</v>
      </c>
      <c r="X293" t="s">
        <v>378</v>
      </c>
      <c r="AF293" t="e">
        <f>INDEX($B$2:$B$92,MATCH(SMALL(IF(COUNTIF($AF$1:AF292,$B$2:$B$10701)=0,COUNTIF($B$2:$B$10701, "&lt;"&amp;$B$2:$B$10701),""), 1), COUNTIF($B$2:$B$10701, "&lt;"&amp;$B$2:$B$10701), 0))</f>
        <v>#N/A</v>
      </c>
    </row>
    <row r="294" spans="1:32" x14ac:dyDescent="0.25">
      <c r="A294" s="24" t="s">
        <v>372</v>
      </c>
      <c r="B294" s="24" t="s">
        <v>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35059.199999999997</v>
      </c>
      <c r="L294" s="24" t="s">
        <v>372</v>
      </c>
      <c r="M294" s="24" t="s">
        <v>58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35059.199999999997</v>
      </c>
      <c r="W294" t="s">
        <v>379</v>
      </c>
      <c r="X294" t="s">
        <v>379</v>
      </c>
      <c r="AF294" t="e">
        <f>INDEX($B$2:$B$92,MATCH(SMALL(IF(COUNTIF($AF$1:AF293,$B$2:$B$10701)=0,COUNTIF($B$2:$B$10701, "&lt;"&amp;$B$2:$B$10701),""), 1), COUNTIF($B$2:$B$10701, "&lt;"&amp;$B$2:$B$10701), 0))</f>
        <v>#N/A</v>
      </c>
    </row>
    <row r="295" spans="1:32" x14ac:dyDescent="0.25">
      <c r="A295" s="24" t="s">
        <v>372</v>
      </c>
      <c r="B295" s="24" t="s">
        <v>1020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35059.199999999997</v>
      </c>
      <c r="L295" s="24"/>
      <c r="M295" s="24"/>
      <c r="W295" t="s">
        <v>1107</v>
      </c>
      <c r="AF295" t="e">
        <f>INDEX($B$2:$B$92,MATCH(SMALL(IF(COUNTIF($AF$1:AF294,$B$2:$B$10701)=0,COUNTIF($B$2:$B$10701, "&lt;"&amp;$B$2:$B$10701),""), 1), COUNTIF($B$2:$B$10701, "&lt;"&amp;$B$2:$B$10701), 0))</f>
        <v>#N/A</v>
      </c>
    </row>
    <row r="296" spans="1:32" x14ac:dyDescent="0.25">
      <c r="A296" s="24" t="s">
        <v>372</v>
      </c>
      <c r="B296" s="24" t="s">
        <v>957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35059.199999999997</v>
      </c>
      <c r="L296" s="24"/>
      <c r="M296" s="24"/>
      <c r="W296" t="s">
        <v>1108</v>
      </c>
      <c r="AF296" t="e">
        <f>INDEX($B$2:$B$92,MATCH(SMALL(IF(COUNTIF($AF$1:AF295,$B$2:$B$10701)=0,COUNTIF($B$2:$B$10701, "&lt;"&amp;$B$2:$B$10701),""), 1), COUNTIF($B$2:$B$10701, "&lt;"&amp;$B$2:$B$10701), 0))</f>
        <v>#N/A</v>
      </c>
    </row>
    <row r="297" spans="1:32" x14ac:dyDescent="0.25">
      <c r="A297" s="24" t="s">
        <v>372</v>
      </c>
      <c r="B297" s="24" t="s">
        <v>41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35059.199999999997</v>
      </c>
      <c r="L297" s="24" t="s">
        <v>372</v>
      </c>
      <c r="M297" s="24" t="s">
        <v>41</v>
      </c>
      <c r="N297">
        <v>87</v>
      </c>
      <c r="O297">
        <v>32</v>
      </c>
      <c r="P297">
        <v>58.18181818181818</v>
      </c>
      <c r="Q297">
        <v>132</v>
      </c>
      <c r="R297">
        <v>28.7</v>
      </c>
      <c r="S297">
        <v>25</v>
      </c>
      <c r="T297">
        <v>-7.8500000000000014</v>
      </c>
      <c r="U297">
        <v>-23.896499238964996</v>
      </c>
      <c r="V297">
        <v>35059.199999999997</v>
      </c>
      <c r="W297" t="s">
        <v>374</v>
      </c>
      <c r="X297" t="s">
        <v>374</v>
      </c>
      <c r="AF297" t="e">
        <f>INDEX($B$2:$B$92,MATCH(SMALL(IF(COUNTIF($AF$1:AF296,$B$2:$B$10701)=0,COUNTIF($B$2:$B$10701, "&lt;"&amp;$B$2:$B$10701),""), 1), COUNTIF($B$2:$B$10701, "&lt;"&amp;$B$2:$B$10701), 0))</f>
        <v>#N/A</v>
      </c>
    </row>
    <row r="298" spans="1:32" x14ac:dyDescent="0.25">
      <c r="A298" s="24" t="s">
        <v>372</v>
      </c>
      <c r="B298" s="24" t="s">
        <v>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35059.199999999997</v>
      </c>
      <c r="L298" s="24"/>
      <c r="M298" s="24"/>
      <c r="W298" t="s">
        <v>376</v>
      </c>
      <c r="AF298" t="e">
        <f>INDEX($B$2:$B$92,MATCH(SMALL(IF(COUNTIF($AF$1:AF297,$B$2:$B$10701)=0,COUNTIF($B$2:$B$10701, "&lt;"&amp;$B$2:$B$10701),""), 1), COUNTIF($B$2:$B$10701, "&lt;"&amp;$B$2:$B$10701), 0))</f>
        <v>#N/A</v>
      </c>
    </row>
    <row r="299" spans="1:32" x14ac:dyDescent="0.25">
      <c r="A299" s="24" t="s">
        <v>372</v>
      </c>
      <c r="B299" s="24" t="s">
        <v>54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35059.199999999997</v>
      </c>
      <c r="L299" s="24" t="s">
        <v>372</v>
      </c>
      <c r="M299" s="24" t="s">
        <v>54</v>
      </c>
      <c r="N299">
        <v>468</v>
      </c>
      <c r="O299">
        <v>468</v>
      </c>
      <c r="P299">
        <v>0</v>
      </c>
      <c r="Q299">
        <v>1793</v>
      </c>
      <c r="R299">
        <v>33.68</v>
      </c>
      <c r="S299">
        <v>6.15</v>
      </c>
      <c r="T299">
        <v>-1941.05</v>
      </c>
      <c r="U299">
        <v>-99.684161873459317</v>
      </c>
      <c r="V299">
        <v>35059.199999999997</v>
      </c>
      <c r="W299" t="s">
        <v>373</v>
      </c>
      <c r="X299" t="s">
        <v>373</v>
      </c>
      <c r="AF299" t="e">
        <f>INDEX($B$2:$B$92,MATCH(SMALL(IF(COUNTIF($AF$1:AF298,$B$2:$B$10701)=0,COUNTIF($B$2:$B$10701, "&lt;"&amp;$B$2:$B$10701),""), 1), COUNTIF($B$2:$B$10701, "&lt;"&amp;$B$2:$B$10701), 0))</f>
        <v>#N/A</v>
      </c>
    </row>
    <row r="300" spans="1:32" x14ac:dyDescent="0.25">
      <c r="A300" s="24" t="s">
        <v>380</v>
      </c>
      <c r="B300" s="24" t="s">
        <v>55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35059.199999999997</v>
      </c>
      <c r="L300" s="24" t="s">
        <v>380</v>
      </c>
      <c r="M300" s="24" t="s">
        <v>55</v>
      </c>
      <c r="N300">
        <v>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35059.199999999997</v>
      </c>
      <c r="W300" t="s">
        <v>383</v>
      </c>
      <c r="X300" t="s">
        <v>383</v>
      </c>
      <c r="AF300" t="e">
        <f>INDEX($B$2:$B$92,MATCH(SMALL(IF(COUNTIF($AF$1:AF299,$B$2:$B$10701)=0,COUNTIF($B$2:$B$10701, "&lt;"&amp;$B$2:$B$10701),""), 1), COUNTIF($B$2:$B$10701, "&lt;"&amp;$B$2:$B$10701), 0))</f>
        <v>#N/A</v>
      </c>
    </row>
    <row r="301" spans="1:32" x14ac:dyDescent="0.25">
      <c r="A301" s="24" t="s">
        <v>380</v>
      </c>
      <c r="B301" s="24" t="s">
        <v>56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35059.199999999997</v>
      </c>
      <c r="L301" s="24" t="s">
        <v>380</v>
      </c>
      <c r="M301" s="24" t="s">
        <v>56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35059.199999999997</v>
      </c>
      <c r="W301" t="s">
        <v>384</v>
      </c>
      <c r="X301" t="s">
        <v>384</v>
      </c>
      <c r="AF301" t="e">
        <f>INDEX($B$2:$B$92,MATCH(SMALL(IF(COUNTIF($AF$1:AF300,$B$2:$B$10701)=0,COUNTIF($B$2:$B$10701, "&lt;"&amp;$B$2:$B$10701),""), 1), COUNTIF($B$2:$B$10701, "&lt;"&amp;$B$2:$B$10701), 0))</f>
        <v>#N/A</v>
      </c>
    </row>
    <row r="302" spans="1:32" x14ac:dyDescent="0.25">
      <c r="A302" s="24" t="s">
        <v>380</v>
      </c>
      <c r="B302" s="24" t="s">
        <v>57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35059.199999999997</v>
      </c>
      <c r="L302" s="24" t="s">
        <v>380</v>
      </c>
      <c r="M302" s="24" t="s">
        <v>57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35059.199999999997</v>
      </c>
      <c r="W302" t="s">
        <v>387</v>
      </c>
      <c r="X302" t="s">
        <v>387</v>
      </c>
      <c r="AF302" t="e">
        <f>INDEX($B$2:$B$92,MATCH(SMALL(IF(COUNTIF($AF$1:AF301,$B$2:$B$10701)=0,COUNTIF($B$2:$B$10701, "&lt;"&amp;$B$2:$B$10701),""), 1), COUNTIF($B$2:$B$10701, "&lt;"&amp;$B$2:$B$10701), 0))</f>
        <v>#N/A</v>
      </c>
    </row>
    <row r="303" spans="1:32" x14ac:dyDescent="0.25">
      <c r="A303" s="24" t="s">
        <v>380</v>
      </c>
      <c r="B303" s="24" t="s">
        <v>59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35059.199999999997</v>
      </c>
      <c r="L303" s="24" t="s">
        <v>380</v>
      </c>
      <c r="M303" s="24" t="s">
        <v>59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35059.199999999997</v>
      </c>
      <c r="W303" t="s">
        <v>385</v>
      </c>
      <c r="X303" t="s">
        <v>385</v>
      </c>
      <c r="AF303" t="e">
        <f>INDEX($B$2:$B$92,MATCH(SMALL(IF(COUNTIF($AF$1:AF302,$B$2:$B$10701)=0,COUNTIF($B$2:$B$10701, "&lt;"&amp;$B$2:$B$10701),""), 1), COUNTIF($B$2:$B$10701, "&lt;"&amp;$B$2:$B$10701), 0))</f>
        <v>#N/A</v>
      </c>
    </row>
    <row r="304" spans="1:32" x14ac:dyDescent="0.25">
      <c r="A304" s="24" t="s">
        <v>380</v>
      </c>
      <c r="B304" s="24" t="s">
        <v>54</v>
      </c>
      <c r="C304">
        <v>75</v>
      </c>
      <c r="D304">
        <v>0</v>
      </c>
      <c r="E304">
        <v>0</v>
      </c>
      <c r="F304">
        <v>1</v>
      </c>
      <c r="G304">
        <v>0</v>
      </c>
      <c r="H304">
        <v>3042.6</v>
      </c>
      <c r="I304">
        <v>-17.950000000000273</v>
      </c>
      <c r="J304">
        <v>-0.58649589126138346</v>
      </c>
      <c r="K304">
        <v>35059.199999999997</v>
      </c>
      <c r="L304" s="24" t="s">
        <v>380</v>
      </c>
      <c r="M304" s="24" t="s">
        <v>54</v>
      </c>
      <c r="N304">
        <v>18083</v>
      </c>
      <c r="O304">
        <v>7334</v>
      </c>
      <c r="P304">
        <v>68.22960275374453</v>
      </c>
      <c r="Q304">
        <v>101623</v>
      </c>
      <c r="R304">
        <v>33.29</v>
      </c>
      <c r="S304">
        <v>7</v>
      </c>
      <c r="T304">
        <v>-8.4499999999999993</v>
      </c>
      <c r="U304">
        <v>-54.692556634304211</v>
      </c>
      <c r="V304">
        <v>35059.199999999997</v>
      </c>
      <c r="W304" t="s">
        <v>381</v>
      </c>
      <c r="X304" t="s">
        <v>381</v>
      </c>
      <c r="AF304" t="e">
        <f>INDEX($B$2:$B$92,MATCH(SMALL(IF(COUNTIF($AF$1:AF303,$B$2:$B$10701)=0,COUNTIF($B$2:$B$10701, "&lt;"&amp;$B$2:$B$10701),""), 1), COUNTIF($B$2:$B$10701, "&lt;"&amp;$B$2:$B$10701), 0))</f>
        <v>#N/A</v>
      </c>
    </row>
    <row r="305" spans="1:32" x14ac:dyDescent="0.25">
      <c r="A305" s="24" t="s">
        <v>380</v>
      </c>
      <c r="B305" s="24" t="s">
        <v>1020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35059.199999999997</v>
      </c>
      <c r="L305" s="24"/>
      <c r="M305" s="24"/>
      <c r="W305" t="s">
        <v>1093</v>
      </c>
      <c r="AF305" t="e">
        <f>INDEX($B$2:$B$92,MATCH(SMALL(IF(COUNTIF($AF$1:AF304,$B$2:$B$10701)=0,COUNTIF($B$2:$B$10701, "&lt;"&amp;$B$2:$B$10701),""), 1), COUNTIF($B$2:$B$10701, "&lt;"&amp;$B$2:$B$10701), 0))</f>
        <v>#N/A</v>
      </c>
    </row>
    <row r="306" spans="1:32" x14ac:dyDescent="0.25">
      <c r="A306" s="24" t="s">
        <v>380</v>
      </c>
      <c r="B306" s="24" t="s">
        <v>957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35059.199999999997</v>
      </c>
      <c r="L306" s="24" t="s">
        <v>380</v>
      </c>
      <c r="M306" s="24" t="s">
        <v>957</v>
      </c>
      <c r="N306">
        <v>107</v>
      </c>
      <c r="O306">
        <v>60</v>
      </c>
      <c r="P306">
        <v>127.65957446808513</v>
      </c>
      <c r="Q306">
        <v>75</v>
      </c>
      <c r="R306">
        <v>24.99</v>
      </c>
      <c r="S306">
        <v>328</v>
      </c>
      <c r="T306">
        <v>-30.300000000000011</v>
      </c>
      <c r="U306">
        <v>-8.4566006140106076</v>
      </c>
      <c r="V306">
        <v>35059.199999999997</v>
      </c>
      <c r="W306" t="s">
        <v>964</v>
      </c>
      <c r="X306" t="s">
        <v>964</v>
      </c>
      <c r="AF306" t="e">
        <f>INDEX($B$2:$B$92,MATCH(SMALL(IF(COUNTIF($AF$1:AF305,$B$2:$B$10701)=0,COUNTIF($B$2:$B$10701, "&lt;"&amp;$B$2:$B$10701),""), 1), COUNTIF($B$2:$B$10701, "&lt;"&amp;$B$2:$B$10701), 0))</f>
        <v>#N/A</v>
      </c>
    </row>
    <row r="307" spans="1:32" x14ac:dyDescent="0.25">
      <c r="A307" s="24" t="s">
        <v>380</v>
      </c>
      <c r="B307" s="24" t="s">
        <v>41</v>
      </c>
      <c r="C307">
        <v>573</v>
      </c>
      <c r="D307">
        <v>-11</v>
      </c>
      <c r="E307">
        <v>-1.8835616438356164</v>
      </c>
      <c r="F307">
        <v>39</v>
      </c>
      <c r="G307">
        <v>31.7</v>
      </c>
      <c r="H307">
        <v>3200</v>
      </c>
      <c r="I307">
        <v>-38</v>
      </c>
      <c r="J307">
        <v>-1.1735639283508339</v>
      </c>
      <c r="K307">
        <v>35059.199999999997</v>
      </c>
      <c r="L307" s="24" t="s">
        <v>380</v>
      </c>
      <c r="M307" s="24" t="s">
        <v>41</v>
      </c>
      <c r="N307">
        <v>6667</v>
      </c>
      <c r="O307">
        <v>130</v>
      </c>
      <c r="P307">
        <v>1.9886798225485696</v>
      </c>
      <c r="Q307">
        <v>7475</v>
      </c>
      <c r="R307">
        <v>28.36</v>
      </c>
      <c r="S307">
        <v>28</v>
      </c>
      <c r="T307">
        <v>-10.75</v>
      </c>
      <c r="U307">
        <v>-27.741935483870968</v>
      </c>
      <c r="V307">
        <v>35059.199999999997</v>
      </c>
      <c r="W307" t="s">
        <v>382</v>
      </c>
      <c r="X307" t="s">
        <v>382</v>
      </c>
      <c r="AF307" t="e">
        <f>INDEX($B$2:$B$92,MATCH(SMALL(IF(COUNTIF($AF$1:AF306,$B$2:$B$10701)=0,COUNTIF($B$2:$B$10701, "&lt;"&amp;$B$2:$B$10701),""), 1), COUNTIF($B$2:$B$10701, "&lt;"&amp;$B$2:$B$10701), 0))</f>
        <v>#N/A</v>
      </c>
    </row>
    <row r="308" spans="1:32" x14ac:dyDescent="0.25">
      <c r="A308" s="24" t="s">
        <v>380</v>
      </c>
      <c r="B308" s="24" t="s">
        <v>58</v>
      </c>
      <c r="C308">
        <v>4</v>
      </c>
      <c r="D308">
        <v>0</v>
      </c>
      <c r="E308">
        <v>0</v>
      </c>
      <c r="F308">
        <v>5</v>
      </c>
      <c r="G308">
        <v>17.489999999999998</v>
      </c>
      <c r="H308">
        <v>3500</v>
      </c>
      <c r="I308">
        <v>61.199999999999818</v>
      </c>
      <c r="J308">
        <v>1.7796905897406019</v>
      </c>
      <c r="K308">
        <v>35059.199999999997</v>
      </c>
      <c r="L308" s="24" t="s">
        <v>380</v>
      </c>
      <c r="M308" s="24" t="s">
        <v>58</v>
      </c>
      <c r="N308">
        <v>1560</v>
      </c>
      <c r="O308">
        <v>265</v>
      </c>
      <c r="P308">
        <v>20.463320463320464</v>
      </c>
      <c r="Q308">
        <v>1123</v>
      </c>
      <c r="R308">
        <v>25.39</v>
      </c>
      <c r="S308">
        <v>196</v>
      </c>
      <c r="T308">
        <v>-11.25</v>
      </c>
      <c r="U308">
        <v>-5.4282267792521104</v>
      </c>
      <c r="V308">
        <v>35059.199999999997</v>
      </c>
      <c r="W308" t="s">
        <v>386</v>
      </c>
      <c r="X308" t="s">
        <v>386</v>
      </c>
      <c r="AF308" t="e">
        <f>INDEX($B$2:$B$92,MATCH(SMALL(IF(COUNTIF($AF$1:AF307,$B$2:$B$10701)=0,COUNTIF($B$2:$B$10701, "&lt;"&amp;$B$2:$B$10701),""), 1), COUNTIF($B$2:$B$10701, "&lt;"&amp;$B$2:$B$10701), 0))</f>
        <v>#N/A</v>
      </c>
    </row>
    <row r="309" spans="1:32" x14ac:dyDescent="0.25">
      <c r="A309" s="24" t="s">
        <v>388</v>
      </c>
      <c r="B309" s="24" t="s">
        <v>41</v>
      </c>
      <c r="C309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35059.199999999997</v>
      </c>
      <c r="L309" s="24" t="s">
        <v>388</v>
      </c>
      <c r="M309" s="24" t="s">
        <v>41</v>
      </c>
      <c r="N309">
        <v>82</v>
      </c>
      <c r="O309">
        <v>22</v>
      </c>
      <c r="P309">
        <v>36.666666666666664</v>
      </c>
      <c r="Q309">
        <v>46</v>
      </c>
      <c r="R309">
        <v>28.04</v>
      </c>
      <c r="S309">
        <v>30.45</v>
      </c>
      <c r="T309">
        <v>-13.599999999999998</v>
      </c>
      <c r="U309">
        <v>-30.87400681044268</v>
      </c>
      <c r="V309">
        <v>35059.199999999997</v>
      </c>
      <c r="W309" t="s">
        <v>390</v>
      </c>
      <c r="X309" t="s">
        <v>390</v>
      </c>
      <c r="AF309" t="e">
        <f>INDEX($B$2:$B$92,MATCH(SMALL(IF(COUNTIF($AF$1:AF308,$B$2:$B$10701)=0,COUNTIF($B$2:$B$10701, "&lt;"&amp;$B$2:$B$10701),""), 1), COUNTIF($B$2:$B$10701, "&lt;"&amp;$B$2:$B$10701), 0))</f>
        <v>#N/A</v>
      </c>
    </row>
    <row r="310" spans="1:32" x14ac:dyDescent="0.25">
      <c r="A310" s="24" t="s">
        <v>388</v>
      </c>
      <c r="B310" s="24" t="s">
        <v>55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35059.199999999997</v>
      </c>
      <c r="L310" s="24" t="s">
        <v>388</v>
      </c>
      <c r="M310" s="24" t="s">
        <v>55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35059.199999999997</v>
      </c>
      <c r="W310" t="s">
        <v>391</v>
      </c>
      <c r="X310" t="s">
        <v>391</v>
      </c>
      <c r="AF310" t="e">
        <f>INDEX($B$2:$B$92,MATCH(SMALL(IF(COUNTIF($AF$1:AF309,$B$2:$B$10701)=0,COUNTIF($B$2:$B$10701, "&lt;"&amp;$B$2:$B$10701),""), 1), COUNTIF($B$2:$B$10701, "&lt;"&amp;$B$2:$B$10701), 0))</f>
        <v>#N/A</v>
      </c>
    </row>
    <row r="311" spans="1:32" x14ac:dyDescent="0.25">
      <c r="A311" s="24" t="s">
        <v>388</v>
      </c>
      <c r="B311" s="24" t="s">
        <v>56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35059.199999999997</v>
      </c>
      <c r="L311" s="24"/>
      <c r="M311" s="24"/>
      <c r="W311" t="s">
        <v>392</v>
      </c>
      <c r="AF311" t="e">
        <f>INDEX($B$2:$B$92,MATCH(SMALL(IF(COUNTIF($AF$1:AF310,$B$2:$B$10701)=0,COUNTIF($B$2:$B$10701, "&lt;"&amp;$B$2:$B$10701),""), 1), COUNTIF($B$2:$B$10701, "&lt;"&amp;$B$2:$B$10701), 0))</f>
        <v>#N/A</v>
      </c>
    </row>
    <row r="312" spans="1:32" x14ac:dyDescent="0.25">
      <c r="A312" s="24" t="s">
        <v>388</v>
      </c>
      <c r="B312" s="24" t="s">
        <v>57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35059.199999999997</v>
      </c>
      <c r="L312" s="24" t="s">
        <v>388</v>
      </c>
      <c r="M312" s="24" t="s">
        <v>57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35059.199999999997</v>
      </c>
      <c r="W312" t="s">
        <v>393</v>
      </c>
      <c r="X312" t="s">
        <v>393</v>
      </c>
      <c r="AF312" t="e">
        <f>INDEX($B$2:$B$92,MATCH(SMALL(IF(COUNTIF($AF$1:AF311,$B$2:$B$10701)=0,COUNTIF($B$2:$B$10701, "&lt;"&amp;$B$2:$B$10701),""), 1), COUNTIF($B$2:$B$10701, "&lt;"&amp;$B$2:$B$10701), 0))</f>
        <v>#N/A</v>
      </c>
    </row>
    <row r="313" spans="1:32" x14ac:dyDescent="0.25">
      <c r="A313" s="24" t="s">
        <v>388</v>
      </c>
      <c r="B313" s="24" t="s">
        <v>59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35059.199999999997</v>
      </c>
      <c r="L313" s="24" t="s">
        <v>388</v>
      </c>
      <c r="M313" s="24" t="s">
        <v>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35059.199999999997</v>
      </c>
      <c r="W313" t="s">
        <v>394</v>
      </c>
      <c r="X313" t="s">
        <v>394</v>
      </c>
      <c r="AF313" t="e">
        <f>INDEX($B$2:$B$92,MATCH(SMALL(IF(COUNTIF($AF$1:AF312,$B$2:$B$10701)=0,COUNTIF($B$2:$B$10701, "&lt;"&amp;$B$2:$B$10701),""), 1), COUNTIF($B$2:$B$10701, "&lt;"&amp;$B$2:$B$10701), 0))</f>
        <v>#N/A</v>
      </c>
    </row>
    <row r="314" spans="1:32" x14ac:dyDescent="0.25">
      <c r="A314" s="24" t="s">
        <v>388</v>
      </c>
      <c r="B314" s="24" t="s">
        <v>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35059.199999999997</v>
      </c>
      <c r="L314" s="24" t="s">
        <v>388</v>
      </c>
      <c r="M314" s="24" t="s">
        <v>58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35059.199999999997</v>
      </c>
      <c r="W314" t="s">
        <v>395</v>
      </c>
      <c r="X314" t="s">
        <v>395</v>
      </c>
      <c r="AF314" t="e">
        <f>INDEX($B$2:$B$92,MATCH(SMALL(IF(COUNTIF($AF$1:AF313,$B$2:$B$10701)=0,COUNTIF($B$2:$B$10701, "&lt;"&amp;$B$2:$B$10701),""), 1), COUNTIF($B$2:$B$10701, "&lt;"&amp;$B$2:$B$10701), 0))</f>
        <v>#N/A</v>
      </c>
    </row>
    <row r="315" spans="1:32" x14ac:dyDescent="0.25">
      <c r="A315" s="24" t="s">
        <v>388</v>
      </c>
      <c r="B315" s="24" t="s">
        <v>1020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35059.199999999997</v>
      </c>
      <c r="L315" s="24"/>
      <c r="M315" s="24"/>
      <c r="W315" t="s">
        <v>1109</v>
      </c>
      <c r="AF315" t="e">
        <f>INDEX($B$2:$B$92,MATCH(SMALL(IF(COUNTIF($AF$1:AF314,$B$2:$B$10701)=0,COUNTIF($B$2:$B$10701, "&lt;"&amp;$B$2:$B$10701),""), 1), COUNTIF($B$2:$B$10701, "&lt;"&amp;$B$2:$B$10701), 0))</f>
        <v>#N/A</v>
      </c>
    </row>
    <row r="316" spans="1:32" x14ac:dyDescent="0.25">
      <c r="A316" s="24" t="s">
        <v>388</v>
      </c>
      <c r="B316" s="24" t="s">
        <v>957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35059.199999999997</v>
      </c>
      <c r="L316" s="24"/>
      <c r="M316" s="24"/>
      <c r="W316" t="s">
        <v>1110</v>
      </c>
      <c r="AF316" t="e">
        <f>INDEX($B$2:$B$92,MATCH(SMALL(IF(COUNTIF($AF$1:AF315,$B$2:$B$10701)=0,COUNTIF($B$2:$B$10701, "&lt;"&amp;$B$2:$B$10701),""), 1), COUNTIF($B$2:$B$10701, "&lt;"&amp;$B$2:$B$10701), 0))</f>
        <v>#N/A</v>
      </c>
    </row>
    <row r="317" spans="1:32" x14ac:dyDescent="0.25">
      <c r="A317" s="24" t="s">
        <v>388</v>
      </c>
      <c r="B317" s="24" t="s">
        <v>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35059.199999999997</v>
      </c>
      <c r="L317" s="24" t="s">
        <v>388</v>
      </c>
      <c r="M317" s="24" t="s">
        <v>54</v>
      </c>
      <c r="N317">
        <v>873</v>
      </c>
      <c r="O317">
        <v>607</v>
      </c>
      <c r="P317">
        <v>228.19548872180451</v>
      </c>
      <c r="Q317">
        <v>3672</v>
      </c>
      <c r="R317">
        <v>32.909999999999997</v>
      </c>
      <c r="S317">
        <v>7.3</v>
      </c>
      <c r="T317">
        <v>-9.15</v>
      </c>
      <c r="U317">
        <v>-55.623100303951354</v>
      </c>
      <c r="V317">
        <v>35059.199999999997</v>
      </c>
      <c r="W317" t="s">
        <v>389</v>
      </c>
      <c r="X317" t="s">
        <v>389</v>
      </c>
      <c r="AF317" t="e">
        <f>INDEX($B$2:$B$92,MATCH(SMALL(IF(COUNTIF($AF$1:AF316,$B$2:$B$10701)=0,COUNTIF($B$2:$B$10701, "&lt;"&amp;$B$2:$B$10701),""), 1), COUNTIF($B$2:$B$10701, "&lt;"&amp;$B$2:$B$10701), 0))</f>
        <v>#N/A</v>
      </c>
    </row>
    <row r="318" spans="1:32" x14ac:dyDescent="0.25">
      <c r="A318" s="24" t="s">
        <v>396</v>
      </c>
      <c r="B318" s="24" t="s">
        <v>41</v>
      </c>
      <c r="C318">
        <v>17</v>
      </c>
      <c r="D318">
        <v>1</v>
      </c>
      <c r="E318">
        <v>6.25</v>
      </c>
      <c r="F318">
        <v>2</v>
      </c>
      <c r="G318">
        <v>0</v>
      </c>
      <c r="H318">
        <v>2911.95</v>
      </c>
      <c r="I318">
        <v>-28.650000000000091</v>
      </c>
      <c r="J318">
        <v>-0.97429096102836477</v>
      </c>
      <c r="K318">
        <v>35059.199999999997</v>
      </c>
      <c r="L318" s="24" t="s">
        <v>396</v>
      </c>
      <c r="M318" s="24" t="s">
        <v>41</v>
      </c>
      <c r="N318">
        <v>175</v>
      </c>
      <c r="O318">
        <v>25</v>
      </c>
      <c r="P318">
        <v>16.666666666666668</v>
      </c>
      <c r="Q318">
        <v>93</v>
      </c>
      <c r="R318">
        <v>28.09</v>
      </c>
      <c r="S318">
        <v>35.799999999999997</v>
      </c>
      <c r="T318">
        <v>-8.8500000000000014</v>
      </c>
      <c r="U318">
        <v>-19.820828667413217</v>
      </c>
      <c r="V318">
        <v>35059.199999999997</v>
      </c>
      <c r="W318" t="s">
        <v>403</v>
      </c>
      <c r="X318" t="s">
        <v>403</v>
      </c>
      <c r="AF318" t="e">
        <f>INDEX($B$2:$B$92,MATCH(SMALL(IF(COUNTIF($AF$1:AF317,$B$2:$B$10701)=0,COUNTIF($B$2:$B$10701, "&lt;"&amp;$B$2:$B$10701),""), 1), COUNTIF($B$2:$B$10701, "&lt;"&amp;$B$2:$B$10701), 0))</f>
        <v>#N/A</v>
      </c>
    </row>
    <row r="319" spans="1:32" x14ac:dyDescent="0.25">
      <c r="A319" s="24" t="s">
        <v>396</v>
      </c>
      <c r="B319" s="24" t="s">
        <v>55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35059.199999999997</v>
      </c>
      <c r="L319" s="24" t="s">
        <v>396</v>
      </c>
      <c r="M319" s="24" t="s">
        <v>55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35059.199999999997</v>
      </c>
      <c r="W319" t="s">
        <v>397</v>
      </c>
      <c r="X319" t="s">
        <v>397</v>
      </c>
      <c r="AF319" t="e">
        <f>INDEX($B$2:$B$92,MATCH(SMALL(IF(COUNTIF($AF$1:AF318,$B$2:$B$10701)=0,COUNTIF($B$2:$B$10701, "&lt;"&amp;$B$2:$B$10701),""), 1), COUNTIF($B$2:$B$10701, "&lt;"&amp;$B$2:$B$10701), 0))</f>
        <v>#N/A</v>
      </c>
    </row>
    <row r="320" spans="1:32" x14ac:dyDescent="0.25">
      <c r="A320" s="24" t="s">
        <v>396</v>
      </c>
      <c r="B320" s="24" t="s">
        <v>56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35059.199999999997</v>
      </c>
      <c r="L320" s="24" t="s">
        <v>396</v>
      </c>
      <c r="M320" s="24" t="s">
        <v>56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35059.199999999997</v>
      </c>
      <c r="W320" t="s">
        <v>398</v>
      </c>
      <c r="X320" t="s">
        <v>398</v>
      </c>
      <c r="AF320" t="e">
        <f>INDEX($B$2:$B$92,MATCH(SMALL(IF(COUNTIF($AF$1:AF319,$B$2:$B$10701)=0,COUNTIF($B$2:$B$10701, "&lt;"&amp;$B$2:$B$10701),""), 1), COUNTIF($B$2:$B$10701, "&lt;"&amp;$B$2:$B$10701), 0))</f>
        <v>#N/A</v>
      </c>
    </row>
    <row r="321" spans="1:32" x14ac:dyDescent="0.25">
      <c r="A321" s="24" t="s">
        <v>396</v>
      </c>
      <c r="B321" s="24" t="s">
        <v>57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35059.199999999997</v>
      </c>
      <c r="L321" s="24" t="s">
        <v>396</v>
      </c>
      <c r="M321" s="24" t="s">
        <v>57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35059.199999999997</v>
      </c>
      <c r="W321" t="s">
        <v>399</v>
      </c>
      <c r="X321" t="s">
        <v>399</v>
      </c>
      <c r="AF321" t="e">
        <f>INDEX($B$2:$B$92,MATCH(SMALL(IF(COUNTIF($AF$1:AF320,$B$2:$B$10701)=0,COUNTIF($B$2:$B$10701, "&lt;"&amp;$B$2:$B$10701),""), 1), COUNTIF($B$2:$B$10701, "&lt;"&amp;$B$2:$B$10701), 0))</f>
        <v>#N/A</v>
      </c>
    </row>
    <row r="322" spans="1:32" x14ac:dyDescent="0.25">
      <c r="A322" s="24" t="s">
        <v>396</v>
      </c>
      <c r="B322" s="24" t="s">
        <v>59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35059.199999999997</v>
      </c>
      <c r="L322" s="24" t="s">
        <v>396</v>
      </c>
      <c r="M322" s="24" t="s">
        <v>59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35059.199999999997</v>
      </c>
      <c r="W322" t="s">
        <v>400</v>
      </c>
      <c r="X322" t="s">
        <v>400</v>
      </c>
      <c r="AF322" t="e">
        <f>INDEX($B$2:$B$92,MATCH(SMALL(IF(COUNTIF($AF$1:AF321,$B$2:$B$10701)=0,COUNTIF($B$2:$B$10701, "&lt;"&amp;$B$2:$B$10701),""), 1), COUNTIF($B$2:$B$10701, "&lt;"&amp;$B$2:$B$10701), 0))</f>
        <v>#N/A</v>
      </c>
    </row>
    <row r="323" spans="1:32" x14ac:dyDescent="0.25">
      <c r="A323" s="24" t="s">
        <v>396</v>
      </c>
      <c r="B323" s="24" t="s">
        <v>58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35059.199999999997</v>
      </c>
      <c r="L323" s="24" t="s">
        <v>396</v>
      </c>
      <c r="M323" s="24" t="s">
        <v>58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35059.199999999997</v>
      </c>
      <c r="W323" t="s">
        <v>401</v>
      </c>
      <c r="X323" t="s">
        <v>401</v>
      </c>
      <c r="AF323" t="e">
        <f>INDEX($B$2:$B$92,MATCH(SMALL(IF(COUNTIF($AF$1:AF322,$B$2:$B$10701)=0,COUNTIF($B$2:$B$10701, "&lt;"&amp;$B$2:$B$10701),""), 1), COUNTIF($B$2:$B$10701, "&lt;"&amp;$B$2:$B$10701), 0))</f>
        <v>#N/A</v>
      </c>
    </row>
    <row r="324" spans="1:32" x14ac:dyDescent="0.25">
      <c r="A324" s="24" t="s">
        <v>396</v>
      </c>
      <c r="B324" s="24" t="s">
        <v>1020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35059.199999999997</v>
      </c>
      <c r="L324" s="24"/>
      <c r="M324" s="24"/>
      <c r="W324" t="s">
        <v>1111</v>
      </c>
      <c r="AF324" t="e">
        <f>INDEX($B$2:$B$92,MATCH(SMALL(IF(COUNTIF($AF$1:AF323,$B$2:$B$10701)=0,COUNTIF($B$2:$B$10701, "&lt;"&amp;$B$2:$B$10701),""), 1), COUNTIF($B$2:$B$10701, "&lt;"&amp;$B$2:$B$10701), 0))</f>
        <v>#N/A</v>
      </c>
    </row>
    <row r="325" spans="1:32" x14ac:dyDescent="0.25">
      <c r="A325" s="24" t="s">
        <v>396</v>
      </c>
      <c r="B325" s="24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35059.199999999997</v>
      </c>
      <c r="L325" s="24"/>
      <c r="M325" s="24"/>
      <c r="W325" t="s">
        <v>1118</v>
      </c>
      <c r="AF325" t="e">
        <f>INDEX($B$2:$B$92,MATCH(SMALL(IF(COUNTIF($AF$1:AF324,$B$2:$B$10701)=0,COUNTIF($B$2:$B$10701, "&lt;"&amp;$B$2:$B$10701),""), 1), COUNTIF($B$2:$B$10701, "&lt;"&amp;$B$2:$B$10701), 0))</f>
        <v>#N/A</v>
      </c>
    </row>
    <row r="326" spans="1:32" x14ac:dyDescent="0.25">
      <c r="A326" s="24" t="s">
        <v>396</v>
      </c>
      <c r="B326" s="24" t="s">
        <v>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35059.199999999997</v>
      </c>
      <c r="L326" s="24" t="s">
        <v>396</v>
      </c>
      <c r="M326" s="24" t="s">
        <v>54</v>
      </c>
      <c r="N326">
        <v>467</v>
      </c>
      <c r="O326">
        <v>467</v>
      </c>
      <c r="P326">
        <v>0</v>
      </c>
      <c r="Q326">
        <v>3019</v>
      </c>
      <c r="R326">
        <v>31.87</v>
      </c>
      <c r="S326">
        <v>9</v>
      </c>
      <c r="T326">
        <v>-2091.35</v>
      </c>
      <c r="U326">
        <v>-99.571499988097244</v>
      </c>
      <c r="V326">
        <v>35059.199999999997</v>
      </c>
      <c r="W326" t="s">
        <v>402</v>
      </c>
      <c r="X326" t="s">
        <v>402</v>
      </c>
      <c r="AF326" t="e">
        <f>INDEX($B$2:$B$92,MATCH(SMALL(IF(COUNTIF($AF$1:AF325,$B$2:$B$10701)=0,COUNTIF($B$2:$B$10701, "&lt;"&amp;$B$2:$B$10701),""), 1), COUNTIF($B$2:$B$10701, "&lt;"&amp;$B$2:$B$10701), 0))</f>
        <v>#N/A</v>
      </c>
    </row>
    <row r="327" spans="1:32" x14ac:dyDescent="0.25">
      <c r="A327" s="24" t="s">
        <v>404</v>
      </c>
      <c r="B327" s="24" t="s">
        <v>54</v>
      </c>
      <c r="C327">
        <v>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35059.199999999997</v>
      </c>
      <c r="L327" s="24" t="s">
        <v>404</v>
      </c>
      <c r="M327" s="24" t="s">
        <v>54</v>
      </c>
      <c r="N327">
        <v>298</v>
      </c>
      <c r="O327">
        <v>298</v>
      </c>
      <c r="P327">
        <v>0</v>
      </c>
      <c r="Q327">
        <v>5872</v>
      </c>
      <c r="R327">
        <v>31.33</v>
      </c>
      <c r="S327">
        <v>8.6999999999999993</v>
      </c>
      <c r="T327">
        <v>-2144.15</v>
      </c>
      <c r="U327">
        <v>-99.595884525164323</v>
      </c>
      <c r="V327">
        <v>35059.199999999997</v>
      </c>
      <c r="W327" t="s">
        <v>411</v>
      </c>
      <c r="X327" t="s">
        <v>411</v>
      </c>
      <c r="AF327" t="e">
        <f>INDEX($B$2:$B$92,MATCH(SMALL(IF(COUNTIF($AF$1:AF326,$B$2:$B$10701)=0,COUNTIF($B$2:$B$10701, "&lt;"&amp;$B$2:$B$10701),""), 1), COUNTIF($B$2:$B$10701, "&lt;"&amp;$B$2:$B$10701), 0))</f>
        <v>#N/A</v>
      </c>
    </row>
    <row r="328" spans="1:32" x14ac:dyDescent="0.25">
      <c r="A328" s="24" t="s">
        <v>404</v>
      </c>
      <c r="B328" s="24" t="s">
        <v>41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35059.199999999997</v>
      </c>
      <c r="L328" s="24" t="s">
        <v>404</v>
      </c>
      <c r="M328" s="24" t="s">
        <v>41</v>
      </c>
      <c r="N328">
        <v>451</v>
      </c>
      <c r="O328">
        <v>86</v>
      </c>
      <c r="P328">
        <v>23.561643835616437</v>
      </c>
      <c r="Q328">
        <v>512</v>
      </c>
      <c r="R328">
        <v>27.46</v>
      </c>
      <c r="S328">
        <v>35.4</v>
      </c>
      <c r="T328">
        <v>-13.200000000000005</v>
      </c>
      <c r="U328">
        <v>-27.160493827160497</v>
      </c>
      <c r="V328">
        <v>35059.199999999997</v>
      </c>
      <c r="W328" t="s">
        <v>405</v>
      </c>
      <c r="X328" t="s">
        <v>405</v>
      </c>
      <c r="AF328" t="e">
        <f>INDEX($B$2:$B$92,MATCH(SMALL(IF(COUNTIF($AF$1:AF327,$B$2:$B$10701)=0,COUNTIF($B$2:$B$10701, "&lt;"&amp;$B$2:$B$10701),""), 1), COUNTIF($B$2:$B$10701, "&lt;"&amp;$B$2:$B$10701), 0))</f>
        <v>#N/A</v>
      </c>
    </row>
    <row r="329" spans="1:32" x14ac:dyDescent="0.25">
      <c r="A329" s="24" t="s">
        <v>404</v>
      </c>
      <c r="B329" s="24" t="s">
        <v>56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35059.199999999997</v>
      </c>
      <c r="L329" s="24"/>
      <c r="M329" s="24"/>
      <c r="W329" t="s">
        <v>407</v>
      </c>
      <c r="AF329" t="e">
        <f>INDEX($B$2:$B$92,MATCH(SMALL(IF(COUNTIF($AF$1:AF328,$B$2:$B$10701)=0,COUNTIF($B$2:$B$10701, "&lt;"&amp;$B$2:$B$10701),""), 1), COUNTIF($B$2:$B$10701, "&lt;"&amp;$B$2:$B$10701), 0))</f>
        <v>#N/A</v>
      </c>
    </row>
    <row r="330" spans="1:32" x14ac:dyDescent="0.25">
      <c r="A330" s="24" t="s">
        <v>404</v>
      </c>
      <c r="B330" s="24" t="s">
        <v>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35059.199999999997</v>
      </c>
      <c r="L330" s="24" t="s">
        <v>404</v>
      </c>
      <c r="M330" s="24" t="s">
        <v>57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35059.199999999997</v>
      </c>
      <c r="W330" t="s">
        <v>408</v>
      </c>
      <c r="X330" t="s">
        <v>408</v>
      </c>
      <c r="AF330" t="e">
        <f>INDEX($B$2:$B$92,MATCH(SMALL(IF(COUNTIF($AF$1:AF329,$B$2:$B$10701)=0,COUNTIF($B$2:$B$10701, "&lt;"&amp;$B$2:$B$10701),""), 1), COUNTIF($B$2:$B$10701, "&lt;"&amp;$B$2:$B$10701), 0))</f>
        <v>#N/A</v>
      </c>
    </row>
    <row r="331" spans="1:32" x14ac:dyDescent="0.25">
      <c r="A331" s="24" t="s">
        <v>404</v>
      </c>
      <c r="B331" s="24" t="s">
        <v>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35059.199999999997</v>
      </c>
      <c r="L331" s="24" t="s">
        <v>404</v>
      </c>
      <c r="M331" s="24" t="s">
        <v>59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35059.199999999997</v>
      </c>
      <c r="W331" t="s">
        <v>409</v>
      </c>
      <c r="X331" t="s">
        <v>409</v>
      </c>
      <c r="AF331" t="e">
        <f>INDEX($B$2:$B$92,MATCH(SMALL(IF(COUNTIF($AF$1:AF330,$B$2:$B$10701)=0,COUNTIF($B$2:$B$10701, "&lt;"&amp;$B$2:$B$10701),""), 1), COUNTIF($B$2:$B$10701, "&lt;"&amp;$B$2:$B$10701), 0))</f>
        <v>#N/A</v>
      </c>
    </row>
    <row r="332" spans="1:32" x14ac:dyDescent="0.25">
      <c r="A332" s="24" t="s">
        <v>404</v>
      </c>
      <c r="B332" s="24" t="s">
        <v>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35059.199999999997</v>
      </c>
      <c r="L332" s="24" t="s">
        <v>404</v>
      </c>
      <c r="M332" s="24" t="s">
        <v>58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35059.199999999997</v>
      </c>
      <c r="W332" t="s">
        <v>410</v>
      </c>
      <c r="X332" t="s">
        <v>410</v>
      </c>
      <c r="AF332" t="e">
        <f>INDEX($B$2:$B$92,MATCH(SMALL(IF(COUNTIF($AF$1:AF331,$B$2:$B$10701)=0,COUNTIF($B$2:$B$10701, "&lt;"&amp;$B$2:$B$10701),""), 1), COUNTIF($B$2:$B$10701, "&lt;"&amp;$B$2:$B$10701), 0))</f>
        <v>#N/A</v>
      </c>
    </row>
    <row r="333" spans="1:32" x14ac:dyDescent="0.25">
      <c r="A333" s="24" t="s">
        <v>404</v>
      </c>
      <c r="B333" s="24" t="s">
        <v>1020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35059.199999999997</v>
      </c>
      <c r="L333" s="24"/>
      <c r="M333" s="24"/>
      <c r="W333" t="s">
        <v>1112</v>
      </c>
      <c r="AF333" t="e">
        <f>INDEX($B$2:$B$92,MATCH(SMALL(IF(COUNTIF($AF$1:AF332,$B$2:$B$10701)=0,COUNTIF($B$2:$B$10701, "&lt;"&amp;$B$2:$B$10701),""), 1), COUNTIF($B$2:$B$10701, "&lt;"&amp;$B$2:$B$10701), 0))</f>
        <v>#N/A</v>
      </c>
    </row>
    <row r="334" spans="1:32" x14ac:dyDescent="0.25">
      <c r="A334" s="24" t="s">
        <v>404</v>
      </c>
      <c r="B334" s="24" t="s">
        <v>957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35059.199999999997</v>
      </c>
      <c r="L334" s="24"/>
      <c r="M334" s="24"/>
      <c r="W334" t="s">
        <v>1119</v>
      </c>
      <c r="AF334" t="e">
        <f>INDEX($B$2:$B$92,MATCH(SMALL(IF(COUNTIF($AF$1:AF333,$B$2:$B$10701)=0,COUNTIF($B$2:$B$10701, "&lt;"&amp;$B$2:$B$10701),""), 1), COUNTIF($B$2:$B$10701, "&lt;"&amp;$B$2:$B$10701), 0))</f>
        <v>#N/A</v>
      </c>
    </row>
    <row r="335" spans="1:32" x14ac:dyDescent="0.25">
      <c r="A335" s="24" t="s">
        <v>404</v>
      </c>
      <c r="B335" s="24" t="s">
        <v>55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35059.199999999997</v>
      </c>
      <c r="L335" s="24" t="s">
        <v>404</v>
      </c>
      <c r="M335" s="24" t="s">
        <v>55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35059.199999999997</v>
      </c>
      <c r="W335" t="s">
        <v>406</v>
      </c>
      <c r="X335" t="s">
        <v>406</v>
      </c>
      <c r="AF335" t="e">
        <f>INDEX($B$2:$B$92,MATCH(SMALL(IF(COUNTIF($AF$1:AF334,$B$2:$B$10701)=0,COUNTIF($B$2:$B$10701, "&lt;"&amp;$B$2:$B$10701),""), 1), COUNTIF($B$2:$B$10701, "&lt;"&amp;$B$2:$B$10701), 0))</f>
        <v>#N/A</v>
      </c>
    </row>
    <row r="336" spans="1:32" x14ac:dyDescent="0.25">
      <c r="A336" s="24" t="s">
        <v>412</v>
      </c>
      <c r="B336" s="24" t="s">
        <v>41</v>
      </c>
      <c r="C336">
        <v>9</v>
      </c>
      <c r="D336">
        <v>0</v>
      </c>
      <c r="E336">
        <v>0</v>
      </c>
      <c r="F336">
        <v>1</v>
      </c>
      <c r="G336">
        <v>0</v>
      </c>
      <c r="H336">
        <v>2741.35</v>
      </c>
      <c r="I336">
        <v>164.19999999999982</v>
      </c>
      <c r="J336">
        <v>6.3713792367537714</v>
      </c>
      <c r="K336">
        <v>35059.199999999997</v>
      </c>
      <c r="L336" s="24" t="s">
        <v>412</v>
      </c>
      <c r="M336" s="24" t="s">
        <v>41</v>
      </c>
      <c r="N336">
        <v>132</v>
      </c>
      <c r="O336">
        <v>25</v>
      </c>
      <c r="P336">
        <v>23.364485981308412</v>
      </c>
      <c r="Q336">
        <v>167</v>
      </c>
      <c r="R336">
        <v>26.97</v>
      </c>
      <c r="S336">
        <v>39.25</v>
      </c>
      <c r="T336">
        <v>-14.950000000000005</v>
      </c>
      <c r="U336">
        <v>-27.583025830258308</v>
      </c>
      <c r="V336">
        <v>35059.199999999997</v>
      </c>
      <c r="W336" t="s">
        <v>414</v>
      </c>
      <c r="X336" t="s">
        <v>414</v>
      </c>
      <c r="AF336" t="e">
        <f>INDEX($B$2:$B$92,MATCH(SMALL(IF(COUNTIF($AF$1:AF335,$B$2:$B$10701)=0,COUNTIF($B$2:$B$10701, "&lt;"&amp;$B$2:$B$10701),""), 1), COUNTIF($B$2:$B$10701, "&lt;"&amp;$B$2:$B$10701), 0))</f>
        <v>#N/A</v>
      </c>
    </row>
    <row r="337" spans="1:32" x14ac:dyDescent="0.25">
      <c r="A337" s="24" t="s">
        <v>412</v>
      </c>
      <c r="B337" s="24" t="s">
        <v>55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35059.199999999997</v>
      </c>
      <c r="L337" s="24" t="s">
        <v>412</v>
      </c>
      <c r="M337" s="24" t="s">
        <v>55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35059.199999999997</v>
      </c>
      <c r="W337" t="s">
        <v>415</v>
      </c>
      <c r="X337" t="s">
        <v>415</v>
      </c>
      <c r="AF337" t="e">
        <f>INDEX($B$2:$B$92,MATCH(SMALL(IF(COUNTIF($AF$1:AF336,$B$2:$B$10701)=0,COUNTIF($B$2:$B$10701, "&lt;"&amp;$B$2:$B$10701),""), 1), COUNTIF($B$2:$B$10701, "&lt;"&amp;$B$2:$B$10701), 0))</f>
        <v>#N/A</v>
      </c>
    </row>
    <row r="338" spans="1:32" x14ac:dyDescent="0.25">
      <c r="A338" s="24" t="s">
        <v>412</v>
      </c>
      <c r="B338" s="24" t="s">
        <v>57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35059.199999999997</v>
      </c>
      <c r="L338" s="24" t="s">
        <v>412</v>
      </c>
      <c r="M338" s="24" t="s">
        <v>57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35059.199999999997</v>
      </c>
      <c r="W338" t="s">
        <v>419</v>
      </c>
      <c r="X338" t="s">
        <v>419</v>
      </c>
      <c r="AF338" t="e">
        <f>INDEX($B$2:$B$92,MATCH(SMALL(IF(COUNTIF($AF$1:AF337,$B$2:$B$10701)=0,COUNTIF($B$2:$B$10701, "&lt;"&amp;$B$2:$B$10701),""), 1), COUNTIF($B$2:$B$10701, "&lt;"&amp;$B$2:$B$10701), 0))</f>
        <v>#N/A</v>
      </c>
    </row>
    <row r="339" spans="1:32" x14ac:dyDescent="0.25">
      <c r="A339" s="24" t="s">
        <v>412</v>
      </c>
      <c r="B339" s="24" t="s">
        <v>59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35059.199999999997</v>
      </c>
      <c r="L339" s="24" t="s">
        <v>412</v>
      </c>
      <c r="M339" s="24" t="s">
        <v>59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35059.199999999997</v>
      </c>
      <c r="W339" t="s">
        <v>417</v>
      </c>
      <c r="X339" t="s">
        <v>417</v>
      </c>
      <c r="AF339" t="e">
        <f>INDEX($B$2:$B$92,MATCH(SMALL(IF(COUNTIF($AF$1:AF338,$B$2:$B$10701)=0,COUNTIF($B$2:$B$10701, "&lt;"&amp;$B$2:$B$10701),""), 1), COUNTIF($B$2:$B$10701, "&lt;"&amp;$B$2:$B$10701), 0))</f>
        <v>#N/A</v>
      </c>
    </row>
    <row r="340" spans="1:32" x14ac:dyDescent="0.25">
      <c r="A340" s="24" t="s">
        <v>412</v>
      </c>
      <c r="B340" s="24" t="s">
        <v>58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35059.199999999997</v>
      </c>
      <c r="L340" s="24" t="s">
        <v>412</v>
      </c>
      <c r="M340" s="24" t="s">
        <v>58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35059.199999999997</v>
      </c>
      <c r="W340" t="s">
        <v>418</v>
      </c>
      <c r="X340" t="s">
        <v>418</v>
      </c>
      <c r="AF340" t="e">
        <f>INDEX($B$2:$B$92,MATCH(SMALL(IF(COUNTIF($AF$1:AF339,$B$2:$B$10701)=0,COUNTIF($B$2:$B$10701, "&lt;"&amp;$B$2:$B$10701),""), 1), COUNTIF($B$2:$B$10701, "&lt;"&amp;$B$2:$B$10701), 0))</f>
        <v>#N/A</v>
      </c>
    </row>
    <row r="341" spans="1:32" x14ac:dyDescent="0.25">
      <c r="A341" s="24" t="s">
        <v>412</v>
      </c>
      <c r="B341" s="24" t="s">
        <v>1020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35059.199999999997</v>
      </c>
      <c r="L341" s="24"/>
      <c r="M341" s="24"/>
      <c r="W341" t="s">
        <v>1113</v>
      </c>
      <c r="AF341" t="e">
        <f>INDEX($B$2:$B$92,MATCH(SMALL(IF(COUNTIF($AF$1:AF340,$B$2:$B$10701)=0,COUNTIF($B$2:$B$10701, "&lt;"&amp;$B$2:$B$10701),""), 1), COUNTIF($B$2:$B$10701, "&lt;"&amp;$B$2:$B$10701), 0))</f>
        <v>#N/A</v>
      </c>
    </row>
    <row r="342" spans="1:32" x14ac:dyDescent="0.25">
      <c r="A342" s="24" t="s">
        <v>412</v>
      </c>
      <c r="B342" s="24" t="s">
        <v>957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35059.199999999997</v>
      </c>
      <c r="L342" s="24"/>
      <c r="M342" s="24"/>
      <c r="W342" t="s">
        <v>1147</v>
      </c>
      <c r="AF342" t="e">
        <f>INDEX($B$2:$B$92,MATCH(SMALL(IF(COUNTIF($AF$1:AF341,$B$2:$B$10701)=0,COUNTIF($B$2:$B$10701, "&lt;"&amp;$B$2:$B$10701),""), 1), COUNTIF($B$2:$B$10701, "&lt;"&amp;$B$2:$B$10701), 0))</f>
        <v>#N/A</v>
      </c>
    </row>
    <row r="343" spans="1:32" x14ac:dyDescent="0.25">
      <c r="A343" s="24" t="s">
        <v>412</v>
      </c>
      <c r="B343" s="24" t="s">
        <v>54</v>
      </c>
      <c r="C343">
        <v>7</v>
      </c>
      <c r="D343">
        <v>7</v>
      </c>
      <c r="E343">
        <v>0</v>
      </c>
      <c r="F343">
        <v>13</v>
      </c>
      <c r="G343">
        <v>73.22</v>
      </c>
      <c r="H343">
        <v>3036.9</v>
      </c>
      <c r="I343">
        <v>908.9</v>
      </c>
      <c r="J343">
        <v>42.711466165413533</v>
      </c>
      <c r="K343">
        <v>35059.199999999997</v>
      </c>
      <c r="L343" s="24" t="s">
        <v>412</v>
      </c>
      <c r="M343" s="24" t="s">
        <v>54</v>
      </c>
      <c r="N343">
        <v>464</v>
      </c>
      <c r="O343">
        <v>464</v>
      </c>
      <c r="P343">
        <v>0</v>
      </c>
      <c r="Q343">
        <v>4349</v>
      </c>
      <c r="R343">
        <v>30.55</v>
      </c>
      <c r="S343">
        <v>10</v>
      </c>
      <c r="T343">
        <v>-2196.1</v>
      </c>
      <c r="U343">
        <v>-99.546711391142736</v>
      </c>
      <c r="V343">
        <v>35059.199999999997</v>
      </c>
      <c r="W343" t="s">
        <v>413</v>
      </c>
      <c r="X343" t="s">
        <v>413</v>
      </c>
      <c r="AF343" t="e">
        <f>INDEX($B$2:$B$92,MATCH(SMALL(IF(COUNTIF($AF$1:AF342,$B$2:$B$10701)=0,COUNTIF($B$2:$B$10701, "&lt;"&amp;$B$2:$B$10701),""), 1), COUNTIF($B$2:$B$10701, "&lt;"&amp;$B$2:$B$10701), 0))</f>
        <v>#N/A</v>
      </c>
    </row>
    <row r="344" spans="1:32" x14ac:dyDescent="0.25">
      <c r="A344" s="24" t="s">
        <v>412</v>
      </c>
      <c r="B344" s="24" t="s">
        <v>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35059.199999999997</v>
      </c>
      <c r="L344" s="24"/>
      <c r="M344" s="24"/>
      <c r="W344" t="s">
        <v>416</v>
      </c>
      <c r="AF344" t="e">
        <f>INDEX($B$2:$B$92,MATCH(SMALL(IF(COUNTIF($AF$1:AF343,$B$2:$B$10701)=0,COUNTIF($B$2:$B$10701, "&lt;"&amp;$B$2:$B$10701),""), 1), COUNTIF($B$2:$B$10701, "&lt;"&amp;$B$2:$B$10701), 0))</f>
        <v>#N/A</v>
      </c>
    </row>
    <row r="345" spans="1:32" x14ac:dyDescent="0.25">
      <c r="A345" s="24" t="s">
        <v>420</v>
      </c>
      <c r="B345" s="24" t="s">
        <v>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35059.199999999997</v>
      </c>
      <c r="L345" s="24" t="s">
        <v>420</v>
      </c>
      <c r="M345" s="24" t="s">
        <v>55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35059.199999999997</v>
      </c>
      <c r="W345" t="s">
        <v>423</v>
      </c>
      <c r="X345" t="s">
        <v>423</v>
      </c>
      <c r="AF345" t="e">
        <f>INDEX($B$2:$B$92,MATCH(SMALL(IF(COUNTIF($AF$1:AF344,$B$2:$B$10701)=0,COUNTIF($B$2:$B$10701, "&lt;"&amp;$B$2:$B$10701),""), 1), COUNTIF($B$2:$B$10701, "&lt;"&amp;$B$2:$B$10701), 0))</f>
        <v>#N/A</v>
      </c>
    </row>
    <row r="346" spans="1:32" x14ac:dyDescent="0.25">
      <c r="A346" s="24" t="s">
        <v>420</v>
      </c>
      <c r="B346" s="24" t="s">
        <v>57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35059.199999999997</v>
      </c>
      <c r="L346" s="24" t="s">
        <v>420</v>
      </c>
      <c r="M346" s="24" t="s">
        <v>57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35059.199999999997</v>
      </c>
      <c r="W346" t="s">
        <v>425</v>
      </c>
      <c r="X346" t="s">
        <v>425</v>
      </c>
      <c r="AF346" t="e">
        <f>INDEX($B$2:$B$92,MATCH(SMALL(IF(COUNTIF($AF$1:AF345,$B$2:$B$10701)=0,COUNTIF($B$2:$B$10701, "&lt;"&amp;$B$2:$B$10701),""), 1), COUNTIF($B$2:$B$10701, "&lt;"&amp;$B$2:$B$10701), 0))</f>
        <v>#N/A</v>
      </c>
    </row>
    <row r="347" spans="1:32" x14ac:dyDescent="0.25">
      <c r="A347" s="24" t="s">
        <v>420</v>
      </c>
      <c r="B347" s="24" t="s">
        <v>59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35059.199999999997</v>
      </c>
      <c r="L347" s="24" t="s">
        <v>420</v>
      </c>
      <c r="M347" s="24" t="s">
        <v>59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35059.199999999997</v>
      </c>
      <c r="W347" t="s">
        <v>426</v>
      </c>
      <c r="X347" t="s">
        <v>426</v>
      </c>
      <c r="AF347" t="e">
        <f>INDEX($B$2:$B$92,MATCH(SMALL(IF(COUNTIF($AF$1:AF346,$B$2:$B$10701)=0,COUNTIF($B$2:$B$10701, "&lt;"&amp;$B$2:$B$10701),""), 1), COUNTIF($B$2:$B$10701, "&lt;"&amp;$B$2:$B$10701), 0))</f>
        <v>#N/A</v>
      </c>
    </row>
    <row r="348" spans="1:32" x14ac:dyDescent="0.25">
      <c r="A348" s="24" t="s">
        <v>420</v>
      </c>
      <c r="B348" s="24" t="s">
        <v>58</v>
      </c>
      <c r="C348">
        <v>3</v>
      </c>
      <c r="D348">
        <v>0</v>
      </c>
      <c r="E348">
        <v>0</v>
      </c>
      <c r="F348">
        <v>3</v>
      </c>
      <c r="G348">
        <v>21.17</v>
      </c>
      <c r="H348">
        <v>3121.2</v>
      </c>
      <c r="I348">
        <v>100.44999999999982</v>
      </c>
      <c r="J348">
        <v>3.3253331126375838</v>
      </c>
      <c r="K348">
        <v>35059.199999999997</v>
      </c>
      <c r="L348" s="24" t="s">
        <v>420</v>
      </c>
      <c r="M348" s="24" t="s">
        <v>58</v>
      </c>
      <c r="N348">
        <v>882</v>
      </c>
      <c r="O348">
        <v>232</v>
      </c>
      <c r="P348">
        <v>35.692307692307693</v>
      </c>
      <c r="Q348">
        <v>824</v>
      </c>
      <c r="R348">
        <v>24.6</v>
      </c>
      <c r="S348">
        <v>260.5</v>
      </c>
      <c r="T348">
        <v>-13</v>
      </c>
      <c r="U348">
        <v>-4.753199268738574</v>
      </c>
      <c r="V348">
        <v>35059.199999999997</v>
      </c>
      <c r="W348" t="s">
        <v>427</v>
      </c>
      <c r="X348" t="s">
        <v>427</v>
      </c>
      <c r="AF348" t="e">
        <f>INDEX($B$2:$B$92,MATCH(SMALL(IF(COUNTIF($AF$1:AF347,$B$2:$B$10701)=0,COUNTIF($B$2:$B$10701, "&lt;"&amp;$B$2:$B$10701),""), 1), COUNTIF($B$2:$B$10701, "&lt;"&amp;$B$2:$B$10701), 0))</f>
        <v>#N/A</v>
      </c>
    </row>
    <row r="349" spans="1:32" x14ac:dyDescent="0.25">
      <c r="A349" s="24" t="s">
        <v>420</v>
      </c>
      <c r="B349" s="24" t="s">
        <v>1020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35059.199999999997</v>
      </c>
      <c r="L349" s="24"/>
      <c r="M349" s="24"/>
      <c r="W349" t="s">
        <v>1098</v>
      </c>
      <c r="AF349" t="e">
        <f>INDEX($B$2:$B$92,MATCH(SMALL(IF(COUNTIF($AF$1:AF348,$B$2:$B$10701)=0,COUNTIF($B$2:$B$10701, "&lt;"&amp;$B$2:$B$10701),""), 1), COUNTIF($B$2:$B$10701, "&lt;"&amp;$B$2:$B$10701), 0))</f>
        <v>#N/A</v>
      </c>
    </row>
    <row r="350" spans="1:32" x14ac:dyDescent="0.25">
      <c r="A350" s="24" t="s">
        <v>420</v>
      </c>
      <c r="B350" s="24" t="s">
        <v>957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35059.199999999997</v>
      </c>
      <c r="L350" s="24" t="s">
        <v>420</v>
      </c>
      <c r="M350" s="24" t="s">
        <v>957</v>
      </c>
      <c r="N350">
        <v>24</v>
      </c>
      <c r="O350">
        <v>7</v>
      </c>
      <c r="P350">
        <v>41.176470588235297</v>
      </c>
      <c r="Q350">
        <v>16</v>
      </c>
      <c r="R350">
        <v>24.79</v>
      </c>
      <c r="S350">
        <v>416.05</v>
      </c>
      <c r="T350">
        <v>-3.9499999999999886</v>
      </c>
      <c r="U350">
        <v>-0.9404761904761878</v>
      </c>
      <c r="V350">
        <v>35059.199999999997</v>
      </c>
      <c r="W350" t="s">
        <v>1010</v>
      </c>
      <c r="X350" t="s">
        <v>1010</v>
      </c>
      <c r="AF350" t="e">
        <f>INDEX($B$2:$B$92,MATCH(SMALL(IF(COUNTIF($AF$1:AF349,$B$2:$B$10701)=0,COUNTIF($B$2:$B$10701, "&lt;"&amp;$B$2:$B$10701),""), 1), COUNTIF($B$2:$B$10701, "&lt;"&amp;$B$2:$B$10701), 0))</f>
        <v>#N/A</v>
      </c>
    </row>
    <row r="351" spans="1:32" x14ac:dyDescent="0.25">
      <c r="A351" s="24" t="s">
        <v>420</v>
      </c>
      <c r="B351" s="24" t="s">
        <v>41</v>
      </c>
      <c r="C351">
        <v>428</v>
      </c>
      <c r="D351">
        <v>5</v>
      </c>
      <c r="E351">
        <v>1.1820330969267141</v>
      </c>
      <c r="F351">
        <v>19</v>
      </c>
      <c r="G351">
        <v>30.11</v>
      </c>
      <c r="H351">
        <v>2725</v>
      </c>
      <c r="I351">
        <v>-81.900000000000091</v>
      </c>
      <c r="J351">
        <v>-2.9178096832804905</v>
      </c>
      <c r="K351">
        <v>35059.199999999997</v>
      </c>
      <c r="L351" s="24" t="s">
        <v>420</v>
      </c>
      <c r="M351" s="24" t="s">
        <v>41</v>
      </c>
      <c r="N351">
        <v>4620</v>
      </c>
      <c r="O351">
        <v>436</v>
      </c>
      <c r="P351">
        <v>10.420650095602294</v>
      </c>
      <c r="Q351">
        <v>7960</v>
      </c>
      <c r="R351">
        <v>26.7</v>
      </c>
      <c r="S351">
        <v>42.5</v>
      </c>
      <c r="T351">
        <v>-15.15</v>
      </c>
      <c r="U351">
        <v>-26.279271465741544</v>
      </c>
      <c r="V351">
        <v>35059.199999999997</v>
      </c>
      <c r="W351" t="s">
        <v>422</v>
      </c>
      <c r="X351" t="s">
        <v>422</v>
      </c>
      <c r="AF351" t="e">
        <f>INDEX($B$2:$B$92,MATCH(SMALL(IF(COUNTIF($AF$1:AF350,$B$2:$B$10701)=0,COUNTIF($B$2:$B$10701, "&lt;"&amp;$B$2:$B$10701),""), 1), COUNTIF($B$2:$B$10701, "&lt;"&amp;$B$2:$B$10701), 0))</f>
        <v>#N/A</v>
      </c>
    </row>
    <row r="352" spans="1:32" x14ac:dyDescent="0.25">
      <c r="A352" s="24" t="s">
        <v>420</v>
      </c>
      <c r="B352" s="24" t="s">
        <v>56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35059.199999999997</v>
      </c>
      <c r="L352" s="24" t="s">
        <v>420</v>
      </c>
      <c r="M352" s="24" t="s">
        <v>56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35059.199999999997</v>
      </c>
      <c r="W352" t="s">
        <v>424</v>
      </c>
      <c r="X352" t="s">
        <v>424</v>
      </c>
      <c r="AF352" t="e">
        <f>INDEX($B$2:$B$92,MATCH(SMALL(IF(COUNTIF($AF$1:AF351,$B$2:$B$10701)=0,COUNTIF($B$2:$B$10701, "&lt;"&amp;$B$2:$B$10701),""), 1), COUNTIF($B$2:$B$10701, "&lt;"&amp;$B$2:$B$10701), 0))</f>
        <v>#N/A</v>
      </c>
    </row>
    <row r="353" spans="1:32" x14ac:dyDescent="0.25">
      <c r="A353" s="24" t="s">
        <v>420</v>
      </c>
      <c r="B353" s="24" t="s">
        <v>54</v>
      </c>
      <c r="C353">
        <v>115</v>
      </c>
      <c r="D353">
        <v>9</v>
      </c>
      <c r="E353">
        <v>8.4905660377358494</v>
      </c>
      <c r="F353">
        <v>21</v>
      </c>
      <c r="G353">
        <v>35.67</v>
      </c>
      <c r="H353">
        <v>2620</v>
      </c>
      <c r="I353">
        <v>-80</v>
      </c>
      <c r="J353">
        <v>-2.9629629629629632</v>
      </c>
      <c r="K353">
        <v>35059.199999999997</v>
      </c>
      <c r="L353" s="24" t="s">
        <v>420</v>
      </c>
      <c r="M353" s="24" t="s">
        <v>54</v>
      </c>
      <c r="N353">
        <v>12231</v>
      </c>
      <c r="O353">
        <v>5255</v>
      </c>
      <c r="P353">
        <v>75.329701834862391</v>
      </c>
      <c r="Q353">
        <v>106484</v>
      </c>
      <c r="R353">
        <v>30</v>
      </c>
      <c r="S353">
        <v>10.55</v>
      </c>
      <c r="T353">
        <v>-9.75</v>
      </c>
      <c r="U353">
        <v>-48.029556650246299</v>
      </c>
      <c r="V353">
        <v>35059.199999999997</v>
      </c>
      <c r="W353" t="s">
        <v>421</v>
      </c>
      <c r="X353" t="s">
        <v>421</v>
      </c>
      <c r="AF353" t="e">
        <f>INDEX($B$2:$B$92,MATCH(SMALL(IF(COUNTIF($AF$1:AF352,$B$2:$B$10701)=0,COUNTIF($B$2:$B$10701, "&lt;"&amp;$B$2:$B$10701),""), 1), COUNTIF($B$2:$B$10701, "&lt;"&amp;$B$2:$B$10701), 0))</f>
        <v>#N/A</v>
      </c>
    </row>
    <row r="354" spans="1:32" x14ac:dyDescent="0.25">
      <c r="A354" s="24" t="s">
        <v>428</v>
      </c>
      <c r="B354" s="24" t="s">
        <v>55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35059.199999999997</v>
      </c>
      <c r="L354" s="24" t="s">
        <v>428</v>
      </c>
      <c r="M354" s="24" t="s">
        <v>55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35059.199999999997</v>
      </c>
      <c r="W354" t="s">
        <v>431</v>
      </c>
      <c r="X354" t="s">
        <v>431</v>
      </c>
      <c r="AF354" t="e">
        <f>INDEX($B$2:$B$92,MATCH(SMALL(IF(COUNTIF($AF$1:AF353,$B$2:$B$10701)=0,COUNTIF($B$2:$B$10701, "&lt;"&amp;$B$2:$B$10701),""), 1), COUNTIF($B$2:$B$10701, "&lt;"&amp;$B$2:$B$10701), 0))</f>
        <v>#N/A</v>
      </c>
    </row>
    <row r="355" spans="1:32" x14ac:dyDescent="0.25">
      <c r="A355" s="24" t="s">
        <v>428</v>
      </c>
      <c r="B355" s="24" t="s">
        <v>56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35059.199999999997</v>
      </c>
      <c r="L355" s="24"/>
      <c r="M355" s="24"/>
      <c r="W355" t="s">
        <v>432</v>
      </c>
      <c r="AF355" t="e">
        <f>INDEX($B$2:$B$92,MATCH(SMALL(IF(COUNTIF($AF$1:AF354,$B$2:$B$10701)=0,COUNTIF($B$2:$B$10701, "&lt;"&amp;$B$2:$B$10701),""), 1), COUNTIF($B$2:$B$10701, "&lt;"&amp;$B$2:$B$10701), 0))</f>
        <v>#N/A</v>
      </c>
    </row>
    <row r="356" spans="1:32" x14ac:dyDescent="0.25">
      <c r="A356" s="24" t="s">
        <v>428</v>
      </c>
      <c r="B356" s="24" t="s">
        <v>57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35059.199999999997</v>
      </c>
      <c r="L356" s="24" t="s">
        <v>428</v>
      </c>
      <c r="M356" s="24" t="s">
        <v>57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35059.199999999997</v>
      </c>
      <c r="W356" t="s">
        <v>433</v>
      </c>
      <c r="X356" t="s">
        <v>433</v>
      </c>
      <c r="AF356" t="e">
        <f>INDEX($B$2:$B$92,MATCH(SMALL(IF(COUNTIF($AF$1:AF355,$B$2:$B$10701)=0,COUNTIF($B$2:$B$10701, "&lt;"&amp;$B$2:$B$10701),""), 1), COUNTIF($B$2:$B$10701, "&lt;"&amp;$B$2:$B$10701), 0))</f>
        <v>#N/A</v>
      </c>
    </row>
    <row r="357" spans="1:32" x14ac:dyDescent="0.25">
      <c r="A357" s="24" t="s">
        <v>428</v>
      </c>
      <c r="B357" s="24" t="s">
        <v>59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35059.199999999997</v>
      </c>
      <c r="L357" s="24" t="s">
        <v>428</v>
      </c>
      <c r="M357" s="24" t="s">
        <v>59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35059.199999999997</v>
      </c>
      <c r="W357" t="s">
        <v>434</v>
      </c>
      <c r="X357" t="s">
        <v>434</v>
      </c>
      <c r="AF357" t="e">
        <f>INDEX($B$2:$B$92,MATCH(SMALL(IF(COUNTIF($AF$1:AF356,$B$2:$B$10701)=0,COUNTIF($B$2:$B$10701, "&lt;"&amp;$B$2:$B$10701),""), 1), COUNTIF($B$2:$B$10701, "&lt;"&amp;$B$2:$B$10701), 0))</f>
        <v>#N/A</v>
      </c>
    </row>
    <row r="358" spans="1:32" x14ac:dyDescent="0.25">
      <c r="A358" s="24" t="s">
        <v>428</v>
      </c>
      <c r="B358" s="24" t="s">
        <v>54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35059.199999999997</v>
      </c>
      <c r="L358" s="24" t="s">
        <v>428</v>
      </c>
      <c r="M358" s="24" t="s">
        <v>54</v>
      </c>
      <c r="N358">
        <v>491</v>
      </c>
      <c r="O358">
        <v>491</v>
      </c>
      <c r="P358">
        <v>0</v>
      </c>
      <c r="Q358">
        <v>6582</v>
      </c>
      <c r="R358">
        <v>29.34</v>
      </c>
      <c r="S358">
        <v>11.25</v>
      </c>
      <c r="T358">
        <v>-2303.5</v>
      </c>
      <c r="U358">
        <v>-99.513986391618957</v>
      </c>
      <c r="V358">
        <v>35059.199999999997</v>
      </c>
      <c r="W358" t="s">
        <v>429</v>
      </c>
      <c r="X358" t="s">
        <v>429</v>
      </c>
      <c r="AF358" t="e">
        <f>INDEX($B$2:$B$92,MATCH(SMALL(IF(COUNTIF($AF$1:AF357,$B$2:$B$10701)=0,COUNTIF($B$2:$B$10701, "&lt;"&amp;$B$2:$B$10701),""), 1), COUNTIF($B$2:$B$10701, "&lt;"&amp;$B$2:$B$10701), 0))</f>
        <v>#N/A</v>
      </c>
    </row>
    <row r="359" spans="1:32" x14ac:dyDescent="0.25">
      <c r="A359" s="24" t="s">
        <v>428</v>
      </c>
      <c r="B359" s="24" t="s">
        <v>1020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35059.199999999997</v>
      </c>
      <c r="L359" s="24" t="s">
        <v>428</v>
      </c>
      <c r="M359" s="24" t="s">
        <v>1020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35059.199999999997</v>
      </c>
      <c r="W359" t="s">
        <v>1088</v>
      </c>
      <c r="X359" t="s">
        <v>1088</v>
      </c>
      <c r="AF359" t="e">
        <f>INDEX($B$2:$B$92,MATCH(SMALL(IF(COUNTIF($AF$1:AF358,$B$2:$B$10701)=0,COUNTIF($B$2:$B$10701, "&lt;"&amp;$B$2:$B$10701),""), 1), COUNTIF($B$2:$B$10701, "&lt;"&amp;$B$2:$B$10701), 0))</f>
        <v>#N/A</v>
      </c>
    </row>
    <row r="360" spans="1:32" x14ac:dyDescent="0.25">
      <c r="A360" s="24" t="s">
        <v>428</v>
      </c>
      <c r="B360" s="24" t="s">
        <v>957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35059.199999999997</v>
      </c>
      <c r="L360" s="24"/>
      <c r="M360" s="24"/>
      <c r="W360" t="s">
        <v>1155</v>
      </c>
      <c r="AF360" t="e">
        <f>INDEX($B$2:$B$92,MATCH(SMALL(IF(COUNTIF($AF$1:AF359,$B$2:$B$10701)=0,COUNTIF($B$2:$B$10701, "&lt;"&amp;$B$2:$B$10701),""), 1), COUNTIF($B$2:$B$10701, "&lt;"&amp;$B$2:$B$10701), 0))</f>
        <v>#N/A</v>
      </c>
    </row>
    <row r="361" spans="1:32" x14ac:dyDescent="0.25">
      <c r="A361" s="24" t="s">
        <v>428</v>
      </c>
      <c r="B361" s="24" t="s">
        <v>41</v>
      </c>
      <c r="C361">
        <v>205</v>
      </c>
      <c r="D361">
        <v>-2</v>
      </c>
      <c r="E361">
        <v>-0.96618357487922701</v>
      </c>
      <c r="F361">
        <v>16</v>
      </c>
      <c r="G361">
        <v>0</v>
      </c>
      <c r="H361">
        <v>2522.9</v>
      </c>
      <c r="I361">
        <v>-172.04999999999973</v>
      </c>
      <c r="J361">
        <v>-6.3841629714836907</v>
      </c>
      <c r="K361">
        <v>35059.199999999997</v>
      </c>
      <c r="L361" s="24" t="s">
        <v>428</v>
      </c>
      <c r="M361" s="24" t="s">
        <v>41</v>
      </c>
      <c r="N361">
        <v>138</v>
      </c>
      <c r="O361">
        <v>27</v>
      </c>
      <c r="P361">
        <v>24.324324324324323</v>
      </c>
      <c r="Q361">
        <v>258</v>
      </c>
      <c r="R361">
        <v>26.37</v>
      </c>
      <c r="S361">
        <v>47.25</v>
      </c>
      <c r="T361">
        <v>-9.25</v>
      </c>
      <c r="U361">
        <v>-16.371681415929203</v>
      </c>
      <c r="V361">
        <v>35059.199999999997</v>
      </c>
      <c r="W361" t="s">
        <v>430</v>
      </c>
      <c r="X361" t="s">
        <v>430</v>
      </c>
      <c r="AF361" t="e">
        <f>INDEX($B$2:$B$92,MATCH(SMALL(IF(COUNTIF($AF$1:AF360,$B$2:$B$10701)=0,COUNTIF($B$2:$B$10701, "&lt;"&amp;$B$2:$B$10701),""), 1), COUNTIF($B$2:$B$10701, "&lt;"&amp;$B$2:$B$10701), 0))</f>
        <v>#N/A</v>
      </c>
    </row>
    <row r="362" spans="1:32" x14ac:dyDescent="0.25">
      <c r="A362" s="24" t="s">
        <v>428</v>
      </c>
      <c r="B362" s="24" t="s">
        <v>58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35059.199999999997</v>
      </c>
      <c r="L362" s="24" t="s">
        <v>428</v>
      </c>
      <c r="M362" s="24" t="s">
        <v>58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35059.199999999997</v>
      </c>
      <c r="W362" t="s">
        <v>435</v>
      </c>
      <c r="X362" t="s">
        <v>435</v>
      </c>
      <c r="AF362" t="e">
        <f>INDEX($B$2:$B$92,MATCH(SMALL(IF(COUNTIF($AF$1:AF361,$B$2:$B$10701)=0,COUNTIF($B$2:$B$10701, "&lt;"&amp;$B$2:$B$10701),""), 1), COUNTIF($B$2:$B$10701, "&lt;"&amp;$B$2:$B$10701), 0))</f>
        <v>#N/A</v>
      </c>
    </row>
    <row r="363" spans="1:32" x14ac:dyDescent="0.25">
      <c r="A363" s="24" t="s">
        <v>436</v>
      </c>
      <c r="B363" s="24" t="s">
        <v>41</v>
      </c>
      <c r="C363">
        <v>18</v>
      </c>
      <c r="D363">
        <v>0</v>
      </c>
      <c r="E363">
        <v>0</v>
      </c>
      <c r="F363">
        <v>2</v>
      </c>
      <c r="G363">
        <v>41.21</v>
      </c>
      <c r="H363">
        <v>2701.3</v>
      </c>
      <c r="I363">
        <v>196.20000000000027</v>
      </c>
      <c r="J363">
        <v>7.8320226737455698</v>
      </c>
      <c r="K363">
        <v>35059.199999999997</v>
      </c>
      <c r="L363" s="24" t="s">
        <v>436</v>
      </c>
      <c r="M363" s="24" t="s">
        <v>41</v>
      </c>
      <c r="N363">
        <v>134</v>
      </c>
      <c r="O363">
        <v>-38</v>
      </c>
      <c r="P363">
        <v>-22.093023255813954</v>
      </c>
      <c r="Q363">
        <v>397</v>
      </c>
      <c r="R363">
        <v>25.95</v>
      </c>
      <c r="S363">
        <v>50.65</v>
      </c>
      <c r="T363">
        <v>-16.800000000000004</v>
      </c>
      <c r="U363">
        <v>-24.907338769458864</v>
      </c>
      <c r="V363">
        <v>35059.199999999997</v>
      </c>
      <c r="W363" t="s">
        <v>438</v>
      </c>
      <c r="X363" t="s">
        <v>438</v>
      </c>
      <c r="AF363" t="e">
        <f>INDEX($B$2:$B$92,MATCH(SMALL(IF(COUNTIF($AF$1:AF362,$B$2:$B$10701)=0,COUNTIF($B$2:$B$10701, "&lt;"&amp;$B$2:$B$10701),""), 1), COUNTIF($B$2:$B$10701, "&lt;"&amp;$B$2:$B$10701), 0))</f>
        <v>#N/A</v>
      </c>
    </row>
    <row r="364" spans="1:32" x14ac:dyDescent="0.25">
      <c r="A364" s="24" t="s">
        <v>436</v>
      </c>
      <c r="B364" s="24" t="s">
        <v>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35059.199999999997</v>
      </c>
      <c r="L364" s="24" t="s">
        <v>436</v>
      </c>
      <c r="M364" s="24" t="s">
        <v>55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35059.199999999997</v>
      </c>
      <c r="W364" t="s">
        <v>439</v>
      </c>
      <c r="X364" t="s">
        <v>439</v>
      </c>
      <c r="AF364" t="e">
        <f>INDEX($B$2:$B$92,MATCH(SMALL(IF(COUNTIF($AF$1:AF363,$B$2:$B$10701)=0,COUNTIF($B$2:$B$10701, "&lt;"&amp;$B$2:$B$10701),""), 1), COUNTIF($B$2:$B$10701, "&lt;"&amp;$B$2:$B$10701), 0))</f>
        <v>#N/A</v>
      </c>
    </row>
    <row r="365" spans="1:32" x14ac:dyDescent="0.25">
      <c r="A365" s="24" t="s">
        <v>436</v>
      </c>
      <c r="B365" s="24" t="s">
        <v>56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35059.199999999997</v>
      </c>
      <c r="L365" s="24" t="s">
        <v>436</v>
      </c>
      <c r="M365" s="24" t="s">
        <v>56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35059.199999999997</v>
      </c>
      <c r="W365" t="s">
        <v>440</v>
      </c>
      <c r="X365" t="s">
        <v>440</v>
      </c>
      <c r="AF365" t="e">
        <f>INDEX($B$2:$B$92,MATCH(SMALL(IF(COUNTIF($AF$1:AF364,$B$2:$B$10701)=0,COUNTIF($B$2:$B$10701, "&lt;"&amp;$B$2:$B$10701),""), 1), COUNTIF($B$2:$B$10701, "&lt;"&amp;$B$2:$B$10701), 0))</f>
        <v>#N/A</v>
      </c>
    </row>
    <row r="366" spans="1:32" x14ac:dyDescent="0.25">
      <c r="A366" s="24" t="s">
        <v>436</v>
      </c>
      <c r="B366" s="24" t="s">
        <v>57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35059.199999999997</v>
      </c>
      <c r="L366" s="24" t="s">
        <v>436</v>
      </c>
      <c r="M366" s="24" t="s">
        <v>57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35059.199999999997</v>
      </c>
      <c r="W366" t="s">
        <v>441</v>
      </c>
      <c r="X366" t="s">
        <v>441</v>
      </c>
      <c r="AF366" t="e">
        <f>INDEX($B$2:$B$92,MATCH(SMALL(IF(COUNTIF($AF$1:AF365,$B$2:$B$10701)=0,COUNTIF($B$2:$B$10701, "&lt;"&amp;$B$2:$B$10701),""), 1), COUNTIF($B$2:$B$10701, "&lt;"&amp;$B$2:$B$10701), 0))</f>
        <v>#N/A</v>
      </c>
    </row>
    <row r="367" spans="1:32" x14ac:dyDescent="0.25">
      <c r="A367" s="24" t="s">
        <v>436</v>
      </c>
      <c r="B367" s="24" t="s">
        <v>59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35059.199999999997</v>
      </c>
      <c r="L367" s="24" t="s">
        <v>436</v>
      </c>
      <c r="M367" s="24" t="s">
        <v>59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35059.199999999997</v>
      </c>
      <c r="W367" t="s">
        <v>442</v>
      </c>
      <c r="X367" t="s">
        <v>442</v>
      </c>
      <c r="AF367" t="e">
        <f>INDEX($B$2:$B$92,MATCH(SMALL(IF(COUNTIF($AF$1:AF366,$B$2:$B$10701)=0,COUNTIF($B$2:$B$10701, "&lt;"&amp;$B$2:$B$10701),""), 1), COUNTIF($B$2:$B$10701, "&lt;"&amp;$B$2:$B$10701), 0))</f>
        <v>#N/A</v>
      </c>
    </row>
    <row r="368" spans="1:32" x14ac:dyDescent="0.25">
      <c r="A368" s="24" t="s">
        <v>436</v>
      </c>
      <c r="B368" s="24" t="s">
        <v>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35059.199999999997</v>
      </c>
      <c r="L368" s="24" t="s">
        <v>436</v>
      </c>
      <c r="M368" s="24" t="s">
        <v>58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35059.199999999997</v>
      </c>
      <c r="W368" t="s">
        <v>443</v>
      </c>
      <c r="X368" t="s">
        <v>443</v>
      </c>
      <c r="AF368" t="e">
        <f>INDEX($B$2:$B$92,MATCH(SMALL(IF(COUNTIF($AF$1:AF367,$B$2:$B$10701)=0,COUNTIF($B$2:$B$10701, "&lt;"&amp;$B$2:$B$10701),""), 1), COUNTIF($B$2:$B$10701, "&lt;"&amp;$B$2:$B$10701), 0))</f>
        <v>#N/A</v>
      </c>
    </row>
    <row r="369" spans="1:32" x14ac:dyDescent="0.25">
      <c r="A369" s="24" t="s">
        <v>436</v>
      </c>
      <c r="B369" s="24" t="s">
        <v>1020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35059.199999999997</v>
      </c>
      <c r="L369" s="24"/>
      <c r="M369" s="24"/>
      <c r="W369" t="s">
        <v>1034</v>
      </c>
      <c r="AF369" t="e">
        <f>INDEX($B$2:$B$92,MATCH(SMALL(IF(COUNTIF($AF$1:AF368,$B$2:$B$10701)=0,COUNTIF($B$2:$B$10701, "&lt;"&amp;$B$2:$B$10701),""), 1), COUNTIF($B$2:$B$10701, "&lt;"&amp;$B$2:$B$10701), 0))</f>
        <v>#N/A</v>
      </c>
    </row>
    <row r="370" spans="1:32" x14ac:dyDescent="0.25">
      <c r="A370" s="24" t="s">
        <v>436</v>
      </c>
      <c r="B370" s="24" t="s">
        <v>957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35059.199999999997</v>
      </c>
      <c r="L370" s="24"/>
      <c r="M370" s="24"/>
      <c r="W370" t="s">
        <v>1160</v>
      </c>
      <c r="AF370" t="e">
        <f>INDEX($B$2:$B$92,MATCH(SMALL(IF(COUNTIF($AF$1:AF369,$B$2:$B$10701)=0,COUNTIF($B$2:$B$10701, "&lt;"&amp;$B$2:$B$10701),""), 1), COUNTIF($B$2:$B$10701, "&lt;"&amp;$B$2:$B$10701), 0))</f>
        <v>#N/A</v>
      </c>
    </row>
    <row r="371" spans="1:32" x14ac:dyDescent="0.25">
      <c r="A371" s="24" t="s">
        <v>436</v>
      </c>
      <c r="B371" s="24" t="s">
        <v>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35059.199999999997</v>
      </c>
      <c r="L371" s="24" t="s">
        <v>436</v>
      </c>
      <c r="M371" s="24" t="s">
        <v>54</v>
      </c>
      <c r="N371">
        <v>931</v>
      </c>
      <c r="O371">
        <v>931</v>
      </c>
      <c r="P371">
        <v>0</v>
      </c>
      <c r="Q371">
        <v>8213</v>
      </c>
      <c r="R371">
        <v>28.71</v>
      </c>
      <c r="S371">
        <v>12.3</v>
      </c>
      <c r="T371">
        <v>-2357.7999999999997</v>
      </c>
      <c r="U371">
        <v>-99.481034555503982</v>
      </c>
      <c r="V371">
        <v>35059.199999999997</v>
      </c>
      <c r="W371" t="s">
        <v>437</v>
      </c>
      <c r="X371" t="s">
        <v>437</v>
      </c>
      <c r="AF371" t="e">
        <f>INDEX($B$2:$B$92,MATCH(SMALL(IF(COUNTIF($AF$1:AF370,$B$2:$B$10701)=0,COUNTIF($B$2:$B$10701, "&lt;"&amp;$B$2:$B$10701),""), 1), COUNTIF($B$2:$B$10701, "&lt;"&amp;$B$2:$B$10701), 0))</f>
        <v>#N/A</v>
      </c>
    </row>
    <row r="372" spans="1:32" x14ac:dyDescent="0.25">
      <c r="A372" s="24" t="s">
        <v>444</v>
      </c>
      <c r="B372" s="24" t="s">
        <v>41</v>
      </c>
      <c r="C372">
        <v>17</v>
      </c>
      <c r="D372">
        <v>2</v>
      </c>
      <c r="E372">
        <v>13.333333333333334</v>
      </c>
      <c r="F372">
        <v>5</v>
      </c>
      <c r="G372">
        <v>19.16</v>
      </c>
      <c r="H372">
        <v>2366.35</v>
      </c>
      <c r="I372">
        <v>134.34999999999991</v>
      </c>
      <c r="J372">
        <v>6.0192652329749059</v>
      </c>
      <c r="K372">
        <v>35059.199999999997</v>
      </c>
      <c r="L372" s="24" t="s">
        <v>444</v>
      </c>
      <c r="M372" s="24" t="s">
        <v>41</v>
      </c>
      <c r="N372">
        <v>205</v>
      </c>
      <c r="O372">
        <v>-14</v>
      </c>
      <c r="P372">
        <v>-6.3926940639269407</v>
      </c>
      <c r="Q372">
        <v>423</v>
      </c>
      <c r="R372">
        <v>25.82</v>
      </c>
      <c r="S372">
        <v>54.55</v>
      </c>
      <c r="T372">
        <v>-19.150000000000009</v>
      </c>
      <c r="U372">
        <v>-25.98371777476256</v>
      </c>
      <c r="V372">
        <v>35059.199999999997</v>
      </c>
      <c r="W372" t="s">
        <v>446</v>
      </c>
      <c r="X372" t="s">
        <v>446</v>
      </c>
      <c r="AF372" t="e">
        <f>INDEX($B$2:$B$92,MATCH(SMALL(IF(COUNTIF($AF$1:AF371,$B$2:$B$10701)=0,COUNTIF($B$2:$B$10701, "&lt;"&amp;$B$2:$B$10701),""), 1), COUNTIF($B$2:$B$10701, "&lt;"&amp;$B$2:$B$10701), 0))</f>
        <v>#N/A</v>
      </c>
    </row>
    <row r="373" spans="1:32" x14ac:dyDescent="0.25">
      <c r="A373" s="24" t="s">
        <v>444</v>
      </c>
      <c r="B373" s="24" t="s">
        <v>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35059.199999999997</v>
      </c>
      <c r="L373" s="24" t="s">
        <v>444</v>
      </c>
      <c r="M373" s="24" t="s">
        <v>55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35059.199999999997</v>
      </c>
      <c r="W373" t="s">
        <v>447</v>
      </c>
      <c r="X373" t="s">
        <v>447</v>
      </c>
      <c r="AF373" t="e">
        <f>INDEX($B$2:$B$92,MATCH(SMALL(IF(COUNTIF($AF$1:AF372,$B$2:$B$10701)=0,COUNTIF($B$2:$B$10701, "&lt;"&amp;$B$2:$B$10701),""), 1), COUNTIF($B$2:$B$10701, "&lt;"&amp;$B$2:$B$10701), 0))</f>
        <v>#N/A</v>
      </c>
    </row>
    <row r="374" spans="1:32" x14ac:dyDescent="0.25">
      <c r="A374" s="24" t="s">
        <v>444</v>
      </c>
      <c r="B374" s="24" t="s">
        <v>56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35059.199999999997</v>
      </c>
      <c r="L374" s="24" t="s">
        <v>444</v>
      </c>
      <c r="M374" s="24" t="s">
        <v>56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35059.199999999997</v>
      </c>
      <c r="W374" t="s">
        <v>448</v>
      </c>
      <c r="X374" t="s">
        <v>448</v>
      </c>
      <c r="AF374" t="e">
        <f>INDEX($B$2:$B$92,MATCH(SMALL(IF(COUNTIF($AF$1:AF373,$B$2:$B$10701)=0,COUNTIF($B$2:$B$10701, "&lt;"&amp;$B$2:$B$10701),""), 1), COUNTIF($B$2:$B$10701, "&lt;"&amp;$B$2:$B$10701), 0))</f>
        <v>#N/A</v>
      </c>
    </row>
    <row r="375" spans="1:32" x14ac:dyDescent="0.25">
      <c r="A375" s="24" t="s">
        <v>444</v>
      </c>
      <c r="B375" s="24" t="s">
        <v>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35059.199999999997</v>
      </c>
      <c r="L375" s="24" t="s">
        <v>444</v>
      </c>
      <c r="M375" s="24" t="s">
        <v>57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35059.199999999997</v>
      </c>
      <c r="W375" t="s">
        <v>449</v>
      </c>
      <c r="X375" t="s">
        <v>449</v>
      </c>
      <c r="AF375" t="e">
        <f>INDEX($B$2:$B$92,MATCH(SMALL(IF(COUNTIF($AF$1:AF374,$B$2:$B$10701)=0,COUNTIF($B$2:$B$10701, "&lt;"&amp;$B$2:$B$10701),""), 1), COUNTIF($B$2:$B$10701, "&lt;"&amp;$B$2:$B$10701), 0))</f>
        <v>#N/A</v>
      </c>
    </row>
    <row r="376" spans="1:32" x14ac:dyDescent="0.25">
      <c r="A376" s="24" t="s">
        <v>444</v>
      </c>
      <c r="B376" s="24" t="s">
        <v>59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35059.199999999997</v>
      </c>
      <c r="L376" s="24" t="s">
        <v>444</v>
      </c>
      <c r="M376" s="24" t="s">
        <v>59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35059.199999999997</v>
      </c>
      <c r="W376" t="s">
        <v>450</v>
      </c>
      <c r="X376" t="s">
        <v>450</v>
      </c>
      <c r="AF376" t="e">
        <f>INDEX($B$2:$B$92,MATCH(SMALL(IF(COUNTIF($AF$1:AF375,$B$2:$B$10701)=0,COUNTIF($B$2:$B$10701, "&lt;"&amp;$B$2:$B$10701),""), 1), COUNTIF($B$2:$B$10701, "&lt;"&amp;$B$2:$B$10701), 0))</f>
        <v>#N/A</v>
      </c>
    </row>
    <row r="377" spans="1:32" x14ac:dyDescent="0.25">
      <c r="A377" s="24" t="s">
        <v>444</v>
      </c>
      <c r="B377" s="24" t="s">
        <v>58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35059.199999999997</v>
      </c>
      <c r="L377" s="24" t="s">
        <v>444</v>
      </c>
      <c r="M377" s="24" t="s">
        <v>58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35059.199999999997</v>
      </c>
      <c r="W377" t="s">
        <v>451</v>
      </c>
      <c r="X377" t="s">
        <v>451</v>
      </c>
      <c r="AF377" t="e">
        <f>INDEX($B$2:$B$92,MATCH(SMALL(IF(COUNTIF($AF$1:AF376,$B$2:$B$10701)=0,COUNTIF($B$2:$B$10701, "&lt;"&amp;$B$2:$B$10701),""), 1), COUNTIF($B$2:$B$10701, "&lt;"&amp;$B$2:$B$10701), 0))</f>
        <v>#N/A</v>
      </c>
    </row>
    <row r="378" spans="1:32" x14ac:dyDescent="0.25">
      <c r="A378" s="24" t="s">
        <v>444</v>
      </c>
      <c r="B378" s="24" t="s">
        <v>1020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35059.199999999997</v>
      </c>
      <c r="L378" s="24"/>
      <c r="M378" s="24"/>
      <c r="W378" t="s">
        <v>1035</v>
      </c>
      <c r="AF378" t="e">
        <f>INDEX($B$2:$B$92,MATCH(SMALL(IF(COUNTIF($AF$1:AF377,$B$2:$B$10701)=0,COUNTIF($B$2:$B$10701, "&lt;"&amp;$B$2:$B$10701),""), 1), COUNTIF($B$2:$B$10701, "&lt;"&amp;$B$2:$B$10701), 0))</f>
        <v>#N/A</v>
      </c>
    </row>
    <row r="379" spans="1:32" x14ac:dyDescent="0.25">
      <c r="A379" s="24" t="s">
        <v>444</v>
      </c>
      <c r="B379" s="24" t="s">
        <v>957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35059.199999999997</v>
      </c>
      <c r="L379" s="24"/>
      <c r="M379" s="24"/>
      <c r="W379" t="s">
        <v>1161</v>
      </c>
      <c r="AF379" t="e">
        <f>INDEX($B$2:$B$92,MATCH(SMALL(IF(COUNTIF($AF$1:AF378,$B$2:$B$10701)=0,COUNTIF($B$2:$B$10701, "&lt;"&amp;$B$2:$B$10701),""), 1), COUNTIF($B$2:$B$10701, "&lt;"&amp;$B$2:$B$10701), 0))</f>
        <v>#N/A</v>
      </c>
    </row>
    <row r="380" spans="1:32" x14ac:dyDescent="0.25">
      <c r="A380" s="24" t="s">
        <v>444</v>
      </c>
      <c r="B380" s="24" t="s">
        <v>54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35059.199999999997</v>
      </c>
      <c r="L380" s="24" t="s">
        <v>444</v>
      </c>
      <c r="M380" s="24" t="s">
        <v>54</v>
      </c>
      <c r="N380">
        <v>1145</v>
      </c>
      <c r="O380">
        <v>1145</v>
      </c>
      <c r="P380">
        <v>0</v>
      </c>
      <c r="Q380">
        <v>11111</v>
      </c>
      <c r="R380">
        <v>27.96</v>
      </c>
      <c r="S380">
        <v>13.75</v>
      </c>
      <c r="T380">
        <v>-2412.4499999999998</v>
      </c>
      <c r="U380">
        <v>-99.433270134366524</v>
      </c>
      <c r="V380">
        <v>35059.199999999997</v>
      </c>
      <c r="W380" t="s">
        <v>445</v>
      </c>
      <c r="X380" t="s">
        <v>445</v>
      </c>
      <c r="AF380" t="e">
        <f>INDEX($B$2:$B$92,MATCH(SMALL(IF(COUNTIF($AF$1:AF379,$B$2:$B$10701)=0,COUNTIF($B$2:$B$10701, "&lt;"&amp;$B$2:$B$10701),""), 1), COUNTIF($B$2:$B$10701, "&lt;"&amp;$B$2:$B$10701), 0))</f>
        <v>#N/A</v>
      </c>
    </row>
    <row r="381" spans="1:32" x14ac:dyDescent="0.25">
      <c r="A381" s="24" t="s">
        <v>452</v>
      </c>
      <c r="B381" s="24" t="s">
        <v>54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35059.199999999997</v>
      </c>
      <c r="L381" s="24" t="s">
        <v>452</v>
      </c>
      <c r="M381" s="24" t="s">
        <v>54</v>
      </c>
      <c r="N381">
        <v>1414</v>
      </c>
      <c r="O381">
        <v>742</v>
      </c>
      <c r="P381">
        <v>110.41666666666669</v>
      </c>
      <c r="Q381">
        <v>16296</v>
      </c>
      <c r="R381">
        <v>27.29</v>
      </c>
      <c r="S381">
        <v>14.9</v>
      </c>
      <c r="T381">
        <v>-13.1</v>
      </c>
      <c r="U381">
        <v>-46.785714285714285</v>
      </c>
      <c r="V381">
        <v>35059.199999999997</v>
      </c>
      <c r="W381" t="s">
        <v>459</v>
      </c>
      <c r="X381" t="s">
        <v>459</v>
      </c>
      <c r="AF381" t="e">
        <f>INDEX($B$2:$B$92,MATCH(SMALL(IF(COUNTIF($AF$1:AF380,$B$2:$B$10701)=0,COUNTIF($B$2:$B$10701, "&lt;"&amp;$B$2:$B$10701),""), 1), COUNTIF($B$2:$B$10701, "&lt;"&amp;$B$2:$B$10701), 0))</f>
        <v>#N/A</v>
      </c>
    </row>
    <row r="382" spans="1:32" x14ac:dyDescent="0.25">
      <c r="A382" s="24" t="s">
        <v>452</v>
      </c>
      <c r="B382" s="24" t="s">
        <v>41</v>
      </c>
      <c r="C382">
        <v>9</v>
      </c>
      <c r="D382">
        <v>2</v>
      </c>
      <c r="E382">
        <v>28.571428571428573</v>
      </c>
      <c r="F382">
        <v>7</v>
      </c>
      <c r="G382">
        <v>18.91</v>
      </c>
      <c r="H382">
        <v>2292</v>
      </c>
      <c r="I382">
        <v>132</v>
      </c>
      <c r="J382">
        <v>6.1111111111111107</v>
      </c>
      <c r="K382">
        <v>35059.199999999997</v>
      </c>
      <c r="L382" s="24" t="s">
        <v>452</v>
      </c>
      <c r="M382" s="24" t="s">
        <v>41</v>
      </c>
      <c r="N382">
        <v>188</v>
      </c>
      <c r="O382">
        <v>-18</v>
      </c>
      <c r="P382">
        <v>-8.7378640776699026</v>
      </c>
      <c r="Q382">
        <v>207</v>
      </c>
      <c r="R382">
        <v>25.53</v>
      </c>
      <c r="S382">
        <v>60.7</v>
      </c>
      <c r="T382">
        <v>-18.549999999999997</v>
      </c>
      <c r="U382">
        <v>-23.406940063091479</v>
      </c>
      <c r="V382">
        <v>35059.199999999997</v>
      </c>
      <c r="W382" t="s">
        <v>453</v>
      </c>
      <c r="X382" t="s">
        <v>453</v>
      </c>
      <c r="AF382" t="e">
        <f>INDEX($B$2:$B$92,MATCH(SMALL(IF(COUNTIF($AF$1:AF381,$B$2:$B$10701)=0,COUNTIF($B$2:$B$10701, "&lt;"&amp;$B$2:$B$10701),""), 1), COUNTIF($B$2:$B$10701, "&lt;"&amp;$B$2:$B$10701), 0))</f>
        <v>#N/A</v>
      </c>
    </row>
    <row r="383" spans="1:32" x14ac:dyDescent="0.25">
      <c r="A383" s="24" t="s">
        <v>452</v>
      </c>
      <c r="B383" s="24" t="s">
        <v>56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35059.199999999997</v>
      </c>
      <c r="L383" s="24" t="s">
        <v>452</v>
      </c>
      <c r="M383" s="24" t="s">
        <v>56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35059.199999999997</v>
      </c>
      <c r="W383" t="s">
        <v>455</v>
      </c>
      <c r="X383" t="s">
        <v>455</v>
      </c>
      <c r="AF383" t="e">
        <f>INDEX($B$2:$B$92,MATCH(SMALL(IF(COUNTIF($AF$1:AF382,$B$2:$B$10701)=0,COUNTIF($B$2:$B$10701, "&lt;"&amp;$B$2:$B$10701),""), 1), COUNTIF($B$2:$B$10701, "&lt;"&amp;$B$2:$B$10701), 0))</f>
        <v>#N/A</v>
      </c>
    </row>
    <row r="384" spans="1:32" x14ac:dyDescent="0.25">
      <c r="A384" s="24" t="s">
        <v>452</v>
      </c>
      <c r="B384" s="24" t="s">
        <v>57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35059.199999999997</v>
      </c>
      <c r="L384" s="24" t="s">
        <v>452</v>
      </c>
      <c r="M384" s="24" t="s">
        <v>57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35059.199999999997</v>
      </c>
      <c r="W384" t="s">
        <v>456</v>
      </c>
      <c r="X384" t="s">
        <v>456</v>
      </c>
      <c r="AF384" t="e">
        <f>INDEX($B$2:$B$92,MATCH(SMALL(IF(COUNTIF($AF$1:AF383,$B$2:$B$10701)=0,COUNTIF($B$2:$B$10701, "&lt;"&amp;$B$2:$B$10701),""), 1), COUNTIF($B$2:$B$10701, "&lt;"&amp;$B$2:$B$10701), 0))</f>
        <v>#N/A</v>
      </c>
    </row>
    <row r="385" spans="1:32" x14ac:dyDescent="0.25">
      <c r="A385" s="24" t="s">
        <v>452</v>
      </c>
      <c r="B385" s="24" t="s">
        <v>59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35059.199999999997</v>
      </c>
      <c r="L385" s="24" t="s">
        <v>452</v>
      </c>
      <c r="M385" s="24" t="s">
        <v>59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35059.199999999997</v>
      </c>
      <c r="W385" t="s">
        <v>457</v>
      </c>
      <c r="X385" t="s">
        <v>457</v>
      </c>
      <c r="AF385" t="e">
        <f>INDEX($B$2:$B$92,MATCH(SMALL(IF(COUNTIF($AF$1:AF384,$B$2:$B$10701)=0,COUNTIF($B$2:$B$10701, "&lt;"&amp;$B$2:$B$10701),""), 1), COUNTIF($B$2:$B$10701, "&lt;"&amp;$B$2:$B$10701), 0))</f>
        <v>#N/A</v>
      </c>
    </row>
    <row r="386" spans="1:32" x14ac:dyDescent="0.25">
      <c r="A386" s="24" t="s">
        <v>452</v>
      </c>
      <c r="B386" s="24" t="s">
        <v>58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35059.199999999997</v>
      </c>
      <c r="L386" s="24" t="s">
        <v>452</v>
      </c>
      <c r="M386" s="24" t="s">
        <v>58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35059.199999999997</v>
      </c>
      <c r="W386" t="s">
        <v>458</v>
      </c>
      <c r="X386" t="s">
        <v>458</v>
      </c>
      <c r="AF386" t="e">
        <f>INDEX($B$2:$B$92,MATCH(SMALL(IF(COUNTIF($AF$1:AF385,$B$2:$B$10701)=0,COUNTIF($B$2:$B$10701, "&lt;"&amp;$B$2:$B$10701),""), 1), COUNTIF($B$2:$B$10701, "&lt;"&amp;$B$2:$B$10701), 0))</f>
        <v>#N/A</v>
      </c>
    </row>
    <row r="387" spans="1:32" x14ac:dyDescent="0.25">
      <c r="A387" s="24" t="s">
        <v>452</v>
      </c>
      <c r="B387" s="24" t="s">
        <v>1020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35059.199999999997</v>
      </c>
      <c r="L387" s="24" t="s">
        <v>452</v>
      </c>
      <c r="M387" s="24" t="s">
        <v>1020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35059.199999999997</v>
      </c>
      <c r="W387" t="s">
        <v>1185</v>
      </c>
      <c r="X387" t="s">
        <v>1185</v>
      </c>
      <c r="AF387" t="e">
        <f>INDEX($B$2:$B$92,MATCH(SMALL(IF(COUNTIF($AF$1:AF386,$B$2:$B$10701)=0,COUNTIF($B$2:$B$10701, "&lt;"&amp;$B$2:$B$10701),""), 1), COUNTIF($B$2:$B$10701, "&lt;"&amp;$B$2:$B$10701), 0))</f>
        <v>#N/A</v>
      </c>
    </row>
    <row r="388" spans="1:32" x14ac:dyDescent="0.25">
      <c r="A388" s="24" t="s">
        <v>452</v>
      </c>
      <c r="B388" s="24" t="s">
        <v>957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35059.199999999997</v>
      </c>
      <c r="L388" s="24"/>
      <c r="M388" s="24"/>
      <c r="W388" t="s">
        <v>1165</v>
      </c>
      <c r="AF388" t="e">
        <f>INDEX($B$2:$B$92,MATCH(SMALL(IF(COUNTIF($AF$1:AF387,$B$2:$B$10701)=0,COUNTIF($B$2:$B$10701, "&lt;"&amp;$B$2:$B$10701),""), 1), COUNTIF($B$2:$B$10701, "&lt;"&amp;$B$2:$B$10701), 0))</f>
        <v>#N/A</v>
      </c>
    </row>
    <row r="389" spans="1:32" x14ac:dyDescent="0.25">
      <c r="A389" s="24" t="s">
        <v>452</v>
      </c>
      <c r="B389" s="24" t="s">
        <v>55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35059.199999999997</v>
      </c>
      <c r="L389" s="24" t="s">
        <v>452</v>
      </c>
      <c r="M389" s="24" t="s">
        <v>55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35059.199999999997</v>
      </c>
      <c r="W389" t="s">
        <v>454</v>
      </c>
      <c r="X389" t="s">
        <v>454</v>
      </c>
      <c r="AF389" t="e">
        <f>INDEX($B$2:$B$92,MATCH(SMALL(IF(COUNTIF($AF$1:AF388,$B$2:$B$10701)=0,COUNTIF($B$2:$B$10701, "&lt;"&amp;$B$2:$B$10701),""), 1), COUNTIF($B$2:$B$10701, "&lt;"&amp;$B$2:$B$10701), 0))</f>
        <v>#N/A</v>
      </c>
    </row>
    <row r="390" spans="1:32" x14ac:dyDescent="0.25">
      <c r="A390" s="24" t="s">
        <v>460</v>
      </c>
      <c r="B390" s="24" t="s">
        <v>41</v>
      </c>
      <c r="C390">
        <v>1831</v>
      </c>
      <c r="D390">
        <v>21</v>
      </c>
      <c r="E390">
        <v>1.160220994475138</v>
      </c>
      <c r="F390">
        <v>109</v>
      </c>
      <c r="G390">
        <v>27.02</v>
      </c>
      <c r="H390">
        <v>2225</v>
      </c>
      <c r="I390">
        <v>-113</v>
      </c>
      <c r="J390">
        <v>-4.8331907613344738</v>
      </c>
      <c r="K390">
        <v>35059.199999999997</v>
      </c>
      <c r="L390" s="24" t="s">
        <v>460</v>
      </c>
      <c r="M390" s="24" t="s">
        <v>41</v>
      </c>
      <c r="N390">
        <v>18845</v>
      </c>
      <c r="O390">
        <v>703</v>
      </c>
      <c r="P390">
        <v>3.8749862198214089</v>
      </c>
      <c r="Q390">
        <v>11059</v>
      </c>
      <c r="R390">
        <v>25.23</v>
      </c>
      <c r="S390">
        <v>67.25</v>
      </c>
      <c r="T390">
        <v>-20.849999999999991</v>
      </c>
      <c r="U390">
        <v>-23.666288308740064</v>
      </c>
      <c r="V390">
        <v>35059.199999999997</v>
      </c>
      <c r="W390" t="s">
        <v>467</v>
      </c>
      <c r="X390" t="s">
        <v>467</v>
      </c>
      <c r="AF390" t="e">
        <f>INDEX($B$2:$B$92,MATCH(SMALL(IF(COUNTIF($AF$1:AF389,$B$2:$B$10701)=0,COUNTIF($B$2:$B$10701, "&lt;"&amp;$B$2:$B$10701),""), 1), COUNTIF($B$2:$B$10701, "&lt;"&amp;$B$2:$B$10701), 0))</f>
        <v>#N/A</v>
      </c>
    </row>
    <row r="391" spans="1:32" x14ac:dyDescent="0.25">
      <c r="A391" s="24" t="s">
        <v>460</v>
      </c>
      <c r="B391" s="24" t="s">
        <v>56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35059.199999999997</v>
      </c>
      <c r="L391" s="24" t="s">
        <v>460</v>
      </c>
      <c r="M391" s="24" t="s">
        <v>56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35059.199999999997</v>
      </c>
      <c r="W391" t="s">
        <v>462</v>
      </c>
      <c r="X391" t="s">
        <v>462</v>
      </c>
      <c r="AF391" t="e">
        <f>INDEX($B$2:$B$92,MATCH(SMALL(IF(COUNTIF($AF$1:AF390,$B$2:$B$10701)=0,COUNTIF($B$2:$B$10701, "&lt;"&amp;$B$2:$B$10701),""), 1), COUNTIF($B$2:$B$10701, "&lt;"&amp;$B$2:$B$10701), 0))</f>
        <v>#N/A</v>
      </c>
    </row>
    <row r="392" spans="1:32" x14ac:dyDescent="0.25">
      <c r="A392" s="24" t="s">
        <v>460</v>
      </c>
      <c r="B392" s="24" t="s">
        <v>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35059.199999999997</v>
      </c>
      <c r="L392" s="24" t="s">
        <v>460</v>
      </c>
      <c r="M392" s="24" t="s">
        <v>57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35059.199999999997</v>
      </c>
      <c r="W392" t="s">
        <v>463</v>
      </c>
      <c r="X392" t="s">
        <v>463</v>
      </c>
      <c r="AF392" t="e">
        <f>INDEX($B$2:$B$92,MATCH(SMALL(IF(COUNTIF($AF$1:AF391,$B$2:$B$10701)=0,COUNTIF($B$2:$B$10701, "&lt;"&amp;$B$2:$B$10701),""), 1), COUNTIF($B$2:$B$10701, "&lt;"&amp;$B$2:$B$10701), 0))</f>
        <v>#N/A</v>
      </c>
    </row>
    <row r="393" spans="1:32" x14ac:dyDescent="0.25">
      <c r="A393" s="24" t="s">
        <v>460</v>
      </c>
      <c r="B393" s="24" t="s">
        <v>59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35059.199999999997</v>
      </c>
      <c r="L393" s="24" t="s">
        <v>460</v>
      </c>
      <c r="M393" s="24" t="s">
        <v>59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35059.199999999997</v>
      </c>
      <c r="W393" t="s">
        <v>464</v>
      </c>
      <c r="X393" t="s">
        <v>464</v>
      </c>
      <c r="AF393" t="e">
        <f>INDEX($B$2:$B$92,MATCH(SMALL(IF(COUNTIF($AF$1:AF392,$B$2:$B$10701)=0,COUNTIF($B$2:$B$10701, "&lt;"&amp;$B$2:$B$10701),""), 1), COUNTIF($B$2:$B$10701, "&lt;"&amp;$B$2:$B$10701), 0))</f>
        <v>#N/A</v>
      </c>
    </row>
    <row r="394" spans="1:32" x14ac:dyDescent="0.25">
      <c r="A394" s="24" t="s">
        <v>460</v>
      </c>
      <c r="B394" s="24" t="s">
        <v>58</v>
      </c>
      <c r="C394">
        <v>305</v>
      </c>
      <c r="D394">
        <v>3</v>
      </c>
      <c r="E394">
        <v>0.99337748344370858</v>
      </c>
      <c r="F394">
        <v>69</v>
      </c>
      <c r="G394">
        <v>19.95</v>
      </c>
      <c r="H394">
        <v>2650</v>
      </c>
      <c r="I394">
        <v>-73.25</v>
      </c>
      <c r="J394">
        <v>-2.6898007894978422</v>
      </c>
      <c r="K394">
        <v>35059.199999999997</v>
      </c>
      <c r="L394" s="24" t="s">
        <v>460</v>
      </c>
      <c r="M394" s="24" t="s">
        <v>58</v>
      </c>
      <c r="N394">
        <v>1995</v>
      </c>
      <c r="O394">
        <v>55</v>
      </c>
      <c r="P394">
        <v>2.8350515463917527</v>
      </c>
      <c r="Q394">
        <v>1490</v>
      </c>
      <c r="R394">
        <v>24.34</v>
      </c>
      <c r="S394">
        <v>344.05</v>
      </c>
      <c r="T394">
        <v>-8.0500000000000114</v>
      </c>
      <c r="U394">
        <v>-2.2862823061630251</v>
      </c>
      <c r="V394">
        <v>35059.199999999997</v>
      </c>
      <c r="W394" t="s">
        <v>465</v>
      </c>
      <c r="X394" t="s">
        <v>465</v>
      </c>
      <c r="AF394" t="e">
        <f>INDEX($B$2:$B$92,MATCH(SMALL(IF(COUNTIF($AF$1:AF393,$B$2:$B$10701)=0,COUNTIF($B$2:$B$10701, "&lt;"&amp;$B$2:$B$10701),""), 1), COUNTIF($B$2:$B$10701, "&lt;"&amp;$B$2:$B$10701), 0))</f>
        <v>#N/A</v>
      </c>
    </row>
    <row r="395" spans="1:32" x14ac:dyDescent="0.25">
      <c r="A395" s="24" t="s">
        <v>460</v>
      </c>
      <c r="B395" s="24" t="s">
        <v>1020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35059.199999999997</v>
      </c>
      <c r="L395" s="24" t="s">
        <v>460</v>
      </c>
      <c r="M395" s="24" t="s">
        <v>1020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35059.199999999997</v>
      </c>
      <c r="W395" t="s">
        <v>1186</v>
      </c>
      <c r="X395" t="s">
        <v>1186</v>
      </c>
      <c r="AF395" t="e">
        <f>INDEX($B$2:$B$92,MATCH(SMALL(IF(COUNTIF($AF$1:AF394,$B$2:$B$10701)=0,COUNTIF($B$2:$B$10701, "&lt;"&amp;$B$2:$B$10701),""), 1), COUNTIF($B$2:$B$10701, "&lt;"&amp;$B$2:$B$10701), 0))</f>
        <v>#N/A</v>
      </c>
    </row>
    <row r="396" spans="1:32" x14ac:dyDescent="0.25">
      <c r="A396" s="24" t="s">
        <v>460</v>
      </c>
      <c r="B396" s="24" t="s">
        <v>957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35059.199999999997</v>
      </c>
      <c r="L396" s="24" t="s">
        <v>460</v>
      </c>
      <c r="M396" s="24" t="s">
        <v>957</v>
      </c>
      <c r="N396">
        <v>164</v>
      </c>
      <c r="O396">
        <v>34</v>
      </c>
      <c r="P396">
        <v>26.153846153846153</v>
      </c>
      <c r="Q396">
        <v>55</v>
      </c>
      <c r="R396">
        <v>24.56</v>
      </c>
      <c r="S396">
        <v>520</v>
      </c>
      <c r="T396">
        <v>-14.149999999999975</v>
      </c>
      <c r="U396">
        <v>-2.6490686136852903</v>
      </c>
      <c r="V396">
        <v>35059.199999999997</v>
      </c>
      <c r="W396" t="s">
        <v>971</v>
      </c>
      <c r="X396" t="s">
        <v>971</v>
      </c>
      <c r="AF396" t="e">
        <f>INDEX($B$2:$B$92,MATCH(SMALL(IF(COUNTIF($AF$1:AF395,$B$2:$B$10701)=0,COUNTIF($B$2:$B$10701, "&lt;"&amp;$B$2:$B$10701),""), 1), COUNTIF($B$2:$B$10701, "&lt;"&amp;$B$2:$B$10701), 0))</f>
        <v>#N/A</v>
      </c>
    </row>
    <row r="397" spans="1:32" x14ac:dyDescent="0.25">
      <c r="A397" s="24"/>
      <c r="B397" s="24"/>
      <c r="L397" s="24" t="s">
        <v>460</v>
      </c>
      <c r="M397" s="24" t="s">
        <v>42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35059.199999999997</v>
      </c>
      <c r="X397" t="s">
        <v>1192</v>
      </c>
      <c r="AF397" t="e">
        <f>INDEX($B$2:$B$92,MATCH(SMALL(IF(COUNTIF($AF$1:AF396,$B$2:$B$10701)=0,COUNTIF($B$2:$B$10701, "&lt;"&amp;$B$2:$B$10701),""), 1), COUNTIF($B$2:$B$10701, "&lt;"&amp;$B$2:$B$10701), 0))</f>
        <v>#N/A</v>
      </c>
    </row>
    <row r="398" spans="1:32" x14ac:dyDescent="0.25">
      <c r="A398" s="24" t="s">
        <v>460</v>
      </c>
      <c r="B398" s="24" t="s">
        <v>54</v>
      </c>
      <c r="C398">
        <v>509</v>
      </c>
      <c r="D398">
        <v>69</v>
      </c>
      <c r="E398">
        <v>15.681818181818182</v>
      </c>
      <c r="F398">
        <v>294</v>
      </c>
      <c r="G398">
        <v>0</v>
      </c>
      <c r="H398">
        <v>2080</v>
      </c>
      <c r="I398">
        <v>-142.65000000000009</v>
      </c>
      <c r="J398">
        <v>-6.4180145322025552</v>
      </c>
      <c r="K398">
        <v>35059.199999999997</v>
      </c>
      <c r="L398" s="24" t="s">
        <v>460</v>
      </c>
      <c r="M398" s="24" t="s">
        <v>54</v>
      </c>
      <c r="N398">
        <v>26279</v>
      </c>
      <c r="O398">
        <v>13161</v>
      </c>
      <c r="P398">
        <v>100.32779387101692</v>
      </c>
      <c r="Q398">
        <v>184463</v>
      </c>
      <c r="R398">
        <v>26.64</v>
      </c>
      <c r="S398">
        <v>16.3</v>
      </c>
      <c r="T398">
        <v>-13.4</v>
      </c>
      <c r="U398">
        <v>-45.117845117845114</v>
      </c>
      <c r="V398">
        <v>35059.199999999997</v>
      </c>
      <c r="W398" t="s">
        <v>466</v>
      </c>
      <c r="X398" t="s">
        <v>466</v>
      </c>
      <c r="AF398" t="e">
        <f>INDEX($B$2:$B$92,MATCH(SMALL(IF(COUNTIF($AF$1:AF397,$B$2:$B$10701)=0,COUNTIF($B$2:$B$10701, "&lt;"&amp;$B$2:$B$10701),""), 1), COUNTIF($B$2:$B$10701, "&lt;"&amp;$B$2:$B$10701), 0))</f>
        <v>#N/A</v>
      </c>
    </row>
    <row r="399" spans="1:32" x14ac:dyDescent="0.25">
      <c r="A399" s="24" t="s">
        <v>460</v>
      </c>
      <c r="B399" s="24" t="s">
        <v>55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35059.199999999997</v>
      </c>
      <c r="L399" s="24" t="s">
        <v>460</v>
      </c>
      <c r="M399" s="24" t="s">
        <v>55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35059.199999999997</v>
      </c>
      <c r="W399" t="s">
        <v>461</v>
      </c>
      <c r="X399" t="s">
        <v>461</v>
      </c>
      <c r="AF399" t="e">
        <f>INDEX($B$2:$B$92,MATCH(SMALL(IF(COUNTIF($AF$1:AF398,$B$2:$B$10701)=0,COUNTIF($B$2:$B$10701, "&lt;"&amp;$B$2:$B$10701),""), 1), COUNTIF($B$2:$B$10701, "&lt;"&amp;$B$2:$B$10701), 0))</f>
        <v>#N/A</v>
      </c>
    </row>
    <row r="400" spans="1:32" x14ac:dyDescent="0.25">
      <c r="A400" s="24" t="s">
        <v>468</v>
      </c>
      <c r="B400" s="24" t="s">
        <v>41</v>
      </c>
      <c r="C400">
        <v>30</v>
      </c>
      <c r="D400">
        <v>4</v>
      </c>
      <c r="E400">
        <v>15.384615384615383</v>
      </c>
      <c r="F400">
        <v>10</v>
      </c>
      <c r="G400">
        <v>23.69</v>
      </c>
      <c r="H400">
        <v>2116.5500000000002</v>
      </c>
      <c r="I400">
        <v>-71.949999999999818</v>
      </c>
      <c r="J400">
        <v>-3.287639936029235</v>
      </c>
      <c r="K400">
        <v>35059.199999999997</v>
      </c>
      <c r="L400" s="24" t="s">
        <v>468</v>
      </c>
      <c r="M400" s="24" t="s">
        <v>41</v>
      </c>
      <c r="N400">
        <v>843</v>
      </c>
      <c r="O400">
        <v>68</v>
      </c>
      <c r="P400">
        <v>8.7741935483870961</v>
      </c>
      <c r="Q400">
        <v>668</v>
      </c>
      <c r="R400">
        <v>25.05</v>
      </c>
      <c r="S400">
        <v>73.650000000000006</v>
      </c>
      <c r="T400">
        <v>-22.549999999999997</v>
      </c>
      <c r="U400">
        <v>-23.440748440748436</v>
      </c>
      <c r="V400">
        <v>35059.199999999997</v>
      </c>
      <c r="W400" t="s">
        <v>469</v>
      </c>
      <c r="X400" t="s">
        <v>469</v>
      </c>
      <c r="AF400" t="e">
        <f>INDEX($B$2:$B$92,MATCH(SMALL(IF(COUNTIF($AF$1:AF399,$B$2:$B$10701)=0,COUNTIF($B$2:$B$10701, "&lt;"&amp;$B$2:$B$10701),""), 1), COUNTIF($B$2:$B$10701, "&lt;"&amp;$B$2:$B$10701), 0))</f>
        <v>#N/A</v>
      </c>
    </row>
    <row r="401" spans="1:32" x14ac:dyDescent="0.25">
      <c r="A401" s="24" t="s">
        <v>468</v>
      </c>
      <c r="B401" s="24" t="s">
        <v>55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35059.199999999997</v>
      </c>
      <c r="L401" s="24" t="s">
        <v>468</v>
      </c>
      <c r="M401" s="24" t="s">
        <v>55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35059.199999999997</v>
      </c>
      <c r="W401" t="s">
        <v>470</v>
      </c>
      <c r="X401" t="s">
        <v>470</v>
      </c>
      <c r="AF401" t="e">
        <f>INDEX($B$2:$B$92,MATCH(SMALL(IF(COUNTIF($AF$1:AF400,$B$2:$B$10701)=0,COUNTIF($B$2:$B$10701, "&lt;"&amp;$B$2:$B$10701),""), 1), COUNTIF($B$2:$B$10701, "&lt;"&amp;$B$2:$B$10701), 0))</f>
        <v>#N/A</v>
      </c>
    </row>
    <row r="402" spans="1:32" x14ac:dyDescent="0.25">
      <c r="A402" s="24" t="s">
        <v>468</v>
      </c>
      <c r="B402" s="24" t="s">
        <v>56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35059.199999999997</v>
      </c>
      <c r="L402" s="24" t="s">
        <v>468</v>
      </c>
      <c r="M402" s="24" t="s">
        <v>56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35059.199999999997</v>
      </c>
      <c r="W402" t="s">
        <v>471</v>
      </c>
      <c r="X402" t="s">
        <v>471</v>
      </c>
      <c r="AF402" t="e">
        <f>INDEX($B$2:$B$92,MATCH(SMALL(IF(COUNTIF($AF$1:AF401,$B$2:$B$10701)=0,COUNTIF($B$2:$B$10701, "&lt;"&amp;$B$2:$B$10701),""), 1), COUNTIF($B$2:$B$10701, "&lt;"&amp;$B$2:$B$10701), 0))</f>
        <v>#N/A</v>
      </c>
    </row>
    <row r="403" spans="1:32" x14ac:dyDescent="0.25">
      <c r="A403" s="24" t="s">
        <v>468</v>
      </c>
      <c r="B403" s="24" t="s">
        <v>57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35059.199999999997</v>
      </c>
      <c r="L403" s="24" t="s">
        <v>468</v>
      </c>
      <c r="M403" s="24" t="s">
        <v>57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35059.199999999997</v>
      </c>
      <c r="W403" t="s">
        <v>472</v>
      </c>
      <c r="X403" t="s">
        <v>472</v>
      </c>
      <c r="AF403" t="e">
        <f>INDEX($B$2:$B$92,MATCH(SMALL(IF(COUNTIF($AF$1:AF402,$B$2:$B$10701)=0,COUNTIF($B$2:$B$10701, "&lt;"&amp;$B$2:$B$10701),""), 1), COUNTIF($B$2:$B$10701, "&lt;"&amp;$B$2:$B$10701), 0))</f>
        <v>#N/A</v>
      </c>
    </row>
    <row r="404" spans="1:32" x14ac:dyDescent="0.25">
      <c r="A404" s="24" t="s">
        <v>468</v>
      </c>
      <c r="B404" s="24" t="s">
        <v>59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35059.199999999997</v>
      </c>
      <c r="L404" s="24" t="s">
        <v>468</v>
      </c>
      <c r="M404" s="24" t="s">
        <v>59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35059.199999999997</v>
      </c>
      <c r="W404" t="s">
        <v>473</v>
      </c>
      <c r="X404" t="s">
        <v>473</v>
      </c>
      <c r="AF404" t="e">
        <f>INDEX($B$2:$B$92,MATCH(SMALL(IF(COUNTIF($AF$1:AF403,$B$2:$B$10701)=0,COUNTIF($B$2:$B$10701, "&lt;"&amp;$B$2:$B$10701),""), 1), COUNTIF($B$2:$B$10701, "&lt;"&amp;$B$2:$B$10701), 0))</f>
        <v>#N/A</v>
      </c>
    </row>
    <row r="405" spans="1:32" x14ac:dyDescent="0.25">
      <c r="A405" s="24" t="s">
        <v>468</v>
      </c>
      <c r="B405" s="24" t="s">
        <v>58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35059.199999999997</v>
      </c>
      <c r="L405" s="24" t="s">
        <v>468</v>
      </c>
      <c r="M405" s="24" t="s">
        <v>58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35059.199999999997</v>
      </c>
      <c r="W405" t="s">
        <v>474</v>
      </c>
      <c r="X405" t="s">
        <v>474</v>
      </c>
      <c r="AF405" t="e">
        <f>INDEX($B$2:$B$92,MATCH(SMALL(IF(COUNTIF($AF$1:AF404,$B$2:$B$10701)=0,COUNTIF($B$2:$B$10701, "&lt;"&amp;$B$2:$B$10701),""), 1), COUNTIF($B$2:$B$10701, "&lt;"&amp;$B$2:$B$10701), 0))</f>
        <v>#N/A</v>
      </c>
    </row>
    <row r="406" spans="1:32" x14ac:dyDescent="0.25">
      <c r="A406" s="24" t="s">
        <v>468</v>
      </c>
      <c r="B406" s="24" t="s">
        <v>1020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35059.199999999997</v>
      </c>
      <c r="L406" s="24"/>
      <c r="M406" s="24"/>
      <c r="W406" t="s">
        <v>1187</v>
      </c>
      <c r="AF406" t="e">
        <f>INDEX($B$2:$B$92,MATCH(SMALL(IF(COUNTIF($AF$1:AF405,$B$2:$B$10701)=0,COUNTIF($B$2:$B$10701, "&lt;"&amp;$B$2:$B$10701),""), 1), COUNTIF($B$2:$B$10701, "&lt;"&amp;$B$2:$B$10701), 0))</f>
        <v>#N/A</v>
      </c>
    </row>
    <row r="407" spans="1:32" x14ac:dyDescent="0.25">
      <c r="A407" s="24" t="s">
        <v>468</v>
      </c>
      <c r="B407" s="24" t="s">
        <v>957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35059.199999999997</v>
      </c>
      <c r="L407" s="24"/>
      <c r="M407" s="24"/>
      <c r="W407" t="s">
        <v>1114</v>
      </c>
      <c r="AF407" t="e">
        <f>INDEX($B$2:$B$92,MATCH(SMALL(IF(COUNTIF($AF$1:AF406,$B$2:$B$10701)=0,COUNTIF($B$2:$B$10701, "&lt;"&amp;$B$2:$B$10701),""), 1), COUNTIF($B$2:$B$10701, "&lt;"&amp;$B$2:$B$10701), 0))</f>
        <v>#N/A</v>
      </c>
    </row>
    <row r="408" spans="1:32" x14ac:dyDescent="0.25">
      <c r="A408" s="24" t="s">
        <v>468</v>
      </c>
      <c r="B408" s="24" t="s">
        <v>54</v>
      </c>
      <c r="C408">
        <v>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35059.199999999997</v>
      </c>
      <c r="L408" s="24" t="s">
        <v>468</v>
      </c>
      <c r="M408" s="24" t="s">
        <v>54</v>
      </c>
      <c r="N408">
        <v>2912</v>
      </c>
      <c r="O408">
        <v>750</v>
      </c>
      <c r="P408">
        <v>34.690101757631822</v>
      </c>
      <c r="Q408">
        <v>28413</v>
      </c>
      <c r="R408">
        <v>25.73</v>
      </c>
      <c r="S408">
        <v>17.2</v>
      </c>
      <c r="T408">
        <v>-14.7</v>
      </c>
      <c r="U408">
        <v>-46.081504702194358</v>
      </c>
      <c r="V408">
        <v>35059.199999999997</v>
      </c>
      <c r="W408" t="s">
        <v>475</v>
      </c>
      <c r="X408" t="s">
        <v>475</v>
      </c>
      <c r="AF408" t="e">
        <f>INDEX($B$2:$B$92,MATCH(SMALL(IF(COUNTIF($AF$1:AF407,$B$2:$B$10701)=0,COUNTIF($B$2:$B$10701, "&lt;"&amp;$B$2:$B$10701),""), 1), COUNTIF($B$2:$B$10701, "&lt;"&amp;$B$2:$B$10701), 0))</f>
        <v>#N/A</v>
      </c>
    </row>
    <row r="409" spans="1:32" x14ac:dyDescent="0.25">
      <c r="A409" s="24" t="s">
        <v>476</v>
      </c>
      <c r="B409" s="24" t="s">
        <v>41</v>
      </c>
      <c r="C409">
        <v>45</v>
      </c>
      <c r="D409">
        <v>0</v>
      </c>
      <c r="E409">
        <v>0</v>
      </c>
      <c r="F409">
        <v>2</v>
      </c>
      <c r="G409">
        <v>39.96</v>
      </c>
      <c r="H409">
        <v>2069.0500000000002</v>
      </c>
      <c r="I409">
        <v>-38.399999999999629</v>
      </c>
      <c r="J409">
        <v>-1.8221072860565912</v>
      </c>
      <c r="K409">
        <v>35059.199999999997</v>
      </c>
      <c r="L409" s="24" t="s">
        <v>476</v>
      </c>
      <c r="M409" s="24" t="s">
        <v>41</v>
      </c>
      <c r="N409">
        <v>318</v>
      </c>
      <c r="O409">
        <v>70</v>
      </c>
      <c r="P409">
        <v>28.225806451612904</v>
      </c>
      <c r="Q409">
        <v>659</v>
      </c>
      <c r="R409">
        <v>24.62</v>
      </c>
      <c r="S409">
        <v>81.95</v>
      </c>
      <c r="T409">
        <v>-16</v>
      </c>
      <c r="U409">
        <v>-16.334864726901479</v>
      </c>
      <c r="V409">
        <v>35059.199999999997</v>
      </c>
      <c r="W409" t="s">
        <v>478</v>
      </c>
      <c r="X409" t="s">
        <v>478</v>
      </c>
      <c r="AF409" t="e">
        <f>INDEX($B$2:$B$92,MATCH(SMALL(IF(COUNTIF($AF$1:AF408,$B$2:$B$10701)=0,COUNTIF($B$2:$B$10701, "&lt;"&amp;$B$2:$B$10701),""), 1), COUNTIF($B$2:$B$10701, "&lt;"&amp;$B$2:$B$10701), 0))</f>
        <v>#N/A</v>
      </c>
    </row>
    <row r="410" spans="1:32" x14ac:dyDescent="0.25">
      <c r="A410" s="24" t="s">
        <v>476</v>
      </c>
      <c r="B410" s="24" t="s">
        <v>54</v>
      </c>
      <c r="C410">
        <v>14</v>
      </c>
      <c r="D410">
        <v>7</v>
      </c>
      <c r="E410">
        <v>100</v>
      </c>
      <c r="F410">
        <v>14</v>
      </c>
      <c r="G410">
        <v>0</v>
      </c>
      <c r="H410">
        <v>1860</v>
      </c>
      <c r="I410">
        <v>-165</v>
      </c>
      <c r="J410">
        <v>-8.1481481481481488</v>
      </c>
      <c r="K410">
        <v>35059.199999999997</v>
      </c>
      <c r="L410" s="24" t="s">
        <v>476</v>
      </c>
      <c r="M410" s="24" t="s">
        <v>54</v>
      </c>
      <c r="N410">
        <v>2439</v>
      </c>
      <c r="O410">
        <v>1223</v>
      </c>
      <c r="P410">
        <v>100.57565789473684</v>
      </c>
      <c r="Q410">
        <v>36674</v>
      </c>
      <c r="R410">
        <v>25.18</v>
      </c>
      <c r="S410">
        <v>19.100000000000001</v>
      </c>
      <c r="T410">
        <v>-16.25</v>
      </c>
      <c r="U410">
        <v>-45.968882602545968</v>
      </c>
      <c r="V410">
        <v>35059.199999999997</v>
      </c>
      <c r="W410" t="s">
        <v>477</v>
      </c>
      <c r="X410" t="s">
        <v>477</v>
      </c>
      <c r="AF410" t="e">
        <f>INDEX($B$2:$B$92,MATCH(SMALL(IF(COUNTIF($AF$1:AF409,$B$2:$B$10701)=0,COUNTIF($B$2:$B$10701, "&lt;"&amp;$B$2:$B$10701),""), 1), COUNTIF($B$2:$B$10701, "&lt;"&amp;$B$2:$B$10701), 0))</f>
        <v>#N/A</v>
      </c>
    </row>
    <row r="411" spans="1:32" x14ac:dyDescent="0.25">
      <c r="A411" s="24" t="s">
        <v>476</v>
      </c>
      <c r="B411" s="24" t="s">
        <v>56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35059.199999999997</v>
      </c>
      <c r="L411" s="24" t="s">
        <v>476</v>
      </c>
      <c r="M411" s="24" t="s">
        <v>56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35059.199999999997</v>
      </c>
      <c r="W411" t="s">
        <v>480</v>
      </c>
      <c r="X411" t="s">
        <v>480</v>
      </c>
      <c r="AF411" t="e">
        <f>INDEX($B$2:$B$92,MATCH(SMALL(IF(COUNTIF($AF$1:AF410,$B$2:$B$10701)=0,COUNTIF($B$2:$B$10701, "&lt;"&amp;$B$2:$B$10701),""), 1), COUNTIF($B$2:$B$10701, "&lt;"&amp;$B$2:$B$10701), 0))</f>
        <v>#N/A</v>
      </c>
    </row>
    <row r="412" spans="1:32" x14ac:dyDescent="0.25">
      <c r="A412" s="24" t="s">
        <v>476</v>
      </c>
      <c r="B412" s="24" t="s">
        <v>57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35059.199999999997</v>
      </c>
      <c r="L412" s="24" t="s">
        <v>476</v>
      </c>
      <c r="M412" s="24" t="s">
        <v>57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35059.199999999997</v>
      </c>
      <c r="W412" t="s">
        <v>483</v>
      </c>
      <c r="X412" t="s">
        <v>483</v>
      </c>
      <c r="AF412" t="e">
        <f>INDEX($B$2:$B$92,MATCH(SMALL(IF(COUNTIF($AF$1:AF411,$B$2:$B$10701)=0,COUNTIF($B$2:$B$10701, "&lt;"&amp;$B$2:$B$10701),""), 1), COUNTIF($B$2:$B$10701, "&lt;"&amp;$B$2:$B$10701), 0))</f>
        <v>#N/A</v>
      </c>
    </row>
    <row r="413" spans="1:32" x14ac:dyDescent="0.25">
      <c r="A413" s="24" t="s">
        <v>476</v>
      </c>
      <c r="B413" s="24" t="s">
        <v>59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35059.199999999997</v>
      </c>
      <c r="L413" s="24" t="s">
        <v>476</v>
      </c>
      <c r="M413" s="24" t="s">
        <v>59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35059.199999999997</v>
      </c>
      <c r="W413" t="s">
        <v>481</v>
      </c>
      <c r="X413" t="s">
        <v>481</v>
      </c>
      <c r="AF413" t="e">
        <f>INDEX($B$2:$B$92,MATCH(SMALL(IF(COUNTIF($AF$1:AF412,$B$2:$B$10701)=0,COUNTIF($B$2:$B$10701, "&lt;"&amp;$B$2:$B$10701),""), 1), COUNTIF($B$2:$B$10701, "&lt;"&amp;$B$2:$B$10701), 0))</f>
        <v>#N/A</v>
      </c>
    </row>
    <row r="414" spans="1:32" x14ac:dyDescent="0.25">
      <c r="A414" s="24" t="s">
        <v>476</v>
      </c>
      <c r="B414" s="24" t="s">
        <v>58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35059.199999999997</v>
      </c>
      <c r="L414" s="24" t="s">
        <v>476</v>
      </c>
      <c r="M414" s="24" t="s">
        <v>58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35059.199999999997</v>
      </c>
      <c r="W414" t="s">
        <v>482</v>
      </c>
      <c r="X414" t="s">
        <v>482</v>
      </c>
      <c r="AF414" t="e">
        <f>INDEX($B$2:$B$92,MATCH(SMALL(IF(COUNTIF($AF$1:AF413,$B$2:$B$10701)=0,COUNTIF($B$2:$B$10701, "&lt;"&amp;$B$2:$B$10701),""), 1), COUNTIF($B$2:$B$10701, "&lt;"&amp;$B$2:$B$10701), 0))</f>
        <v>#N/A</v>
      </c>
    </row>
    <row r="415" spans="1:32" x14ac:dyDescent="0.25">
      <c r="A415" s="24" t="s">
        <v>476</v>
      </c>
      <c r="B415" s="24" t="s">
        <v>1020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35059.199999999997</v>
      </c>
      <c r="L415" s="24"/>
      <c r="M415" s="24"/>
      <c r="W415" t="s">
        <v>1188</v>
      </c>
      <c r="AF415" t="e">
        <f>INDEX($B$2:$B$92,MATCH(SMALL(IF(COUNTIF($AF$1:AF414,$B$2:$B$10701)=0,COUNTIF($B$2:$B$10701, "&lt;"&amp;$B$2:$B$10701),""), 1), COUNTIF($B$2:$B$10701, "&lt;"&amp;$B$2:$B$10701), 0))</f>
        <v>#N/A</v>
      </c>
    </row>
    <row r="416" spans="1:32" x14ac:dyDescent="0.25">
      <c r="A416" s="24" t="s">
        <v>476</v>
      </c>
      <c r="B416" s="24" t="s">
        <v>957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35059.199999999997</v>
      </c>
      <c r="L416" s="24"/>
      <c r="M416" s="24"/>
      <c r="W416" t="s">
        <v>1115</v>
      </c>
      <c r="AF416" t="e">
        <f>INDEX($B$2:$B$92,MATCH(SMALL(IF(COUNTIF($AF$1:AF415,$B$2:$B$10701)=0,COUNTIF($B$2:$B$10701, "&lt;"&amp;$B$2:$B$10701),""), 1), COUNTIF($B$2:$B$10701, "&lt;"&amp;$B$2:$B$10701), 0))</f>
        <v>#N/A</v>
      </c>
    </row>
    <row r="417" spans="1:32" x14ac:dyDescent="0.25">
      <c r="A417" s="24" t="s">
        <v>476</v>
      </c>
      <c r="B417" s="24" t="s">
        <v>55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35059.199999999997</v>
      </c>
      <c r="L417" s="24" t="s">
        <v>476</v>
      </c>
      <c r="M417" s="24" t="s">
        <v>55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35059.199999999997</v>
      </c>
      <c r="W417" t="s">
        <v>479</v>
      </c>
      <c r="X417" t="s">
        <v>479</v>
      </c>
      <c r="AF417" t="e">
        <f>INDEX($B$2:$B$92,MATCH(SMALL(IF(COUNTIF($AF$1:AF416,$B$2:$B$10701)=0,COUNTIF($B$2:$B$10701, "&lt;"&amp;$B$2:$B$10701),""), 1), COUNTIF($B$2:$B$10701, "&lt;"&amp;$B$2:$B$10701), 0))</f>
        <v>#N/A</v>
      </c>
    </row>
    <row r="418" spans="1:32" x14ac:dyDescent="0.25">
      <c r="A418" s="24" t="s">
        <v>484</v>
      </c>
      <c r="B418" s="24" t="s">
        <v>54</v>
      </c>
      <c r="C418">
        <v>53</v>
      </c>
      <c r="D418">
        <v>53</v>
      </c>
      <c r="E418">
        <v>0</v>
      </c>
      <c r="F418">
        <v>335</v>
      </c>
      <c r="G418">
        <v>30.19</v>
      </c>
      <c r="H418">
        <v>1829.1</v>
      </c>
      <c r="I418">
        <v>84.299999999999955</v>
      </c>
      <c r="J418">
        <v>4.8314993122420891</v>
      </c>
      <c r="K418">
        <v>35059.199999999997</v>
      </c>
      <c r="L418" s="24" t="s">
        <v>484</v>
      </c>
      <c r="M418" s="24" t="s">
        <v>54</v>
      </c>
      <c r="N418">
        <v>3607</v>
      </c>
      <c r="O418">
        <v>3202</v>
      </c>
      <c r="P418">
        <v>790.61728395061732</v>
      </c>
      <c r="Q418">
        <v>39853</v>
      </c>
      <c r="R418">
        <v>24.47</v>
      </c>
      <c r="S418">
        <v>21.1</v>
      </c>
      <c r="T418">
        <v>-17.850000000000001</v>
      </c>
      <c r="U418">
        <v>-45.827984595635428</v>
      </c>
      <c r="V418">
        <v>35059.199999999997</v>
      </c>
      <c r="W418" t="s">
        <v>485</v>
      </c>
      <c r="X418" t="s">
        <v>485</v>
      </c>
      <c r="AF418" t="e">
        <f>INDEX($B$2:$B$92,MATCH(SMALL(IF(COUNTIF($AF$1:AF417,$B$2:$B$10701)=0,COUNTIF($B$2:$B$10701, "&lt;"&amp;$B$2:$B$10701),""), 1), COUNTIF($B$2:$B$10701, "&lt;"&amp;$B$2:$B$10701), 0))</f>
        <v>#N/A</v>
      </c>
    </row>
    <row r="419" spans="1:32" x14ac:dyDescent="0.25">
      <c r="A419" s="24" t="s">
        <v>484</v>
      </c>
      <c r="B419" s="24" t="s">
        <v>55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35059.199999999997</v>
      </c>
      <c r="L419" s="24" t="s">
        <v>484</v>
      </c>
      <c r="M419" s="24" t="s">
        <v>55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35059.199999999997</v>
      </c>
      <c r="W419" t="s">
        <v>487</v>
      </c>
      <c r="X419" t="s">
        <v>487</v>
      </c>
      <c r="AF419" t="e">
        <f>INDEX($B$2:$B$92,MATCH(SMALL(IF(COUNTIF($AF$1:AF418,$B$2:$B$10701)=0,COUNTIF($B$2:$B$10701, "&lt;"&amp;$B$2:$B$10701),""), 1), COUNTIF($B$2:$B$10701, "&lt;"&amp;$B$2:$B$10701), 0))</f>
        <v>#N/A</v>
      </c>
    </row>
    <row r="420" spans="1:32" x14ac:dyDescent="0.25">
      <c r="A420" s="24" t="s">
        <v>484</v>
      </c>
      <c r="B420" s="24" t="s">
        <v>56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35059.199999999997</v>
      </c>
      <c r="L420" s="24" t="s">
        <v>484</v>
      </c>
      <c r="M420" s="24" t="s">
        <v>56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35059.199999999997</v>
      </c>
      <c r="W420" t="s">
        <v>488</v>
      </c>
      <c r="X420" t="s">
        <v>488</v>
      </c>
      <c r="AF420" t="e">
        <f>INDEX($B$2:$B$92,MATCH(SMALL(IF(COUNTIF($AF$1:AF419,$B$2:$B$10701)=0,COUNTIF($B$2:$B$10701, "&lt;"&amp;$B$2:$B$10701),""), 1), COUNTIF($B$2:$B$10701, "&lt;"&amp;$B$2:$B$10701), 0))</f>
        <v>#N/A</v>
      </c>
    </row>
    <row r="421" spans="1:32" x14ac:dyDescent="0.25">
      <c r="A421" s="24" t="s">
        <v>484</v>
      </c>
      <c r="B421" s="24" t="s">
        <v>57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35059.199999999997</v>
      </c>
      <c r="L421" s="24" t="s">
        <v>484</v>
      </c>
      <c r="M421" s="24" t="s">
        <v>57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35059.199999999997</v>
      </c>
      <c r="W421" t="s">
        <v>489</v>
      </c>
      <c r="X421" t="s">
        <v>489</v>
      </c>
      <c r="AF421" t="e">
        <f>INDEX($B$2:$B$92,MATCH(SMALL(IF(COUNTIF($AF$1:AF420,$B$2:$B$10701)=0,COUNTIF($B$2:$B$10701, "&lt;"&amp;$B$2:$B$10701),""), 1), COUNTIF($B$2:$B$10701, "&lt;"&amp;$B$2:$B$10701), 0))</f>
        <v>#N/A</v>
      </c>
    </row>
    <row r="422" spans="1:32" x14ac:dyDescent="0.25">
      <c r="A422" s="24" t="s">
        <v>484</v>
      </c>
      <c r="B422" s="24" t="s">
        <v>59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35059.199999999997</v>
      </c>
      <c r="L422" s="24" t="s">
        <v>484</v>
      </c>
      <c r="M422" s="24" t="s">
        <v>59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35059.199999999997</v>
      </c>
      <c r="W422" t="s">
        <v>490</v>
      </c>
      <c r="X422" t="s">
        <v>490</v>
      </c>
      <c r="AF422" t="e">
        <f>INDEX($B$2:$B$92,MATCH(SMALL(IF(COUNTIF($AF$1:AF421,$B$2:$B$10701)=0,COUNTIF($B$2:$B$10701, "&lt;"&amp;$B$2:$B$10701),""), 1), COUNTIF($B$2:$B$10701, "&lt;"&amp;$B$2:$B$10701), 0))</f>
        <v>#N/A</v>
      </c>
    </row>
    <row r="423" spans="1:32" x14ac:dyDescent="0.25">
      <c r="A423" s="24" t="s">
        <v>484</v>
      </c>
      <c r="B423" s="24" t="s">
        <v>58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35059.199999999997</v>
      </c>
      <c r="L423" s="24" t="s">
        <v>484</v>
      </c>
      <c r="M423" s="24" t="s">
        <v>58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35059.199999999997</v>
      </c>
      <c r="W423" t="s">
        <v>491</v>
      </c>
      <c r="X423" t="s">
        <v>491</v>
      </c>
      <c r="AF423" t="e">
        <f>INDEX($B$2:$B$92,MATCH(SMALL(IF(COUNTIF($AF$1:AF422,$B$2:$B$10701)=0,COUNTIF($B$2:$B$10701, "&lt;"&amp;$B$2:$B$10701),""), 1), COUNTIF($B$2:$B$10701, "&lt;"&amp;$B$2:$B$10701), 0))</f>
        <v>#N/A</v>
      </c>
    </row>
    <row r="424" spans="1:32" x14ac:dyDescent="0.25">
      <c r="A424" s="24" t="s">
        <v>484</v>
      </c>
      <c r="B424" s="24" t="s">
        <v>1020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35059.199999999997</v>
      </c>
      <c r="L424" s="24"/>
      <c r="M424" s="24"/>
      <c r="W424" t="s">
        <v>1189</v>
      </c>
      <c r="AF424" t="e">
        <f>INDEX($B$2:$B$92,MATCH(SMALL(IF(COUNTIF($AF$1:AF423,$B$2:$B$10701)=0,COUNTIF($B$2:$B$10701, "&lt;"&amp;$B$2:$B$10701),""), 1), COUNTIF($B$2:$B$10701, "&lt;"&amp;$B$2:$B$10701), 0))</f>
        <v>#N/A</v>
      </c>
    </row>
    <row r="425" spans="1:32" x14ac:dyDescent="0.25">
      <c r="A425" s="24" t="s">
        <v>484</v>
      </c>
      <c r="B425" s="24" t="s">
        <v>957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35059.199999999997</v>
      </c>
      <c r="L425" s="24"/>
      <c r="M425" s="24"/>
      <c r="W425" t="s">
        <v>1116</v>
      </c>
      <c r="AF425" t="e">
        <f>INDEX($B$2:$B$92,MATCH(SMALL(IF(COUNTIF($AF$1:AF424,$B$2:$B$10701)=0,COUNTIF($B$2:$B$10701, "&lt;"&amp;$B$2:$B$10701),""), 1), COUNTIF($B$2:$B$10701, "&lt;"&amp;$B$2:$B$10701), 0))</f>
        <v>#N/A</v>
      </c>
    </row>
    <row r="426" spans="1:32" x14ac:dyDescent="0.25">
      <c r="A426" s="24" t="s">
        <v>484</v>
      </c>
      <c r="B426" s="24" t="s">
        <v>41</v>
      </c>
      <c r="C426">
        <v>9</v>
      </c>
      <c r="D426">
        <v>1</v>
      </c>
      <c r="E426">
        <v>12.5</v>
      </c>
      <c r="F426">
        <v>4</v>
      </c>
      <c r="G426">
        <v>19.350000000000001</v>
      </c>
      <c r="H426">
        <v>1977.8</v>
      </c>
      <c r="I426">
        <v>-41.150000000000091</v>
      </c>
      <c r="J426">
        <v>-2.0381881671165747</v>
      </c>
      <c r="K426">
        <v>35059.199999999997</v>
      </c>
      <c r="L426" s="24" t="s">
        <v>484</v>
      </c>
      <c r="M426" s="24" t="s">
        <v>41</v>
      </c>
      <c r="N426">
        <v>491</v>
      </c>
      <c r="O426">
        <v>52</v>
      </c>
      <c r="P426">
        <v>11.84510250569476</v>
      </c>
      <c r="Q426">
        <v>592</v>
      </c>
      <c r="R426">
        <v>24.47</v>
      </c>
      <c r="S426">
        <v>90.4</v>
      </c>
      <c r="T426">
        <v>-23.949999999999989</v>
      </c>
      <c r="U426">
        <v>-20.944468736335804</v>
      </c>
      <c r="V426">
        <v>35059.199999999997</v>
      </c>
      <c r="W426" t="s">
        <v>486</v>
      </c>
      <c r="X426" t="s">
        <v>486</v>
      </c>
      <c r="AF426" t="e">
        <f>INDEX($B$2:$B$92,MATCH(SMALL(IF(COUNTIF($AF$1:AF425,$B$2:$B$10701)=0,COUNTIF($B$2:$B$10701, "&lt;"&amp;$B$2:$B$10701),""), 1), COUNTIF($B$2:$B$10701, "&lt;"&amp;$B$2:$B$10701), 0))</f>
        <v>#N/A</v>
      </c>
    </row>
    <row r="427" spans="1:32" x14ac:dyDescent="0.25">
      <c r="A427" s="24" t="s">
        <v>492</v>
      </c>
      <c r="B427" s="24" t="s">
        <v>54</v>
      </c>
      <c r="C427">
        <v>1</v>
      </c>
      <c r="D427">
        <v>0</v>
      </c>
      <c r="E427">
        <v>0</v>
      </c>
      <c r="F427">
        <v>1</v>
      </c>
      <c r="G427">
        <v>28.83</v>
      </c>
      <c r="H427">
        <v>1744.8</v>
      </c>
      <c r="I427">
        <v>209.95000000000005</v>
      </c>
      <c r="J427">
        <v>13.678861126494448</v>
      </c>
      <c r="K427">
        <v>35059.199999999997</v>
      </c>
      <c r="L427" s="24" t="s">
        <v>492</v>
      </c>
      <c r="M427" s="24" t="s">
        <v>54</v>
      </c>
      <c r="N427">
        <v>3763</v>
      </c>
      <c r="O427">
        <v>2216</v>
      </c>
      <c r="P427">
        <v>143.24499030381384</v>
      </c>
      <c r="Q427">
        <v>38780</v>
      </c>
      <c r="R427">
        <v>23.69</v>
      </c>
      <c r="S427">
        <v>23</v>
      </c>
      <c r="T427">
        <v>-21.299999999999997</v>
      </c>
      <c r="U427">
        <v>-48.081264108352137</v>
      </c>
      <c r="V427">
        <v>35059.199999999997</v>
      </c>
      <c r="W427" t="s">
        <v>493</v>
      </c>
      <c r="X427" t="s">
        <v>493</v>
      </c>
      <c r="AF427" t="e">
        <f>INDEX($B$2:$B$92,MATCH(SMALL(IF(COUNTIF($AF$1:AF426,$B$2:$B$10701)=0,COUNTIF($B$2:$B$10701, "&lt;"&amp;$B$2:$B$10701),""), 1), COUNTIF($B$2:$B$10701, "&lt;"&amp;$B$2:$B$10701), 0))</f>
        <v>#N/A</v>
      </c>
    </row>
    <row r="428" spans="1:32" x14ac:dyDescent="0.25">
      <c r="A428" s="24" t="s">
        <v>492</v>
      </c>
      <c r="B428" s="24" t="s">
        <v>41</v>
      </c>
      <c r="C428">
        <v>29</v>
      </c>
      <c r="D428">
        <v>4</v>
      </c>
      <c r="E428">
        <v>16</v>
      </c>
      <c r="F428">
        <v>10</v>
      </c>
      <c r="G428">
        <v>28.58</v>
      </c>
      <c r="H428">
        <v>1885.3</v>
      </c>
      <c r="I428">
        <v>-126.54999999999995</v>
      </c>
      <c r="J428">
        <v>-6.290230384969056</v>
      </c>
      <c r="K428">
        <v>35059.199999999997</v>
      </c>
      <c r="L428" s="24" t="s">
        <v>492</v>
      </c>
      <c r="M428" s="24" t="s">
        <v>41</v>
      </c>
      <c r="N428">
        <v>243</v>
      </c>
      <c r="O428">
        <v>-26</v>
      </c>
      <c r="P428">
        <v>-9.6654275092936803</v>
      </c>
      <c r="Q428">
        <v>606</v>
      </c>
      <c r="R428">
        <v>24.22</v>
      </c>
      <c r="S428">
        <v>98.65</v>
      </c>
      <c r="T428">
        <v>-26.199999999999989</v>
      </c>
      <c r="U428">
        <v>-20.985182218662388</v>
      </c>
      <c r="V428">
        <v>35059.199999999997</v>
      </c>
      <c r="W428" t="s">
        <v>494</v>
      </c>
      <c r="X428" t="s">
        <v>494</v>
      </c>
      <c r="AF428" t="e">
        <f>INDEX($B$2:$B$92,MATCH(SMALL(IF(COUNTIF($AF$1:AF427,$B$2:$B$10701)=0,COUNTIF($B$2:$B$10701, "&lt;"&amp;$B$2:$B$10701),""), 1), COUNTIF($B$2:$B$10701, "&lt;"&amp;$B$2:$B$10701), 0))</f>
        <v>#N/A</v>
      </c>
    </row>
    <row r="429" spans="1:32" x14ac:dyDescent="0.25">
      <c r="A429" s="24" t="s">
        <v>492</v>
      </c>
      <c r="B429" s="24" t="s">
        <v>55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35059.199999999997</v>
      </c>
      <c r="L429" s="24" t="s">
        <v>492</v>
      </c>
      <c r="M429" s="24" t="s">
        <v>55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35059.199999999997</v>
      </c>
      <c r="W429" t="s">
        <v>495</v>
      </c>
      <c r="X429" t="s">
        <v>495</v>
      </c>
      <c r="AF429" t="e">
        <f>INDEX($B$2:$B$92,MATCH(SMALL(IF(COUNTIF($AF$1:AF428,$B$2:$B$10701)=0,COUNTIF($B$2:$B$10701, "&lt;"&amp;$B$2:$B$10701),""), 1), COUNTIF($B$2:$B$10701, "&lt;"&amp;$B$2:$B$10701), 0))</f>
        <v>#N/A</v>
      </c>
    </row>
    <row r="430" spans="1:32" x14ac:dyDescent="0.25">
      <c r="A430" s="24" t="s">
        <v>492</v>
      </c>
      <c r="B430" s="24" t="s">
        <v>56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35059.199999999997</v>
      </c>
      <c r="L430" s="24" t="s">
        <v>492</v>
      </c>
      <c r="M430" s="24" t="s">
        <v>56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35059.199999999997</v>
      </c>
      <c r="W430" t="s">
        <v>496</v>
      </c>
      <c r="X430" t="s">
        <v>496</v>
      </c>
      <c r="AF430" t="e">
        <f>INDEX($B$2:$B$92,MATCH(SMALL(IF(COUNTIF($AF$1:AF429,$B$2:$B$10701)=0,COUNTIF($B$2:$B$10701, "&lt;"&amp;$B$2:$B$10701),""), 1), COUNTIF($B$2:$B$10701, "&lt;"&amp;$B$2:$B$10701), 0))</f>
        <v>#N/A</v>
      </c>
    </row>
    <row r="431" spans="1:32" x14ac:dyDescent="0.25">
      <c r="A431" s="24" t="s">
        <v>492</v>
      </c>
      <c r="B431" s="24" t="s">
        <v>57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35059.199999999997</v>
      </c>
      <c r="L431" s="24" t="s">
        <v>492</v>
      </c>
      <c r="M431" s="24" t="s">
        <v>57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35059.199999999997</v>
      </c>
      <c r="W431" t="s">
        <v>497</v>
      </c>
      <c r="X431" t="s">
        <v>497</v>
      </c>
      <c r="AF431" t="e">
        <f>INDEX($B$2:$B$92,MATCH(SMALL(IF(COUNTIF($AF$1:AF430,$B$2:$B$10701)=0,COUNTIF($B$2:$B$10701, "&lt;"&amp;$B$2:$B$10701),""), 1), COUNTIF($B$2:$B$10701, "&lt;"&amp;$B$2:$B$10701), 0))</f>
        <v>#N/A</v>
      </c>
    </row>
    <row r="432" spans="1:32" x14ac:dyDescent="0.25">
      <c r="A432" s="24" t="s">
        <v>492</v>
      </c>
      <c r="B432" s="24" t="s">
        <v>59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35059.199999999997</v>
      </c>
      <c r="L432" s="24" t="s">
        <v>492</v>
      </c>
      <c r="M432" s="24" t="s">
        <v>59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35059.199999999997</v>
      </c>
      <c r="W432" t="s">
        <v>498</v>
      </c>
      <c r="X432" t="s">
        <v>498</v>
      </c>
      <c r="AF432" t="e">
        <f>INDEX($B$2:$B$92,MATCH(SMALL(IF(COUNTIF($AF$1:AF431,$B$2:$B$10701)=0,COUNTIF($B$2:$B$10701, "&lt;"&amp;$B$2:$B$10701),""), 1), COUNTIF($B$2:$B$10701, "&lt;"&amp;$B$2:$B$10701), 0))</f>
        <v>#N/A</v>
      </c>
    </row>
    <row r="433" spans="1:32" x14ac:dyDescent="0.25">
      <c r="A433" s="24" t="s">
        <v>492</v>
      </c>
      <c r="B433" s="24" t="s">
        <v>58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35059.199999999997</v>
      </c>
      <c r="L433" s="24" t="s">
        <v>492</v>
      </c>
      <c r="M433" s="24" t="s">
        <v>58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35059.199999999997</v>
      </c>
      <c r="W433" t="s">
        <v>499</v>
      </c>
      <c r="X433" t="s">
        <v>499</v>
      </c>
      <c r="AF433" t="e">
        <f>INDEX($B$2:$B$92,MATCH(SMALL(IF(COUNTIF($AF$1:AF432,$B$2:$B$10701)=0,COUNTIF($B$2:$B$10701, "&lt;"&amp;$B$2:$B$10701),""), 1), COUNTIF($B$2:$B$10701, "&lt;"&amp;$B$2:$B$10701), 0))</f>
        <v>#N/A</v>
      </c>
    </row>
    <row r="434" spans="1:32" x14ac:dyDescent="0.25">
      <c r="A434" s="24" t="s">
        <v>492</v>
      </c>
      <c r="B434" s="24" t="s">
        <v>1020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35059.199999999997</v>
      </c>
      <c r="L434" s="24"/>
      <c r="M434" s="24"/>
      <c r="W434" t="s">
        <v>1190</v>
      </c>
      <c r="AF434" t="e">
        <f>INDEX($B$2:$B$92,MATCH(SMALL(IF(COUNTIF($AF$1:AF433,$B$2:$B$10701)=0,COUNTIF($B$2:$B$10701, "&lt;"&amp;$B$2:$B$10701),""), 1), COUNTIF($B$2:$B$10701, "&lt;"&amp;$B$2:$B$10701), 0))</f>
        <v>#N/A</v>
      </c>
    </row>
    <row r="435" spans="1:32" x14ac:dyDescent="0.25">
      <c r="A435" s="24" t="s">
        <v>492</v>
      </c>
      <c r="B435" s="24" t="s">
        <v>957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35059.199999999997</v>
      </c>
      <c r="L435" s="24"/>
      <c r="M435" s="24"/>
      <c r="W435" t="s">
        <v>1117</v>
      </c>
      <c r="AF435" t="e">
        <f>INDEX($B$2:$B$92,MATCH(SMALL(IF(COUNTIF($AF$1:AF434,$B$2:$B$10701)=0,COUNTIF($B$2:$B$10701, "&lt;"&amp;$B$2:$B$10701),""), 1), COUNTIF($B$2:$B$10701, "&lt;"&amp;$B$2:$B$10701), 0))</f>
        <v>#N/A</v>
      </c>
    </row>
    <row r="436" spans="1:32" x14ac:dyDescent="0.25">
      <c r="A436" s="24" t="s">
        <v>500</v>
      </c>
      <c r="B436" s="24" t="s">
        <v>54</v>
      </c>
      <c r="C436">
        <v>231</v>
      </c>
      <c r="D436">
        <v>49</v>
      </c>
      <c r="E436">
        <v>26.923076923076923</v>
      </c>
      <c r="F436">
        <v>279</v>
      </c>
      <c r="G436">
        <v>27.8</v>
      </c>
      <c r="H436">
        <v>1632.7</v>
      </c>
      <c r="I436">
        <v>-99.25</v>
      </c>
      <c r="J436">
        <v>-5.7305349461589534</v>
      </c>
      <c r="K436">
        <v>35059.199999999997</v>
      </c>
      <c r="L436" s="24" t="s">
        <v>500</v>
      </c>
      <c r="M436" s="24" t="s">
        <v>54</v>
      </c>
      <c r="N436">
        <v>22482</v>
      </c>
      <c r="O436">
        <v>11945</v>
      </c>
      <c r="P436">
        <v>113.36243712631681</v>
      </c>
      <c r="Q436">
        <v>186800</v>
      </c>
      <c r="R436">
        <v>23.1</v>
      </c>
      <c r="S436">
        <v>26</v>
      </c>
      <c r="T436">
        <v>-22.85</v>
      </c>
      <c r="U436">
        <v>-46.775844421699091</v>
      </c>
      <c r="V436">
        <v>35059.199999999997</v>
      </c>
      <c r="W436" t="s">
        <v>501</v>
      </c>
      <c r="X436" t="s">
        <v>501</v>
      </c>
      <c r="AF436" t="e">
        <f>INDEX($B$2:$B$92,MATCH(SMALL(IF(COUNTIF($AF$1:AF435,$B$2:$B$10701)=0,COUNTIF($B$2:$B$10701, "&lt;"&amp;$B$2:$B$10701),""), 1), COUNTIF($B$2:$B$10701, "&lt;"&amp;$B$2:$B$10701), 0))</f>
        <v>#N/A</v>
      </c>
    </row>
    <row r="437" spans="1:32" x14ac:dyDescent="0.25">
      <c r="A437" s="24" t="s">
        <v>500</v>
      </c>
      <c r="B437" s="24" t="s">
        <v>41</v>
      </c>
      <c r="C437">
        <v>539</v>
      </c>
      <c r="D437">
        <v>-17</v>
      </c>
      <c r="E437">
        <v>-3.0575539568345325</v>
      </c>
      <c r="F437">
        <v>315</v>
      </c>
      <c r="G437">
        <v>24.6</v>
      </c>
      <c r="H437">
        <v>1780</v>
      </c>
      <c r="I437">
        <v>-116.70000000000005</v>
      </c>
      <c r="J437">
        <v>-6.1527916908314459</v>
      </c>
      <c r="K437">
        <v>35059.199999999997</v>
      </c>
      <c r="L437" s="24" t="s">
        <v>500</v>
      </c>
      <c r="M437" s="24" t="s">
        <v>41</v>
      </c>
      <c r="N437">
        <v>11060</v>
      </c>
      <c r="O437">
        <v>799</v>
      </c>
      <c r="P437">
        <v>7.7867654224734428</v>
      </c>
      <c r="Q437">
        <v>18333</v>
      </c>
      <c r="R437">
        <v>24</v>
      </c>
      <c r="S437">
        <v>110.35</v>
      </c>
      <c r="T437">
        <v>-25.5</v>
      </c>
      <c r="U437">
        <v>-18.770702981229299</v>
      </c>
      <c r="V437">
        <v>35059.199999999997</v>
      </c>
      <c r="W437" t="s">
        <v>502</v>
      </c>
      <c r="X437" t="s">
        <v>502</v>
      </c>
      <c r="AF437" t="e">
        <f>INDEX($B$2:$B$92,MATCH(SMALL(IF(COUNTIF($AF$1:AF436,$B$2:$B$10701)=0,COUNTIF($B$2:$B$10701, "&lt;"&amp;$B$2:$B$10701),""), 1), COUNTIF($B$2:$B$10701, "&lt;"&amp;$B$2:$B$10701), 0))</f>
        <v>#N/A</v>
      </c>
    </row>
    <row r="438" spans="1:32" x14ac:dyDescent="0.25">
      <c r="A438" s="24" t="s">
        <v>500</v>
      </c>
      <c r="B438" s="24" t="s">
        <v>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35059.199999999997</v>
      </c>
      <c r="L438" s="24" t="s">
        <v>500</v>
      </c>
      <c r="M438" s="24" t="s">
        <v>56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35059.199999999997</v>
      </c>
      <c r="W438" t="s">
        <v>504</v>
      </c>
      <c r="X438" t="s">
        <v>504</v>
      </c>
      <c r="AF438" t="e">
        <f>INDEX($B$2:$B$92,MATCH(SMALL(IF(COUNTIF($AF$1:AF437,$B$2:$B$10701)=0,COUNTIF($B$2:$B$10701, "&lt;"&amp;$B$2:$B$10701),""), 1), COUNTIF($B$2:$B$10701, "&lt;"&amp;$B$2:$B$10701), 0))</f>
        <v>#N/A</v>
      </c>
    </row>
    <row r="439" spans="1:32" x14ac:dyDescent="0.25">
      <c r="A439" s="24" t="s">
        <v>500</v>
      </c>
      <c r="B439" s="24" t="s">
        <v>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35059.199999999997</v>
      </c>
      <c r="L439" s="24" t="s">
        <v>500</v>
      </c>
      <c r="M439" s="24" t="s">
        <v>57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35059.199999999997</v>
      </c>
      <c r="W439" t="s">
        <v>505</v>
      </c>
      <c r="X439" t="s">
        <v>505</v>
      </c>
      <c r="AF439" t="e">
        <f>INDEX($B$2:$B$92,MATCH(SMALL(IF(COUNTIF($AF$1:AF438,$B$2:$B$10701)=0,COUNTIF($B$2:$B$10701, "&lt;"&amp;$B$2:$B$10701),""), 1), COUNTIF($B$2:$B$10701, "&lt;"&amp;$B$2:$B$10701), 0))</f>
        <v>#N/A</v>
      </c>
    </row>
    <row r="440" spans="1:32" x14ac:dyDescent="0.25">
      <c r="A440" s="24" t="s">
        <v>500</v>
      </c>
      <c r="B440" s="24" t="s">
        <v>59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35059.199999999997</v>
      </c>
      <c r="L440" s="24" t="s">
        <v>500</v>
      </c>
      <c r="M440" s="24" t="s">
        <v>59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35059.199999999997</v>
      </c>
      <c r="W440" t="s">
        <v>506</v>
      </c>
      <c r="X440" t="s">
        <v>506</v>
      </c>
      <c r="AF440" t="e">
        <f>INDEX($B$2:$B$92,MATCH(SMALL(IF(COUNTIF($AF$1:AF439,$B$2:$B$10701)=0,COUNTIF($B$2:$B$10701, "&lt;"&amp;$B$2:$B$10701),""), 1), COUNTIF($B$2:$B$10701, "&lt;"&amp;$B$2:$B$10701), 0))</f>
        <v>#N/A</v>
      </c>
    </row>
    <row r="441" spans="1:32" x14ac:dyDescent="0.25">
      <c r="A441" s="24" t="s">
        <v>500</v>
      </c>
      <c r="B441" s="24" t="s">
        <v>58</v>
      </c>
      <c r="C441">
        <v>17</v>
      </c>
      <c r="D441">
        <v>-2</v>
      </c>
      <c r="E441">
        <v>-10.526315789473683</v>
      </c>
      <c r="F441">
        <v>13</v>
      </c>
      <c r="G441">
        <v>19.690000000000001</v>
      </c>
      <c r="H441">
        <v>2250</v>
      </c>
      <c r="I441">
        <v>-100</v>
      </c>
      <c r="J441">
        <v>-4.2553191489361701</v>
      </c>
      <c r="K441">
        <v>35059.199999999997</v>
      </c>
      <c r="L441" s="24" t="s">
        <v>500</v>
      </c>
      <c r="M441" s="24" t="s">
        <v>58</v>
      </c>
      <c r="N441">
        <v>1087</v>
      </c>
      <c r="O441">
        <v>104</v>
      </c>
      <c r="P441">
        <v>10.579857578840285</v>
      </c>
      <c r="Q441">
        <v>743</v>
      </c>
      <c r="R441">
        <v>23.97</v>
      </c>
      <c r="S441">
        <v>447.3</v>
      </c>
      <c r="T441">
        <v>-3.3499999999999659</v>
      </c>
      <c r="U441">
        <v>-0.74337068678574636</v>
      </c>
      <c r="V441">
        <v>35059.199999999997</v>
      </c>
      <c r="W441" t="s">
        <v>507</v>
      </c>
      <c r="X441" t="s">
        <v>507</v>
      </c>
      <c r="AF441" t="e">
        <f>INDEX($B$2:$B$92,MATCH(SMALL(IF(COUNTIF($AF$1:AF440,$B$2:$B$10701)=0,COUNTIF($B$2:$B$10701, "&lt;"&amp;$B$2:$B$10701),""), 1), COUNTIF($B$2:$B$10701, "&lt;"&amp;$B$2:$B$10701), 0))</f>
        <v>#N/A</v>
      </c>
    </row>
    <row r="442" spans="1:32" x14ac:dyDescent="0.25">
      <c r="A442" s="24" t="s">
        <v>500</v>
      </c>
      <c r="B442" s="24" t="s">
        <v>1020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35059.199999999997</v>
      </c>
      <c r="L442" s="24"/>
      <c r="M442" s="24"/>
      <c r="W442" t="s">
        <v>1022</v>
      </c>
      <c r="AF442" t="e">
        <f>INDEX($B$2:$B$92,MATCH(SMALL(IF(COUNTIF($AF$1:AF441,$B$2:$B$10701)=0,COUNTIF($B$2:$B$10701, "&lt;"&amp;$B$2:$B$10701),""), 1), COUNTIF($B$2:$B$10701, "&lt;"&amp;$B$2:$B$10701), 0))</f>
        <v>#N/A</v>
      </c>
    </row>
    <row r="443" spans="1:32" x14ac:dyDescent="0.25">
      <c r="A443" s="24" t="s">
        <v>500</v>
      </c>
      <c r="B443" s="24" t="s">
        <v>957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35059.199999999997</v>
      </c>
      <c r="L443" s="24" t="s">
        <v>500</v>
      </c>
      <c r="M443" s="24" t="s">
        <v>957</v>
      </c>
      <c r="N443">
        <v>25</v>
      </c>
      <c r="O443">
        <v>25</v>
      </c>
      <c r="P443">
        <v>0</v>
      </c>
      <c r="Q443">
        <v>26</v>
      </c>
      <c r="R443">
        <v>24.11</v>
      </c>
      <c r="S443">
        <v>631.54999999999995</v>
      </c>
      <c r="T443">
        <v>-1211.7</v>
      </c>
      <c r="U443">
        <v>-65.737149057371496</v>
      </c>
      <c r="V443">
        <v>35059.199999999997</v>
      </c>
      <c r="W443" t="s">
        <v>1011</v>
      </c>
      <c r="X443" t="s">
        <v>1011</v>
      </c>
      <c r="AF443" t="e">
        <f>INDEX($B$2:$B$92,MATCH(SMALL(IF(COUNTIF($AF$1:AF442,$B$2:$B$10701)=0,COUNTIF($B$2:$B$10701, "&lt;"&amp;$B$2:$B$10701),""), 1), COUNTIF($B$2:$B$10701, "&lt;"&amp;$B$2:$B$10701), 0))</f>
        <v>#N/A</v>
      </c>
    </row>
    <row r="444" spans="1:32" x14ac:dyDescent="0.25">
      <c r="A444" s="24" t="s">
        <v>500</v>
      </c>
      <c r="B444" s="24" t="s">
        <v>55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35059.199999999997</v>
      </c>
      <c r="L444" s="24" t="s">
        <v>500</v>
      </c>
      <c r="M444" s="24" t="s">
        <v>55</v>
      </c>
      <c r="N444">
        <v>4</v>
      </c>
      <c r="O444">
        <v>4</v>
      </c>
      <c r="P444">
        <v>0</v>
      </c>
      <c r="Q444">
        <v>5</v>
      </c>
      <c r="R444">
        <v>23.69</v>
      </c>
      <c r="S444">
        <v>187.55</v>
      </c>
      <c r="T444">
        <v>-2920.2</v>
      </c>
      <c r="U444">
        <v>-93.965087281795505</v>
      </c>
      <c r="V444">
        <v>35059.199999999997</v>
      </c>
      <c r="W444" t="s">
        <v>503</v>
      </c>
      <c r="X444" t="s">
        <v>503</v>
      </c>
      <c r="AF444" t="e">
        <f>INDEX($B$2:$B$92,MATCH(SMALL(IF(COUNTIF($AF$1:AF443,$B$2:$B$10701)=0,COUNTIF($B$2:$B$10701, "&lt;"&amp;$B$2:$B$10701),""), 1), COUNTIF($B$2:$B$10701, "&lt;"&amp;$B$2:$B$10701), 0))</f>
        <v>#N/A</v>
      </c>
    </row>
    <row r="445" spans="1:32" x14ac:dyDescent="0.25">
      <c r="A445" s="24" t="s">
        <v>508</v>
      </c>
      <c r="B445" s="24" t="s">
        <v>41</v>
      </c>
      <c r="C445">
        <v>43</v>
      </c>
      <c r="D445">
        <v>7</v>
      </c>
      <c r="E445">
        <v>19.444444444444443</v>
      </c>
      <c r="F445">
        <v>40</v>
      </c>
      <c r="G445">
        <v>22.45</v>
      </c>
      <c r="H445">
        <v>1699.15</v>
      </c>
      <c r="I445">
        <v>11.100000000000136</v>
      </c>
      <c r="J445">
        <v>0.65756346079797023</v>
      </c>
      <c r="K445">
        <v>35059.199999999997</v>
      </c>
      <c r="L445" s="24" t="s">
        <v>508</v>
      </c>
      <c r="M445" s="24" t="s">
        <v>41</v>
      </c>
      <c r="N445">
        <v>470</v>
      </c>
      <c r="O445">
        <v>176</v>
      </c>
      <c r="P445">
        <v>59.863945578231295</v>
      </c>
      <c r="Q445">
        <v>971</v>
      </c>
      <c r="R445">
        <v>23.73</v>
      </c>
      <c r="S445">
        <v>120.35</v>
      </c>
      <c r="T445">
        <v>-29.650000000000009</v>
      </c>
      <c r="U445">
        <v>-19.766666666666673</v>
      </c>
      <c r="V445">
        <v>35059.199999999997</v>
      </c>
      <c r="W445" t="s">
        <v>510</v>
      </c>
      <c r="X445" t="s">
        <v>510</v>
      </c>
    </row>
    <row r="446" spans="1:32" x14ac:dyDescent="0.25">
      <c r="A446" s="24" t="s">
        <v>508</v>
      </c>
      <c r="B446" s="24" t="s">
        <v>55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35059.199999999997</v>
      </c>
      <c r="L446" s="24" t="s">
        <v>508</v>
      </c>
      <c r="M446" s="24" t="s">
        <v>55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35059.199999999997</v>
      </c>
      <c r="W446" t="s">
        <v>511</v>
      </c>
      <c r="X446" t="s">
        <v>511</v>
      </c>
    </row>
    <row r="447" spans="1:32" x14ac:dyDescent="0.25">
      <c r="A447" s="24" t="s">
        <v>508</v>
      </c>
      <c r="B447" s="24" t="s">
        <v>57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35059.199999999997</v>
      </c>
      <c r="L447" s="24" t="s">
        <v>508</v>
      </c>
      <c r="M447" s="24" t="s">
        <v>57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35059.199999999997</v>
      </c>
      <c r="W447" t="s">
        <v>513</v>
      </c>
      <c r="X447" t="s">
        <v>513</v>
      </c>
    </row>
    <row r="448" spans="1:32" x14ac:dyDescent="0.25">
      <c r="A448" s="24" t="s">
        <v>508</v>
      </c>
      <c r="B448" s="24" t="s">
        <v>59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35059.199999999997</v>
      </c>
      <c r="L448" s="24" t="s">
        <v>508</v>
      </c>
      <c r="M448" s="24" t="s">
        <v>59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35059.199999999997</v>
      </c>
      <c r="W448" t="s">
        <v>514</v>
      </c>
      <c r="X448" t="s">
        <v>514</v>
      </c>
    </row>
    <row r="449" spans="1:24" x14ac:dyDescent="0.25">
      <c r="A449" s="24" t="s">
        <v>508</v>
      </c>
      <c r="B449" s="24" t="s">
        <v>58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35059.199999999997</v>
      </c>
      <c r="L449" s="24" t="s">
        <v>508</v>
      </c>
      <c r="M449" s="24" t="s">
        <v>58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35059.199999999997</v>
      </c>
      <c r="W449" t="s">
        <v>515</v>
      </c>
      <c r="X449" t="s">
        <v>515</v>
      </c>
    </row>
    <row r="450" spans="1:24" x14ac:dyDescent="0.25">
      <c r="A450" s="24" t="s">
        <v>508</v>
      </c>
      <c r="B450" s="24" t="s">
        <v>1020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35059.199999999997</v>
      </c>
      <c r="L450" s="24"/>
      <c r="M450" s="24"/>
      <c r="W450" t="s">
        <v>1120</v>
      </c>
    </row>
    <row r="451" spans="1:24" x14ac:dyDescent="0.25">
      <c r="A451" s="24" t="s">
        <v>508</v>
      </c>
      <c r="B451" s="24" t="s">
        <v>957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35059.199999999997</v>
      </c>
      <c r="L451" s="24"/>
      <c r="M451" s="24"/>
      <c r="W451" t="s">
        <v>1166</v>
      </c>
    </row>
    <row r="452" spans="1:24" x14ac:dyDescent="0.25">
      <c r="A452" s="24" t="s">
        <v>508</v>
      </c>
      <c r="B452" s="24" t="s">
        <v>54</v>
      </c>
      <c r="C452">
        <v>61</v>
      </c>
      <c r="D452">
        <v>56</v>
      </c>
      <c r="E452">
        <v>1120</v>
      </c>
      <c r="F452">
        <v>68</v>
      </c>
      <c r="G452">
        <v>0</v>
      </c>
      <c r="H452">
        <v>1473.2</v>
      </c>
      <c r="I452">
        <v>-176.79999999999995</v>
      </c>
      <c r="J452">
        <v>-10.715151515151511</v>
      </c>
      <c r="K452">
        <v>35059.199999999997</v>
      </c>
      <c r="L452" s="24" t="s">
        <v>508</v>
      </c>
      <c r="M452" s="24" t="s">
        <v>54</v>
      </c>
      <c r="N452">
        <v>4468</v>
      </c>
      <c r="O452">
        <v>2900</v>
      </c>
      <c r="P452">
        <v>184.94897959183675</v>
      </c>
      <c r="Q452">
        <v>53206</v>
      </c>
      <c r="R452">
        <v>22.6</v>
      </c>
      <c r="S452">
        <v>30</v>
      </c>
      <c r="T452">
        <v>-25.5</v>
      </c>
      <c r="U452">
        <v>-45.945945945945951</v>
      </c>
      <c r="V452">
        <v>35059.199999999997</v>
      </c>
      <c r="W452" t="s">
        <v>509</v>
      </c>
      <c r="X452" t="s">
        <v>509</v>
      </c>
    </row>
    <row r="453" spans="1:24" x14ac:dyDescent="0.25">
      <c r="A453" s="24" t="s">
        <v>508</v>
      </c>
      <c r="B453" s="24" t="s">
        <v>56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35059.199999999997</v>
      </c>
      <c r="L453" s="24" t="s">
        <v>508</v>
      </c>
      <c r="M453" s="24" t="s">
        <v>56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35059.199999999997</v>
      </c>
      <c r="W453" t="s">
        <v>512</v>
      </c>
      <c r="X453" t="s">
        <v>512</v>
      </c>
    </row>
    <row r="454" spans="1:24" x14ac:dyDescent="0.25">
      <c r="A454" s="24" t="s">
        <v>516</v>
      </c>
      <c r="B454" s="24" t="s">
        <v>55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35059.199999999997</v>
      </c>
      <c r="L454" s="24" t="s">
        <v>516</v>
      </c>
      <c r="M454" s="24" t="s">
        <v>55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35059.199999999997</v>
      </c>
      <c r="W454" t="s">
        <v>518</v>
      </c>
      <c r="X454" t="s">
        <v>518</v>
      </c>
    </row>
    <row r="455" spans="1:24" x14ac:dyDescent="0.25">
      <c r="A455" s="24" t="s">
        <v>516</v>
      </c>
      <c r="B455" s="24" t="s">
        <v>54</v>
      </c>
      <c r="C455">
        <v>29</v>
      </c>
      <c r="D455">
        <v>12</v>
      </c>
      <c r="E455">
        <v>70.588235294117652</v>
      </c>
      <c r="F455">
        <v>76</v>
      </c>
      <c r="G455">
        <v>24.03</v>
      </c>
      <c r="H455">
        <v>1438.85</v>
      </c>
      <c r="I455">
        <v>-128.05000000000018</v>
      </c>
      <c r="J455">
        <v>-8.1721871210670862</v>
      </c>
      <c r="K455">
        <v>35059.199999999997</v>
      </c>
      <c r="L455" s="24" t="s">
        <v>516</v>
      </c>
      <c r="M455" s="24" t="s">
        <v>54</v>
      </c>
      <c r="N455">
        <v>5684</v>
      </c>
      <c r="O455">
        <v>4795</v>
      </c>
      <c r="P455">
        <v>539.37007874015751</v>
      </c>
      <c r="Q455">
        <v>49498</v>
      </c>
      <c r="R455">
        <v>22.11</v>
      </c>
      <c r="S455">
        <v>34</v>
      </c>
      <c r="T455">
        <v>-28.200000000000003</v>
      </c>
      <c r="U455">
        <v>-45.337620578778136</v>
      </c>
      <c r="V455">
        <v>35059.199999999997</v>
      </c>
      <c r="W455" t="s">
        <v>523</v>
      </c>
      <c r="X455" t="s">
        <v>523</v>
      </c>
    </row>
    <row r="456" spans="1:24" x14ac:dyDescent="0.25">
      <c r="A456" s="24" t="s">
        <v>516</v>
      </c>
      <c r="B456" s="24" t="s">
        <v>59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35059.199999999997</v>
      </c>
      <c r="L456" s="24" t="s">
        <v>516</v>
      </c>
      <c r="M456" s="24" t="s">
        <v>59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35059.199999999997</v>
      </c>
      <c r="W456" t="s">
        <v>521</v>
      </c>
      <c r="X456" t="s">
        <v>521</v>
      </c>
    </row>
    <row r="457" spans="1:24" x14ac:dyDescent="0.25">
      <c r="A457" s="24" t="s">
        <v>516</v>
      </c>
      <c r="B457" s="24" t="s">
        <v>58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35059.199999999997</v>
      </c>
      <c r="L457" s="24" t="s">
        <v>516</v>
      </c>
      <c r="M457" s="24" t="s">
        <v>58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35059.199999999997</v>
      </c>
      <c r="W457" t="s">
        <v>522</v>
      </c>
      <c r="X457" t="s">
        <v>522</v>
      </c>
    </row>
    <row r="458" spans="1:24" x14ac:dyDescent="0.25">
      <c r="A458" s="24" t="s">
        <v>516</v>
      </c>
      <c r="B458" s="24" t="s">
        <v>1020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35059.199999999997</v>
      </c>
      <c r="L458" s="24"/>
      <c r="M458" s="24"/>
      <c r="W458" t="s">
        <v>1121</v>
      </c>
    </row>
    <row r="459" spans="1:24" x14ac:dyDescent="0.25">
      <c r="A459" s="24" t="s">
        <v>516</v>
      </c>
      <c r="B459" s="24" t="s">
        <v>957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35059.199999999997</v>
      </c>
      <c r="L459" s="24"/>
      <c r="M459" s="24"/>
      <c r="W459" t="s">
        <v>1167</v>
      </c>
    </row>
    <row r="460" spans="1:24" x14ac:dyDescent="0.25">
      <c r="A460" s="24" t="s">
        <v>516</v>
      </c>
      <c r="B460" s="24" t="s">
        <v>56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35059.199999999997</v>
      </c>
      <c r="L460" s="24" t="s">
        <v>516</v>
      </c>
      <c r="M460" s="24" t="s">
        <v>56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35059.199999999997</v>
      </c>
      <c r="W460" t="s">
        <v>519</v>
      </c>
      <c r="X460" t="s">
        <v>519</v>
      </c>
    </row>
    <row r="461" spans="1:24" x14ac:dyDescent="0.25">
      <c r="A461" s="24" t="s">
        <v>516</v>
      </c>
      <c r="B461" s="24" t="s">
        <v>41</v>
      </c>
      <c r="C461">
        <v>49</v>
      </c>
      <c r="D461">
        <v>-2</v>
      </c>
      <c r="E461">
        <v>-3.9215686274509798</v>
      </c>
      <c r="F461">
        <v>14</v>
      </c>
      <c r="G461">
        <v>26.51</v>
      </c>
      <c r="H461">
        <v>1645.8</v>
      </c>
      <c r="I461">
        <v>-41.75</v>
      </c>
      <c r="J461">
        <v>-2.4740007703475451</v>
      </c>
      <c r="K461">
        <v>35059.199999999997</v>
      </c>
      <c r="L461" s="24" t="s">
        <v>516</v>
      </c>
      <c r="M461" s="24" t="s">
        <v>41</v>
      </c>
      <c r="N461">
        <v>762</v>
      </c>
      <c r="O461">
        <v>452</v>
      </c>
      <c r="P461">
        <v>145.80645161290323</v>
      </c>
      <c r="Q461">
        <v>1422</v>
      </c>
      <c r="R461">
        <v>23.58</v>
      </c>
      <c r="S461">
        <v>133.15</v>
      </c>
      <c r="T461">
        <v>-28.199999999999989</v>
      </c>
      <c r="U461">
        <v>-17.477533312674304</v>
      </c>
      <c r="V461">
        <v>35059.199999999997</v>
      </c>
      <c r="W461" t="s">
        <v>517</v>
      </c>
      <c r="X461" t="s">
        <v>517</v>
      </c>
    </row>
    <row r="462" spans="1:24" x14ac:dyDescent="0.25">
      <c r="A462" s="24" t="s">
        <v>516</v>
      </c>
      <c r="B462" s="24" t="s">
        <v>57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35059.199999999997</v>
      </c>
      <c r="L462" s="24" t="s">
        <v>516</v>
      </c>
      <c r="M462" s="24" t="s">
        <v>57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35059.199999999997</v>
      </c>
      <c r="W462" t="s">
        <v>520</v>
      </c>
      <c r="X462" t="s">
        <v>520</v>
      </c>
    </row>
    <row r="463" spans="1:24" x14ac:dyDescent="0.25">
      <c r="A463" s="24" t="s">
        <v>524</v>
      </c>
      <c r="B463" s="24" t="s">
        <v>56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35059.199999999997</v>
      </c>
      <c r="L463" s="24" t="s">
        <v>524</v>
      </c>
      <c r="M463" s="24" t="s">
        <v>56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35059.199999999997</v>
      </c>
      <c r="W463" t="s">
        <v>528</v>
      </c>
      <c r="X463" t="s">
        <v>528</v>
      </c>
    </row>
    <row r="464" spans="1:24" x14ac:dyDescent="0.25">
      <c r="A464" s="24" t="s">
        <v>524</v>
      </c>
      <c r="B464" s="24" t="s">
        <v>41</v>
      </c>
      <c r="C464">
        <v>37</v>
      </c>
      <c r="D464">
        <v>-5</v>
      </c>
      <c r="E464">
        <v>-11.904761904761903</v>
      </c>
      <c r="F464">
        <v>20</v>
      </c>
      <c r="G464">
        <v>24.28</v>
      </c>
      <c r="H464">
        <v>1526.45</v>
      </c>
      <c r="I464">
        <v>-105</v>
      </c>
      <c r="J464">
        <v>-6.4359925219896406</v>
      </c>
      <c r="K464">
        <v>35059.199999999997</v>
      </c>
      <c r="L464" s="24" t="s">
        <v>524</v>
      </c>
      <c r="M464" s="24" t="s">
        <v>41</v>
      </c>
      <c r="N464">
        <v>694</v>
      </c>
      <c r="O464">
        <v>105</v>
      </c>
      <c r="P464">
        <v>17.826825127334466</v>
      </c>
      <c r="Q464">
        <v>1284</v>
      </c>
      <c r="R464">
        <v>23.43</v>
      </c>
      <c r="S464">
        <v>149.05000000000001</v>
      </c>
      <c r="T464">
        <v>-25.549999999999983</v>
      </c>
      <c r="U464">
        <v>-14.63344788087055</v>
      </c>
      <c r="V464">
        <v>35059.199999999997</v>
      </c>
      <c r="W464" t="s">
        <v>526</v>
      </c>
      <c r="X464" t="s">
        <v>526</v>
      </c>
    </row>
    <row r="465" spans="1:24" x14ac:dyDescent="0.25">
      <c r="A465" s="24" t="s">
        <v>524</v>
      </c>
      <c r="B465" s="24" t="s">
        <v>58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35059.199999999997</v>
      </c>
      <c r="L465" s="24" t="s">
        <v>524</v>
      </c>
      <c r="M465" s="24" t="s">
        <v>58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35059.199999999997</v>
      </c>
      <c r="W465" t="s">
        <v>531</v>
      </c>
      <c r="X465" t="s">
        <v>531</v>
      </c>
    </row>
    <row r="466" spans="1:24" x14ac:dyDescent="0.25">
      <c r="A466" s="24" t="s">
        <v>524</v>
      </c>
      <c r="B466" s="24" t="s">
        <v>1020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35059.199999999997</v>
      </c>
      <c r="L466" s="24"/>
      <c r="M466" s="24"/>
      <c r="W466" t="s">
        <v>1122</v>
      </c>
    </row>
    <row r="467" spans="1:24" x14ac:dyDescent="0.25">
      <c r="A467" s="24" t="s">
        <v>524</v>
      </c>
      <c r="B467" s="24" t="s">
        <v>957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35059.199999999997</v>
      </c>
      <c r="L467" s="24"/>
      <c r="M467" s="24"/>
      <c r="W467" t="s">
        <v>1168</v>
      </c>
    </row>
    <row r="468" spans="1:24" x14ac:dyDescent="0.25">
      <c r="A468" s="24" t="s">
        <v>524</v>
      </c>
      <c r="B468" s="24" t="s">
        <v>54</v>
      </c>
      <c r="C468">
        <v>44</v>
      </c>
      <c r="D468">
        <v>26</v>
      </c>
      <c r="E468">
        <v>144.44444444444446</v>
      </c>
      <c r="F468">
        <v>69</v>
      </c>
      <c r="G468">
        <v>23.72</v>
      </c>
      <c r="H468">
        <v>1349.35</v>
      </c>
      <c r="I468">
        <v>-137.70000000000005</v>
      </c>
      <c r="J468">
        <v>-9.2599441847954047</v>
      </c>
      <c r="K468">
        <v>35059.199999999997</v>
      </c>
      <c r="L468" s="24" t="s">
        <v>524</v>
      </c>
      <c r="M468" s="24" t="s">
        <v>54</v>
      </c>
      <c r="N468">
        <v>4981</v>
      </c>
      <c r="O468">
        <v>2933</v>
      </c>
      <c r="P468">
        <v>143.212890625</v>
      </c>
      <c r="Q468">
        <v>55684</v>
      </c>
      <c r="R468">
        <v>21.68</v>
      </c>
      <c r="S468">
        <v>39.049999999999997</v>
      </c>
      <c r="T468">
        <v>-31.5</v>
      </c>
      <c r="U468">
        <v>-44.649184975194899</v>
      </c>
      <c r="V468">
        <v>35059.199999999997</v>
      </c>
      <c r="W468" t="s">
        <v>525</v>
      </c>
      <c r="X468" t="s">
        <v>525</v>
      </c>
    </row>
    <row r="469" spans="1:24" x14ac:dyDescent="0.25">
      <c r="A469" s="24" t="s">
        <v>524</v>
      </c>
      <c r="B469" s="24" t="s">
        <v>57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35059.199999999997</v>
      </c>
      <c r="L469" s="24" t="s">
        <v>524</v>
      </c>
      <c r="M469" s="24" t="s">
        <v>57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35059.199999999997</v>
      </c>
      <c r="W469" t="s">
        <v>529</v>
      </c>
      <c r="X469" t="s">
        <v>529</v>
      </c>
    </row>
    <row r="470" spans="1:24" x14ac:dyDescent="0.25">
      <c r="A470" s="24" t="s">
        <v>524</v>
      </c>
      <c r="B470" s="24" t="s">
        <v>55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35059.199999999997</v>
      </c>
      <c r="L470" s="24" t="s">
        <v>524</v>
      </c>
      <c r="M470" s="24" t="s">
        <v>55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35059.199999999997</v>
      </c>
      <c r="W470" t="s">
        <v>527</v>
      </c>
      <c r="X470" t="s">
        <v>527</v>
      </c>
    </row>
    <row r="471" spans="1:24" x14ac:dyDescent="0.25">
      <c r="A471" s="24" t="s">
        <v>524</v>
      </c>
      <c r="B471" s="24" t="s">
        <v>59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35059.199999999997</v>
      </c>
      <c r="L471" s="24" t="s">
        <v>524</v>
      </c>
      <c r="M471" s="24" t="s">
        <v>59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35059.199999999997</v>
      </c>
      <c r="W471" t="s">
        <v>530</v>
      </c>
      <c r="X471" t="s">
        <v>530</v>
      </c>
    </row>
    <row r="472" spans="1:24" x14ac:dyDescent="0.25">
      <c r="A472" s="24" t="s">
        <v>532</v>
      </c>
      <c r="B472" s="24" t="s">
        <v>56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35059.199999999997</v>
      </c>
      <c r="L472" s="24" t="s">
        <v>532</v>
      </c>
      <c r="M472" s="24" t="s">
        <v>56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35059.199999999997</v>
      </c>
      <c r="W472" t="s">
        <v>536</v>
      </c>
      <c r="X472" t="s">
        <v>536</v>
      </c>
    </row>
    <row r="473" spans="1:24" x14ac:dyDescent="0.25">
      <c r="A473" s="24" t="s">
        <v>532</v>
      </c>
      <c r="B473" s="24" t="s">
        <v>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35059.199999999997</v>
      </c>
      <c r="L473" s="24" t="s">
        <v>532</v>
      </c>
      <c r="M473" s="24" t="s">
        <v>59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35059.199999999997</v>
      </c>
      <c r="W473" t="s">
        <v>538</v>
      </c>
      <c r="X473" t="s">
        <v>538</v>
      </c>
    </row>
    <row r="474" spans="1:24" x14ac:dyDescent="0.25">
      <c r="A474" s="24" t="s">
        <v>532</v>
      </c>
      <c r="B474" s="24" t="s">
        <v>58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35059.199999999997</v>
      </c>
      <c r="L474" s="24" t="s">
        <v>532</v>
      </c>
      <c r="M474" s="24" t="s">
        <v>58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35059.199999999997</v>
      </c>
      <c r="W474" t="s">
        <v>539</v>
      </c>
      <c r="X474" t="s">
        <v>539</v>
      </c>
    </row>
    <row r="475" spans="1:24" x14ac:dyDescent="0.25">
      <c r="A475" s="24" t="s">
        <v>532</v>
      </c>
      <c r="B475" s="24" t="s">
        <v>1020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35059.199999999997</v>
      </c>
      <c r="L475" s="24"/>
      <c r="M475" s="24"/>
      <c r="W475" t="s">
        <v>1123</v>
      </c>
    </row>
    <row r="476" spans="1:24" x14ac:dyDescent="0.25">
      <c r="A476" s="24" t="s">
        <v>532</v>
      </c>
      <c r="B476" s="24" t="s">
        <v>957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35059.199999999997</v>
      </c>
      <c r="L476" s="24"/>
      <c r="M476" s="24"/>
      <c r="W476" t="s">
        <v>1169</v>
      </c>
    </row>
    <row r="477" spans="1:24" x14ac:dyDescent="0.25">
      <c r="A477" s="24" t="s">
        <v>532</v>
      </c>
      <c r="B477" s="24" t="s">
        <v>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35059.199999999997</v>
      </c>
      <c r="L477" s="24" t="s">
        <v>532</v>
      </c>
      <c r="M477" s="24" t="s">
        <v>55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35059.199999999997</v>
      </c>
      <c r="W477" t="s">
        <v>535</v>
      </c>
      <c r="X477" t="s">
        <v>535</v>
      </c>
    </row>
    <row r="478" spans="1:24" x14ac:dyDescent="0.25">
      <c r="A478" s="24" t="s">
        <v>532</v>
      </c>
      <c r="B478" s="24" t="s">
        <v>41</v>
      </c>
      <c r="C478">
        <v>83</v>
      </c>
      <c r="D478">
        <v>-11</v>
      </c>
      <c r="E478">
        <v>-11.702127659574469</v>
      </c>
      <c r="F478">
        <v>36</v>
      </c>
      <c r="G478">
        <v>23.24</v>
      </c>
      <c r="H478">
        <v>1428.4</v>
      </c>
      <c r="I478">
        <v>-85.549999999999955</v>
      </c>
      <c r="J478">
        <v>-5.6507810693880218</v>
      </c>
      <c r="K478">
        <v>35059.199999999997</v>
      </c>
      <c r="L478" s="24" t="s">
        <v>532</v>
      </c>
      <c r="M478" s="24" t="s">
        <v>41</v>
      </c>
      <c r="N478">
        <v>336</v>
      </c>
      <c r="O478">
        <v>-9</v>
      </c>
      <c r="P478">
        <v>-2.6086956521739131</v>
      </c>
      <c r="Q478">
        <v>978</v>
      </c>
      <c r="R478">
        <v>23.14</v>
      </c>
      <c r="S478">
        <v>163.9</v>
      </c>
      <c r="T478">
        <v>-30.799999999999983</v>
      </c>
      <c r="U478">
        <v>-15.819209039548015</v>
      </c>
      <c r="V478">
        <v>35059.199999999997</v>
      </c>
      <c r="W478" t="s">
        <v>534</v>
      </c>
      <c r="X478" t="s">
        <v>534</v>
      </c>
    </row>
    <row r="479" spans="1:24" x14ac:dyDescent="0.25">
      <c r="A479" s="24" t="s">
        <v>532</v>
      </c>
      <c r="B479" s="24" t="s">
        <v>54</v>
      </c>
      <c r="C479">
        <v>24</v>
      </c>
      <c r="D479">
        <v>21</v>
      </c>
      <c r="E479">
        <v>700</v>
      </c>
      <c r="F479">
        <v>62</v>
      </c>
      <c r="G479">
        <v>24.33</v>
      </c>
      <c r="H479">
        <v>1252.75</v>
      </c>
      <c r="I479">
        <v>93.700000000000045</v>
      </c>
      <c r="J479">
        <v>8.0842068935766402</v>
      </c>
      <c r="K479">
        <v>35059.199999999997</v>
      </c>
      <c r="L479" s="24" t="s">
        <v>532</v>
      </c>
      <c r="M479" s="24" t="s">
        <v>54</v>
      </c>
      <c r="N479">
        <v>6247</v>
      </c>
      <c r="O479">
        <v>4689</v>
      </c>
      <c r="P479">
        <v>300.96277278562258</v>
      </c>
      <c r="Q479">
        <v>62774</v>
      </c>
      <c r="R479">
        <v>21.36</v>
      </c>
      <c r="S479">
        <v>46.15</v>
      </c>
      <c r="T479">
        <v>-33.6</v>
      </c>
      <c r="U479">
        <v>-42.131661442006269</v>
      </c>
      <c r="V479">
        <v>35059.199999999997</v>
      </c>
      <c r="W479" t="s">
        <v>533</v>
      </c>
      <c r="X479" t="s">
        <v>533</v>
      </c>
    </row>
    <row r="480" spans="1:24" x14ac:dyDescent="0.25">
      <c r="A480" s="24" t="s">
        <v>532</v>
      </c>
      <c r="B480" s="24" t="s">
        <v>57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35059.199999999997</v>
      </c>
      <c r="L480" s="24" t="s">
        <v>532</v>
      </c>
      <c r="M480" s="24" t="s">
        <v>57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35059.199999999997</v>
      </c>
      <c r="W480" t="s">
        <v>537</v>
      </c>
      <c r="X480" t="s">
        <v>537</v>
      </c>
    </row>
    <row r="481" spans="1:24" x14ac:dyDescent="0.25">
      <c r="A481" s="24" t="s">
        <v>540</v>
      </c>
      <c r="B481" s="24" t="s">
        <v>56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35059.199999999997</v>
      </c>
      <c r="L481" s="24" t="s">
        <v>540</v>
      </c>
      <c r="M481" s="24" t="s">
        <v>56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35059.199999999997</v>
      </c>
      <c r="W481" t="s">
        <v>544</v>
      </c>
      <c r="X481" t="s">
        <v>544</v>
      </c>
    </row>
    <row r="482" spans="1:24" x14ac:dyDescent="0.25">
      <c r="A482" s="24" t="s">
        <v>540</v>
      </c>
      <c r="B482" s="24" t="s">
        <v>57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35059.199999999997</v>
      </c>
      <c r="L482" s="24" t="s">
        <v>540</v>
      </c>
      <c r="M482" s="24" t="s">
        <v>57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35059.199999999997</v>
      </c>
      <c r="W482" t="s">
        <v>545</v>
      </c>
      <c r="X482" t="s">
        <v>545</v>
      </c>
    </row>
    <row r="483" spans="1:24" x14ac:dyDescent="0.25">
      <c r="A483" s="24" t="s">
        <v>540</v>
      </c>
      <c r="B483" s="24" t="s">
        <v>59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35059.199999999997</v>
      </c>
      <c r="L483" s="24" t="s">
        <v>540</v>
      </c>
      <c r="M483" s="24" t="s">
        <v>59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35059.199999999997</v>
      </c>
      <c r="W483" t="s">
        <v>546</v>
      </c>
      <c r="X483" t="s">
        <v>546</v>
      </c>
    </row>
    <row r="484" spans="1:24" x14ac:dyDescent="0.25">
      <c r="A484" s="24" t="s">
        <v>540</v>
      </c>
      <c r="B484" s="24" t="s">
        <v>58</v>
      </c>
      <c r="C484">
        <v>309</v>
      </c>
      <c r="D484">
        <v>20</v>
      </c>
      <c r="E484">
        <v>6.9204152249134951</v>
      </c>
      <c r="F484">
        <v>78</v>
      </c>
      <c r="G484">
        <v>20.36</v>
      </c>
      <c r="H484">
        <v>1909</v>
      </c>
      <c r="I484">
        <v>-69.549999999999955</v>
      </c>
      <c r="J484">
        <v>-3.515200525637459</v>
      </c>
      <c r="K484">
        <v>35059.199999999997</v>
      </c>
      <c r="L484" s="24" t="s">
        <v>540</v>
      </c>
      <c r="M484" s="24" t="s">
        <v>58</v>
      </c>
      <c r="N484">
        <v>1858</v>
      </c>
      <c r="O484">
        <v>205</v>
      </c>
      <c r="P484">
        <v>12.401693889897157</v>
      </c>
      <c r="Q484">
        <v>1285</v>
      </c>
      <c r="R484">
        <v>23.67</v>
      </c>
      <c r="S484">
        <v>579.4</v>
      </c>
      <c r="T484">
        <v>-3.2000000000000455</v>
      </c>
      <c r="U484">
        <v>-0.54926192928253437</v>
      </c>
      <c r="V484">
        <v>35059.199999999997</v>
      </c>
      <c r="W484" t="s">
        <v>547</v>
      </c>
      <c r="X484" t="s">
        <v>547</v>
      </c>
    </row>
    <row r="485" spans="1:24" x14ac:dyDescent="0.25">
      <c r="A485" s="24" t="s">
        <v>540</v>
      </c>
      <c r="B485" s="24" t="s">
        <v>1020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35059.199999999997</v>
      </c>
      <c r="L485" s="24"/>
      <c r="M485" s="24"/>
      <c r="W485" t="s">
        <v>1129</v>
      </c>
    </row>
    <row r="486" spans="1:24" x14ac:dyDescent="0.25">
      <c r="A486" s="24" t="s">
        <v>540</v>
      </c>
      <c r="B486" s="24" t="s">
        <v>54</v>
      </c>
      <c r="C486">
        <v>1300</v>
      </c>
      <c r="D486">
        <v>57</v>
      </c>
      <c r="E486">
        <v>4.585679806918745</v>
      </c>
      <c r="F486">
        <v>3062</v>
      </c>
      <c r="G486">
        <v>23.49</v>
      </c>
      <c r="H486">
        <v>1166</v>
      </c>
      <c r="I486">
        <v>-127.5</v>
      </c>
      <c r="J486">
        <v>-9.8569771936606116</v>
      </c>
      <c r="K486">
        <v>35059.199999999997</v>
      </c>
      <c r="L486" s="24" t="s">
        <v>540</v>
      </c>
      <c r="M486" s="24" t="s">
        <v>54</v>
      </c>
      <c r="N486">
        <v>32807</v>
      </c>
      <c r="O486">
        <v>16488</v>
      </c>
      <c r="P486">
        <v>101.03560267173232</v>
      </c>
      <c r="Q486">
        <v>308709</v>
      </c>
      <c r="R486">
        <v>21.04</v>
      </c>
      <c r="S486">
        <v>54.15</v>
      </c>
      <c r="T486">
        <v>-35.9</v>
      </c>
      <c r="U486">
        <v>-39.866740699611327</v>
      </c>
      <c r="V486">
        <v>35059.199999999997</v>
      </c>
      <c r="W486" t="s">
        <v>541</v>
      </c>
      <c r="X486" t="s">
        <v>541</v>
      </c>
    </row>
    <row r="487" spans="1:24" x14ac:dyDescent="0.25">
      <c r="A487" s="24"/>
      <c r="B487" s="24"/>
      <c r="L487" s="24" t="s">
        <v>540</v>
      </c>
      <c r="M487" s="24" t="s">
        <v>60</v>
      </c>
      <c r="N487">
        <v>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35059.199999999997</v>
      </c>
      <c r="X487" t="s">
        <v>1177</v>
      </c>
    </row>
    <row r="488" spans="1:24" x14ac:dyDescent="0.25">
      <c r="A488" s="24" t="s">
        <v>540</v>
      </c>
      <c r="B488" s="24" t="s">
        <v>41</v>
      </c>
      <c r="C488">
        <v>2870</v>
      </c>
      <c r="D488">
        <v>46</v>
      </c>
      <c r="E488">
        <v>1.6288951841359771</v>
      </c>
      <c r="F488">
        <v>1039</v>
      </c>
      <c r="G488">
        <v>23.54</v>
      </c>
      <c r="H488">
        <v>1359.9</v>
      </c>
      <c r="I488">
        <v>-111.59999999999992</v>
      </c>
      <c r="J488">
        <v>-7.5840978593272119</v>
      </c>
      <c r="K488">
        <v>35059.199999999997</v>
      </c>
      <c r="L488" s="24" t="s">
        <v>540</v>
      </c>
      <c r="M488" s="24" t="s">
        <v>41</v>
      </c>
      <c r="N488">
        <v>14276</v>
      </c>
      <c r="O488">
        <v>1804</v>
      </c>
      <c r="P488">
        <v>14.464400256574727</v>
      </c>
      <c r="Q488">
        <v>28231</v>
      </c>
      <c r="R488">
        <v>22.89</v>
      </c>
      <c r="S488">
        <v>181.25</v>
      </c>
      <c r="T488">
        <v>-29.25</v>
      </c>
      <c r="U488">
        <v>-13.895486935866982</v>
      </c>
      <c r="V488">
        <v>35059.199999999997</v>
      </c>
      <c r="W488" t="s">
        <v>542</v>
      </c>
      <c r="X488" t="s">
        <v>542</v>
      </c>
    </row>
    <row r="489" spans="1:24" x14ac:dyDescent="0.25">
      <c r="A489" s="24" t="s">
        <v>540</v>
      </c>
      <c r="B489" s="24" t="s">
        <v>55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35059.199999999997</v>
      </c>
      <c r="L489" s="24" t="s">
        <v>540</v>
      </c>
      <c r="M489" s="24" t="s">
        <v>55</v>
      </c>
      <c r="N489">
        <v>5</v>
      </c>
      <c r="O489">
        <v>5</v>
      </c>
      <c r="P489">
        <v>0</v>
      </c>
      <c r="Q489">
        <v>8</v>
      </c>
      <c r="R489">
        <v>22.88</v>
      </c>
      <c r="S489">
        <v>280</v>
      </c>
      <c r="T489">
        <v>-3150.6</v>
      </c>
      <c r="U489">
        <v>-91.838162420567841</v>
      </c>
      <c r="V489">
        <v>35059.199999999997</v>
      </c>
      <c r="W489" t="s">
        <v>543</v>
      </c>
      <c r="X489" t="s">
        <v>543</v>
      </c>
    </row>
    <row r="490" spans="1:24" x14ac:dyDescent="0.25">
      <c r="A490" s="24" t="s">
        <v>540</v>
      </c>
      <c r="B490" s="24" t="s">
        <v>957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35059.199999999997</v>
      </c>
      <c r="L490" s="24" t="s">
        <v>540</v>
      </c>
      <c r="M490" s="24" t="s">
        <v>957</v>
      </c>
      <c r="N490">
        <v>126</v>
      </c>
      <c r="O490">
        <v>18</v>
      </c>
      <c r="P490">
        <v>16.666666666666668</v>
      </c>
      <c r="Q490">
        <v>36</v>
      </c>
      <c r="R490">
        <v>24.39</v>
      </c>
      <c r="S490">
        <v>833.35</v>
      </c>
      <c r="T490">
        <v>14.950000000000044</v>
      </c>
      <c r="U490">
        <v>1.8267350928641308</v>
      </c>
      <c r="V490">
        <v>35059.199999999997</v>
      </c>
      <c r="W490" t="s">
        <v>969</v>
      </c>
      <c r="X490" t="s">
        <v>969</v>
      </c>
    </row>
    <row r="491" spans="1:24" x14ac:dyDescent="0.25">
      <c r="A491" s="24" t="s">
        <v>548</v>
      </c>
      <c r="B491" s="24" t="s">
        <v>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35059.199999999997</v>
      </c>
      <c r="L491" s="24" t="s">
        <v>548</v>
      </c>
      <c r="M491" s="24" t="s">
        <v>55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35059.199999999997</v>
      </c>
      <c r="W491" t="s">
        <v>951</v>
      </c>
      <c r="X491" t="s">
        <v>951</v>
      </c>
    </row>
    <row r="492" spans="1:24" x14ac:dyDescent="0.25">
      <c r="A492" s="24" t="s">
        <v>548</v>
      </c>
      <c r="B492" s="24" t="s">
        <v>57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35059.199999999997</v>
      </c>
      <c r="L492" s="24" t="s">
        <v>548</v>
      </c>
      <c r="M492" s="24" t="s">
        <v>57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35059.199999999997</v>
      </c>
      <c r="W492" t="s">
        <v>552</v>
      </c>
      <c r="X492" t="s">
        <v>552</v>
      </c>
    </row>
    <row r="493" spans="1:24" x14ac:dyDescent="0.25">
      <c r="A493" s="24" t="s">
        <v>548</v>
      </c>
      <c r="B493" s="24" t="s">
        <v>59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35059.199999999997</v>
      </c>
      <c r="L493" s="24" t="s">
        <v>548</v>
      </c>
      <c r="M493" s="24" t="s">
        <v>59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35059.199999999997</v>
      </c>
      <c r="W493" t="s">
        <v>553</v>
      </c>
      <c r="X493" t="s">
        <v>553</v>
      </c>
    </row>
    <row r="494" spans="1:24" x14ac:dyDescent="0.25">
      <c r="A494" s="24" t="s">
        <v>548</v>
      </c>
      <c r="B494" s="24" t="s">
        <v>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35059.199999999997</v>
      </c>
      <c r="L494" s="24" t="s">
        <v>548</v>
      </c>
      <c r="M494" s="24" t="s">
        <v>58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35059.199999999997</v>
      </c>
      <c r="W494" t="s">
        <v>554</v>
      </c>
      <c r="X494" t="s">
        <v>554</v>
      </c>
    </row>
    <row r="495" spans="1:24" x14ac:dyDescent="0.25">
      <c r="A495" s="24" t="s">
        <v>548</v>
      </c>
      <c r="B495" s="24" t="s">
        <v>1020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35059.199999999997</v>
      </c>
      <c r="L495" s="24"/>
      <c r="M495" s="24"/>
      <c r="W495" t="s">
        <v>1124</v>
      </c>
    </row>
    <row r="496" spans="1:24" x14ac:dyDescent="0.25">
      <c r="A496" s="24" t="s">
        <v>548</v>
      </c>
      <c r="B496" s="24" t="s">
        <v>957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35059.199999999997</v>
      </c>
      <c r="L496" s="24"/>
      <c r="M496" s="24"/>
      <c r="W496" t="s">
        <v>1012</v>
      </c>
    </row>
    <row r="497" spans="1:24" x14ac:dyDescent="0.25">
      <c r="A497" s="24" t="s">
        <v>548</v>
      </c>
      <c r="B497" s="24" t="s">
        <v>54</v>
      </c>
      <c r="C497">
        <v>41</v>
      </c>
      <c r="D497">
        <v>28</v>
      </c>
      <c r="E497">
        <v>215.38461538461539</v>
      </c>
      <c r="F497">
        <v>116</v>
      </c>
      <c r="G497">
        <v>22.87</v>
      </c>
      <c r="H497">
        <v>1072.5999999999999</v>
      </c>
      <c r="I497">
        <v>-134.15000000000009</v>
      </c>
      <c r="J497">
        <v>-11.116635591464686</v>
      </c>
      <c r="K497">
        <v>35059.199999999997</v>
      </c>
      <c r="L497" s="24" t="s">
        <v>548</v>
      </c>
      <c r="M497" s="24" t="s">
        <v>54</v>
      </c>
      <c r="N497">
        <v>5459</v>
      </c>
      <c r="O497">
        <v>3266</v>
      </c>
      <c r="P497">
        <v>148.92840857273143</v>
      </c>
      <c r="Q497">
        <v>82168</v>
      </c>
      <c r="R497">
        <v>20.74</v>
      </c>
      <c r="S497">
        <v>63.3</v>
      </c>
      <c r="T497">
        <v>-38.5</v>
      </c>
      <c r="U497">
        <v>-37.819253438113947</v>
      </c>
      <c r="V497">
        <v>35059.199999999997</v>
      </c>
      <c r="W497" t="s">
        <v>550</v>
      </c>
      <c r="X497" t="s">
        <v>550</v>
      </c>
    </row>
    <row r="498" spans="1:24" x14ac:dyDescent="0.25">
      <c r="A498" s="24" t="s">
        <v>548</v>
      </c>
      <c r="B498" s="24" t="s">
        <v>41</v>
      </c>
      <c r="C498">
        <v>39</v>
      </c>
      <c r="D498">
        <v>-13</v>
      </c>
      <c r="E498">
        <v>-25</v>
      </c>
      <c r="F498">
        <v>38</v>
      </c>
      <c r="G498">
        <v>24.88</v>
      </c>
      <c r="H498">
        <v>1308.7</v>
      </c>
      <c r="I498">
        <v>-65.049999999999955</v>
      </c>
      <c r="J498">
        <v>-4.7352138307552281</v>
      </c>
      <c r="K498">
        <v>35059.199999999997</v>
      </c>
      <c r="L498" s="24" t="s">
        <v>548</v>
      </c>
      <c r="M498" s="24" t="s">
        <v>41</v>
      </c>
      <c r="N498">
        <v>447</v>
      </c>
      <c r="O498">
        <v>194</v>
      </c>
      <c r="P498">
        <v>76.679841897233203</v>
      </c>
      <c r="Q498">
        <v>1383</v>
      </c>
      <c r="R498">
        <v>22.78</v>
      </c>
      <c r="S498">
        <v>202.45</v>
      </c>
      <c r="T498">
        <v>-29.400000000000009</v>
      </c>
      <c r="U498">
        <v>-12.680612464955791</v>
      </c>
      <c r="V498">
        <v>35059.199999999997</v>
      </c>
      <c r="W498" t="s">
        <v>551</v>
      </c>
      <c r="X498" t="s">
        <v>551</v>
      </c>
    </row>
    <row r="499" spans="1:24" x14ac:dyDescent="0.25">
      <c r="A499" s="24" t="s">
        <v>548</v>
      </c>
      <c r="B499" s="24" t="s">
        <v>56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35059.199999999997</v>
      </c>
      <c r="L499" s="24" t="s">
        <v>548</v>
      </c>
      <c r="M499" s="24" t="s">
        <v>56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35059.199999999997</v>
      </c>
      <c r="W499" t="s">
        <v>549</v>
      </c>
      <c r="X499" t="s">
        <v>549</v>
      </c>
    </row>
    <row r="500" spans="1:24" x14ac:dyDescent="0.25">
      <c r="A500" s="24" t="s">
        <v>555</v>
      </c>
      <c r="B500" s="24" t="s">
        <v>56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35059.199999999997</v>
      </c>
      <c r="L500" s="24" t="s">
        <v>555</v>
      </c>
      <c r="M500" s="24" t="s">
        <v>56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35059.199999999997</v>
      </c>
      <c r="W500" t="s">
        <v>559</v>
      </c>
      <c r="X500" t="s">
        <v>559</v>
      </c>
    </row>
    <row r="501" spans="1:24" x14ac:dyDescent="0.25">
      <c r="A501" s="24" t="s">
        <v>555</v>
      </c>
      <c r="B501" s="24" t="s">
        <v>57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35059.199999999997</v>
      </c>
      <c r="L501" s="24" t="s">
        <v>555</v>
      </c>
      <c r="M501" s="24" t="s">
        <v>57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35059.199999999997</v>
      </c>
      <c r="W501" t="s">
        <v>560</v>
      </c>
      <c r="X501" t="s">
        <v>560</v>
      </c>
    </row>
    <row r="502" spans="1:24" x14ac:dyDescent="0.25">
      <c r="A502" s="24" t="s">
        <v>555</v>
      </c>
      <c r="B502" s="24" t="s">
        <v>59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35059.199999999997</v>
      </c>
      <c r="L502" s="24" t="s">
        <v>555</v>
      </c>
      <c r="M502" s="24" t="s">
        <v>59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35059.199999999997</v>
      </c>
      <c r="W502" t="s">
        <v>561</v>
      </c>
      <c r="X502" t="s">
        <v>561</v>
      </c>
    </row>
    <row r="503" spans="1:24" x14ac:dyDescent="0.25">
      <c r="A503" s="24" t="s">
        <v>555</v>
      </c>
      <c r="B503" s="24" t="s">
        <v>58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35059.199999999997</v>
      </c>
      <c r="L503" s="24" t="s">
        <v>555</v>
      </c>
      <c r="M503" s="24" t="s">
        <v>58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35059.199999999997</v>
      </c>
      <c r="W503" t="s">
        <v>562</v>
      </c>
      <c r="X503" t="s">
        <v>562</v>
      </c>
    </row>
    <row r="504" spans="1:24" x14ac:dyDescent="0.25">
      <c r="A504" s="24" t="s">
        <v>555</v>
      </c>
      <c r="B504" s="24" t="s">
        <v>1020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35059.199999999997</v>
      </c>
      <c r="L504" s="24"/>
      <c r="M504" s="24"/>
      <c r="W504" t="s">
        <v>1130</v>
      </c>
    </row>
    <row r="505" spans="1:24" x14ac:dyDescent="0.25">
      <c r="A505" s="24" t="s">
        <v>555</v>
      </c>
      <c r="B505" s="24" t="s">
        <v>957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35059.199999999997</v>
      </c>
      <c r="L505" s="24"/>
      <c r="M505" s="24"/>
      <c r="W505" t="s">
        <v>1158</v>
      </c>
    </row>
    <row r="506" spans="1:24" x14ac:dyDescent="0.25">
      <c r="A506" s="24" t="s">
        <v>555</v>
      </c>
      <c r="B506" s="24" t="s">
        <v>41</v>
      </c>
      <c r="C506">
        <v>84</v>
      </c>
      <c r="D506">
        <v>-5</v>
      </c>
      <c r="E506">
        <v>-5.617977528089888</v>
      </c>
      <c r="F506">
        <v>41</v>
      </c>
      <c r="G506">
        <v>23.44</v>
      </c>
      <c r="H506">
        <v>1198.3499999999999</v>
      </c>
      <c r="I506">
        <v>-110.95000000000005</v>
      </c>
      <c r="J506">
        <v>-8.4739937371114369</v>
      </c>
      <c r="K506">
        <v>35059.199999999997</v>
      </c>
      <c r="L506" s="24" t="s">
        <v>555</v>
      </c>
      <c r="M506" s="24" t="s">
        <v>41</v>
      </c>
      <c r="N506">
        <v>772</v>
      </c>
      <c r="O506">
        <v>105</v>
      </c>
      <c r="P506">
        <v>15.742128935532234</v>
      </c>
      <c r="Q506">
        <v>1997</v>
      </c>
      <c r="R506">
        <v>22.67</v>
      </c>
      <c r="S506">
        <v>225.65</v>
      </c>
      <c r="T506">
        <v>-27</v>
      </c>
      <c r="U506">
        <v>-10.686720759944588</v>
      </c>
      <c r="V506">
        <v>35059.199999999997</v>
      </c>
      <c r="W506" t="s">
        <v>557</v>
      </c>
      <c r="X506" t="s">
        <v>557</v>
      </c>
    </row>
    <row r="507" spans="1:24" x14ac:dyDescent="0.25">
      <c r="A507" s="24" t="s">
        <v>555</v>
      </c>
      <c r="B507" s="24" t="s">
        <v>54</v>
      </c>
      <c r="C507">
        <v>88</v>
      </c>
      <c r="D507">
        <v>59</v>
      </c>
      <c r="E507">
        <v>203.44827586206895</v>
      </c>
      <c r="F507">
        <v>321</v>
      </c>
      <c r="G507">
        <v>21.78</v>
      </c>
      <c r="H507">
        <v>999.2</v>
      </c>
      <c r="I507">
        <v>-99.299999999999955</v>
      </c>
      <c r="J507">
        <v>-9.0395994538006317</v>
      </c>
      <c r="K507">
        <v>35059.199999999997</v>
      </c>
      <c r="L507" s="24" t="s">
        <v>555</v>
      </c>
      <c r="M507" s="24" t="s">
        <v>54</v>
      </c>
      <c r="N507">
        <v>6612</v>
      </c>
      <c r="O507">
        <v>2773</v>
      </c>
      <c r="P507">
        <v>72.232352175045591</v>
      </c>
      <c r="Q507">
        <v>125251</v>
      </c>
      <c r="R507">
        <v>20.37</v>
      </c>
      <c r="S507">
        <v>74.75</v>
      </c>
      <c r="T507">
        <v>-40.150000000000006</v>
      </c>
      <c r="U507">
        <v>-34.943429068755442</v>
      </c>
      <c r="V507">
        <v>35059.199999999997</v>
      </c>
      <c r="W507" t="s">
        <v>556</v>
      </c>
      <c r="X507" t="s">
        <v>556</v>
      </c>
    </row>
    <row r="508" spans="1:24" x14ac:dyDescent="0.25">
      <c r="A508" s="24" t="s">
        <v>555</v>
      </c>
      <c r="B508" s="24" t="s">
        <v>55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35059.199999999997</v>
      </c>
      <c r="L508" s="24" t="s">
        <v>555</v>
      </c>
      <c r="M508" s="24" t="s">
        <v>55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35059.199999999997</v>
      </c>
      <c r="W508" t="s">
        <v>558</v>
      </c>
      <c r="X508" t="s">
        <v>558</v>
      </c>
    </row>
    <row r="509" spans="1:24" x14ac:dyDescent="0.25">
      <c r="A509" s="24" t="s">
        <v>563</v>
      </c>
      <c r="B509" s="24" t="s">
        <v>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35059.199999999997</v>
      </c>
      <c r="L509" s="24" t="s">
        <v>563</v>
      </c>
      <c r="M509" s="24" t="s">
        <v>55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35059.199999999997</v>
      </c>
      <c r="W509" t="s">
        <v>566</v>
      </c>
      <c r="X509" t="s">
        <v>566</v>
      </c>
    </row>
    <row r="510" spans="1:24" x14ac:dyDescent="0.25">
      <c r="A510" s="24" t="s">
        <v>563</v>
      </c>
      <c r="B510" s="24" t="s">
        <v>56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35059.199999999997</v>
      </c>
      <c r="L510" s="24" t="s">
        <v>563</v>
      </c>
      <c r="M510" s="24" t="s">
        <v>56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35059.199999999997</v>
      </c>
      <c r="W510" t="s">
        <v>567</v>
      </c>
      <c r="X510" t="s">
        <v>567</v>
      </c>
    </row>
    <row r="511" spans="1:24" x14ac:dyDescent="0.25">
      <c r="A511" s="24" t="s">
        <v>563</v>
      </c>
      <c r="B511" s="24" t="s">
        <v>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35059.199999999997</v>
      </c>
      <c r="L511" s="24" t="s">
        <v>563</v>
      </c>
      <c r="M511" s="24" t="s">
        <v>57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35059.199999999997</v>
      </c>
      <c r="W511" t="s">
        <v>568</v>
      </c>
      <c r="X511" t="s">
        <v>568</v>
      </c>
    </row>
    <row r="512" spans="1:24" x14ac:dyDescent="0.25">
      <c r="A512" s="24" t="s">
        <v>563</v>
      </c>
      <c r="B512" s="24" t="s">
        <v>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35059.199999999997</v>
      </c>
      <c r="L512" s="24" t="s">
        <v>563</v>
      </c>
      <c r="M512" s="24" t="s">
        <v>59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35059.199999999997</v>
      </c>
      <c r="W512" t="s">
        <v>569</v>
      </c>
      <c r="X512" t="s">
        <v>569</v>
      </c>
    </row>
    <row r="513" spans="1:24" x14ac:dyDescent="0.25">
      <c r="A513" s="24" t="s">
        <v>563</v>
      </c>
      <c r="B513" s="24" t="s">
        <v>54</v>
      </c>
      <c r="C513">
        <v>152</v>
      </c>
      <c r="D513">
        <v>64</v>
      </c>
      <c r="E513">
        <v>72.727272727272734</v>
      </c>
      <c r="F513">
        <v>434</v>
      </c>
      <c r="G513">
        <v>22.08</v>
      </c>
      <c r="H513">
        <v>901</v>
      </c>
      <c r="I513">
        <v>-134.75</v>
      </c>
      <c r="J513">
        <v>-13.0098962104755</v>
      </c>
      <c r="K513">
        <v>35059.199999999997</v>
      </c>
      <c r="L513" s="24" t="s">
        <v>563</v>
      </c>
      <c r="M513" s="24" t="s">
        <v>54</v>
      </c>
      <c r="N513">
        <v>6650</v>
      </c>
      <c r="O513">
        <v>3216</v>
      </c>
      <c r="P513">
        <v>93.651718112987766</v>
      </c>
      <c r="Q513">
        <v>120558</v>
      </c>
      <c r="R513">
        <v>20.149999999999999</v>
      </c>
      <c r="S513">
        <v>89.45</v>
      </c>
      <c r="T513">
        <v>-42.249999999999986</v>
      </c>
      <c r="U513">
        <v>-32.080485952923304</v>
      </c>
      <c r="V513">
        <v>35059.199999999997</v>
      </c>
      <c r="W513" t="s">
        <v>564</v>
      </c>
      <c r="X513" t="s">
        <v>564</v>
      </c>
    </row>
    <row r="514" spans="1:24" x14ac:dyDescent="0.25">
      <c r="A514" s="24" t="s">
        <v>563</v>
      </c>
      <c r="B514" s="24" t="s">
        <v>1020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35059.199999999997</v>
      </c>
      <c r="L514" s="24"/>
      <c r="M514" s="24"/>
      <c r="W514" t="s">
        <v>1148</v>
      </c>
    </row>
    <row r="515" spans="1:24" x14ac:dyDescent="0.25">
      <c r="A515" s="24" t="s">
        <v>563</v>
      </c>
      <c r="B515" s="24" t="s">
        <v>957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35059.199999999997</v>
      </c>
      <c r="L515" s="24"/>
      <c r="M515" s="24"/>
      <c r="W515" t="s">
        <v>1157</v>
      </c>
    </row>
    <row r="516" spans="1:24" x14ac:dyDescent="0.25">
      <c r="A516" s="24" t="s">
        <v>563</v>
      </c>
      <c r="B516" s="24" t="s">
        <v>41</v>
      </c>
      <c r="C516">
        <v>54</v>
      </c>
      <c r="D516">
        <v>9</v>
      </c>
      <c r="E516">
        <v>20</v>
      </c>
      <c r="F516">
        <v>70</v>
      </c>
      <c r="G516">
        <v>23.56</v>
      </c>
      <c r="H516">
        <v>1136.5</v>
      </c>
      <c r="I516">
        <v>-114.45000000000005</v>
      </c>
      <c r="J516">
        <v>-9.1490467244893914</v>
      </c>
      <c r="K516">
        <v>35059.199999999997</v>
      </c>
      <c r="L516" s="24" t="s">
        <v>563</v>
      </c>
      <c r="M516" s="24" t="s">
        <v>41</v>
      </c>
      <c r="N516">
        <v>676</v>
      </c>
      <c r="O516">
        <v>22</v>
      </c>
      <c r="P516">
        <v>3.3639143730886851</v>
      </c>
      <c r="Q516">
        <v>1437</v>
      </c>
      <c r="R516">
        <v>22.37</v>
      </c>
      <c r="S516">
        <v>248.7</v>
      </c>
      <c r="T516">
        <v>-27.300000000000011</v>
      </c>
      <c r="U516">
        <v>-9.8913043478260914</v>
      </c>
      <c r="V516">
        <v>35059.199999999997</v>
      </c>
      <c r="W516" t="s">
        <v>565</v>
      </c>
      <c r="X516" t="s">
        <v>565</v>
      </c>
    </row>
    <row r="517" spans="1:24" x14ac:dyDescent="0.25">
      <c r="A517" s="24" t="s">
        <v>563</v>
      </c>
      <c r="B517" s="24" t="s">
        <v>58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35059.199999999997</v>
      </c>
      <c r="L517" s="24" t="s">
        <v>563</v>
      </c>
      <c r="M517" s="24" t="s">
        <v>58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35059.199999999997</v>
      </c>
      <c r="W517" t="s">
        <v>570</v>
      </c>
      <c r="X517" t="s">
        <v>570</v>
      </c>
    </row>
    <row r="518" spans="1:24" x14ac:dyDescent="0.25">
      <c r="A518" s="24" t="s">
        <v>571</v>
      </c>
      <c r="B518" s="24" t="s">
        <v>41</v>
      </c>
      <c r="C518">
        <v>36</v>
      </c>
      <c r="D518">
        <v>0</v>
      </c>
      <c r="E518">
        <v>0</v>
      </c>
      <c r="F518">
        <v>44</v>
      </c>
      <c r="G518">
        <v>22.38</v>
      </c>
      <c r="H518">
        <v>1040.3</v>
      </c>
      <c r="I518">
        <v>-134.40000000000009</v>
      </c>
      <c r="J518">
        <v>-11.441219034647151</v>
      </c>
      <c r="K518">
        <v>35059.199999999997</v>
      </c>
      <c r="L518" s="24" t="s">
        <v>571</v>
      </c>
      <c r="M518" s="24" t="s">
        <v>41</v>
      </c>
      <c r="N518">
        <v>315</v>
      </c>
      <c r="O518">
        <v>4</v>
      </c>
      <c r="P518">
        <v>1.2861736334405145</v>
      </c>
      <c r="Q518">
        <v>1394</v>
      </c>
      <c r="R518">
        <v>22.34</v>
      </c>
      <c r="S518">
        <v>274.10000000000002</v>
      </c>
      <c r="T518">
        <v>-25.099999999999969</v>
      </c>
      <c r="U518">
        <v>-8.3890374331550692</v>
      </c>
      <c r="V518">
        <v>35059.199999999997</v>
      </c>
      <c r="W518" t="s">
        <v>573</v>
      </c>
      <c r="X518" t="s">
        <v>573</v>
      </c>
    </row>
    <row r="519" spans="1:24" x14ac:dyDescent="0.25">
      <c r="A519" s="24" t="s">
        <v>571</v>
      </c>
      <c r="B519" s="24" t="s">
        <v>56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35059.199999999997</v>
      </c>
      <c r="L519" s="24" t="s">
        <v>571</v>
      </c>
      <c r="M519" s="24" t="s">
        <v>56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35059.199999999997</v>
      </c>
      <c r="W519" t="s">
        <v>575</v>
      </c>
      <c r="X519" t="s">
        <v>575</v>
      </c>
    </row>
    <row r="520" spans="1:24" x14ac:dyDescent="0.25">
      <c r="A520" s="24" t="s">
        <v>571</v>
      </c>
      <c r="B520" s="24" t="s">
        <v>57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35059.199999999997</v>
      </c>
      <c r="L520" s="24" t="s">
        <v>571</v>
      </c>
      <c r="M520" s="24" t="s">
        <v>57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35059.199999999997</v>
      </c>
      <c r="W520" t="s">
        <v>576</v>
      </c>
      <c r="X520" t="s">
        <v>576</v>
      </c>
    </row>
    <row r="521" spans="1:24" x14ac:dyDescent="0.25">
      <c r="A521" s="24" t="s">
        <v>571</v>
      </c>
      <c r="B521" s="24" t="s">
        <v>59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35059.199999999997</v>
      </c>
      <c r="L521" s="24" t="s">
        <v>571</v>
      </c>
      <c r="M521" s="24" t="s">
        <v>59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35059.199999999997</v>
      </c>
      <c r="W521" t="s">
        <v>577</v>
      </c>
      <c r="X521" t="s">
        <v>577</v>
      </c>
    </row>
    <row r="522" spans="1:24" x14ac:dyDescent="0.25">
      <c r="A522" s="24" t="s">
        <v>571</v>
      </c>
      <c r="B522" s="24" t="s">
        <v>58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35059.199999999997</v>
      </c>
      <c r="L522" s="24" t="s">
        <v>571</v>
      </c>
      <c r="M522" s="24" t="s">
        <v>58</v>
      </c>
      <c r="N522">
        <v>10</v>
      </c>
      <c r="O522">
        <v>8</v>
      </c>
      <c r="P522">
        <v>400</v>
      </c>
      <c r="Q522">
        <v>13</v>
      </c>
      <c r="R522">
        <v>23.61</v>
      </c>
      <c r="S522">
        <v>713.2</v>
      </c>
      <c r="T522">
        <v>9.9000000000000927</v>
      </c>
      <c r="U522">
        <v>1.407649651642271</v>
      </c>
      <c r="V522">
        <v>35059.199999999997</v>
      </c>
      <c r="W522" t="s">
        <v>578</v>
      </c>
      <c r="X522" t="s">
        <v>578</v>
      </c>
    </row>
    <row r="523" spans="1:24" x14ac:dyDescent="0.25">
      <c r="A523" s="24" t="s">
        <v>571</v>
      </c>
      <c r="B523" s="24" t="s">
        <v>1020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35059.199999999997</v>
      </c>
      <c r="L523" s="24"/>
      <c r="M523" s="24"/>
      <c r="W523" t="s">
        <v>1149</v>
      </c>
    </row>
    <row r="524" spans="1:24" x14ac:dyDescent="0.25">
      <c r="A524" s="24" t="s">
        <v>571</v>
      </c>
      <c r="B524" s="24" t="s">
        <v>957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35059.199999999997</v>
      </c>
      <c r="L524" s="24"/>
      <c r="M524" s="24"/>
      <c r="W524" t="s">
        <v>1156</v>
      </c>
    </row>
    <row r="525" spans="1:24" x14ac:dyDescent="0.25">
      <c r="A525" s="24" t="s">
        <v>571</v>
      </c>
      <c r="B525" s="24" t="s">
        <v>54</v>
      </c>
      <c r="C525">
        <v>293</v>
      </c>
      <c r="D525">
        <v>154</v>
      </c>
      <c r="E525">
        <v>110.79136690647482</v>
      </c>
      <c r="F525">
        <v>847</v>
      </c>
      <c r="G525">
        <v>21.28</v>
      </c>
      <c r="H525">
        <v>827.4</v>
      </c>
      <c r="I525">
        <v>-126.64999999999998</v>
      </c>
      <c r="J525">
        <v>-13.274985587757454</v>
      </c>
      <c r="K525">
        <v>35059.199999999997</v>
      </c>
      <c r="L525" s="24" t="s">
        <v>571</v>
      </c>
      <c r="M525" s="24" t="s">
        <v>54</v>
      </c>
      <c r="N525">
        <v>6210</v>
      </c>
      <c r="O525">
        <v>3239</v>
      </c>
      <c r="P525">
        <v>109.02053180747224</v>
      </c>
      <c r="Q525">
        <v>128216</v>
      </c>
      <c r="R525">
        <v>19.96</v>
      </c>
      <c r="S525">
        <v>106.8</v>
      </c>
      <c r="T525">
        <v>-43.95</v>
      </c>
      <c r="U525">
        <v>-29.154228855721392</v>
      </c>
      <c r="V525">
        <v>35059.199999999997</v>
      </c>
      <c r="W525" t="s">
        <v>572</v>
      </c>
      <c r="X525" t="s">
        <v>572</v>
      </c>
    </row>
    <row r="526" spans="1:24" x14ac:dyDescent="0.25">
      <c r="A526" s="24" t="s">
        <v>571</v>
      </c>
      <c r="B526" s="24" t="s">
        <v>55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35059.199999999997</v>
      </c>
      <c r="L526" s="24" t="s">
        <v>571</v>
      </c>
      <c r="M526" s="24" t="s">
        <v>55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35059.199999999997</v>
      </c>
      <c r="W526" t="s">
        <v>574</v>
      </c>
      <c r="X526" t="s">
        <v>574</v>
      </c>
    </row>
    <row r="527" spans="1:24" x14ac:dyDescent="0.25">
      <c r="A527" s="24" t="s">
        <v>579</v>
      </c>
      <c r="B527" s="24" t="s">
        <v>55</v>
      </c>
      <c r="C527">
        <v>2</v>
      </c>
      <c r="D527">
        <v>2</v>
      </c>
      <c r="E527">
        <v>0</v>
      </c>
      <c r="F527">
        <v>12</v>
      </c>
      <c r="G527">
        <v>23.12</v>
      </c>
      <c r="H527">
        <v>1166.45</v>
      </c>
      <c r="I527">
        <v>-135.04999999999995</v>
      </c>
      <c r="J527">
        <v>-10.376488666922778</v>
      </c>
      <c r="K527">
        <v>35059.199999999997</v>
      </c>
      <c r="L527" s="24" t="s">
        <v>579</v>
      </c>
      <c r="M527" s="24" t="s">
        <v>55</v>
      </c>
      <c r="N527">
        <v>6</v>
      </c>
      <c r="O527">
        <v>6</v>
      </c>
      <c r="P527">
        <v>0</v>
      </c>
      <c r="Q527">
        <v>10</v>
      </c>
      <c r="R527">
        <v>23.83</v>
      </c>
      <c r="S527">
        <v>462</v>
      </c>
      <c r="T527">
        <v>-3306.4</v>
      </c>
      <c r="U527">
        <v>-87.7401549729328</v>
      </c>
      <c r="V527">
        <v>35059.199999999997</v>
      </c>
      <c r="W527" t="s">
        <v>581</v>
      </c>
      <c r="X527" t="s">
        <v>581</v>
      </c>
    </row>
    <row r="528" spans="1:24" x14ac:dyDescent="0.25">
      <c r="A528" s="24" t="s">
        <v>579</v>
      </c>
      <c r="B528" s="24" t="s">
        <v>54</v>
      </c>
      <c r="C528">
        <v>1990</v>
      </c>
      <c r="D528">
        <v>729</v>
      </c>
      <c r="E528">
        <v>57.81126090404441</v>
      </c>
      <c r="F528">
        <v>17266</v>
      </c>
      <c r="G528">
        <v>21.24</v>
      </c>
      <c r="H528">
        <v>745</v>
      </c>
      <c r="I528">
        <v>-126.64999999999998</v>
      </c>
      <c r="J528">
        <v>-14.529914529914528</v>
      </c>
      <c r="K528">
        <v>35059.199999999997</v>
      </c>
      <c r="L528" s="24" t="s">
        <v>579</v>
      </c>
      <c r="M528" s="24" t="s">
        <v>54</v>
      </c>
      <c r="N528">
        <v>33974</v>
      </c>
      <c r="O528">
        <v>17444</v>
      </c>
      <c r="P528">
        <v>105.52934059286146</v>
      </c>
      <c r="Q528">
        <v>401794</v>
      </c>
      <c r="R528">
        <v>19.760000000000002</v>
      </c>
      <c r="S528">
        <v>127.6</v>
      </c>
      <c r="T528">
        <v>-45.099999999999994</v>
      </c>
      <c r="U528">
        <v>-26.114649681528661</v>
      </c>
      <c r="V528">
        <v>35059.199999999997</v>
      </c>
      <c r="W528" t="s">
        <v>586</v>
      </c>
      <c r="X528" t="s">
        <v>586</v>
      </c>
    </row>
    <row r="529" spans="1:24" x14ac:dyDescent="0.25">
      <c r="A529" s="24" t="s">
        <v>579</v>
      </c>
      <c r="B529" s="24" t="s">
        <v>59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35059.199999999997</v>
      </c>
      <c r="L529" s="24" t="s">
        <v>579</v>
      </c>
      <c r="M529" s="24" t="s">
        <v>59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35059.199999999997</v>
      </c>
      <c r="W529" t="s">
        <v>584</v>
      </c>
      <c r="X529" t="s">
        <v>584</v>
      </c>
    </row>
    <row r="530" spans="1:24" x14ac:dyDescent="0.25">
      <c r="A530" s="24" t="s">
        <v>579</v>
      </c>
      <c r="B530" s="24" t="s">
        <v>58</v>
      </c>
      <c r="C530">
        <v>180</v>
      </c>
      <c r="D530">
        <v>21</v>
      </c>
      <c r="E530">
        <v>13.20754716981132</v>
      </c>
      <c r="F530">
        <v>68</v>
      </c>
      <c r="G530">
        <v>20.22</v>
      </c>
      <c r="H530">
        <v>1579.7</v>
      </c>
      <c r="I530">
        <v>-81.349999999999909</v>
      </c>
      <c r="J530">
        <v>-4.897504590469878</v>
      </c>
      <c r="K530">
        <v>35059.199999999997</v>
      </c>
      <c r="L530" s="24" t="s">
        <v>579</v>
      </c>
      <c r="M530" s="24" t="s">
        <v>58</v>
      </c>
      <c r="N530">
        <v>908</v>
      </c>
      <c r="O530">
        <v>150</v>
      </c>
      <c r="P530">
        <v>19.788918205804748</v>
      </c>
      <c r="Q530">
        <v>582</v>
      </c>
      <c r="R530">
        <v>23.38</v>
      </c>
      <c r="S530">
        <v>737.35</v>
      </c>
      <c r="T530">
        <v>-12.699999999999932</v>
      </c>
      <c r="U530">
        <v>-1.6932204519698597</v>
      </c>
      <c r="V530">
        <v>35059.199999999997</v>
      </c>
      <c r="W530" t="s">
        <v>585</v>
      </c>
      <c r="X530" t="s">
        <v>585</v>
      </c>
    </row>
    <row r="531" spans="1:24" x14ac:dyDescent="0.25">
      <c r="A531" s="24" t="s">
        <v>579</v>
      </c>
      <c r="B531" s="24" t="s">
        <v>1020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35059.199999999997</v>
      </c>
      <c r="L531" s="24"/>
      <c r="M531" s="24"/>
      <c r="W531" t="s">
        <v>1150</v>
      </c>
    </row>
    <row r="532" spans="1:24" x14ac:dyDescent="0.25">
      <c r="A532" s="24" t="s">
        <v>579</v>
      </c>
      <c r="B532" s="24" t="s">
        <v>957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35059.199999999997</v>
      </c>
      <c r="L532" s="24" t="s">
        <v>579</v>
      </c>
      <c r="M532" s="24" t="s">
        <v>957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35059.199999999997</v>
      </c>
      <c r="W532" t="s">
        <v>1013</v>
      </c>
      <c r="X532" t="s">
        <v>1013</v>
      </c>
    </row>
    <row r="533" spans="1:24" x14ac:dyDescent="0.25">
      <c r="A533" s="24" t="s">
        <v>579</v>
      </c>
      <c r="B533" s="24" t="s">
        <v>56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35059.199999999997</v>
      </c>
      <c r="L533" s="24" t="s">
        <v>579</v>
      </c>
      <c r="M533" s="24" t="s">
        <v>56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35059.199999999997</v>
      </c>
      <c r="W533" t="s">
        <v>582</v>
      </c>
      <c r="X533" t="s">
        <v>582</v>
      </c>
    </row>
    <row r="534" spans="1:24" x14ac:dyDescent="0.25">
      <c r="A534" s="24" t="s">
        <v>579</v>
      </c>
      <c r="B534" s="24" t="s">
        <v>41</v>
      </c>
      <c r="C534">
        <v>4315</v>
      </c>
      <c r="D534">
        <v>150</v>
      </c>
      <c r="E534">
        <v>3.6014405762304924</v>
      </c>
      <c r="F534">
        <v>3447</v>
      </c>
      <c r="G534">
        <v>22.75</v>
      </c>
      <c r="H534">
        <v>977.7</v>
      </c>
      <c r="I534">
        <v>-102</v>
      </c>
      <c r="J534">
        <v>-9.4470686301750479</v>
      </c>
      <c r="K534">
        <v>35059.199999999997</v>
      </c>
      <c r="L534" s="24" t="s">
        <v>579</v>
      </c>
      <c r="M534" s="24" t="s">
        <v>41</v>
      </c>
      <c r="N534">
        <v>9525</v>
      </c>
      <c r="O534">
        <v>1915</v>
      </c>
      <c r="P534">
        <v>25.16425755584757</v>
      </c>
      <c r="Q534">
        <v>26446</v>
      </c>
      <c r="R534">
        <v>21.98</v>
      </c>
      <c r="S534">
        <v>300.95</v>
      </c>
      <c r="T534">
        <v>-23.550000000000011</v>
      </c>
      <c r="U534">
        <v>-7.2573189522342094</v>
      </c>
      <c r="V534">
        <v>35059.199999999997</v>
      </c>
      <c r="W534" t="s">
        <v>580</v>
      </c>
      <c r="X534" t="s">
        <v>580</v>
      </c>
    </row>
    <row r="535" spans="1:24" x14ac:dyDescent="0.25">
      <c r="A535" s="24" t="s">
        <v>579</v>
      </c>
      <c r="B535" s="24" t="s">
        <v>57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35059.199999999997</v>
      </c>
      <c r="L535" s="24" t="s">
        <v>579</v>
      </c>
      <c r="M535" s="24" t="s">
        <v>57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35059.199999999997</v>
      </c>
      <c r="W535" t="s">
        <v>583</v>
      </c>
      <c r="X535" t="s">
        <v>583</v>
      </c>
    </row>
    <row r="536" spans="1:24" x14ac:dyDescent="0.25">
      <c r="A536" s="24" t="s">
        <v>587</v>
      </c>
      <c r="B536" s="24" t="s">
        <v>55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35059.199999999997</v>
      </c>
      <c r="L536" s="24" t="s">
        <v>587</v>
      </c>
      <c r="M536" s="24" t="s">
        <v>55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35059.199999999997</v>
      </c>
      <c r="W536" t="s">
        <v>588</v>
      </c>
      <c r="X536" t="s">
        <v>588</v>
      </c>
    </row>
    <row r="537" spans="1:24" x14ac:dyDescent="0.25">
      <c r="A537" s="24" t="s">
        <v>587</v>
      </c>
      <c r="B537" s="24" t="s">
        <v>57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35059.199999999997</v>
      </c>
      <c r="L537" s="24" t="s">
        <v>587</v>
      </c>
      <c r="M537" s="24" t="s">
        <v>57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35059.199999999997</v>
      </c>
      <c r="W537" t="s">
        <v>590</v>
      </c>
      <c r="X537" t="s">
        <v>590</v>
      </c>
    </row>
    <row r="538" spans="1:24" x14ac:dyDescent="0.25">
      <c r="A538" s="24" t="s">
        <v>587</v>
      </c>
      <c r="B538" s="24" t="s">
        <v>59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35059.199999999997</v>
      </c>
      <c r="L538" s="24" t="s">
        <v>587</v>
      </c>
      <c r="M538" s="24" t="s">
        <v>59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35059.199999999997</v>
      </c>
      <c r="W538" t="s">
        <v>591</v>
      </c>
      <c r="X538" t="s">
        <v>591</v>
      </c>
    </row>
    <row r="539" spans="1:24" x14ac:dyDescent="0.25">
      <c r="A539" s="24" t="s">
        <v>587</v>
      </c>
      <c r="B539" s="24" t="s">
        <v>58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35059.199999999997</v>
      </c>
      <c r="L539" s="24" t="s">
        <v>587</v>
      </c>
      <c r="M539" s="24" t="s">
        <v>58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35059.199999999997</v>
      </c>
      <c r="W539" t="s">
        <v>592</v>
      </c>
      <c r="X539" t="s">
        <v>592</v>
      </c>
    </row>
    <row r="540" spans="1:24" x14ac:dyDescent="0.25">
      <c r="A540" s="24" t="s">
        <v>587</v>
      </c>
      <c r="B540" s="24" t="s">
        <v>1020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35059.199999999997</v>
      </c>
      <c r="L540" s="24"/>
      <c r="M540" s="24"/>
      <c r="W540" t="s">
        <v>1151</v>
      </c>
    </row>
    <row r="541" spans="1:24" x14ac:dyDescent="0.25">
      <c r="A541" s="24" t="s">
        <v>587</v>
      </c>
      <c r="B541" s="24" t="s">
        <v>957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35059.199999999997</v>
      </c>
      <c r="L541" s="24"/>
      <c r="M541" s="24"/>
      <c r="W541" t="s">
        <v>1170</v>
      </c>
    </row>
    <row r="542" spans="1:24" x14ac:dyDescent="0.25">
      <c r="A542" s="24" t="s">
        <v>587</v>
      </c>
      <c r="B542" s="24" t="s">
        <v>41</v>
      </c>
      <c r="C542">
        <v>149</v>
      </c>
      <c r="D542">
        <v>-16</v>
      </c>
      <c r="E542">
        <v>-9.6969696969696955</v>
      </c>
      <c r="F542">
        <v>160</v>
      </c>
      <c r="G542">
        <v>23.27</v>
      </c>
      <c r="H542">
        <v>902.5</v>
      </c>
      <c r="I542">
        <v>-114.29999999999995</v>
      </c>
      <c r="J542">
        <v>-11.241148701809594</v>
      </c>
      <c r="K542">
        <v>35059.199999999997</v>
      </c>
      <c r="L542" s="24" t="s">
        <v>587</v>
      </c>
      <c r="M542" s="24" t="s">
        <v>41</v>
      </c>
      <c r="N542">
        <v>1145</v>
      </c>
      <c r="O542">
        <v>101</v>
      </c>
      <c r="P542">
        <v>9.6743295019157092</v>
      </c>
      <c r="Q542">
        <v>1686</v>
      </c>
      <c r="R542">
        <v>22</v>
      </c>
      <c r="S542">
        <v>332.35</v>
      </c>
      <c r="T542">
        <v>-21.75</v>
      </c>
      <c r="U542">
        <v>-6.1423326743857665</v>
      </c>
      <c r="V542">
        <v>35059.199999999997</v>
      </c>
      <c r="W542" t="s">
        <v>594</v>
      </c>
      <c r="X542" t="s">
        <v>594</v>
      </c>
    </row>
    <row r="543" spans="1:24" x14ac:dyDescent="0.25">
      <c r="A543" s="24" t="s">
        <v>587</v>
      </c>
      <c r="B543" s="24" t="s">
        <v>54</v>
      </c>
      <c r="C543">
        <v>1250</v>
      </c>
      <c r="D543">
        <v>-58</v>
      </c>
      <c r="E543">
        <v>-4.4342507645259941</v>
      </c>
      <c r="F543">
        <v>4724</v>
      </c>
      <c r="G543">
        <v>21.09</v>
      </c>
      <c r="H543">
        <v>667.6</v>
      </c>
      <c r="I543">
        <v>-132.29999999999995</v>
      </c>
      <c r="J543">
        <v>-16.539567445930736</v>
      </c>
      <c r="K543">
        <v>35059.199999999997</v>
      </c>
      <c r="L543" s="24" t="s">
        <v>587</v>
      </c>
      <c r="M543" s="24" t="s">
        <v>54</v>
      </c>
      <c r="N543">
        <v>7478</v>
      </c>
      <c r="O543">
        <v>3212</v>
      </c>
      <c r="P543">
        <v>75.293014533520861</v>
      </c>
      <c r="Q543">
        <v>160388</v>
      </c>
      <c r="R543">
        <v>19.57</v>
      </c>
      <c r="S543">
        <v>151.30000000000001</v>
      </c>
      <c r="T543">
        <v>-45.649999999999977</v>
      </c>
      <c r="U543">
        <v>-23.178471693323168</v>
      </c>
      <c r="V543">
        <v>35059.199999999997</v>
      </c>
      <c r="W543" t="s">
        <v>593</v>
      </c>
      <c r="X543" t="s">
        <v>593</v>
      </c>
    </row>
    <row r="544" spans="1:24" x14ac:dyDescent="0.25">
      <c r="A544" s="24" t="s">
        <v>587</v>
      </c>
      <c r="B544" s="24" t="s">
        <v>56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35059.199999999997</v>
      </c>
      <c r="L544" s="24" t="s">
        <v>587</v>
      </c>
      <c r="M544" s="24" t="s">
        <v>56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35059.199999999997</v>
      </c>
      <c r="W544" t="s">
        <v>589</v>
      </c>
      <c r="X544" t="s">
        <v>589</v>
      </c>
    </row>
    <row r="545" spans="1:24" x14ac:dyDescent="0.25">
      <c r="A545" s="24" t="s">
        <v>595</v>
      </c>
      <c r="B545" s="24" t="s">
        <v>55</v>
      </c>
      <c r="C545">
        <v>0</v>
      </c>
      <c r="D545">
        <v>0</v>
      </c>
      <c r="E545">
        <v>0</v>
      </c>
      <c r="F545">
        <v>1</v>
      </c>
      <c r="G545">
        <v>23.98</v>
      </c>
      <c r="H545">
        <v>1069.95</v>
      </c>
      <c r="I545">
        <v>-172.14999999999986</v>
      </c>
      <c r="J545">
        <v>-13.85959262539247</v>
      </c>
      <c r="K545">
        <v>35059.199999999997</v>
      </c>
      <c r="L545" s="24" t="s">
        <v>595</v>
      </c>
      <c r="M545" s="24" t="s">
        <v>55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35059.199999999997</v>
      </c>
      <c r="W545" t="s">
        <v>597</v>
      </c>
      <c r="X545" t="s">
        <v>597</v>
      </c>
    </row>
    <row r="546" spans="1:24" x14ac:dyDescent="0.25">
      <c r="A546" s="24" t="s">
        <v>595</v>
      </c>
      <c r="B546" s="24" t="s">
        <v>56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35059.199999999997</v>
      </c>
      <c r="L546" s="24" t="s">
        <v>595</v>
      </c>
      <c r="M546" s="24" t="s">
        <v>56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35059.199999999997</v>
      </c>
      <c r="W546" t="s">
        <v>598</v>
      </c>
      <c r="X546" t="s">
        <v>598</v>
      </c>
    </row>
    <row r="547" spans="1:24" x14ac:dyDescent="0.25">
      <c r="A547" s="24" t="s">
        <v>595</v>
      </c>
      <c r="B547" s="24" t="s">
        <v>57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35059.199999999997</v>
      </c>
      <c r="L547" s="24" t="s">
        <v>595</v>
      </c>
      <c r="M547" s="24" t="s">
        <v>57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35059.199999999997</v>
      </c>
      <c r="W547" t="s">
        <v>599</v>
      </c>
      <c r="X547" t="s">
        <v>599</v>
      </c>
    </row>
    <row r="548" spans="1:24" x14ac:dyDescent="0.25">
      <c r="A548" s="24" t="s">
        <v>595</v>
      </c>
      <c r="B548" s="24" t="s">
        <v>59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35059.199999999997</v>
      </c>
      <c r="L548" s="24" t="s">
        <v>595</v>
      </c>
      <c r="M548" s="24" t="s">
        <v>59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35059.199999999997</v>
      </c>
      <c r="W548" t="s">
        <v>600</v>
      </c>
      <c r="X548" t="s">
        <v>600</v>
      </c>
    </row>
    <row r="549" spans="1:24" x14ac:dyDescent="0.25">
      <c r="A549" s="24" t="s">
        <v>595</v>
      </c>
      <c r="B549" s="24" t="s">
        <v>54</v>
      </c>
      <c r="C549">
        <v>1223</v>
      </c>
      <c r="D549">
        <v>760</v>
      </c>
      <c r="E549">
        <v>164.14686825053997</v>
      </c>
      <c r="F549">
        <v>11371</v>
      </c>
      <c r="G549">
        <v>20.61</v>
      </c>
      <c r="H549">
        <v>593</v>
      </c>
      <c r="I549">
        <v>-135.79999999999995</v>
      </c>
      <c r="J549">
        <v>-18.633369923161354</v>
      </c>
      <c r="K549">
        <v>35059.199999999997</v>
      </c>
      <c r="L549" s="24" t="s">
        <v>595</v>
      </c>
      <c r="M549" s="24" t="s">
        <v>54</v>
      </c>
      <c r="N549">
        <v>9087</v>
      </c>
      <c r="O549">
        <v>5541</v>
      </c>
      <c r="P549">
        <v>156.2605752961083</v>
      </c>
      <c r="Q549">
        <v>168122</v>
      </c>
      <c r="R549">
        <v>19.39</v>
      </c>
      <c r="S549">
        <v>178.8</v>
      </c>
      <c r="T549">
        <v>-46.25</v>
      </c>
      <c r="U549">
        <v>-20.550988669184623</v>
      </c>
      <c r="V549">
        <v>35059.199999999997</v>
      </c>
      <c r="W549" t="s">
        <v>596</v>
      </c>
      <c r="X549" t="s">
        <v>596</v>
      </c>
    </row>
    <row r="550" spans="1:24" x14ac:dyDescent="0.25">
      <c r="A550" s="24" t="s">
        <v>595</v>
      </c>
      <c r="B550" s="24" t="s">
        <v>1020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35059.199999999997</v>
      </c>
      <c r="L550" s="24" t="s">
        <v>595</v>
      </c>
      <c r="M550" s="24" t="s">
        <v>1020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35059.199999999997</v>
      </c>
      <c r="W550" t="s">
        <v>1152</v>
      </c>
      <c r="X550" t="s">
        <v>1152</v>
      </c>
    </row>
    <row r="551" spans="1:24" x14ac:dyDescent="0.25">
      <c r="A551" s="24" t="s">
        <v>595</v>
      </c>
      <c r="B551" s="24" t="s">
        <v>957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35059.199999999997</v>
      </c>
      <c r="L551" s="24"/>
      <c r="M551" s="24"/>
      <c r="W551" t="s">
        <v>1171</v>
      </c>
    </row>
    <row r="552" spans="1:24" x14ac:dyDescent="0.25">
      <c r="A552" s="24" t="s">
        <v>595</v>
      </c>
      <c r="B552" s="24" t="s">
        <v>41</v>
      </c>
      <c r="C552">
        <v>231</v>
      </c>
      <c r="D552">
        <v>-3</v>
      </c>
      <c r="E552">
        <v>-1.2820512820512822</v>
      </c>
      <c r="F552">
        <v>275</v>
      </c>
      <c r="G552">
        <v>22.52</v>
      </c>
      <c r="H552">
        <v>837.55</v>
      </c>
      <c r="I552">
        <v>-108.60000000000002</v>
      </c>
      <c r="J552">
        <v>-11.47809543941236</v>
      </c>
      <c r="K552">
        <v>35059.199999999997</v>
      </c>
      <c r="L552" s="24" t="s">
        <v>595</v>
      </c>
      <c r="M552" s="24" t="s">
        <v>41</v>
      </c>
      <c r="N552">
        <v>604</v>
      </c>
      <c r="O552">
        <v>-23</v>
      </c>
      <c r="P552">
        <v>-3.668261562998405</v>
      </c>
      <c r="Q552">
        <v>1716</v>
      </c>
      <c r="R552">
        <v>21.78</v>
      </c>
      <c r="S552">
        <v>362</v>
      </c>
      <c r="T552">
        <v>-23.899999999999977</v>
      </c>
      <c r="U552">
        <v>-6.1933143301373361</v>
      </c>
      <c r="V552">
        <v>35059.199999999997</v>
      </c>
      <c r="W552" t="s">
        <v>602</v>
      </c>
      <c r="X552" t="s">
        <v>602</v>
      </c>
    </row>
    <row r="553" spans="1:24" x14ac:dyDescent="0.25">
      <c r="A553" s="24" t="s">
        <v>595</v>
      </c>
      <c r="B553" s="24" t="s">
        <v>58</v>
      </c>
      <c r="C553">
        <v>1</v>
      </c>
      <c r="D553">
        <v>1</v>
      </c>
      <c r="E553">
        <v>0</v>
      </c>
      <c r="F553">
        <v>2</v>
      </c>
      <c r="G553">
        <v>20.94</v>
      </c>
      <c r="H553">
        <v>1491.15</v>
      </c>
      <c r="I553">
        <v>-925.19999999999982</v>
      </c>
      <c r="J553">
        <v>-38.289155130672285</v>
      </c>
      <c r="K553">
        <v>35059.199999999997</v>
      </c>
      <c r="L553" s="24" t="s">
        <v>595</v>
      </c>
      <c r="M553" s="24" t="s">
        <v>58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35059.199999999997</v>
      </c>
      <c r="W553" t="s">
        <v>601</v>
      </c>
      <c r="X553" t="s">
        <v>601</v>
      </c>
    </row>
    <row r="554" spans="1:24" x14ac:dyDescent="0.25">
      <c r="A554" s="24" t="s">
        <v>603</v>
      </c>
      <c r="B554" s="24" t="s">
        <v>41</v>
      </c>
      <c r="C554">
        <v>585</v>
      </c>
      <c r="D554">
        <v>87</v>
      </c>
      <c r="E554">
        <v>17.46987951807229</v>
      </c>
      <c r="F554">
        <v>1225</v>
      </c>
      <c r="G554">
        <v>22.26</v>
      </c>
      <c r="H554">
        <v>775.35</v>
      </c>
      <c r="I554">
        <v>-97.600000000000023</v>
      </c>
      <c r="J554">
        <v>-11.180479981671343</v>
      </c>
      <c r="K554">
        <v>35059.199999999997</v>
      </c>
      <c r="L554" s="24" t="s">
        <v>603</v>
      </c>
      <c r="M554" s="24" t="s">
        <v>41</v>
      </c>
      <c r="N554">
        <v>1684</v>
      </c>
      <c r="O554">
        <v>157</v>
      </c>
      <c r="P554">
        <v>10.281597904387688</v>
      </c>
      <c r="Q554">
        <v>3764</v>
      </c>
      <c r="R554">
        <v>21.57</v>
      </c>
      <c r="S554">
        <v>398.3</v>
      </c>
      <c r="T554">
        <v>-23.399999999999977</v>
      </c>
      <c r="U554">
        <v>-5.5489684609912207</v>
      </c>
      <c r="V554">
        <v>35059.199999999997</v>
      </c>
      <c r="W554" t="s">
        <v>605</v>
      </c>
      <c r="X554" t="s">
        <v>605</v>
      </c>
    </row>
    <row r="555" spans="1:24" x14ac:dyDescent="0.25">
      <c r="A555" s="24" t="s">
        <v>603</v>
      </c>
      <c r="B555" s="24" t="s">
        <v>56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35059.199999999997</v>
      </c>
      <c r="L555" s="24" t="s">
        <v>603</v>
      </c>
      <c r="M555" s="24" t="s">
        <v>56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35059.199999999997</v>
      </c>
      <c r="W555" t="s">
        <v>607</v>
      </c>
      <c r="X555" t="s">
        <v>607</v>
      </c>
    </row>
    <row r="556" spans="1:24" x14ac:dyDescent="0.25">
      <c r="A556" s="24" t="s">
        <v>603</v>
      </c>
      <c r="B556" s="24" t="s">
        <v>57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35059.199999999997</v>
      </c>
      <c r="L556" s="24" t="s">
        <v>603</v>
      </c>
      <c r="M556" s="24" t="s">
        <v>57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35059.199999999997</v>
      </c>
      <c r="W556" t="s">
        <v>608</v>
      </c>
      <c r="X556" t="s">
        <v>608</v>
      </c>
    </row>
    <row r="557" spans="1:24" x14ac:dyDescent="0.25">
      <c r="A557" s="24" t="s">
        <v>603</v>
      </c>
      <c r="B557" s="24" t="s">
        <v>59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35059.199999999997</v>
      </c>
      <c r="L557" s="24" t="s">
        <v>603</v>
      </c>
      <c r="M557" s="24" t="s">
        <v>59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35059.199999999997</v>
      </c>
      <c r="W557" t="s">
        <v>610</v>
      </c>
      <c r="X557" t="s">
        <v>610</v>
      </c>
    </row>
    <row r="558" spans="1:24" x14ac:dyDescent="0.25">
      <c r="A558" s="24" t="s">
        <v>603</v>
      </c>
      <c r="B558" s="24" t="s">
        <v>58</v>
      </c>
      <c r="C558">
        <v>1</v>
      </c>
      <c r="D558">
        <v>1</v>
      </c>
      <c r="E558">
        <v>0</v>
      </c>
      <c r="F558">
        <v>2</v>
      </c>
      <c r="G558">
        <v>20.13</v>
      </c>
      <c r="H558">
        <v>1393.25</v>
      </c>
      <c r="I558">
        <v>-111.65000000000008</v>
      </c>
      <c r="J558">
        <v>-7.4190976144594387</v>
      </c>
      <c r="K558">
        <v>35059.199999999997</v>
      </c>
      <c r="L558" s="24" t="s">
        <v>603</v>
      </c>
      <c r="M558" s="24" t="s">
        <v>58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35059.199999999997</v>
      </c>
      <c r="W558" t="s">
        <v>609</v>
      </c>
      <c r="X558" t="s">
        <v>609</v>
      </c>
    </row>
    <row r="559" spans="1:24" x14ac:dyDescent="0.25">
      <c r="A559" s="24" t="s">
        <v>603</v>
      </c>
      <c r="B559" s="24" t="s">
        <v>1020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35059.199999999997</v>
      </c>
      <c r="L559" s="24" t="s">
        <v>603</v>
      </c>
      <c r="M559" s="24" t="s">
        <v>1020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35059.199999999997</v>
      </c>
      <c r="W559" t="s">
        <v>1153</v>
      </c>
      <c r="X559" t="s">
        <v>1153</v>
      </c>
    </row>
    <row r="560" spans="1:24" x14ac:dyDescent="0.25">
      <c r="A560" s="24" t="s">
        <v>603</v>
      </c>
      <c r="B560" s="24" t="s">
        <v>957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35059.199999999997</v>
      </c>
      <c r="L560" s="24"/>
      <c r="M560" s="24"/>
      <c r="W560" t="s">
        <v>1172</v>
      </c>
    </row>
    <row r="561" spans="1:24" x14ac:dyDescent="0.25">
      <c r="A561" s="24" t="s">
        <v>603</v>
      </c>
      <c r="B561" s="24" t="s">
        <v>54</v>
      </c>
      <c r="C561">
        <v>2712</v>
      </c>
      <c r="D561">
        <v>1172</v>
      </c>
      <c r="E561">
        <v>76.103896103896105</v>
      </c>
      <c r="F561">
        <v>38149</v>
      </c>
      <c r="G561">
        <v>20.440000000000001</v>
      </c>
      <c r="H561">
        <v>525</v>
      </c>
      <c r="I561">
        <v>-132.70000000000005</v>
      </c>
      <c r="J561">
        <v>-20.176372206173031</v>
      </c>
      <c r="K561">
        <v>35059.199999999997</v>
      </c>
      <c r="L561" s="24" t="s">
        <v>603</v>
      </c>
      <c r="M561" s="24" t="s">
        <v>54</v>
      </c>
      <c r="N561">
        <v>11516</v>
      </c>
      <c r="O561">
        <v>2919</v>
      </c>
      <c r="P561">
        <v>33.953704780737468</v>
      </c>
      <c r="Q561">
        <v>238927</v>
      </c>
      <c r="R561">
        <v>19.239999999999998</v>
      </c>
      <c r="S561">
        <v>209.8</v>
      </c>
      <c r="T561">
        <v>-46.199999999999989</v>
      </c>
      <c r="U561">
        <v>-18.046874999999996</v>
      </c>
      <c r="V561">
        <v>35059.199999999997</v>
      </c>
      <c r="W561" t="s">
        <v>604</v>
      </c>
      <c r="X561" t="s">
        <v>604</v>
      </c>
    </row>
    <row r="562" spans="1:24" x14ac:dyDescent="0.25">
      <c r="A562" s="24" t="s">
        <v>603</v>
      </c>
      <c r="B562" s="24" t="s">
        <v>55</v>
      </c>
      <c r="C562">
        <v>3</v>
      </c>
      <c r="D562">
        <v>3</v>
      </c>
      <c r="E562">
        <v>0</v>
      </c>
      <c r="F562">
        <v>11</v>
      </c>
      <c r="G562">
        <v>22.96</v>
      </c>
      <c r="H562">
        <v>979.5</v>
      </c>
      <c r="I562">
        <v>-111.45000000000005</v>
      </c>
      <c r="J562">
        <v>-10.215866904991069</v>
      </c>
      <c r="K562">
        <v>35059.199999999997</v>
      </c>
      <c r="L562" s="24" t="s">
        <v>603</v>
      </c>
      <c r="M562" s="24" t="s">
        <v>55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35059.199999999997</v>
      </c>
      <c r="W562" t="s">
        <v>606</v>
      </c>
      <c r="X562" t="s">
        <v>606</v>
      </c>
    </row>
    <row r="563" spans="1:24" x14ac:dyDescent="0.25">
      <c r="A563" s="24" t="s">
        <v>611</v>
      </c>
      <c r="B563" s="24" t="s">
        <v>55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35059.199999999997</v>
      </c>
      <c r="L563" s="24" t="s">
        <v>611</v>
      </c>
      <c r="M563" s="24" t="s">
        <v>55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35059.199999999997</v>
      </c>
      <c r="W563" t="s">
        <v>613</v>
      </c>
      <c r="X563" t="s">
        <v>613</v>
      </c>
    </row>
    <row r="564" spans="1:24" x14ac:dyDescent="0.25">
      <c r="A564" s="24" t="s">
        <v>611</v>
      </c>
      <c r="B564" s="24" t="s">
        <v>56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35059.199999999997</v>
      </c>
      <c r="L564" s="24" t="s">
        <v>611</v>
      </c>
      <c r="M564" s="24" t="s">
        <v>56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35059.199999999997</v>
      </c>
      <c r="W564" t="s">
        <v>614</v>
      </c>
      <c r="X564" t="s">
        <v>614</v>
      </c>
    </row>
    <row r="565" spans="1:24" x14ac:dyDescent="0.25">
      <c r="A565" s="24" t="s">
        <v>611</v>
      </c>
      <c r="B565" s="24" t="s">
        <v>57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35059.199999999997</v>
      </c>
      <c r="L565" s="24" t="s">
        <v>611</v>
      </c>
      <c r="M565" s="24" t="s">
        <v>57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35059.199999999997</v>
      </c>
      <c r="W565" t="s">
        <v>618</v>
      </c>
      <c r="X565" t="s">
        <v>618</v>
      </c>
    </row>
    <row r="566" spans="1:24" x14ac:dyDescent="0.25">
      <c r="A566" s="24" t="s">
        <v>611</v>
      </c>
      <c r="B566" s="24" t="s">
        <v>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35059.199999999997</v>
      </c>
      <c r="L566" s="24" t="s">
        <v>611</v>
      </c>
      <c r="M566" s="24" t="s">
        <v>59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35059.199999999997</v>
      </c>
      <c r="W566" t="s">
        <v>616</v>
      </c>
      <c r="X566" t="s">
        <v>616</v>
      </c>
    </row>
    <row r="567" spans="1:24" x14ac:dyDescent="0.25">
      <c r="A567" s="24" t="s">
        <v>611</v>
      </c>
      <c r="B567" s="24" t="s">
        <v>58</v>
      </c>
      <c r="C567">
        <v>9</v>
      </c>
      <c r="D567">
        <v>0</v>
      </c>
      <c r="E567">
        <v>0</v>
      </c>
      <c r="F567">
        <v>2</v>
      </c>
      <c r="G567">
        <v>20.43</v>
      </c>
      <c r="H567">
        <v>1350.4</v>
      </c>
      <c r="I567">
        <v>63.5</v>
      </c>
      <c r="J567">
        <v>4.934338332426762</v>
      </c>
      <c r="K567">
        <v>35059.199999999997</v>
      </c>
      <c r="L567" s="24" t="s">
        <v>611</v>
      </c>
      <c r="M567" s="24" t="s">
        <v>58</v>
      </c>
      <c r="N567">
        <v>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35059.199999999997</v>
      </c>
      <c r="W567" t="s">
        <v>617</v>
      </c>
      <c r="X567" t="s">
        <v>617</v>
      </c>
    </row>
    <row r="568" spans="1:24" x14ac:dyDescent="0.25">
      <c r="A568" s="24" t="s">
        <v>611</v>
      </c>
      <c r="B568" s="24" t="s">
        <v>1020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35059.199999999997</v>
      </c>
      <c r="L568" s="24" t="s">
        <v>611</v>
      </c>
      <c r="M568" s="24" t="s">
        <v>1020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35059.199999999997</v>
      </c>
      <c r="W568" t="s">
        <v>1154</v>
      </c>
      <c r="X568" t="s">
        <v>1154</v>
      </c>
    </row>
    <row r="569" spans="1:24" x14ac:dyDescent="0.25">
      <c r="A569" s="24" t="s">
        <v>611</v>
      </c>
      <c r="B569" s="24" t="s">
        <v>957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35059.199999999997</v>
      </c>
      <c r="L569" s="24"/>
      <c r="M569" s="24"/>
      <c r="W569" t="s">
        <v>1173</v>
      </c>
    </row>
    <row r="570" spans="1:24" x14ac:dyDescent="0.25">
      <c r="A570" s="24" t="s">
        <v>611</v>
      </c>
      <c r="B570" s="24" t="s">
        <v>54</v>
      </c>
      <c r="C570">
        <v>4347</v>
      </c>
      <c r="D570">
        <v>2672</v>
      </c>
      <c r="E570">
        <v>159.52238805970148</v>
      </c>
      <c r="F570">
        <v>85712</v>
      </c>
      <c r="G570">
        <v>20.309999999999999</v>
      </c>
      <c r="H570">
        <v>463.15</v>
      </c>
      <c r="I570">
        <v>-132.45000000000005</v>
      </c>
      <c r="J570">
        <v>-22.238079247817332</v>
      </c>
      <c r="K570">
        <v>35059.199999999997</v>
      </c>
      <c r="L570" s="24" t="s">
        <v>611</v>
      </c>
      <c r="M570" s="24" t="s">
        <v>54</v>
      </c>
      <c r="N570">
        <v>10135</v>
      </c>
      <c r="O570">
        <v>5984</v>
      </c>
      <c r="P570">
        <v>144.15803420862443</v>
      </c>
      <c r="Q570">
        <v>321997</v>
      </c>
      <c r="R570">
        <v>19.05</v>
      </c>
      <c r="S570">
        <v>245.85</v>
      </c>
      <c r="T570">
        <v>-46.099999999999994</v>
      </c>
      <c r="U570">
        <v>-15.790375064223324</v>
      </c>
      <c r="V570">
        <v>35059.199999999997</v>
      </c>
      <c r="W570" t="s">
        <v>615</v>
      </c>
      <c r="X570" t="s">
        <v>615</v>
      </c>
    </row>
    <row r="571" spans="1:24" x14ac:dyDescent="0.25">
      <c r="A571" s="24" t="s">
        <v>611</v>
      </c>
      <c r="B571" s="24" t="s">
        <v>41</v>
      </c>
      <c r="C571">
        <v>1067</v>
      </c>
      <c r="D571">
        <v>6</v>
      </c>
      <c r="E571">
        <v>0.56550424128180965</v>
      </c>
      <c r="F571">
        <v>1474</v>
      </c>
      <c r="G571">
        <v>22</v>
      </c>
      <c r="H571">
        <v>712.5</v>
      </c>
      <c r="I571">
        <v>-105.95000000000005</v>
      </c>
      <c r="J571">
        <v>-12.945201295131046</v>
      </c>
      <c r="K571">
        <v>35059.199999999997</v>
      </c>
      <c r="L571" s="24" t="s">
        <v>611</v>
      </c>
      <c r="M571" s="24" t="s">
        <v>41</v>
      </c>
      <c r="N571">
        <v>1157</v>
      </c>
      <c r="O571">
        <v>194</v>
      </c>
      <c r="P571">
        <v>20.145379023883695</v>
      </c>
      <c r="Q571">
        <v>4183</v>
      </c>
      <c r="R571">
        <v>21.55</v>
      </c>
      <c r="S571">
        <v>437.8</v>
      </c>
      <c r="T571">
        <v>-19.5</v>
      </c>
      <c r="U571">
        <v>-4.2641591952766236</v>
      </c>
      <c r="V571">
        <v>35059.199999999997</v>
      </c>
      <c r="W571" t="s">
        <v>612</v>
      </c>
      <c r="X571" t="s">
        <v>612</v>
      </c>
    </row>
    <row r="572" spans="1:24" x14ac:dyDescent="0.25">
      <c r="A572" s="24" t="s">
        <v>619</v>
      </c>
      <c r="B572" s="24" t="s">
        <v>41</v>
      </c>
      <c r="C572">
        <v>18978</v>
      </c>
      <c r="D572">
        <v>1742</v>
      </c>
      <c r="E572">
        <v>10.106753307031791</v>
      </c>
      <c r="F572">
        <v>31613</v>
      </c>
      <c r="G572">
        <v>21.84</v>
      </c>
      <c r="H572">
        <v>655</v>
      </c>
      <c r="I572">
        <v>-100.29999999999995</v>
      </c>
      <c r="J572">
        <v>-13.2794915927446</v>
      </c>
      <c r="K572">
        <v>35059.199999999997</v>
      </c>
      <c r="L572" s="24" t="s">
        <v>619</v>
      </c>
      <c r="M572" s="24" t="s">
        <v>41</v>
      </c>
      <c r="N572">
        <v>13597</v>
      </c>
      <c r="O572">
        <v>1016</v>
      </c>
      <c r="P572">
        <v>8.075669660599317</v>
      </c>
      <c r="Q572">
        <v>37360</v>
      </c>
      <c r="R572">
        <v>21.25</v>
      </c>
      <c r="S572">
        <v>476.5</v>
      </c>
      <c r="T572">
        <v>-15.75</v>
      </c>
      <c r="U572">
        <v>-3.1995937023869985</v>
      </c>
      <c r="V572">
        <v>35059.199999999997</v>
      </c>
      <c r="W572" t="s">
        <v>621</v>
      </c>
      <c r="X572" t="s">
        <v>621</v>
      </c>
    </row>
    <row r="573" spans="1:24" x14ac:dyDescent="0.25">
      <c r="A573" s="24" t="s">
        <v>619</v>
      </c>
      <c r="B573" s="24" t="s">
        <v>55</v>
      </c>
      <c r="C573">
        <v>117</v>
      </c>
      <c r="D573">
        <v>46</v>
      </c>
      <c r="E573">
        <v>64.788732394366193</v>
      </c>
      <c r="F573">
        <v>260</v>
      </c>
      <c r="G573">
        <v>22.34</v>
      </c>
      <c r="H573">
        <v>821.4</v>
      </c>
      <c r="I573">
        <v>-83.050000000000068</v>
      </c>
      <c r="J573">
        <v>-9.1823760296312766</v>
      </c>
      <c r="K573">
        <v>35059.199999999997</v>
      </c>
      <c r="L573" s="24" t="s">
        <v>619</v>
      </c>
      <c r="M573" s="24" t="s">
        <v>55</v>
      </c>
      <c r="N573">
        <v>72</v>
      </c>
      <c r="O573">
        <v>65</v>
      </c>
      <c r="P573">
        <v>928.57142857142856</v>
      </c>
      <c r="Q573">
        <v>228</v>
      </c>
      <c r="R573">
        <v>22.4</v>
      </c>
      <c r="S573">
        <v>611.85</v>
      </c>
      <c r="T573">
        <v>-31.100000000000023</v>
      </c>
      <c r="U573">
        <v>-4.8370790885760977</v>
      </c>
      <c r="V573">
        <v>35059.199999999997</v>
      </c>
      <c r="W573" t="s">
        <v>622</v>
      </c>
      <c r="X573" t="s">
        <v>622</v>
      </c>
    </row>
    <row r="574" spans="1:24" x14ac:dyDescent="0.25">
      <c r="A574" s="24" t="s">
        <v>619</v>
      </c>
      <c r="B574" s="24" t="s">
        <v>56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35059.199999999997</v>
      </c>
      <c r="L574" s="24" t="s">
        <v>619</v>
      </c>
      <c r="M574" s="24" t="s">
        <v>56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35059.199999999997</v>
      </c>
      <c r="W574" t="s">
        <v>623</v>
      </c>
      <c r="X574" t="s">
        <v>623</v>
      </c>
    </row>
    <row r="575" spans="1:24" x14ac:dyDescent="0.25">
      <c r="A575" s="24" t="s">
        <v>619</v>
      </c>
      <c r="B575" s="24" t="s">
        <v>57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35059.199999999997</v>
      </c>
      <c r="L575" s="24" t="s">
        <v>619</v>
      </c>
      <c r="M575" s="24" t="s">
        <v>57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35059.199999999997</v>
      </c>
      <c r="W575" t="s">
        <v>626</v>
      </c>
      <c r="X575" t="s">
        <v>626</v>
      </c>
    </row>
    <row r="576" spans="1:24" x14ac:dyDescent="0.25">
      <c r="A576" s="24" t="s">
        <v>619</v>
      </c>
      <c r="B576" s="24" t="s">
        <v>59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35059.199999999997</v>
      </c>
      <c r="L576" s="24" t="s">
        <v>619</v>
      </c>
      <c r="M576" s="24" t="s">
        <v>59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35059.199999999997</v>
      </c>
      <c r="W576" t="s">
        <v>624</v>
      </c>
      <c r="X576" t="s">
        <v>624</v>
      </c>
    </row>
    <row r="577" spans="1:24" x14ac:dyDescent="0.25">
      <c r="A577" s="24" t="s">
        <v>619</v>
      </c>
      <c r="B577" s="24" t="s">
        <v>58</v>
      </c>
      <c r="C577">
        <v>1401</v>
      </c>
      <c r="D577">
        <v>200</v>
      </c>
      <c r="E577">
        <v>16.65278934221482</v>
      </c>
      <c r="F577">
        <v>1134</v>
      </c>
      <c r="G577">
        <v>20.170000000000002</v>
      </c>
      <c r="H577">
        <v>1286</v>
      </c>
      <c r="I577">
        <v>-82.549999999999955</v>
      </c>
      <c r="J577">
        <v>-6.0319316064447746</v>
      </c>
      <c r="K577">
        <v>35059.199999999997</v>
      </c>
      <c r="L577" s="24" t="s">
        <v>619</v>
      </c>
      <c r="M577" s="24" t="s">
        <v>58</v>
      </c>
      <c r="N577">
        <v>1601</v>
      </c>
      <c r="O577">
        <v>242</v>
      </c>
      <c r="P577">
        <v>17.80721118469463</v>
      </c>
      <c r="Q577">
        <v>1230</v>
      </c>
      <c r="R577">
        <v>23.18</v>
      </c>
      <c r="S577">
        <v>932</v>
      </c>
      <c r="T577">
        <v>-15.75</v>
      </c>
      <c r="U577">
        <v>-1.6618306515431285</v>
      </c>
      <c r="V577">
        <v>35059.199999999997</v>
      </c>
      <c r="W577" t="s">
        <v>625</v>
      </c>
      <c r="X577" t="s">
        <v>625</v>
      </c>
    </row>
    <row r="578" spans="1:24" x14ac:dyDescent="0.25">
      <c r="A578" s="24" t="s">
        <v>619</v>
      </c>
      <c r="B578" s="24" t="s">
        <v>1020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35059.199999999997</v>
      </c>
      <c r="L578" s="24" t="s">
        <v>619</v>
      </c>
      <c r="M578" s="24" t="s">
        <v>1020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35059.199999999997</v>
      </c>
      <c r="W578" t="s">
        <v>1159</v>
      </c>
      <c r="X578" t="s">
        <v>1159</v>
      </c>
    </row>
    <row r="579" spans="1:24" x14ac:dyDescent="0.25">
      <c r="A579" s="24" t="s">
        <v>619</v>
      </c>
      <c r="B579" s="24" t="s">
        <v>957</v>
      </c>
      <c r="C579">
        <v>208</v>
      </c>
      <c r="D579">
        <v>89</v>
      </c>
      <c r="E579">
        <v>74.789915966386559</v>
      </c>
      <c r="F579">
        <v>117</v>
      </c>
      <c r="G579">
        <v>19.37</v>
      </c>
      <c r="H579">
        <v>1649</v>
      </c>
      <c r="I579">
        <v>-72.799999999999955</v>
      </c>
      <c r="J579">
        <v>-4.2281333488209993</v>
      </c>
      <c r="K579">
        <v>35059.199999999997</v>
      </c>
      <c r="L579" s="24" t="s">
        <v>619</v>
      </c>
      <c r="M579" s="24" t="s">
        <v>957</v>
      </c>
      <c r="N579">
        <v>410</v>
      </c>
      <c r="O579">
        <v>142</v>
      </c>
      <c r="P579">
        <v>52.985074626865675</v>
      </c>
      <c r="Q579">
        <v>243</v>
      </c>
      <c r="R579">
        <v>24.28</v>
      </c>
      <c r="S579">
        <v>1197</v>
      </c>
      <c r="T579">
        <v>-2.6500000000000909</v>
      </c>
      <c r="U579">
        <v>-0.22089776184721299</v>
      </c>
      <c r="V579">
        <v>35059.199999999997</v>
      </c>
      <c r="W579" t="s">
        <v>973</v>
      </c>
      <c r="X579" t="s">
        <v>973</v>
      </c>
    </row>
    <row r="580" spans="1:24" x14ac:dyDescent="0.25">
      <c r="A580" s="24" t="s">
        <v>619</v>
      </c>
      <c r="B580" s="24" t="s">
        <v>60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35059.199999999997</v>
      </c>
      <c r="L580" s="24" t="s">
        <v>619</v>
      </c>
      <c r="M580" s="24" t="s">
        <v>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35059.199999999997</v>
      </c>
      <c r="W580" t="s">
        <v>1178</v>
      </c>
      <c r="X580" t="s">
        <v>1178</v>
      </c>
    </row>
    <row r="581" spans="1:24" x14ac:dyDescent="0.25">
      <c r="A581" s="24"/>
      <c r="B581" s="24"/>
      <c r="L581" s="24" t="s">
        <v>619</v>
      </c>
      <c r="M581" s="24" t="s">
        <v>42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35059.199999999997</v>
      </c>
      <c r="X581" t="s">
        <v>1194</v>
      </c>
    </row>
    <row r="582" spans="1:24" x14ac:dyDescent="0.25">
      <c r="A582" s="24" t="s">
        <v>619</v>
      </c>
      <c r="B582" s="24" t="s">
        <v>54</v>
      </c>
      <c r="C582">
        <v>53424</v>
      </c>
      <c r="D582">
        <v>31812</v>
      </c>
      <c r="E582">
        <v>147.19600222098833</v>
      </c>
      <c r="F582">
        <v>631422</v>
      </c>
      <c r="G582">
        <v>20.02</v>
      </c>
      <c r="H582">
        <v>404</v>
      </c>
      <c r="I582">
        <v>-129.45000000000005</v>
      </c>
      <c r="J582">
        <v>-24.266566688536891</v>
      </c>
      <c r="K582">
        <v>35059.199999999997</v>
      </c>
      <c r="L582" s="24" t="s">
        <v>619</v>
      </c>
      <c r="M582" s="24" t="s">
        <v>54</v>
      </c>
      <c r="N582">
        <v>55781</v>
      </c>
      <c r="O582">
        <v>32072</v>
      </c>
      <c r="P582">
        <v>135.27352482179762</v>
      </c>
      <c r="Q582">
        <v>899788</v>
      </c>
      <c r="R582">
        <v>18.89</v>
      </c>
      <c r="S582">
        <v>288</v>
      </c>
      <c r="T582">
        <v>-42.149999999999977</v>
      </c>
      <c r="U582">
        <v>-12.766924125397541</v>
      </c>
      <c r="V582">
        <v>35059.199999999997</v>
      </c>
      <c r="W582" t="s">
        <v>620</v>
      </c>
      <c r="X582" t="s">
        <v>620</v>
      </c>
    </row>
    <row r="583" spans="1:24" x14ac:dyDescent="0.25">
      <c r="A583" s="24" t="s">
        <v>627</v>
      </c>
      <c r="B583" s="24" t="s">
        <v>41</v>
      </c>
      <c r="C583">
        <v>1627</v>
      </c>
      <c r="D583">
        <v>424</v>
      </c>
      <c r="E583">
        <v>35.245220282626768</v>
      </c>
      <c r="F583">
        <v>5928</v>
      </c>
      <c r="G583">
        <v>21.85</v>
      </c>
      <c r="H583">
        <v>602.54999999999995</v>
      </c>
      <c r="I583">
        <v>-101.85000000000002</v>
      </c>
      <c r="J583">
        <v>-14.45911413969336</v>
      </c>
      <c r="K583">
        <v>35059.199999999997</v>
      </c>
      <c r="L583" s="24" t="s">
        <v>627</v>
      </c>
      <c r="M583" s="24" t="s">
        <v>41</v>
      </c>
      <c r="N583">
        <v>1406</v>
      </c>
      <c r="O583">
        <v>250</v>
      </c>
      <c r="P583">
        <v>21.626297577854672</v>
      </c>
      <c r="Q583">
        <v>5230</v>
      </c>
      <c r="R583">
        <v>21.2</v>
      </c>
      <c r="S583">
        <v>522.9</v>
      </c>
      <c r="T583">
        <v>-14.300000000000068</v>
      </c>
      <c r="U583">
        <v>-2.6619508562918961</v>
      </c>
      <c r="V583">
        <v>35059.199999999997</v>
      </c>
      <c r="W583" t="s">
        <v>629</v>
      </c>
      <c r="X583" t="s">
        <v>629</v>
      </c>
    </row>
    <row r="584" spans="1:24" x14ac:dyDescent="0.25">
      <c r="A584" s="24" t="s">
        <v>627</v>
      </c>
      <c r="B584" s="24" t="s">
        <v>54</v>
      </c>
      <c r="C584">
        <v>19999</v>
      </c>
      <c r="D584">
        <v>13087</v>
      </c>
      <c r="E584">
        <v>189.33738425925927</v>
      </c>
      <c r="F584">
        <v>455811</v>
      </c>
      <c r="G584">
        <v>20.010000000000002</v>
      </c>
      <c r="H584">
        <v>352.8</v>
      </c>
      <c r="I584">
        <v>-127.59999999999997</v>
      </c>
      <c r="J584">
        <v>-26.561199000832637</v>
      </c>
      <c r="K584">
        <v>35059.199999999997</v>
      </c>
      <c r="L584" s="24" t="s">
        <v>627</v>
      </c>
      <c r="M584" s="24" t="s">
        <v>54</v>
      </c>
      <c r="N584">
        <v>10814</v>
      </c>
      <c r="O584">
        <v>6511</v>
      </c>
      <c r="P584">
        <v>151.31303741575644</v>
      </c>
      <c r="Q584">
        <v>502958</v>
      </c>
      <c r="R584">
        <v>18.760000000000002</v>
      </c>
      <c r="S584">
        <v>334.85</v>
      </c>
      <c r="T584">
        <v>-37.949999999999989</v>
      </c>
      <c r="U584">
        <v>-10.179721030042916</v>
      </c>
      <c r="V584">
        <v>35059.199999999997</v>
      </c>
      <c r="W584" t="s">
        <v>628</v>
      </c>
      <c r="X584" t="s">
        <v>628</v>
      </c>
    </row>
    <row r="585" spans="1:24" x14ac:dyDescent="0.25">
      <c r="A585" s="24" t="s">
        <v>627</v>
      </c>
      <c r="B585" s="24" t="s">
        <v>56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35059.199999999997</v>
      </c>
      <c r="L585" s="24" t="s">
        <v>627</v>
      </c>
      <c r="M585" s="24" t="s">
        <v>56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35059.199999999997</v>
      </c>
      <c r="W585" t="s">
        <v>631</v>
      </c>
      <c r="X585" t="s">
        <v>631</v>
      </c>
    </row>
    <row r="586" spans="1:24" x14ac:dyDescent="0.25">
      <c r="A586" s="24" t="s">
        <v>627</v>
      </c>
      <c r="B586" s="24" t="s">
        <v>57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35059.199999999997</v>
      </c>
      <c r="L586" s="24" t="s">
        <v>627</v>
      </c>
      <c r="M586" s="24" t="s">
        <v>57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35059.199999999997</v>
      </c>
      <c r="W586" t="s">
        <v>632</v>
      </c>
      <c r="X586" t="s">
        <v>632</v>
      </c>
    </row>
    <row r="587" spans="1:24" x14ac:dyDescent="0.25">
      <c r="A587" s="24" t="s">
        <v>627</v>
      </c>
      <c r="B587" s="24" t="s">
        <v>59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35059.199999999997</v>
      </c>
      <c r="L587" s="24" t="s">
        <v>627</v>
      </c>
      <c r="M587" s="24" t="s">
        <v>59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35059.199999999997</v>
      </c>
      <c r="W587" t="s">
        <v>633</v>
      </c>
      <c r="X587" t="s">
        <v>633</v>
      </c>
    </row>
    <row r="588" spans="1:24" x14ac:dyDescent="0.25">
      <c r="A588" s="24" t="s">
        <v>627</v>
      </c>
      <c r="B588" s="24" t="s">
        <v>58</v>
      </c>
      <c r="C588">
        <v>7</v>
      </c>
      <c r="D588">
        <v>4</v>
      </c>
      <c r="E588">
        <v>133.33333333333334</v>
      </c>
      <c r="F588">
        <v>16</v>
      </c>
      <c r="G588">
        <v>20.54</v>
      </c>
      <c r="H588">
        <v>1244.95</v>
      </c>
      <c r="I588">
        <v>9.7999999999999563</v>
      </c>
      <c r="J588">
        <v>0.79342589968829313</v>
      </c>
      <c r="K588">
        <v>35059.199999999997</v>
      </c>
      <c r="L588" s="24" t="s">
        <v>627</v>
      </c>
      <c r="M588" s="24" t="s">
        <v>58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35059.199999999997</v>
      </c>
      <c r="W588" t="s">
        <v>634</v>
      </c>
      <c r="X588" t="s">
        <v>634</v>
      </c>
    </row>
    <row r="589" spans="1:24" x14ac:dyDescent="0.25">
      <c r="A589" s="24" t="s">
        <v>627</v>
      </c>
      <c r="B589" s="24" t="s">
        <v>1020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35059.199999999997</v>
      </c>
      <c r="L589" s="24" t="s">
        <v>627</v>
      </c>
      <c r="M589" s="24" t="s">
        <v>1020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35059.199999999997</v>
      </c>
      <c r="W589" t="s">
        <v>1036</v>
      </c>
      <c r="X589" t="s">
        <v>1036</v>
      </c>
    </row>
    <row r="590" spans="1:24" x14ac:dyDescent="0.25">
      <c r="A590" s="24" t="s">
        <v>627</v>
      </c>
      <c r="B590" s="24" t="s">
        <v>957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35059.199999999997</v>
      </c>
      <c r="L590" s="24"/>
      <c r="M590" s="24"/>
      <c r="W590" t="s">
        <v>1037</v>
      </c>
    </row>
    <row r="591" spans="1:24" x14ac:dyDescent="0.25">
      <c r="A591" s="24" t="s">
        <v>627</v>
      </c>
      <c r="B591" s="24" t="s">
        <v>55</v>
      </c>
      <c r="C591">
        <v>7</v>
      </c>
      <c r="D591">
        <v>7</v>
      </c>
      <c r="E591">
        <v>0</v>
      </c>
      <c r="F591">
        <v>13</v>
      </c>
      <c r="G591">
        <v>22.45</v>
      </c>
      <c r="H591">
        <v>771.95</v>
      </c>
      <c r="I591">
        <v>-458.25</v>
      </c>
      <c r="J591">
        <v>-37.250040643797753</v>
      </c>
      <c r="K591">
        <v>35059.199999999997</v>
      </c>
      <c r="L591" s="24" t="s">
        <v>627</v>
      </c>
      <c r="M591" s="24" t="s">
        <v>55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35059.199999999997</v>
      </c>
      <c r="W591" t="s">
        <v>630</v>
      </c>
      <c r="X591" t="s">
        <v>630</v>
      </c>
    </row>
    <row r="592" spans="1:24" x14ac:dyDescent="0.25">
      <c r="A592" s="24" t="s">
        <v>635</v>
      </c>
      <c r="B592" s="24" t="s">
        <v>41</v>
      </c>
      <c r="C592">
        <v>2757</v>
      </c>
      <c r="D592">
        <v>1120</v>
      </c>
      <c r="E592">
        <v>68.417837507635923</v>
      </c>
      <c r="F592">
        <v>10476</v>
      </c>
      <c r="G592">
        <v>21.69</v>
      </c>
      <c r="H592">
        <v>551.15</v>
      </c>
      <c r="I592">
        <v>-96.050000000000082</v>
      </c>
      <c r="J592">
        <v>-14.840852904820776</v>
      </c>
      <c r="K592">
        <v>35059.199999999997</v>
      </c>
      <c r="L592" s="24" t="s">
        <v>635</v>
      </c>
      <c r="M592" s="24" t="s">
        <v>41</v>
      </c>
      <c r="N592">
        <v>2017</v>
      </c>
      <c r="O592">
        <v>254</v>
      </c>
      <c r="P592">
        <v>14.407260351673283</v>
      </c>
      <c r="Q592">
        <v>5880</v>
      </c>
      <c r="R592">
        <v>21.07</v>
      </c>
      <c r="S592">
        <v>570.75</v>
      </c>
      <c r="T592">
        <v>-11.200000000000044</v>
      </c>
      <c r="U592">
        <v>-1.9245639659764664</v>
      </c>
      <c r="V592">
        <v>35059.199999999997</v>
      </c>
      <c r="W592" t="s">
        <v>636</v>
      </c>
      <c r="X592" t="s">
        <v>636</v>
      </c>
    </row>
    <row r="593" spans="1:24" x14ac:dyDescent="0.25">
      <c r="A593" s="24" t="s">
        <v>635</v>
      </c>
      <c r="B593" s="24" t="s">
        <v>55</v>
      </c>
      <c r="C593">
        <v>11</v>
      </c>
      <c r="D593">
        <v>7</v>
      </c>
      <c r="E593">
        <v>175</v>
      </c>
      <c r="F593">
        <v>48</v>
      </c>
      <c r="G593">
        <v>21.96</v>
      </c>
      <c r="H593">
        <v>733</v>
      </c>
      <c r="I593">
        <v>-82.299999999999955</v>
      </c>
      <c r="J593">
        <v>-10.094443763032007</v>
      </c>
      <c r="K593">
        <v>35059.199999999997</v>
      </c>
      <c r="L593" s="24" t="s">
        <v>635</v>
      </c>
      <c r="M593" s="24" t="s">
        <v>55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35059.199999999997</v>
      </c>
      <c r="W593" t="s">
        <v>637</v>
      </c>
      <c r="X593" t="s">
        <v>637</v>
      </c>
    </row>
    <row r="594" spans="1:24" x14ac:dyDescent="0.25">
      <c r="A594" s="24" t="s">
        <v>635</v>
      </c>
      <c r="B594" s="24" t="s">
        <v>57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35059.199999999997</v>
      </c>
      <c r="L594" s="24" t="s">
        <v>635</v>
      </c>
      <c r="M594" s="24" t="s">
        <v>57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35059.199999999997</v>
      </c>
      <c r="W594" t="s">
        <v>639</v>
      </c>
      <c r="X594" t="s">
        <v>639</v>
      </c>
    </row>
    <row r="595" spans="1:24" x14ac:dyDescent="0.25">
      <c r="A595" s="24" t="s">
        <v>635</v>
      </c>
      <c r="B595" s="24" t="s">
        <v>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35059.199999999997</v>
      </c>
      <c r="L595" s="24" t="s">
        <v>635</v>
      </c>
      <c r="M595" s="24" t="s">
        <v>59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35059.199999999997</v>
      </c>
      <c r="W595" t="s">
        <v>640</v>
      </c>
      <c r="X595" t="s">
        <v>640</v>
      </c>
    </row>
    <row r="596" spans="1:24" x14ac:dyDescent="0.25">
      <c r="A596" s="24" t="s">
        <v>635</v>
      </c>
      <c r="B596" s="24" t="s">
        <v>58</v>
      </c>
      <c r="C596">
        <v>27</v>
      </c>
      <c r="D596">
        <v>13</v>
      </c>
      <c r="E596">
        <v>92.857142857142861</v>
      </c>
      <c r="F596">
        <v>72</v>
      </c>
      <c r="G596">
        <v>20.83</v>
      </c>
      <c r="H596">
        <v>1170.4000000000001</v>
      </c>
      <c r="I596">
        <v>-115.34999999999992</v>
      </c>
      <c r="J596">
        <v>-8.9714174606260872</v>
      </c>
      <c r="K596">
        <v>35059.199999999997</v>
      </c>
      <c r="L596" s="24" t="s">
        <v>635</v>
      </c>
      <c r="M596" s="24" t="s">
        <v>58</v>
      </c>
      <c r="N596">
        <v>5</v>
      </c>
      <c r="O596">
        <v>5</v>
      </c>
      <c r="P596">
        <v>0</v>
      </c>
      <c r="Q596">
        <v>8</v>
      </c>
      <c r="R596">
        <v>23.2</v>
      </c>
      <c r="S596">
        <v>1028.05</v>
      </c>
      <c r="T596">
        <v>-2341.5</v>
      </c>
      <c r="U596">
        <v>-69.489991245121757</v>
      </c>
      <c r="V596">
        <v>35059.199999999997</v>
      </c>
      <c r="W596" t="s">
        <v>641</v>
      </c>
      <c r="X596" t="s">
        <v>641</v>
      </c>
    </row>
    <row r="597" spans="1:24" x14ac:dyDescent="0.25">
      <c r="A597" s="24" t="s">
        <v>635</v>
      </c>
      <c r="B597" s="24" t="s">
        <v>1020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35059.199999999997</v>
      </c>
      <c r="L597" s="24" t="s">
        <v>635</v>
      </c>
      <c r="M597" s="24" t="s">
        <v>1020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35059.199999999997</v>
      </c>
      <c r="W597" t="s">
        <v>1038</v>
      </c>
      <c r="X597" t="s">
        <v>1038</v>
      </c>
    </row>
    <row r="598" spans="1:24" x14ac:dyDescent="0.25">
      <c r="A598" s="24" t="s">
        <v>635</v>
      </c>
      <c r="B598" s="24" t="s">
        <v>957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35059.199999999997</v>
      </c>
      <c r="L598" s="24"/>
      <c r="M598" s="24"/>
      <c r="W598" t="s">
        <v>1089</v>
      </c>
    </row>
    <row r="599" spans="1:24" x14ac:dyDescent="0.25">
      <c r="A599" s="24" t="s">
        <v>635</v>
      </c>
      <c r="B599" s="24" t="s">
        <v>54</v>
      </c>
      <c r="C599">
        <v>23408</v>
      </c>
      <c r="D599">
        <v>13674</v>
      </c>
      <c r="E599">
        <v>140.47667967947402</v>
      </c>
      <c r="F599">
        <v>428755</v>
      </c>
      <c r="G599">
        <v>19.98</v>
      </c>
      <c r="H599">
        <v>305.35000000000002</v>
      </c>
      <c r="I599">
        <v>-120.7</v>
      </c>
      <c r="J599">
        <v>-28.330008214998237</v>
      </c>
      <c r="K599">
        <v>35059.199999999997</v>
      </c>
      <c r="L599" s="24" t="s">
        <v>635</v>
      </c>
      <c r="M599" s="24" t="s">
        <v>54</v>
      </c>
      <c r="N599">
        <v>8931</v>
      </c>
      <c r="O599">
        <v>4024</v>
      </c>
      <c r="P599">
        <v>82.005298553087428</v>
      </c>
      <c r="Q599">
        <v>379956</v>
      </c>
      <c r="R599">
        <v>18.690000000000001</v>
      </c>
      <c r="S599">
        <v>385.75</v>
      </c>
      <c r="T599">
        <v>-31.850000000000023</v>
      </c>
      <c r="U599">
        <v>-7.6269157088122652</v>
      </c>
      <c r="V599">
        <v>35059.199999999997</v>
      </c>
      <c r="W599" t="s">
        <v>642</v>
      </c>
      <c r="X599" t="s">
        <v>642</v>
      </c>
    </row>
    <row r="600" spans="1:24" x14ac:dyDescent="0.25">
      <c r="A600" s="24" t="s">
        <v>635</v>
      </c>
      <c r="B600" s="24" t="s">
        <v>56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35059.199999999997</v>
      </c>
      <c r="L600" s="24" t="s">
        <v>635</v>
      </c>
      <c r="M600" s="24" t="s">
        <v>56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35059.199999999997</v>
      </c>
      <c r="W600" t="s">
        <v>638</v>
      </c>
      <c r="X600" t="s">
        <v>638</v>
      </c>
    </row>
    <row r="601" spans="1:24" x14ac:dyDescent="0.25">
      <c r="A601" s="24" t="s">
        <v>643</v>
      </c>
      <c r="B601" s="24" t="s">
        <v>55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35059.199999999997</v>
      </c>
      <c r="L601" s="24" t="s">
        <v>643</v>
      </c>
      <c r="M601" s="24" t="s">
        <v>55</v>
      </c>
      <c r="N601">
        <v>0</v>
      </c>
      <c r="O601">
        <v>0</v>
      </c>
      <c r="P601">
        <v>0</v>
      </c>
      <c r="Q601">
        <v>2</v>
      </c>
      <c r="R601">
        <v>25.19</v>
      </c>
      <c r="S601">
        <v>860.55</v>
      </c>
      <c r="T601">
        <v>-3095.7</v>
      </c>
      <c r="U601">
        <v>-78.248341232227475</v>
      </c>
      <c r="V601">
        <v>35059.199999999997</v>
      </c>
      <c r="W601" t="s">
        <v>646</v>
      </c>
      <c r="X601" t="s">
        <v>646</v>
      </c>
    </row>
    <row r="602" spans="1:24" x14ac:dyDescent="0.25">
      <c r="A602" s="24" t="s">
        <v>643</v>
      </c>
      <c r="B602" s="24" t="s">
        <v>54</v>
      </c>
      <c r="C602">
        <v>23989</v>
      </c>
      <c r="D602">
        <v>19007</v>
      </c>
      <c r="E602">
        <v>381.51344841429147</v>
      </c>
      <c r="F602">
        <v>482230</v>
      </c>
      <c r="G602">
        <v>19.95</v>
      </c>
      <c r="H602">
        <v>262.8</v>
      </c>
      <c r="I602">
        <v>-109.84999999999997</v>
      </c>
      <c r="J602">
        <v>-29.47806252515765</v>
      </c>
      <c r="K602">
        <v>35059.199999999997</v>
      </c>
      <c r="L602" s="24" t="s">
        <v>643</v>
      </c>
      <c r="M602" s="24" t="s">
        <v>54</v>
      </c>
      <c r="N602">
        <v>6454</v>
      </c>
      <c r="O602">
        <v>4556</v>
      </c>
      <c r="P602">
        <v>240.04214963119071</v>
      </c>
      <c r="Q602">
        <v>284918</v>
      </c>
      <c r="R602">
        <v>18.62</v>
      </c>
      <c r="S602">
        <v>445</v>
      </c>
      <c r="T602">
        <v>-20.449999999999989</v>
      </c>
      <c r="U602">
        <v>-4.3935975937264988</v>
      </c>
      <c r="V602">
        <v>35059.199999999997</v>
      </c>
      <c r="W602" t="s">
        <v>644</v>
      </c>
      <c r="X602" t="s">
        <v>644</v>
      </c>
    </row>
    <row r="603" spans="1:24" x14ac:dyDescent="0.25">
      <c r="A603" s="24" t="s">
        <v>643</v>
      </c>
      <c r="B603" s="24" t="s">
        <v>59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35059.199999999997</v>
      </c>
      <c r="L603" s="24" t="s">
        <v>643</v>
      </c>
      <c r="M603" s="24" t="s">
        <v>59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35059.199999999997</v>
      </c>
      <c r="W603" t="s">
        <v>648</v>
      </c>
      <c r="X603" t="s">
        <v>648</v>
      </c>
    </row>
    <row r="604" spans="1:24" x14ac:dyDescent="0.25">
      <c r="A604" s="24" t="s">
        <v>643</v>
      </c>
      <c r="B604" s="24" t="s">
        <v>58</v>
      </c>
      <c r="C604">
        <v>53</v>
      </c>
      <c r="D604">
        <v>20</v>
      </c>
      <c r="E604">
        <v>60.606060606060609</v>
      </c>
      <c r="F604">
        <v>77</v>
      </c>
      <c r="G604">
        <v>20.350000000000001</v>
      </c>
      <c r="H604">
        <v>1136.25</v>
      </c>
      <c r="I604">
        <v>-68.950000000000045</v>
      </c>
      <c r="J604">
        <v>-5.7210421506803888</v>
      </c>
      <c r="K604">
        <v>35059.199999999997</v>
      </c>
      <c r="L604" s="24" t="s">
        <v>643</v>
      </c>
      <c r="M604" s="24" t="s">
        <v>58</v>
      </c>
      <c r="N604">
        <v>47</v>
      </c>
      <c r="O604">
        <v>11</v>
      </c>
      <c r="P604">
        <v>30.555555555555557</v>
      </c>
      <c r="Q604">
        <v>38</v>
      </c>
      <c r="R604">
        <v>22.97</v>
      </c>
      <c r="S604">
        <v>1064.05</v>
      </c>
      <c r="T604">
        <v>-22.549999999999955</v>
      </c>
      <c r="U604">
        <v>-2.0752806920669937</v>
      </c>
      <c r="V604">
        <v>35059.199999999997</v>
      </c>
      <c r="W604" t="s">
        <v>649</v>
      </c>
      <c r="X604" t="s">
        <v>649</v>
      </c>
    </row>
    <row r="605" spans="1:24" x14ac:dyDescent="0.25">
      <c r="A605" s="24" t="s">
        <v>643</v>
      </c>
      <c r="B605" s="24" t="s">
        <v>1020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35059.199999999997</v>
      </c>
      <c r="L605" s="24" t="s">
        <v>643</v>
      </c>
      <c r="M605" s="24" t="s">
        <v>1020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35059.199999999997</v>
      </c>
      <c r="W605" t="s">
        <v>1039</v>
      </c>
      <c r="X605" t="s">
        <v>1039</v>
      </c>
    </row>
    <row r="606" spans="1:24" x14ac:dyDescent="0.25">
      <c r="A606" s="24" t="s">
        <v>643</v>
      </c>
      <c r="B606" s="24" t="s">
        <v>957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35059.199999999997</v>
      </c>
      <c r="L606" s="24"/>
      <c r="M606" s="24"/>
      <c r="W606" t="s">
        <v>1131</v>
      </c>
    </row>
    <row r="607" spans="1:24" x14ac:dyDescent="0.25">
      <c r="A607" s="24" t="s">
        <v>643</v>
      </c>
      <c r="B607" s="24" t="s">
        <v>56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35059.199999999997</v>
      </c>
      <c r="L607" s="24" t="s">
        <v>643</v>
      </c>
      <c r="M607" s="24" t="s">
        <v>56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35059.199999999997</v>
      </c>
      <c r="W607" t="s">
        <v>647</v>
      </c>
      <c r="X607" t="s">
        <v>647</v>
      </c>
    </row>
    <row r="608" spans="1:24" x14ac:dyDescent="0.25">
      <c r="A608" s="24" t="s">
        <v>643</v>
      </c>
      <c r="B608" s="24" t="s">
        <v>41</v>
      </c>
      <c r="C608">
        <v>1788</v>
      </c>
      <c r="D608">
        <v>506</v>
      </c>
      <c r="E608">
        <v>39.469578783151327</v>
      </c>
      <c r="F608">
        <v>7080</v>
      </c>
      <c r="G608">
        <v>21.54</v>
      </c>
      <c r="H608">
        <v>502.15</v>
      </c>
      <c r="I608">
        <v>-94.75</v>
      </c>
      <c r="J608">
        <v>-15.87368068353158</v>
      </c>
      <c r="K608">
        <v>35059.199999999997</v>
      </c>
      <c r="L608" s="24" t="s">
        <v>643</v>
      </c>
      <c r="M608" s="24" t="s">
        <v>41</v>
      </c>
      <c r="N608">
        <v>767</v>
      </c>
      <c r="O608">
        <v>137</v>
      </c>
      <c r="P608">
        <v>21.746031746031747</v>
      </c>
      <c r="Q608">
        <v>4045</v>
      </c>
      <c r="R608">
        <v>21.09</v>
      </c>
      <c r="S608">
        <v>623</v>
      </c>
      <c r="T608">
        <v>-1.5</v>
      </c>
      <c r="U608">
        <v>-0.24019215372297836</v>
      </c>
      <c r="V608">
        <v>35059.199999999997</v>
      </c>
      <c r="W608" t="s">
        <v>645</v>
      </c>
      <c r="X608" t="s">
        <v>645</v>
      </c>
    </row>
    <row r="609" spans="1:24" x14ac:dyDescent="0.25">
      <c r="A609" s="24" t="s">
        <v>643</v>
      </c>
      <c r="B609" s="24" t="s">
        <v>57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35059.199999999997</v>
      </c>
      <c r="L609" s="24" t="s">
        <v>643</v>
      </c>
      <c r="M609" s="24" t="s">
        <v>57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35059.199999999997</v>
      </c>
      <c r="W609" t="s">
        <v>650</v>
      </c>
      <c r="X609" t="s">
        <v>650</v>
      </c>
    </row>
    <row r="610" spans="1:24" x14ac:dyDescent="0.25">
      <c r="A610" s="24" t="s">
        <v>651</v>
      </c>
      <c r="B610" s="24" t="s">
        <v>55</v>
      </c>
      <c r="C610">
        <v>19</v>
      </c>
      <c r="D610">
        <v>7</v>
      </c>
      <c r="E610">
        <v>58.333333333333336</v>
      </c>
      <c r="F610">
        <v>19</v>
      </c>
      <c r="G610">
        <v>22.14</v>
      </c>
      <c r="H610">
        <v>637.6</v>
      </c>
      <c r="I610">
        <v>33.100000000000023</v>
      </c>
      <c r="J610">
        <v>5.4755996691480604</v>
      </c>
      <c r="K610">
        <v>35059.199999999997</v>
      </c>
      <c r="L610" s="24" t="s">
        <v>651</v>
      </c>
      <c r="M610" s="24" t="s">
        <v>55</v>
      </c>
      <c r="N610">
        <v>12</v>
      </c>
      <c r="O610">
        <v>12</v>
      </c>
      <c r="P610">
        <v>0</v>
      </c>
      <c r="Q610">
        <v>13</v>
      </c>
      <c r="R610">
        <v>24.11</v>
      </c>
      <c r="S610">
        <v>878.25</v>
      </c>
      <c r="T610">
        <v>-2837.4</v>
      </c>
      <c r="U610">
        <v>-76.363489564409988</v>
      </c>
      <c r="V610">
        <v>35059.199999999997</v>
      </c>
      <c r="W610" t="s">
        <v>654</v>
      </c>
      <c r="X610" t="s">
        <v>654</v>
      </c>
    </row>
    <row r="611" spans="1:24" x14ac:dyDescent="0.25">
      <c r="A611" s="24" t="s">
        <v>651</v>
      </c>
      <c r="B611" s="24" t="s">
        <v>57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35059.199999999997</v>
      </c>
      <c r="L611" s="24" t="s">
        <v>651</v>
      </c>
      <c r="M611" s="24" t="s">
        <v>57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35059.199999999997</v>
      </c>
      <c r="W611" t="s">
        <v>655</v>
      </c>
      <c r="X611" t="s">
        <v>655</v>
      </c>
    </row>
    <row r="612" spans="1:24" x14ac:dyDescent="0.25">
      <c r="A612" s="24" t="s">
        <v>651</v>
      </c>
      <c r="B612" s="24" t="s">
        <v>59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35059.199999999997</v>
      </c>
      <c r="L612" s="24" t="s">
        <v>651</v>
      </c>
      <c r="M612" s="24" t="s">
        <v>59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35059.199999999997</v>
      </c>
      <c r="W612" t="s">
        <v>656</v>
      </c>
      <c r="X612" t="s">
        <v>656</v>
      </c>
    </row>
    <row r="613" spans="1:24" x14ac:dyDescent="0.25">
      <c r="A613" s="24" t="s">
        <v>651</v>
      </c>
      <c r="B613" s="24" t="s">
        <v>58</v>
      </c>
      <c r="C613">
        <v>72</v>
      </c>
      <c r="D613">
        <v>13</v>
      </c>
      <c r="E613">
        <v>22.033898305084747</v>
      </c>
      <c r="F613">
        <v>51</v>
      </c>
      <c r="G613">
        <v>20.239999999999998</v>
      </c>
      <c r="H613">
        <v>1075</v>
      </c>
      <c r="I613">
        <v>-85.200000000000045</v>
      </c>
      <c r="J613">
        <v>-7.3435614549215682</v>
      </c>
      <c r="K613">
        <v>35059.199999999997</v>
      </c>
      <c r="L613" s="24" t="s">
        <v>651</v>
      </c>
      <c r="M613" s="24" t="s">
        <v>58</v>
      </c>
      <c r="N613">
        <v>34</v>
      </c>
      <c r="O613">
        <v>24</v>
      </c>
      <c r="P613">
        <v>240</v>
      </c>
      <c r="Q613">
        <v>47</v>
      </c>
      <c r="R613">
        <v>23.18</v>
      </c>
      <c r="S613">
        <v>1124</v>
      </c>
      <c r="T613">
        <v>4</v>
      </c>
      <c r="U613">
        <v>0.35714285714285715</v>
      </c>
      <c r="V613">
        <v>35059.199999999997</v>
      </c>
      <c r="W613" t="s">
        <v>657</v>
      </c>
      <c r="X613" t="s">
        <v>657</v>
      </c>
    </row>
    <row r="614" spans="1:24" x14ac:dyDescent="0.25">
      <c r="A614" s="24" t="s">
        <v>651</v>
      </c>
      <c r="B614" s="24" t="s">
        <v>1020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35059.199999999997</v>
      </c>
      <c r="L614" s="24" t="s">
        <v>651</v>
      </c>
      <c r="M614" s="24" t="s">
        <v>1020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35059.199999999997</v>
      </c>
      <c r="W614" t="s">
        <v>1040</v>
      </c>
      <c r="X614" t="s">
        <v>1040</v>
      </c>
    </row>
    <row r="615" spans="1:24" x14ac:dyDescent="0.25">
      <c r="A615" s="24" t="s">
        <v>651</v>
      </c>
      <c r="B615" s="24" t="s">
        <v>957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35059.199999999997</v>
      </c>
      <c r="L615" s="24"/>
      <c r="M615" s="24"/>
      <c r="W615" t="s">
        <v>1132</v>
      </c>
    </row>
    <row r="616" spans="1:24" x14ac:dyDescent="0.25">
      <c r="A616" s="24" t="s">
        <v>651</v>
      </c>
      <c r="B616" s="24" t="s">
        <v>41</v>
      </c>
      <c r="C616">
        <v>1742</v>
      </c>
      <c r="D616">
        <v>370</v>
      </c>
      <c r="E616">
        <v>26.96793002915452</v>
      </c>
      <c r="F616">
        <v>5520</v>
      </c>
      <c r="G616">
        <v>21.49</v>
      </c>
      <c r="H616">
        <v>456.85</v>
      </c>
      <c r="I616">
        <v>-89.149999999999977</v>
      </c>
      <c r="J616">
        <v>-16.327838827838821</v>
      </c>
      <c r="K616">
        <v>35059.199999999997</v>
      </c>
      <c r="L616" s="24" t="s">
        <v>651</v>
      </c>
      <c r="M616" s="24" t="s">
        <v>41</v>
      </c>
      <c r="N616">
        <v>633</v>
      </c>
      <c r="O616">
        <v>183</v>
      </c>
      <c r="P616">
        <v>40.666666666666664</v>
      </c>
      <c r="Q616">
        <v>2180</v>
      </c>
      <c r="R616">
        <v>20.79</v>
      </c>
      <c r="S616">
        <v>676.85</v>
      </c>
      <c r="T616">
        <v>-2.6499999999999773</v>
      </c>
      <c r="U616">
        <v>-0.38999264164826741</v>
      </c>
      <c r="V616">
        <v>35059.199999999997</v>
      </c>
      <c r="W616" t="s">
        <v>653</v>
      </c>
      <c r="X616" t="s">
        <v>653</v>
      </c>
    </row>
    <row r="617" spans="1:24" x14ac:dyDescent="0.25">
      <c r="A617" s="24" t="s">
        <v>651</v>
      </c>
      <c r="B617" s="24" t="s">
        <v>54</v>
      </c>
      <c r="C617">
        <v>13656</v>
      </c>
      <c r="D617">
        <v>9183</v>
      </c>
      <c r="E617">
        <v>205.29845741113343</v>
      </c>
      <c r="F617">
        <v>283376</v>
      </c>
      <c r="G617">
        <v>19.89</v>
      </c>
      <c r="H617">
        <v>224</v>
      </c>
      <c r="I617">
        <v>-104.7</v>
      </c>
      <c r="J617">
        <v>-31.852753270459385</v>
      </c>
      <c r="K617">
        <v>35059.199999999997</v>
      </c>
      <c r="L617" s="24" t="s">
        <v>651</v>
      </c>
      <c r="M617" s="24" t="s">
        <v>54</v>
      </c>
      <c r="N617">
        <v>3006</v>
      </c>
      <c r="O617">
        <v>2217</v>
      </c>
      <c r="P617">
        <v>280.98859315589351</v>
      </c>
      <c r="Q617">
        <v>122990</v>
      </c>
      <c r="R617">
        <v>18.48</v>
      </c>
      <c r="S617">
        <v>504.8</v>
      </c>
      <c r="T617">
        <v>-16.099999999999966</v>
      </c>
      <c r="U617">
        <v>-3.0908043770397327</v>
      </c>
      <c r="V617">
        <v>35059.199999999997</v>
      </c>
      <c r="W617" t="s">
        <v>652</v>
      </c>
      <c r="X617" t="s">
        <v>652</v>
      </c>
    </row>
    <row r="618" spans="1:24" x14ac:dyDescent="0.25">
      <c r="A618" s="24" t="s">
        <v>651</v>
      </c>
      <c r="B618" s="24" t="s">
        <v>56</v>
      </c>
      <c r="C618">
        <v>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35059.199999999997</v>
      </c>
      <c r="L618" s="24" t="s">
        <v>651</v>
      </c>
      <c r="M618" s="24" t="s">
        <v>56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35059.199999999997</v>
      </c>
      <c r="W618" t="s">
        <v>658</v>
      </c>
      <c r="X618" t="s">
        <v>658</v>
      </c>
    </row>
    <row r="619" spans="1:24" x14ac:dyDescent="0.25">
      <c r="A619" s="24" t="s">
        <v>659</v>
      </c>
      <c r="B619" s="24" t="s">
        <v>55</v>
      </c>
      <c r="C619">
        <v>131</v>
      </c>
      <c r="D619">
        <v>32</v>
      </c>
      <c r="E619">
        <v>32.323232323232325</v>
      </c>
      <c r="F619">
        <v>153</v>
      </c>
      <c r="G619">
        <v>21.45</v>
      </c>
      <c r="H619">
        <v>578</v>
      </c>
      <c r="I619">
        <v>-79.049999999999955</v>
      </c>
      <c r="J619">
        <v>-12.031047865459245</v>
      </c>
      <c r="K619">
        <v>35059.199999999997</v>
      </c>
      <c r="L619" s="24" t="s">
        <v>659</v>
      </c>
      <c r="M619" s="24" t="s">
        <v>55</v>
      </c>
      <c r="N619">
        <v>4</v>
      </c>
      <c r="O619">
        <v>3</v>
      </c>
      <c r="P619">
        <v>300</v>
      </c>
      <c r="Q619">
        <v>11</v>
      </c>
      <c r="R619">
        <v>25.58</v>
      </c>
      <c r="S619">
        <v>981.55</v>
      </c>
      <c r="T619">
        <v>-11.700000000000044</v>
      </c>
      <c r="U619">
        <v>-1.1779511704002059</v>
      </c>
      <c r="V619">
        <v>35059.199999999997</v>
      </c>
      <c r="W619" t="s">
        <v>662</v>
      </c>
      <c r="X619" t="s">
        <v>662</v>
      </c>
    </row>
    <row r="620" spans="1:24" x14ac:dyDescent="0.25">
      <c r="A620" s="24" t="s">
        <v>659</v>
      </c>
      <c r="B620" s="24" t="s">
        <v>56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35059.199999999997</v>
      </c>
      <c r="L620" s="24" t="s">
        <v>659</v>
      </c>
      <c r="M620" s="24" t="s">
        <v>56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35059.199999999997</v>
      </c>
      <c r="W620" t="s">
        <v>663</v>
      </c>
      <c r="X620" t="s">
        <v>663</v>
      </c>
    </row>
    <row r="621" spans="1:24" x14ac:dyDescent="0.25">
      <c r="A621" s="24" t="s">
        <v>659</v>
      </c>
      <c r="B621" s="24" t="s">
        <v>57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35059.199999999997</v>
      </c>
      <c r="L621" s="24" t="s">
        <v>659</v>
      </c>
      <c r="M621" s="24" t="s">
        <v>57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35059.199999999997</v>
      </c>
      <c r="W621" t="s">
        <v>664</v>
      </c>
      <c r="X621" t="s">
        <v>664</v>
      </c>
    </row>
    <row r="622" spans="1:24" x14ac:dyDescent="0.25">
      <c r="A622" s="24" t="s">
        <v>659</v>
      </c>
      <c r="B622" s="24" t="s">
        <v>59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35059.199999999997</v>
      </c>
      <c r="L622" s="24" t="s">
        <v>659</v>
      </c>
      <c r="M622" s="24" t="s">
        <v>59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35059.199999999997</v>
      </c>
      <c r="W622" t="s">
        <v>665</v>
      </c>
      <c r="X622" t="s">
        <v>665</v>
      </c>
    </row>
    <row r="623" spans="1:24" x14ac:dyDescent="0.25">
      <c r="A623" s="24" t="s">
        <v>659</v>
      </c>
      <c r="B623" s="24" t="s">
        <v>54</v>
      </c>
      <c r="C623">
        <v>53135</v>
      </c>
      <c r="D623">
        <v>30400</v>
      </c>
      <c r="E623">
        <v>133.71453705740049</v>
      </c>
      <c r="F623">
        <v>635937</v>
      </c>
      <c r="G623">
        <v>19.8</v>
      </c>
      <c r="H623">
        <v>189</v>
      </c>
      <c r="I623">
        <v>-96.95</v>
      </c>
      <c r="J623">
        <v>-33.904528763769889</v>
      </c>
      <c r="K623">
        <v>35059.199999999997</v>
      </c>
      <c r="L623" s="24" t="s">
        <v>659</v>
      </c>
      <c r="M623" s="24" t="s">
        <v>54</v>
      </c>
      <c r="N623">
        <v>9985</v>
      </c>
      <c r="O623">
        <v>4374</v>
      </c>
      <c r="P623">
        <v>77.954018891463193</v>
      </c>
      <c r="Q623">
        <v>161962</v>
      </c>
      <c r="R623">
        <v>18.329999999999998</v>
      </c>
      <c r="S623">
        <v>569.9</v>
      </c>
      <c r="T623">
        <v>-8.3000000000000682</v>
      </c>
      <c r="U623">
        <v>-1.4354894500173068</v>
      </c>
      <c r="V623">
        <v>35059.199999999997</v>
      </c>
      <c r="W623" t="s">
        <v>660</v>
      </c>
      <c r="X623" t="s">
        <v>660</v>
      </c>
    </row>
    <row r="624" spans="1:24" x14ac:dyDescent="0.25">
      <c r="A624" s="24" t="s">
        <v>659</v>
      </c>
      <c r="B624" s="24" t="s">
        <v>1020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35059.199999999997</v>
      </c>
      <c r="L624" s="24" t="s">
        <v>659</v>
      </c>
      <c r="M624" s="24" t="s">
        <v>1020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35059.199999999997</v>
      </c>
      <c r="W624" t="s">
        <v>1077</v>
      </c>
      <c r="X624" t="s">
        <v>1077</v>
      </c>
    </row>
    <row r="625" spans="1:24" x14ac:dyDescent="0.25">
      <c r="A625" s="24" t="s">
        <v>659</v>
      </c>
      <c r="B625" s="24" t="s">
        <v>957</v>
      </c>
      <c r="C625">
        <v>39</v>
      </c>
      <c r="D625">
        <v>1</v>
      </c>
      <c r="E625">
        <v>2.6315789473684212</v>
      </c>
      <c r="F625">
        <v>16</v>
      </c>
      <c r="G625">
        <v>19.309999999999999</v>
      </c>
      <c r="H625">
        <v>1365.25</v>
      </c>
      <c r="I625">
        <v>-78.75</v>
      </c>
      <c r="J625">
        <v>-5.4536011080332409</v>
      </c>
      <c r="K625">
        <v>35059.199999999997</v>
      </c>
      <c r="L625" s="24" t="s">
        <v>659</v>
      </c>
      <c r="M625" s="24" t="s">
        <v>957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35059.199999999997</v>
      </c>
      <c r="W625" t="s">
        <v>1023</v>
      </c>
      <c r="X625" t="s">
        <v>1023</v>
      </c>
    </row>
    <row r="626" spans="1:24" x14ac:dyDescent="0.25">
      <c r="A626" s="24" t="s">
        <v>659</v>
      </c>
      <c r="B626" s="24" t="s">
        <v>41</v>
      </c>
      <c r="C626">
        <v>14043</v>
      </c>
      <c r="D626">
        <v>1559</v>
      </c>
      <c r="E626">
        <v>12.487984620314002</v>
      </c>
      <c r="F626">
        <v>29329</v>
      </c>
      <c r="G626">
        <v>21.41</v>
      </c>
      <c r="H626">
        <v>412.9</v>
      </c>
      <c r="I626">
        <v>-83.400000000000034</v>
      </c>
      <c r="J626">
        <v>-16.804352206326826</v>
      </c>
      <c r="K626">
        <v>35059.199999999997</v>
      </c>
      <c r="L626" s="24" t="s">
        <v>659</v>
      </c>
      <c r="M626" s="24" t="s">
        <v>41</v>
      </c>
      <c r="N626">
        <v>6837</v>
      </c>
      <c r="O626">
        <v>-27</v>
      </c>
      <c r="P626">
        <v>-0.39335664335664339</v>
      </c>
      <c r="Q626">
        <v>13871</v>
      </c>
      <c r="R626">
        <v>20.83</v>
      </c>
      <c r="S626">
        <v>731.8</v>
      </c>
      <c r="T626">
        <v>4.7999999999999545</v>
      </c>
      <c r="U626">
        <v>0.66024759284731149</v>
      </c>
      <c r="V626">
        <v>35059.199999999997</v>
      </c>
      <c r="W626" t="s">
        <v>661</v>
      </c>
      <c r="X626" t="s">
        <v>661</v>
      </c>
    </row>
    <row r="627" spans="1:24" x14ac:dyDescent="0.25">
      <c r="A627" s="24" t="s">
        <v>659</v>
      </c>
      <c r="B627" s="24" t="s">
        <v>58</v>
      </c>
      <c r="C627">
        <v>1086</v>
      </c>
      <c r="D627">
        <v>253</v>
      </c>
      <c r="E627">
        <v>30.372148859543817</v>
      </c>
      <c r="F627">
        <v>961</v>
      </c>
      <c r="G627">
        <v>20.28</v>
      </c>
      <c r="H627">
        <v>1029.9000000000001</v>
      </c>
      <c r="I627">
        <v>-77.5</v>
      </c>
      <c r="J627">
        <v>-6.9983745710673642</v>
      </c>
      <c r="K627">
        <v>35059.199999999997</v>
      </c>
      <c r="L627" s="24" t="s">
        <v>659</v>
      </c>
      <c r="M627" s="24" t="s">
        <v>58</v>
      </c>
      <c r="N627">
        <v>701</v>
      </c>
      <c r="O627">
        <v>156</v>
      </c>
      <c r="P627">
        <v>28.623853211009173</v>
      </c>
      <c r="Q627">
        <v>632</v>
      </c>
      <c r="R627">
        <v>23.2</v>
      </c>
      <c r="S627">
        <v>1175.5999999999999</v>
      </c>
      <c r="T627">
        <v>-9.9500000000000437</v>
      </c>
      <c r="U627">
        <v>-0.83927291130699211</v>
      </c>
      <c r="V627">
        <v>35059.199999999997</v>
      </c>
      <c r="W627" t="s">
        <v>666</v>
      </c>
      <c r="X627" t="s">
        <v>666</v>
      </c>
    </row>
    <row r="628" spans="1:24" x14ac:dyDescent="0.25">
      <c r="A628" s="24" t="s">
        <v>667</v>
      </c>
      <c r="B628" s="24" t="s">
        <v>41</v>
      </c>
      <c r="C628">
        <v>1810</v>
      </c>
      <c r="D628">
        <v>231</v>
      </c>
      <c r="E628">
        <v>14.629512349588348</v>
      </c>
      <c r="F628">
        <v>2933</v>
      </c>
      <c r="G628">
        <v>21.4</v>
      </c>
      <c r="H628">
        <v>372.85</v>
      </c>
      <c r="I628">
        <v>-80.649999999999977</v>
      </c>
      <c r="J628">
        <v>-17.783902976846743</v>
      </c>
      <c r="K628">
        <v>35059.199999999997</v>
      </c>
      <c r="L628" s="24" t="s">
        <v>667</v>
      </c>
      <c r="M628" s="24" t="s">
        <v>41</v>
      </c>
      <c r="N628">
        <v>815</v>
      </c>
      <c r="O628">
        <v>-30</v>
      </c>
      <c r="P628">
        <v>-3.5502958579881656</v>
      </c>
      <c r="Q628">
        <v>965</v>
      </c>
      <c r="R628">
        <v>20.56</v>
      </c>
      <c r="S628">
        <v>790.35</v>
      </c>
      <c r="T628">
        <v>8.3000000000000682</v>
      </c>
      <c r="U628">
        <v>1.0613132152675748</v>
      </c>
      <c r="V628">
        <v>35059.199999999997</v>
      </c>
      <c r="W628" t="s">
        <v>669</v>
      </c>
      <c r="X628" t="s">
        <v>669</v>
      </c>
    </row>
    <row r="629" spans="1:24" x14ac:dyDescent="0.25">
      <c r="A629" s="24" t="s">
        <v>667</v>
      </c>
      <c r="B629" s="24" t="s">
        <v>56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35059.199999999997</v>
      </c>
      <c r="L629" s="24" t="s">
        <v>667</v>
      </c>
      <c r="M629" s="24" t="s">
        <v>56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35059.199999999997</v>
      </c>
      <c r="W629" t="s">
        <v>671</v>
      </c>
      <c r="X629" t="s">
        <v>671</v>
      </c>
    </row>
    <row r="630" spans="1:24" x14ac:dyDescent="0.25">
      <c r="A630" s="24" t="s">
        <v>667</v>
      </c>
      <c r="B630" s="24" t="s">
        <v>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35059.199999999997</v>
      </c>
      <c r="L630" s="24" t="s">
        <v>667</v>
      </c>
      <c r="M630" s="24" t="s">
        <v>57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35059.199999999997</v>
      </c>
      <c r="W630" t="s">
        <v>672</v>
      </c>
      <c r="X630" t="s">
        <v>672</v>
      </c>
    </row>
    <row r="631" spans="1:24" x14ac:dyDescent="0.25">
      <c r="A631" s="24" t="s">
        <v>667</v>
      </c>
      <c r="B631" s="24" t="s">
        <v>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35059.199999999997</v>
      </c>
      <c r="L631" s="24" t="s">
        <v>667</v>
      </c>
      <c r="M631" s="24" t="s">
        <v>59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35059.199999999997</v>
      </c>
      <c r="W631" t="s">
        <v>673</v>
      </c>
      <c r="X631" t="s">
        <v>673</v>
      </c>
    </row>
    <row r="632" spans="1:24" x14ac:dyDescent="0.25">
      <c r="A632" s="24" t="s">
        <v>667</v>
      </c>
      <c r="B632" s="24" t="s">
        <v>58</v>
      </c>
      <c r="C632">
        <v>25</v>
      </c>
      <c r="D632">
        <v>14</v>
      </c>
      <c r="E632">
        <v>127.27272727272728</v>
      </c>
      <c r="F632">
        <v>51</v>
      </c>
      <c r="G632">
        <v>20.32</v>
      </c>
      <c r="H632">
        <v>974.45</v>
      </c>
      <c r="I632">
        <v>-77.549999999999955</v>
      </c>
      <c r="J632">
        <v>-7.3716730038022771</v>
      </c>
      <c r="K632">
        <v>35059.199999999997</v>
      </c>
      <c r="L632" s="24" t="s">
        <v>667</v>
      </c>
      <c r="M632" s="24" t="s">
        <v>58</v>
      </c>
      <c r="N632">
        <v>3</v>
      </c>
      <c r="O632">
        <v>0</v>
      </c>
      <c r="P632">
        <v>0</v>
      </c>
      <c r="Q632">
        <v>2</v>
      </c>
      <c r="R632">
        <v>22.62</v>
      </c>
      <c r="S632">
        <v>1197.4000000000001</v>
      </c>
      <c r="T632">
        <v>-272.84999999999991</v>
      </c>
      <c r="U632">
        <v>-18.558068355721812</v>
      </c>
      <c r="V632">
        <v>35059.199999999997</v>
      </c>
      <c r="W632" t="s">
        <v>674</v>
      </c>
      <c r="X632" t="s">
        <v>674</v>
      </c>
    </row>
    <row r="633" spans="1:24" x14ac:dyDescent="0.25">
      <c r="A633" s="24" t="s">
        <v>667</v>
      </c>
      <c r="B633" s="24" t="s">
        <v>1020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35059.199999999997</v>
      </c>
      <c r="L633" s="24" t="s">
        <v>667</v>
      </c>
      <c r="M633" s="24" t="s">
        <v>1020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35059.199999999997</v>
      </c>
      <c r="W633" t="s">
        <v>1041</v>
      </c>
      <c r="X633" t="s">
        <v>1041</v>
      </c>
    </row>
    <row r="634" spans="1:24" x14ac:dyDescent="0.25">
      <c r="A634" s="24" t="s">
        <v>667</v>
      </c>
      <c r="B634" s="24" t="s">
        <v>957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35059.199999999997</v>
      </c>
      <c r="L634" s="24"/>
      <c r="M634" s="24"/>
      <c r="W634" t="s">
        <v>1083</v>
      </c>
    </row>
    <row r="635" spans="1:24" x14ac:dyDescent="0.25">
      <c r="A635" s="24" t="s">
        <v>667</v>
      </c>
      <c r="B635" s="24" t="s">
        <v>54</v>
      </c>
      <c r="C635">
        <v>12084</v>
      </c>
      <c r="D635">
        <v>8331</v>
      </c>
      <c r="E635">
        <v>221.98241406874504</v>
      </c>
      <c r="F635">
        <v>193052</v>
      </c>
      <c r="G635">
        <v>19.87</v>
      </c>
      <c r="H635">
        <v>160.80000000000001</v>
      </c>
      <c r="I635">
        <v>-87.399999999999977</v>
      </c>
      <c r="J635">
        <v>-35.213537469782423</v>
      </c>
      <c r="K635">
        <v>35059.199999999997</v>
      </c>
      <c r="L635" s="24" t="s">
        <v>667</v>
      </c>
      <c r="M635" s="24" t="s">
        <v>54</v>
      </c>
      <c r="N635">
        <v>864</v>
      </c>
      <c r="O635">
        <v>401</v>
      </c>
      <c r="P635">
        <v>86.60907127429806</v>
      </c>
      <c r="Q635">
        <v>24869</v>
      </c>
      <c r="R635">
        <v>18.46</v>
      </c>
      <c r="S635">
        <v>640</v>
      </c>
      <c r="T635">
        <v>3</v>
      </c>
      <c r="U635">
        <v>0.47095761381475665</v>
      </c>
      <c r="V635">
        <v>35059.199999999997</v>
      </c>
      <c r="W635" t="s">
        <v>668</v>
      </c>
      <c r="X635" t="s">
        <v>668</v>
      </c>
    </row>
    <row r="636" spans="1:24" x14ac:dyDescent="0.25">
      <c r="A636" s="24" t="s">
        <v>667</v>
      </c>
      <c r="B636" s="24" t="s">
        <v>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35059.199999999997</v>
      </c>
      <c r="L636" s="24" t="s">
        <v>667</v>
      </c>
      <c r="M636" s="24" t="s">
        <v>55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35059.199999999997</v>
      </c>
      <c r="W636" t="s">
        <v>670</v>
      </c>
      <c r="X636" t="s">
        <v>670</v>
      </c>
    </row>
    <row r="637" spans="1:24" x14ac:dyDescent="0.25">
      <c r="A637" s="24" t="s">
        <v>675</v>
      </c>
      <c r="B637" s="24" t="s">
        <v>55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35059.199999999997</v>
      </c>
      <c r="L637" s="24" t="s">
        <v>675</v>
      </c>
      <c r="M637" s="24" t="s">
        <v>55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35059.199999999997</v>
      </c>
      <c r="W637" t="s">
        <v>677</v>
      </c>
      <c r="X637" t="s">
        <v>677</v>
      </c>
    </row>
    <row r="638" spans="1:24" x14ac:dyDescent="0.25">
      <c r="A638" s="24" t="s">
        <v>675</v>
      </c>
      <c r="B638" s="24" t="s">
        <v>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35059.199999999997</v>
      </c>
      <c r="L638" s="24" t="s">
        <v>675</v>
      </c>
      <c r="M638" s="24" t="s">
        <v>56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35059.199999999997</v>
      </c>
      <c r="W638" t="s">
        <v>678</v>
      </c>
      <c r="X638" t="s">
        <v>678</v>
      </c>
    </row>
    <row r="639" spans="1:24" x14ac:dyDescent="0.25">
      <c r="A639" s="24" t="s">
        <v>675</v>
      </c>
      <c r="B639" s="24" t="s">
        <v>57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35059.199999999997</v>
      </c>
      <c r="L639" s="24" t="s">
        <v>675</v>
      </c>
      <c r="M639" s="24" t="s">
        <v>57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35059.199999999997</v>
      </c>
      <c r="W639" t="s">
        <v>679</v>
      </c>
      <c r="X639" t="s">
        <v>679</v>
      </c>
    </row>
    <row r="640" spans="1:24" x14ac:dyDescent="0.25">
      <c r="A640" s="24" t="s">
        <v>675</v>
      </c>
      <c r="B640" s="24" t="s">
        <v>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35059.199999999997</v>
      </c>
      <c r="L640" s="24" t="s">
        <v>675</v>
      </c>
      <c r="M640" s="24" t="s">
        <v>59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35059.199999999997</v>
      </c>
      <c r="W640" t="s">
        <v>680</v>
      </c>
      <c r="X640" t="s">
        <v>680</v>
      </c>
    </row>
    <row r="641" spans="1:24" x14ac:dyDescent="0.25">
      <c r="A641" s="24" t="s">
        <v>675</v>
      </c>
      <c r="B641" s="24" t="s">
        <v>58</v>
      </c>
      <c r="C641">
        <v>22</v>
      </c>
      <c r="D641">
        <v>13</v>
      </c>
      <c r="E641">
        <v>144.44444444444446</v>
      </c>
      <c r="F641">
        <v>42</v>
      </c>
      <c r="G641">
        <v>20.18</v>
      </c>
      <c r="H641">
        <v>940</v>
      </c>
      <c r="I641">
        <v>19.899999999999977</v>
      </c>
      <c r="J641">
        <v>2.1628083903923461</v>
      </c>
      <c r="K641">
        <v>35059.199999999997</v>
      </c>
      <c r="L641" s="24" t="s">
        <v>675</v>
      </c>
      <c r="M641" s="24" t="s">
        <v>58</v>
      </c>
      <c r="N641">
        <v>1</v>
      </c>
      <c r="O641">
        <v>1</v>
      </c>
      <c r="P641">
        <v>0</v>
      </c>
      <c r="Q641">
        <v>2</v>
      </c>
      <c r="R641">
        <v>23.72</v>
      </c>
      <c r="S641">
        <v>1306</v>
      </c>
      <c r="T641">
        <v>-2370.15</v>
      </c>
      <c r="U641">
        <v>-64.473702106823723</v>
      </c>
      <c r="V641">
        <v>35059.199999999997</v>
      </c>
      <c r="W641" t="s">
        <v>681</v>
      </c>
      <c r="X641" t="s">
        <v>681</v>
      </c>
    </row>
    <row r="642" spans="1:24" x14ac:dyDescent="0.25">
      <c r="A642" s="24" t="s">
        <v>675</v>
      </c>
      <c r="B642" s="24" t="s">
        <v>1020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35059.199999999997</v>
      </c>
      <c r="L642" s="24" t="s">
        <v>675</v>
      </c>
      <c r="M642" s="24" t="s">
        <v>1020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35059.199999999997</v>
      </c>
      <c r="W642" t="s">
        <v>1042</v>
      </c>
      <c r="X642" t="s">
        <v>1042</v>
      </c>
    </row>
    <row r="643" spans="1:24" x14ac:dyDescent="0.25">
      <c r="A643" s="24" t="s">
        <v>675</v>
      </c>
      <c r="B643" s="24" t="s">
        <v>957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35059.199999999997</v>
      </c>
      <c r="L643" s="24"/>
      <c r="M643" s="24"/>
      <c r="W643" t="s">
        <v>1014</v>
      </c>
    </row>
    <row r="644" spans="1:24" x14ac:dyDescent="0.25">
      <c r="A644" s="24" t="s">
        <v>675</v>
      </c>
      <c r="B644" s="24" t="s">
        <v>54</v>
      </c>
      <c r="C644">
        <v>14971</v>
      </c>
      <c r="D644">
        <v>11609</v>
      </c>
      <c r="E644">
        <v>345.30041641879831</v>
      </c>
      <c r="F644">
        <v>202514</v>
      </c>
      <c r="G644">
        <v>19.87</v>
      </c>
      <c r="H644">
        <v>134.30000000000001</v>
      </c>
      <c r="I644">
        <v>-80.5</v>
      </c>
      <c r="J644">
        <v>-37.476722532588454</v>
      </c>
      <c r="K644">
        <v>35059.199999999997</v>
      </c>
      <c r="L644" s="24" t="s">
        <v>675</v>
      </c>
      <c r="M644" s="24" t="s">
        <v>54</v>
      </c>
      <c r="N644">
        <v>512</v>
      </c>
      <c r="O644">
        <v>213</v>
      </c>
      <c r="P644">
        <v>71.237458193979933</v>
      </c>
      <c r="Q644">
        <v>7684</v>
      </c>
      <c r="R644">
        <v>18.39</v>
      </c>
      <c r="S644">
        <v>716.6</v>
      </c>
      <c r="T644">
        <v>8.3500000000000227</v>
      </c>
      <c r="U644">
        <v>1.1789622308506915</v>
      </c>
      <c r="V644">
        <v>35059.199999999997</v>
      </c>
      <c r="W644" t="s">
        <v>682</v>
      </c>
      <c r="X644" t="s">
        <v>682</v>
      </c>
    </row>
    <row r="645" spans="1:24" x14ac:dyDescent="0.25">
      <c r="A645" s="24" t="s">
        <v>675</v>
      </c>
      <c r="B645" s="24" t="s">
        <v>41</v>
      </c>
      <c r="C645">
        <v>1562</v>
      </c>
      <c r="D645">
        <v>90</v>
      </c>
      <c r="E645">
        <v>6.1141304347826084</v>
      </c>
      <c r="F645">
        <v>2569</v>
      </c>
      <c r="G645">
        <v>21.3</v>
      </c>
      <c r="H645">
        <v>337.45</v>
      </c>
      <c r="I645">
        <v>-77.199999999999989</v>
      </c>
      <c r="J645">
        <v>-18.618111660436512</v>
      </c>
      <c r="K645">
        <v>35059.199999999997</v>
      </c>
      <c r="L645" s="24" t="s">
        <v>675</v>
      </c>
      <c r="M645" s="24" t="s">
        <v>41</v>
      </c>
      <c r="N645">
        <v>265</v>
      </c>
      <c r="O645">
        <v>-8</v>
      </c>
      <c r="P645">
        <v>-2.9304029304029302</v>
      </c>
      <c r="Q645">
        <v>245</v>
      </c>
      <c r="R645">
        <v>20.84</v>
      </c>
      <c r="S645">
        <v>857.2</v>
      </c>
      <c r="T645">
        <v>12.850000000000025</v>
      </c>
      <c r="U645">
        <v>1.5218807366613398</v>
      </c>
      <c r="V645">
        <v>35059.199999999997</v>
      </c>
      <c r="W645" t="s">
        <v>676</v>
      </c>
      <c r="X645" t="s">
        <v>676</v>
      </c>
    </row>
    <row r="646" spans="1:24" x14ac:dyDescent="0.25">
      <c r="A646" s="24" t="s">
        <v>683</v>
      </c>
      <c r="B646" s="24" t="s">
        <v>41</v>
      </c>
      <c r="C646">
        <v>1291</v>
      </c>
      <c r="D646">
        <v>243</v>
      </c>
      <c r="E646">
        <v>23.18702290076336</v>
      </c>
      <c r="F646">
        <v>2588</v>
      </c>
      <c r="G646">
        <v>21.27</v>
      </c>
      <c r="H646">
        <v>300.95</v>
      </c>
      <c r="I646">
        <v>-73.300000000000011</v>
      </c>
      <c r="J646">
        <v>-19.585838343353377</v>
      </c>
      <c r="K646">
        <v>35059.199999999997</v>
      </c>
      <c r="L646" s="24" t="s">
        <v>683</v>
      </c>
      <c r="M646" s="24" t="s">
        <v>41</v>
      </c>
      <c r="N646">
        <v>142</v>
      </c>
      <c r="O646">
        <v>-7</v>
      </c>
      <c r="P646">
        <v>-4.6979865771812079</v>
      </c>
      <c r="Q646">
        <v>416</v>
      </c>
      <c r="R646">
        <v>20.399999999999999</v>
      </c>
      <c r="S646">
        <v>922.7</v>
      </c>
      <c r="T646">
        <v>7.7000000000000446</v>
      </c>
      <c r="U646">
        <v>0.84153005464481367</v>
      </c>
      <c r="V646">
        <v>35059.199999999997</v>
      </c>
      <c r="W646" t="s">
        <v>684</v>
      </c>
      <c r="X646" t="s">
        <v>684</v>
      </c>
    </row>
    <row r="647" spans="1:24" x14ac:dyDescent="0.25">
      <c r="A647" s="24" t="s">
        <v>683</v>
      </c>
      <c r="B647" s="24" t="s">
        <v>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35059.199999999997</v>
      </c>
      <c r="L647" s="24" t="s">
        <v>683</v>
      </c>
      <c r="M647" s="24" t="s">
        <v>55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35059.199999999997</v>
      </c>
      <c r="W647" t="s">
        <v>685</v>
      </c>
      <c r="X647" t="s">
        <v>685</v>
      </c>
    </row>
    <row r="648" spans="1:24" x14ac:dyDescent="0.25">
      <c r="A648" s="24" t="s">
        <v>683</v>
      </c>
      <c r="B648" s="24" t="s">
        <v>56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35059.199999999997</v>
      </c>
      <c r="L648" s="24" t="s">
        <v>683</v>
      </c>
      <c r="M648" s="24" t="s">
        <v>56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35059.199999999997</v>
      </c>
      <c r="W648" t="s">
        <v>686</v>
      </c>
      <c r="X648" t="s">
        <v>686</v>
      </c>
    </row>
    <row r="649" spans="1:24" x14ac:dyDescent="0.25">
      <c r="A649" s="24" t="s">
        <v>683</v>
      </c>
      <c r="B649" s="24" t="s">
        <v>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35059.199999999997</v>
      </c>
      <c r="L649" s="24" t="s">
        <v>683</v>
      </c>
      <c r="M649" s="24" t="s">
        <v>57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35059.199999999997</v>
      </c>
      <c r="W649" t="s">
        <v>687</v>
      </c>
      <c r="X649" t="s">
        <v>687</v>
      </c>
    </row>
    <row r="650" spans="1:24" x14ac:dyDescent="0.25">
      <c r="A650" s="24" t="s">
        <v>683</v>
      </c>
      <c r="B650" s="24" t="s">
        <v>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35059.199999999997</v>
      </c>
      <c r="L650" s="24" t="s">
        <v>683</v>
      </c>
      <c r="M650" s="24" t="s">
        <v>59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35059.199999999997</v>
      </c>
      <c r="W650" t="s">
        <v>688</v>
      </c>
      <c r="X650" t="s">
        <v>688</v>
      </c>
    </row>
    <row r="651" spans="1:24" x14ac:dyDescent="0.25">
      <c r="A651" s="24" t="s">
        <v>683</v>
      </c>
      <c r="B651" s="24" t="s">
        <v>58</v>
      </c>
      <c r="C651">
        <v>36</v>
      </c>
      <c r="D651">
        <v>11</v>
      </c>
      <c r="E651">
        <v>44</v>
      </c>
      <c r="F651">
        <v>26</v>
      </c>
      <c r="G651">
        <v>20.309999999999999</v>
      </c>
      <c r="H651">
        <v>887.65</v>
      </c>
      <c r="I651">
        <v>-51.700000000000045</v>
      </c>
      <c r="J651">
        <v>-5.5038058231756048</v>
      </c>
      <c r="K651">
        <v>35059.199999999997</v>
      </c>
      <c r="L651" s="24" t="s">
        <v>683</v>
      </c>
      <c r="M651" s="24" t="s">
        <v>58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35059.199999999997</v>
      </c>
      <c r="W651" t="s">
        <v>689</v>
      </c>
      <c r="X651" t="s">
        <v>689</v>
      </c>
    </row>
    <row r="652" spans="1:24" x14ac:dyDescent="0.25">
      <c r="A652" s="24" t="s">
        <v>683</v>
      </c>
      <c r="B652" s="24" t="s">
        <v>1020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35059.199999999997</v>
      </c>
      <c r="L652" s="24" t="s">
        <v>683</v>
      </c>
      <c r="M652" s="24" t="s">
        <v>1020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35059.199999999997</v>
      </c>
      <c r="W652" t="s">
        <v>1078</v>
      </c>
      <c r="X652" t="s">
        <v>1078</v>
      </c>
    </row>
    <row r="653" spans="1:24" x14ac:dyDescent="0.25">
      <c r="A653" s="24" t="s">
        <v>683</v>
      </c>
      <c r="B653" s="24" t="s">
        <v>957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35059.199999999997</v>
      </c>
      <c r="L653" s="24"/>
      <c r="M653" s="24"/>
      <c r="W653" t="s">
        <v>1024</v>
      </c>
    </row>
    <row r="654" spans="1:24" x14ac:dyDescent="0.25">
      <c r="A654" s="24" t="s">
        <v>683</v>
      </c>
      <c r="B654" s="24" t="s">
        <v>54</v>
      </c>
      <c r="C654">
        <v>13633</v>
      </c>
      <c r="D654">
        <v>8027</v>
      </c>
      <c r="E654">
        <v>143.18587227970033</v>
      </c>
      <c r="F654">
        <v>182268</v>
      </c>
      <c r="G654">
        <v>19.86</v>
      </c>
      <c r="H654">
        <v>112.2</v>
      </c>
      <c r="I654">
        <v>-72.45</v>
      </c>
      <c r="J654">
        <v>-39.236393176279449</v>
      </c>
      <c r="K654">
        <v>35059.199999999997</v>
      </c>
      <c r="L654" s="24" t="s">
        <v>683</v>
      </c>
      <c r="M654" s="24" t="s">
        <v>54</v>
      </c>
      <c r="N654">
        <v>592</v>
      </c>
      <c r="O654">
        <v>95</v>
      </c>
      <c r="P654">
        <v>19.114688128772631</v>
      </c>
      <c r="Q654">
        <v>4655</v>
      </c>
      <c r="R654">
        <v>18.329999999999998</v>
      </c>
      <c r="S654">
        <v>793.25</v>
      </c>
      <c r="T654">
        <v>17.549999999999955</v>
      </c>
      <c r="U654">
        <v>2.262472605388675</v>
      </c>
      <c r="V654">
        <v>35059.199999999997</v>
      </c>
      <c r="W654" t="s">
        <v>690</v>
      </c>
      <c r="X654" t="s">
        <v>690</v>
      </c>
    </row>
    <row r="655" spans="1:24" x14ac:dyDescent="0.25">
      <c r="A655" s="24" t="s">
        <v>691</v>
      </c>
      <c r="B655" s="24" t="s">
        <v>54</v>
      </c>
      <c r="C655">
        <v>7800</v>
      </c>
      <c r="D655">
        <v>5124</v>
      </c>
      <c r="E655">
        <v>191.4798206278027</v>
      </c>
      <c r="F655">
        <v>104051</v>
      </c>
      <c r="G655">
        <v>19.88</v>
      </c>
      <c r="H655">
        <v>92.8</v>
      </c>
      <c r="I655">
        <v>-65.45</v>
      </c>
      <c r="J655">
        <v>-41.358609794628755</v>
      </c>
      <c r="K655">
        <v>35059.199999999997</v>
      </c>
      <c r="L655" s="24" t="s">
        <v>691</v>
      </c>
      <c r="M655" s="24" t="s">
        <v>54</v>
      </c>
      <c r="N655">
        <v>206</v>
      </c>
      <c r="O655">
        <v>120</v>
      </c>
      <c r="P655">
        <v>139.53488372093022</v>
      </c>
      <c r="Q655">
        <v>878</v>
      </c>
      <c r="R655">
        <v>18.579999999999998</v>
      </c>
      <c r="S655">
        <v>872.2</v>
      </c>
      <c r="T655">
        <v>20.350000000000023</v>
      </c>
      <c r="U655">
        <v>2.3889182367787782</v>
      </c>
      <c r="V655">
        <v>35059.199999999997</v>
      </c>
      <c r="W655" t="s">
        <v>692</v>
      </c>
      <c r="X655" t="s">
        <v>692</v>
      </c>
    </row>
    <row r="656" spans="1:24" x14ac:dyDescent="0.25">
      <c r="A656" s="24" t="s">
        <v>691</v>
      </c>
      <c r="B656" s="24" t="s">
        <v>41</v>
      </c>
      <c r="C656">
        <v>1334</v>
      </c>
      <c r="D656">
        <v>732</v>
      </c>
      <c r="E656">
        <v>121.59468438538208</v>
      </c>
      <c r="F656">
        <v>2600</v>
      </c>
      <c r="G656">
        <v>21.2</v>
      </c>
      <c r="H656">
        <v>269.10000000000002</v>
      </c>
      <c r="I656">
        <v>-69.349999999999966</v>
      </c>
      <c r="J656">
        <v>-20.490471266065882</v>
      </c>
      <c r="K656">
        <v>35059.199999999997</v>
      </c>
      <c r="L656" s="24" t="s">
        <v>691</v>
      </c>
      <c r="M656" s="24" t="s">
        <v>41</v>
      </c>
      <c r="N656">
        <v>114</v>
      </c>
      <c r="O656">
        <v>9</v>
      </c>
      <c r="P656">
        <v>8.5714285714285712</v>
      </c>
      <c r="Q656">
        <v>98</v>
      </c>
      <c r="R656">
        <v>20</v>
      </c>
      <c r="S656">
        <v>1005</v>
      </c>
      <c r="T656">
        <v>34.350000000000023</v>
      </c>
      <c r="U656">
        <v>3.5388657085458219</v>
      </c>
      <c r="V656">
        <v>35059.199999999997</v>
      </c>
      <c r="W656" t="s">
        <v>693</v>
      </c>
      <c r="X656" t="s">
        <v>693</v>
      </c>
    </row>
    <row r="657" spans="1:24" x14ac:dyDescent="0.25">
      <c r="A657" s="24" t="s">
        <v>691</v>
      </c>
      <c r="B657" s="24" t="s">
        <v>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35059.199999999997</v>
      </c>
      <c r="L657" s="24" t="s">
        <v>691</v>
      </c>
      <c r="M657" s="24" t="s">
        <v>56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35059.199999999997</v>
      </c>
      <c r="W657" t="s">
        <v>1015</v>
      </c>
      <c r="X657" t="s">
        <v>1015</v>
      </c>
    </row>
    <row r="658" spans="1:24" x14ac:dyDescent="0.25">
      <c r="A658" s="24" t="s">
        <v>691</v>
      </c>
      <c r="B658" s="24" t="s">
        <v>57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35059.199999999997</v>
      </c>
      <c r="L658" s="24" t="s">
        <v>691</v>
      </c>
      <c r="M658" s="24" t="s">
        <v>57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35059.199999999997</v>
      </c>
      <c r="W658" t="s">
        <v>697</v>
      </c>
      <c r="X658" t="s">
        <v>697</v>
      </c>
    </row>
    <row r="659" spans="1:24" x14ac:dyDescent="0.25">
      <c r="A659" s="24" t="s">
        <v>691</v>
      </c>
      <c r="B659" s="24" t="s">
        <v>59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35059.199999999997</v>
      </c>
      <c r="L659" s="24" t="s">
        <v>691</v>
      </c>
      <c r="M659" s="24" t="s">
        <v>59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35059.199999999997</v>
      </c>
      <c r="W659" t="s">
        <v>695</v>
      </c>
      <c r="X659" t="s">
        <v>695</v>
      </c>
    </row>
    <row r="660" spans="1:24" x14ac:dyDescent="0.25">
      <c r="A660" s="24" t="s">
        <v>691</v>
      </c>
      <c r="B660" s="24" t="s">
        <v>58</v>
      </c>
      <c r="C660">
        <v>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35059.199999999997</v>
      </c>
      <c r="L660" s="24" t="s">
        <v>691</v>
      </c>
      <c r="M660" s="24" t="s">
        <v>58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35059.199999999997</v>
      </c>
      <c r="W660" t="s">
        <v>696</v>
      </c>
      <c r="X660" t="s">
        <v>696</v>
      </c>
    </row>
    <row r="661" spans="1:24" x14ac:dyDescent="0.25">
      <c r="A661" s="24" t="s">
        <v>691</v>
      </c>
      <c r="B661" s="24" t="s">
        <v>1020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35059.199999999997</v>
      </c>
      <c r="L661" s="24" t="s">
        <v>691</v>
      </c>
      <c r="M661" s="24" t="s">
        <v>1020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35059.199999999997</v>
      </c>
      <c r="W661" t="s">
        <v>1079</v>
      </c>
      <c r="X661" t="s">
        <v>1079</v>
      </c>
    </row>
    <row r="662" spans="1:24" x14ac:dyDescent="0.25">
      <c r="A662" s="24" t="s">
        <v>691</v>
      </c>
      <c r="B662" s="24" t="s">
        <v>957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35059.199999999997</v>
      </c>
      <c r="L662" s="24"/>
      <c r="M662" s="24"/>
      <c r="W662" t="s">
        <v>1043</v>
      </c>
    </row>
    <row r="663" spans="1:24" x14ac:dyDescent="0.25">
      <c r="A663" s="24" t="s">
        <v>691</v>
      </c>
      <c r="B663" s="24" t="s">
        <v>55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35059.199999999997</v>
      </c>
      <c r="L663" s="24" t="s">
        <v>691</v>
      </c>
      <c r="M663" s="24" t="s">
        <v>55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35059.199999999997</v>
      </c>
      <c r="W663" t="s">
        <v>694</v>
      </c>
      <c r="X663" t="s">
        <v>694</v>
      </c>
    </row>
    <row r="664" spans="1:24" x14ac:dyDescent="0.25">
      <c r="A664" s="24" t="s">
        <v>698</v>
      </c>
      <c r="B664" s="24" t="s">
        <v>41</v>
      </c>
      <c r="C664">
        <v>20613</v>
      </c>
      <c r="D664">
        <v>3198</v>
      </c>
      <c r="E664">
        <v>18.363479758828596</v>
      </c>
      <c r="F664">
        <v>35452</v>
      </c>
      <c r="G664">
        <v>21.22</v>
      </c>
      <c r="H664">
        <v>242.65</v>
      </c>
      <c r="I664">
        <v>-63.499999999999972</v>
      </c>
      <c r="J664">
        <v>-20.741466601339205</v>
      </c>
      <c r="K664">
        <v>35059.199999999997</v>
      </c>
      <c r="L664" s="24" t="s">
        <v>698</v>
      </c>
      <c r="M664" s="24" t="s">
        <v>41</v>
      </c>
      <c r="N664">
        <v>2545</v>
      </c>
      <c r="O664">
        <v>-202</v>
      </c>
      <c r="P664">
        <v>-7.3534765198398251</v>
      </c>
      <c r="Q664">
        <v>2771</v>
      </c>
      <c r="R664">
        <v>20.5</v>
      </c>
      <c r="S664">
        <v>1056.7</v>
      </c>
      <c r="T664">
        <v>20</v>
      </c>
      <c r="U664">
        <v>1.9291984180572972</v>
      </c>
      <c r="V664">
        <v>35059.199999999997</v>
      </c>
      <c r="W664" t="s">
        <v>700</v>
      </c>
      <c r="X664" t="s">
        <v>700</v>
      </c>
    </row>
    <row r="665" spans="1:24" x14ac:dyDescent="0.25">
      <c r="A665" s="24" t="s">
        <v>698</v>
      </c>
      <c r="B665" s="24" t="s">
        <v>55</v>
      </c>
      <c r="C665">
        <v>5</v>
      </c>
      <c r="D665">
        <v>5</v>
      </c>
      <c r="E665">
        <v>0</v>
      </c>
      <c r="F665">
        <v>12</v>
      </c>
      <c r="G665">
        <v>21.74</v>
      </c>
      <c r="H665">
        <v>412</v>
      </c>
      <c r="I665">
        <v>-1043.1500000000001</v>
      </c>
      <c r="J665">
        <v>-71.686767687180023</v>
      </c>
      <c r="K665">
        <v>35059.199999999997</v>
      </c>
      <c r="L665" s="24" t="s">
        <v>698</v>
      </c>
      <c r="M665" s="24" t="s">
        <v>55</v>
      </c>
      <c r="N665">
        <v>1</v>
      </c>
      <c r="O665">
        <v>1</v>
      </c>
      <c r="P665">
        <v>0</v>
      </c>
      <c r="Q665">
        <v>4</v>
      </c>
      <c r="R665">
        <v>24.49</v>
      </c>
      <c r="S665">
        <v>1250</v>
      </c>
      <c r="T665">
        <v>-2243.9</v>
      </c>
      <c r="U665">
        <v>-64.223360714387937</v>
      </c>
      <c r="V665">
        <v>35059.199999999997</v>
      </c>
      <c r="W665" t="s">
        <v>701</v>
      </c>
      <c r="X665" t="s">
        <v>701</v>
      </c>
    </row>
    <row r="666" spans="1:24" x14ac:dyDescent="0.25">
      <c r="A666" s="24" t="s">
        <v>698</v>
      </c>
      <c r="B666" s="24" t="s">
        <v>57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35059.199999999997</v>
      </c>
      <c r="L666" s="24" t="s">
        <v>698</v>
      </c>
      <c r="M666" s="24" t="s">
        <v>57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35059.199999999997</v>
      </c>
      <c r="W666" t="s">
        <v>702</v>
      </c>
      <c r="X666" t="s">
        <v>702</v>
      </c>
    </row>
    <row r="667" spans="1:24" x14ac:dyDescent="0.25">
      <c r="A667" s="24" t="s">
        <v>698</v>
      </c>
      <c r="B667" s="24" t="s">
        <v>59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35059.199999999997</v>
      </c>
      <c r="L667" s="24" t="s">
        <v>698</v>
      </c>
      <c r="M667" s="24" t="s">
        <v>59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35059.199999999997</v>
      </c>
      <c r="W667" t="s">
        <v>703</v>
      </c>
      <c r="X667" t="s">
        <v>703</v>
      </c>
    </row>
    <row r="668" spans="1:24" x14ac:dyDescent="0.25">
      <c r="A668" s="24" t="s">
        <v>698</v>
      </c>
      <c r="B668" s="24" t="s">
        <v>58</v>
      </c>
      <c r="C668">
        <v>3016</v>
      </c>
      <c r="D668">
        <v>314</v>
      </c>
      <c r="E668">
        <v>11.621021465581052</v>
      </c>
      <c r="F668">
        <v>1589</v>
      </c>
      <c r="G668">
        <v>20.43</v>
      </c>
      <c r="H668">
        <v>814.1</v>
      </c>
      <c r="I668">
        <v>-71.399999999999977</v>
      </c>
      <c r="J668">
        <v>-8.0632411067193654</v>
      </c>
      <c r="K668">
        <v>35059.199999999997</v>
      </c>
      <c r="L668" s="24" t="s">
        <v>698</v>
      </c>
      <c r="M668" s="24" t="s">
        <v>58</v>
      </c>
      <c r="N668">
        <v>767</v>
      </c>
      <c r="O668">
        <v>56</v>
      </c>
      <c r="P668">
        <v>7.876230661040788</v>
      </c>
      <c r="Q668">
        <v>208</v>
      </c>
      <c r="R668">
        <v>23.32</v>
      </c>
      <c r="S668">
        <v>1452</v>
      </c>
      <c r="T668">
        <v>9.7999999999999563</v>
      </c>
      <c r="U668">
        <v>0.67951740396615967</v>
      </c>
      <c r="V668">
        <v>35059.199999999997</v>
      </c>
      <c r="W668" t="s">
        <v>704</v>
      </c>
      <c r="X668" t="s">
        <v>704</v>
      </c>
    </row>
    <row r="669" spans="1:24" x14ac:dyDescent="0.25">
      <c r="A669" s="24" t="s">
        <v>698</v>
      </c>
      <c r="B669" s="24" t="s">
        <v>1020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35059.199999999997</v>
      </c>
      <c r="L669" s="24" t="s">
        <v>698</v>
      </c>
      <c r="M669" s="24" t="s">
        <v>1020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35059.199999999997</v>
      </c>
      <c r="W669" t="s">
        <v>1094</v>
      </c>
      <c r="X669" t="s">
        <v>1094</v>
      </c>
    </row>
    <row r="670" spans="1:24" x14ac:dyDescent="0.25">
      <c r="A670" s="24" t="s">
        <v>698</v>
      </c>
      <c r="B670" s="24" t="s">
        <v>957</v>
      </c>
      <c r="C670">
        <v>112</v>
      </c>
      <c r="D670">
        <v>34</v>
      </c>
      <c r="E670">
        <v>43.589743589743591</v>
      </c>
      <c r="F670">
        <v>74</v>
      </c>
      <c r="G670">
        <v>20.13</v>
      </c>
      <c r="H670">
        <v>1125.1500000000001</v>
      </c>
      <c r="I670">
        <v>-102.09999999999992</v>
      </c>
      <c r="J670">
        <v>-8.3194133224689271</v>
      </c>
      <c r="K670">
        <v>35059.199999999997</v>
      </c>
      <c r="L670" s="24" t="s">
        <v>698</v>
      </c>
      <c r="M670" s="24" t="s">
        <v>957</v>
      </c>
      <c r="N670">
        <v>38</v>
      </c>
      <c r="O670">
        <v>20</v>
      </c>
      <c r="P670">
        <v>111.11111111111111</v>
      </c>
      <c r="Q670">
        <v>23</v>
      </c>
      <c r="R670">
        <v>25.16</v>
      </c>
      <c r="S670">
        <v>1612.5</v>
      </c>
      <c r="T670">
        <v>26.5</v>
      </c>
      <c r="U670">
        <v>1.6708701134930639</v>
      </c>
      <c r="V670">
        <v>35059.199999999997</v>
      </c>
      <c r="W670" t="s">
        <v>970</v>
      </c>
      <c r="X670" t="s">
        <v>970</v>
      </c>
    </row>
    <row r="671" spans="1:24" x14ac:dyDescent="0.25">
      <c r="A671" s="24" t="s">
        <v>698</v>
      </c>
      <c r="B671" s="24" t="s">
        <v>60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35059.199999999997</v>
      </c>
      <c r="L671" s="24"/>
      <c r="M671" s="24"/>
      <c r="W671" t="s">
        <v>1193</v>
      </c>
    </row>
    <row r="672" spans="1:24" x14ac:dyDescent="0.25">
      <c r="A672" s="24" t="s">
        <v>698</v>
      </c>
      <c r="B672" s="24" t="s">
        <v>54</v>
      </c>
      <c r="C672">
        <v>48217</v>
      </c>
      <c r="D672">
        <v>25631</v>
      </c>
      <c r="E672">
        <v>113.48180288674401</v>
      </c>
      <c r="F672">
        <v>421053</v>
      </c>
      <c r="G672">
        <v>19.97</v>
      </c>
      <c r="H672">
        <v>77</v>
      </c>
      <c r="I672">
        <v>-59.150000000000006</v>
      </c>
      <c r="J672">
        <v>-43.444730077120823</v>
      </c>
      <c r="K672">
        <v>35059.199999999997</v>
      </c>
      <c r="L672" s="24" t="s">
        <v>698</v>
      </c>
      <c r="M672" s="24" t="s">
        <v>54</v>
      </c>
      <c r="N672">
        <v>2474</v>
      </c>
      <c r="O672">
        <v>650</v>
      </c>
      <c r="P672">
        <v>35.635964912280699</v>
      </c>
      <c r="Q672">
        <v>12085</v>
      </c>
      <c r="R672">
        <v>17.78</v>
      </c>
      <c r="S672">
        <v>956.9</v>
      </c>
      <c r="T672">
        <v>26.350000000000023</v>
      </c>
      <c r="U672">
        <v>2.831658696469832</v>
      </c>
      <c r="V672">
        <v>35059.199999999997</v>
      </c>
      <c r="W672" t="s">
        <v>699</v>
      </c>
      <c r="X672" t="s">
        <v>699</v>
      </c>
    </row>
    <row r="673" spans="1:24" x14ac:dyDescent="0.25">
      <c r="A673" s="24" t="s">
        <v>698</v>
      </c>
      <c r="B673" s="24" t="s">
        <v>56</v>
      </c>
      <c r="C673">
        <v>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35059.199999999997</v>
      </c>
      <c r="L673" s="24" t="s">
        <v>698</v>
      </c>
      <c r="M673" s="24" t="s">
        <v>56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35059.199999999997</v>
      </c>
      <c r="W673" t="s">
        <v>705</v>
      </c>
      <c r="X673" t="s">
        <v>705</v>
      </c>
    </row>
    <row r="674" spans="1:24" x14ac:dyDescent="0.25">
      <c r="A674" s="24" t="s">
        <v>706</v>
      </c>
      <c r="B674" s="24" t="s">
        <v>55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35059.199999999997</v>
      </c>
      <c r="L674" s="24" t="s">
        <v>706</v>
      </c>
      <c r="M674" s="24" t="s">
        <v>55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35059.199999999997</v>
      </c>
      <c r="W674" t="s">
        <v>709</v>
      </c>
      <c r="X674" t="s">
        <v>709</v>
      </c>
    </row>
    <row r="675" spans="1:24" x14ac:dyDescent="0.25">
      <c r="A675" s="24" t="s">
        <v>706</v>
      </c>
      <c r="B675" s="24" t="s">
        <v>56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35059.199999999997</v>
      </c>
      <c r="L675" s="24" t="s">
        <v>706</v>
      </c>
      <c r="M675" s="24" t="s">
        <v>56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35059.199999999997</v>
      </c>
      <c r="W675" t="s">
        <v>710</v>
      </c>
      <c r="X675" t="s">
        <v>710</v>
      </c>
    </row>
    <row r="676" spans="1:24" x14ac:dyDescent="0.25">
      <c r="A676" s="24" t="s">
        <v>706</v>
      </c>
      <c r="B676" s="24" t="s">
        <v>57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35059.199999999997</v>
      </c>
      <c r="L676" s="24" t="s">
        <v>706</v>
      </c>
      <c r="M676" s="24" t="s">
        <v>57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35059.199999999997</v>
      </c>
      <c r="W676" t="s">
        <v>711</v>
      </c>
      <c r="X676" t="s">
        <v>711</v>
      </c>
    </row>
    <row r="677" spans="1:24" x14ac:dyDescent="0.25">
      <c r="A677" s="24" t="s">
        <v>706</v>
      </c>
      <c r="B677" s="24" t="s">
        <v>59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35059.199999999997</v>
      </c>
      <c r="L677" s="24" t="s">
        <v>706</v>
      </c>
      <c r="M677" s="24" t="s">
        <v>59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35059.199999999997</v>
      </c>
      <c r="W677" t="s">
        <v>712</v>
      </c>
      <c r="X677" t="s">
        <v>712</v>
      </c>
    </row>
    <row r="678" spans="1:24" x14ac:dyDescent="0.25">
      <c r="A678" s="24" t="s">
        <v>706</v>
      </c>
      <c r="B678" s="24" t="s">
        <v>58</v>
      </c>
      <c r="C678">
        <v>3</v>
      </c>
      <c r="D678">
        <v>0</v>
      </c>
      <c r="E678">
        <v>0</v>
      </c>
      <c r="F678">
        <v>4</v>
      </c>
      <c r="G678">
        <v>19.850000000000001</v>
      </c>
      <c r="H678">
        <v>746.15</v>
      </c>
      <c r="I678">
        <v>-441.9</v>
      </c>
      <c r="J678">
        <v>-37.19540423382854</v>
      </c>
      <c r="K678">
        <v>35059.199999999997</v>
      </c>
      <c r="L678" s="24" t="s">
        <v>706</v>
      </c>
      <c r="M678" s="24" t="s">
        <v>58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35059.199999999997</v>
      </c>
      <c r="W678" t="s">
        <v>713</v>
      </c>
      <c r="X678" t="s">
        <v>713</v>
      </c>
    </row>
    <row r="679" spans="1:24" x14ac:dyDescent="0.25">
      <c r="A679" s="24" t="s">
        <v>706</v>
      </c>
      <c r="B679" s="24" t="s">
        <v>1020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35059.199999999997</v>
      </c>
      <c r="L679" s="24" t="s">
        <v>706</v>
      </c>
      <c r="M679" s="24" t="s">
        <v>1020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35059.199999999997</v>
      </c>
      <c r="W679" t="s">
        <v>1095</v>
      </c>
      <c r="X679" t="s">
        <v>1095</v>
      </c>
    </row>
    <row r="680" spans="1:24" x14ac:dyDescent="0.25">
      <c r="A680" s="24" t="s">
        <v>706</v>
      </c>
      <c r="B680" s="24" t="s">
        <v>957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35059.199999999997</v>
      </c>
      <c r="L680" s="24"/>
      <c r="M680" s="24"/>
      <c r="W680" t="s">
        <v>1084</v>
      </c>
    </row>
    <row r="681" spans="1:24" x14ac:dyDescent="0.25">
      <c r="A681" s="24" t="s">
        <v>706</v>
      </c>
      <c r="B681" s="24" t="s">
        <v>54</v>
      </c>
      <c r="C681">
        <v>8960</v>
      </c>
      <c r="D681">
        <v>6334</v>
      </c>
      <c r="E681">
        <v>241.20335110434121</v>
      </c>
      <c r="F681">
        <v>100090</v>
      </c>
      <c r="G681">
        <v>19.989999999999998</v>
      </c>
      <c r="H681">
        <v>63</v>
      </c>
      <c r="I681">
        <v>-52.25</v>
      </c>
      <c r="J681">
        <v>-45.336225596529282</v>
      </c>
      <c r="K681">
        <v>35059.199999999997</v>
      </c>
      <c r="L681" s="24" t="s">
        <v>706</v>
      </c>
      <c r="M681" s="24" t="s">
        <v>54</v>
      </c>
      <c r="N681">
        <v>71</v>
      </c>
      <c r="O681">
        <v>43</v>
      </c>
      <c r="P681">
        <v>153.57142857142858</v>
      </c>
      <c r="Q681">
        <v>536</v>
      </c>
      <c r="R681">
        <v>16.61</v>
      </c>
      <c r="S681">
        <v>1048.5999999999999</v>
      </c>
      <c r="T681">
        <v>42.099999999999909</v>
      </c>
      <c r="U681">
        <v>4.1828117237953215</v>
      </c>
      <c r="V681">
        <v>35059.199999999997</v>
      </c>
      <c r="W681" t="s">
        <v>707</v>
      </c>
      <c r="X681" t="s">
        <v>707</v>
      </c>
    </row>
    <row r="682" spans="1:24" x14ac:dyDescent="0.25">
      <c r="A682" s="24" t="s">
        <v>706</v>
      </c>
      <c r="B682" s="24" t="s">
        <v>41</v>
      </c>
      <c r="C682">
        <v>710</v>
      </c>
      <c r="D682">
        <v>159</v>
      </c>
      <c r="E682">
        <v>28.856624319419236</v>
      </c>
      <c r="F682">
        <v>1779</v>
      </c>
      <c r="G682">
        <v>21.12</v>
      </c>
      <c r="H682">
        <v>213.1</v>
      </c>
      <c r="I682">
        <v>-62.450000000000017</v>
      </c>
      <c r="J682">
        <v>-22.663763382326263</v>
      </c>
      <c r="K682">
        <v>35059.199999999997</v>
      </c>
      <c r="L682" s="24" t="s">
        <v>706</v>
      </c>
      <c r="M682" s="24" t="s">
        <v>41</v>
      </c>
      <c r="N682">
        <v>55</v>
      </c>
      <c r="O682">
        <v>-3</v>
      </c>
      <c r="P682">
        <v>-5.1724137931034484</v>
      </c>
      <c r="Q682">
        <v>28</v>
      </c>
      <c r="R682">
        <v>20.69</v>
      </c>
      <c r="S682">
        <v>1141.55</v>
      </c>
      <c r="T682">
        <v>-163.70000000000005</v>
      </c>
      <c r="U682">
        <v>-12.541658686075468</v>
      </c>
      <c r="V682">
        <v>35059.199999999997</v>
      </c>
      <c r="W682" t="s">
        <v>708</v>
      </c>
      <c r="X682" t="s">
        <v>708</v>
      </c>
    </row>
    <row r="683" spans="1:24" x14ac:dyDescent="0.25">
      <c r="A683" s="24" t="s">
        <v>714</v>
      </c>
      <c r="B683" s="24" t="s">
        <v>41</v>
      </c>
      <c r="C683">
        <v>1921</v>
      </c>
      <c r="D683">
        <v>308</v>
      </c>
      <c r="E683">
        <v>19.094854308741475</v>
      </c>
      <c r="F683">
        <v>1682</v>
      </c>
      <c r="G683">
        <v>20.97</v>
      </c>
      <c r="H683">
        <v>187.9</v>
      </c>
      <c r="I683">
        <v>-57.099999999999994</v>
      </c>
      <c r="J683">
        <v>-23.30612244897959</v>
      </c>
      <c r="K683">
        <v>35059.199999999997</v>
      </c>
      <c r="L683" s="24" t="s">
        <v>714</v>
      </c>
      <c r="M683" s="24" t="s">
        <v>41</v>
      </c>
      <c r="N683">
        <v>69</v>
      </c>
      <c r="O683">
        <v>6</v>
      </c>
      <c r="P683">
        <v>9.5238095238095237</v>
      </c>
      <c r="Q683">
        <v>35</v>
      </c>
      <c r="R683">
        <v>18.989999999999998</v>
      </c>
      <c r="S683">
        <v>1192.1500000000001</v>
      </c>
      <c r="T683">
        <v>31.850000000000136</v>
      </c>
      <c r="U683">
        <v>2.7449797466172661</v>
      </c>
      <c r="V683">
        <v>35059.199999999997</v>
      </c>
      <c r="W683" t="s">
        <v>716</v>
      </c>
      <c r="X683" t="s">
        <v>716</v>
      </c>
    </row>
    <row r="684" spans="1:24" x14ac:dyDescent="0.25">
      <c r="A684" s="24" t="s">
        <v>714</v>
      </c>
      <c r="B684" s="24" t="s">
        <v>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35059.199999999997</v>
      </c>
      <c r="L684" s="24" t="s">
        <v>714</v>
      </c>
      <c r="M684" s="24" t="s">
        <v>55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35059.199999999997</v>
      </c>
      <c r="W684" t="s">
        <v>717</v>
      </c>
      <c r="X684" t="s">
        <v>717</v>
      </c>
    </row>
    <row r="685" spans="1:24" x14ac:dyDescent="0.25">
      <c r="A685" s="24" t="s">
        <v>714</v>
      </c>
      <c r="B685" s="24" t="s">
        <v>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35059.199999999997</v>
      </c>
      <c r="L685" s="24" t="s">
        <v>714</v>
      </c>
      <c r="M685" s="24" t="s">
        <v>56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35059.199999999997</v>
      </c>
      <c r="W685" t="s">
        <v>718</v>
      </c>
      <c r="X685" t="s">
        <v>718</v>
      </c>
    </row>
    <row r="686" spans="1:24" x14ac:dyDescent="0.25">
      <c r="A686" s="24" t="s">
        <v>714</v>
      </c>
      <c r="B686" s="24" t="s">
        <v>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35059.199999999997</v>
      </c>
      <c r="L686" s="24" t="s">
        <v>714</v>
      </c>
      <c r="M686" s="24" t="s">
        <v>57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35059.199999999997</v>
      </c>
      <c r="W686" t="s">
        <v>719</v>
      </c>
      <c r="X686" t="s">
        <v>719</v>
      </c>
    </row>
    <row r="687" spans="1:24" x14ac:dyDescent="0.25">
      <c r="A687" s="24" t="s">
        <v>714</v>
      </c>
      <c r="B687" s="24" t="s">
        <v>59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35059.199999999997</v>
      </c>
      <c r="L687" s="24" t="s">
        <v>714</v>
      </c>
      <c r="M687" s="24" t="s">
        <v>59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35059.199999999997</v>
      </c>
      <c r="W687" t="s">
        <v>720</v>
      </c>
      <c r="X687" t="s">
        <v>720</v>
      </c>
    </row>
    <row r="688" spans="1:24" x14ac:dyDescent="0.25">
      <c r="A688" s="24" t="s">
        <v>714</v>
      </c>
      <c r="B688" s="24" t="s">
        <v>58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35059.199999999997</v>
      </c>
      <c r="L688" s="24" t="s">
        <v>714</v>
      </c>
      <c r="M688" s="24" t="s">
        <v>58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35059.199999999997</v>
      </c>
      <c r="W688" t="s">
        <v>721</v>
      </c>
      <c r="X688" t="s">
        <v>721</v>
      </c>
    </row>
    <row r="689" spans="1:24" x14ac:dyDescent="0.25">
      <c r="A689" s="24" t="s">
        <v>714</v>
      </c>
      <c r="B689" s="24" t="s">
        <v>1020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35059.199999999997</v>
      </c>
      <c r="L689" s="24" t="s">
        <v>714</v>
      </c>
      <c r="M689" s="24" t="s">
        <v>1020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35059.199999999997</v>
      </c>
      <c r="W689" t="s">
        <v>1096</v>
      </c>
      <c r="X689" t="s">
        <v>1096</v>
      </c>
    </row>
    <row r="690" spans="1:24" x14ac:dyDescent="0.25">
      <c r="A690" s="24" t="s">
        <v>714</v>
      </c>
      <c r="B690" s="24" t="s">
        <v>957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35059.199999999997</v>
      </c>
      <c r="L690" s="24"/>
      <c r="M690" s="24"/>
      <c r="W690" t="s">
        <v>1085</v>
      </c>
    </row>
    <row r="691" spans="1:24" x14ac:dyDescent="0.25">
      <c r="A691" s="24" t="s">
        <v>714</v>
      </c>
      <c r="B691" s="24" t="s">
        <v>54</v>
      </c>
      <c r="C691">
        <v>7496</v>
      </c>
      <c r="D691">
        <v>4285</v>
      </c>
      <c r="E691">
        <v>133.44752413578323</v>
      </c>
      <c r="F691">
        <v>106181</v>
      </c>
      <c r="G691">
        <v>20.07</v>
      </c>
      <c r="H691">
        <v>51.15</v>
      </c>
      <c r="I691">
        <v>-47.750000000000007</v>
      </c>
      <c r="J691">
        <v>-48.281092012133477</v>
      </c>
      <c r="K691">
        <v>35059.199999999997</v>
      </c>
      <c r="L691" s="24" t="s">
        <v>714</v>
      </c>
      <c r="M691" s="24" t="s">
        <v>54</v>
      </c>
      <c r="N691">
        <v>53</v>
      </c>
      <c r="O691">
        <v>-7</v>
      </c>
      <c r="P691">
        <v>-11.666666666666666</v>
      </c>
      <c r="Q691">
        <v>156</v>
      </c>
      <c r="R691">
        <v>16.53</v>
      </c>
      <c r="S691">
        <v>1139.3</v>
      </c>
      <c r="T691">
        <v>58.549999999999955</v>
      </c>
      <c r="U691">
        <v>5.4175341198241922</v>
      </c>
      <c r="V691">
        <v>35059.199999999997</v>
      </c>
      <c r="W691" t="s">
        <v>715</v>
      </c>
      <c r="X691" t="s">
        <v>715</v>
      </c>
    </row>
    <row r="692" spans="1:24" x14ac:dyDescent="0.25">
      <c r="A692" s="24" t="s">
        <v>722</v>
      </c>
      <c r="B692" s="24" t="s">
        <v>41</v>
      </c>
      <c r="C692">
        <v>889</v>
      </c>
      <c r="D692">
        <v>200</v>
      </c>
      <c r="E692">
        <v>29.027576197387521</v>
      </c>
      <c r="F692">
        <v>1451</v>
      </c>
      <c r="G692">
        <v>21.08</v>
      </c>
      <c r="H692">
        <v>167.85</v>
      </c>
      <c r="I692">
        <v>-53.200000000000017</v>
      </c>
      <c r="J692">
        <v>-24.066953178014032</v>
      </c>
      <c r="K692">
        <v>35059.199999999997</v>
      </c>
      <c r="L692" s="24" t="s">
        <v>722</v>
      </c>
      <c r="M692" s="24" t="s">
        <v>41</v>
      </c>
      <c r="N692">
        <v>409</v>
      </c>
      <c r="O692">
        <v>-1</v>
      </c>
      <c r="P692">
        <v>-0.24390243902439024</v>
      </c>
      <c r="Q692">
        <v>96</v>
      </c>
      <c r="R692">
        <v>20.87</v>
      </c>
      <c r="S692">
        <v>1300</v>
      </c>
      <c r="T692">
        <v>-15.200000000000044</v>
      </c>
      <c r="U692">
        <v>-1.155717761557181</v>
      </c>
      <c r="V692">
        <v>35059.199999999997</v>
      </c>
      <c r="W692" t="s">
        <v>724</v>
      </c>
      <c r="X692" t="s">
        <v>724</v>
      </c>
    </row>
    <row r="693" spans="1:24" x14ac:dyDescent="0.25">
      <c r="A693" s="24" t="s">
        <v>722</v>
      </c>
      <c r="B693" s="24" t="s">
        <v>54</v>
      </c>
      <c r="C693">
        <v>6767</v>
      </c>
      <c r="D693">
        <v>4688</v>
      </c>
      <c r="E693">
        <v>225.4930254930255</v>
      </c>
      <c r="F693">
        <v>85365</v>
      </c>
      <c r="G693">
        <v>20.18</v>
      </c>
      <c r="H693">
        <v>42.5</v>
      </c>
      <c r="I693">
        <v>-41.400000000000006</v>
      </c>
      <c r="J693">
        <v>-49.344457687723491</v>
      </c>
      <c r="K693">
        <v>35059.199999999997</v>
      </c>
      <c r="L693" s="24" t="s">
        <v>722</v>
      </c>
      <c r="M693" s="24" t="s">
        <v>54</v>
      </c>
      <c r="N693">
        <v>51</v>
      </c>
      <c r="O693">
        <v>-3</v>
      </c>
      <c r="P693">
        <v>-5.5555555555555554</v>
      </c>
      <c r="Q693">
        <v>190</v>
      </c>
      <c r="R693">
        <v>19.399999999999999</v>
      </c>
      <c r="S693">
        <v>1230</v>
      </c>
      <c r="T693">
        <v>-2.25</v>
      </c>
      <c r="U693">
        <v>-0.18259281801582472</v>
      </c>
      <c r="V693">
        <v>35059.199999999997</v>
      </c>
      <c r="W693" t="s">
        <v>723</v>
      </c>
      <c r="X693" t="s">
        <v>723</v>
      </c>
    </row>
    <row r="694" spans="1:24" x14ac:dyDescent="0.25">
      <c r="A694" s="24" t="s">
        <v>722</v>
      </c>
      <c r="B694" s="24" t="s">
        <v>56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35059.199999999997</v>
      </c>
      <c r="L694" s="24" t="s">
        <v>722</v>
      </c>
      <c r="M694" s="24" t="s">
        <v>56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35059.199999999997</v>
      </c>
      <c r="W694" t="s">
        <v>726</v>
      </c>
      <c r="X694" t="s">
        <v>726</v>
      </c>
    </row>
    <row r="695" spans="1:24" x14ac:dyDescent="0.25">
      <c r="A695" s="24" t="s">
        <v>722</v>
      </c>
      <c r="B695" s="24" t="s">
        <v>57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35059.199999999997</v>
      </c>
      <c r="L695" s="24" t="s">
        <v>722</v>
      </c>
      <c r="M695" s="24" t="s">
        <v>57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35059.199999999997</v>
      </c>
      <c r="W695" t="s">
        <v>727</v>
      </c>
      <c r="X695" t="s">
        <v>727</v>
      </c>
    </row>
    <row r="696" spans="1:24" x14ac:dyDescent="0.25">
      <c r="A696" s="24" t="s">
        <v>722</v>
      </c>
      <c r="B696" s="24" t="s">
        <v>59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35059.199999999997</v>
      </c>
      <c r="L696" s="24" t="s">
        <v>722</v>
      </c>
      <c r="M696" s="24" t="s">
        <v>59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35059.199999999997</v>
      </c>
      <c r="W696" t="s">
        <v>728</v>
      </c>
      <c r="X696" t="s">
        <v>728</v>
      </c>
    </row>
    <row r="697" spans="1:24" x14ac:dyDescent="0.25">
      <c r="A697" s="24" t="s">
        <v>722</v>
      </c>
      <c r="B697" s="24" t="s">
        <v>58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35059.199999999997</v>
      </c>
      <c r="L697" s="24" t="s">
        <v>722</v>
      </c>
      <c r="M697" s="24" t="s">
        <v>58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35059.199999999997</v>
      </c>
      <c r="W697" t="s">
        <v>729</v>
      </c>
      <c r="X697" t="s">
        <v>729</v>
      </c>
    </row>
    <row r="698" spans="1:24" x14ac:dyDescent="0.25">
      <c r="A698" s="24" t="s">
        <v>722</v>
      </c>
      <c r="B698" s="24" t="s">
        <v>1020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35059.199999999997</v>
      </c>
      <c r="L698" s="24" t="s">
        <v>722</v>
      </c>
      <c r="M698" s="24" t="s">
        <v>1020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35059.199999999997</v>
      </c>
      <c r="W698" t="s">
        <v>1097</v>
      </c>
      <c r="X698" t="s">
        <v>1097</v>
      </c>
    </row>
    <row r="699" spans="1:24" x14ac:dyDescent="0.25">
      <c r="A699" s="24" t="s">
        <v>722</v>
      </c>
      <c r="B699" s="24" t="s">
        <v>957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35059.199999999997</v>
      </c>
      <c r="L699" s="24"/>
      <c r="M699" s="24"/>
      <c r="W699" t="s">
        <v>1086</v>
      </c>
    </row>
    <row r="700" spans="1:24" x14ac:dyDescent="0.25">
      <c r="A700" s="24" t="s">
        <v>722</v>
      </c>
      <c r="B700" s="24" t="s">
        <v>55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35059.199999999997</v>
      </c>
      <c r="L700" s="24" t="s">
        <v>722</v>
      </c>
      <c r="M700" s="24" t="s">
        <v>55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35059.199999999997</v>
      </c>
      <c r="W700" t="s">
        <v>725</v>
      </c>
      <c r="X700" t="s">
        <v>725</v>
      </c>
    </row>
    <row r="701" spans="1:24" x14ac:dyDescent="0.25">
      <c r="A701" s="24" t="s">
        <v>730</v>
      </c>
      <c r="B701" s="24" t="s">
        <v>41</v>
      </c>
      <c r="C701">
        <v>463</v>
      </c>
      <c r="D701">
        <v>136</v>
      </c>
      <c r="E701">
        <v>41.590214067278289</v>
      </c>
      <c r="F701">
        <v>1118</v>
      </c>
      <c r="G701">
        <v>20.98</v>
      </c>
      <c r="H701">
        <v>147.44999999999999</v>
      </c>
      <c r="I701">
        <v>-50.100000000000023</v>
      </c>
      <c r="J701">
        <v>-25.360668185269564</v>
      </c>
      <c r="K701">
        <v>35059.199999999997</v>
      </c>
      <c r="L701" s="24" t="s">
        <v>730</v>
      </c>
      <c r="M701" s="24" t="s">
        <v>41</v>
      </c>
      <c r="N701">
        <v>18</v>
      </c>
      <c r="O701">
        <v>-2</v>
      </c>
      <c r="P701">
        <v>-10</v>
      </c>
      <c r="Q701">
        <v>6</v>
      </c>
      <c r="R701">
        <v>25.63</v>
      </c>
      <c r="S701">
        <v>1473.55</v>
      </c>
      <c r="T701">
        <v>93.549999999999955</v>
      </c>
      <c r="U701">
        <v>6.7789855072463743</v>
      </c>
      <c r="V701">
        <v>35059.199999999997</v>
      </c>
      <c r="W701" t="s">
        <v>732</v>
      </c>
      <c r="X701" t="s">
        <v>732</v>
      </c>
    </row>
    <row r="702" spans="1:24" x14ac:dyDescent="0.25">
      <c r="A702" s="24" t="s">
        <v>730</v>
      </c>
      <c r="B702" s="24" t="s">
        <v>59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35059.199999999997</v>
      </c>
      <c r="L702" s="24" t="s">
        <v>730</v>
      </c>
      <c r="M702" s="24" t="s">
        <v>59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35059.199999999997</v>
      </c>
      <c r="W702" t="s">
        <v>736</v>
      </c>
      <c r="X702" t="s">
        <v>736</v>
      </c>
    </row>
    <row r="703" spans="1:24" x14ac:dyDescent="0.25">
      <c r="A703" s="24" t="s">
        <v>730</v>
      </c>
      <c r="B703" s="24" t="s">
        <v>56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35059.199999999997</v>
      </c>
      <c r="L703" s="24" t="s">
        <v>730</v>
      </c>
      <c r="M703" s="24" t="s">
        <v>56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35059.199999999997</v>
      </c>
      <c r="W703" t="s">
        <v>734</v>
      </c>
      <c r="X703" t="s">
        <v>734</v>
      </c>
    </row>
    <row r="704" spans="1:24" x14ac:dyDescent="0.25">
      <c r="A704" s="24" t="s">
        <v>730</v>
      </c>
      <c r="B704" s="24" t="s">
        <v>57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35059.199999999997</v>
      </c>
      <c r="L704" s="24" t="s">
        <v>730</v>
      </c>
      <c r="M704" s="24" t="s">
        <v>57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35059.199999999997</v>
      </c>
      <c r="W704" t="s">
        <v>735</v>
      </c>
      <c r="X704" t="s">
        <v>735</v>
      </c>
    </row>
    <row r="705" spans="1:24" x14ac:dyDescent="0.25">
      <c r="A705" s="24" t="s">
        <v>730</v>
      </c>
      <c r="B705" s="24" t="s">
        <v>54</v>
      </c>
      <c r="C705">
        <v>5691</v>
      </c>
      <c r="D705">
        <v>3776</v>
      </c>
      <c r="E705">
        <v>197.18015665796344</v>
      </c>
      <c r="F705">
        <v>68502</v>
      </c>
      <c r="G705">
        <v>20.329999999999998</v>
      </c>
      <c r="H705">
        <v>34.700000000000003</v>
      </c>
      <c r="I705">
        <v>-36.899999999999991</v>
      </c>
      <c r="J705">
        <v>-51.536312849162002</v>
      </c>
      <c r="K705">
        <v>35059.199999999997</v>
      </c>
      <c r="L705" s="24" t="s">
        <v>730</v>
      </c>
      <c r="M705" s="24" t="s">
        <v>54</v>
      </c>
      <c r="N705">
        <v>149</v>
      </c>
      <c r="O705">
        <v>134</v>
      </c>
      <c r="P705">
        <v>893.33333333333337</v>
      </c>
      <c r="Q705">
        <v>1295</v>
      </c>
      <c r="R705">
        <v>15.8</v>
      </c>
      <c r="S705">
        <v>1312.85</v>
      </c>
      <c r="T705">
        <v>-65.25</v>
      </c>
      <c r="U705">
        <v>-4.7347797692475151</v>
      </c>
      <c r="V705">
        <v>35059.199999999997</v>
      </c>
      <c r="W705" t="s">
        <v>731</v>
      </c>
      <c r="X705" t="s">
        <v>731</v>
      </c>
    </row>
    <row r="706" spans="1:24" x14ac:dyDescent="0.25">
      <c r="A706" s="24" t="s">
        <v>730</v>
      </c>
      <c r="B706" s="24" t="s">
        <v>58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35059.199999999997</v>
      </c>
      <c r="L706" s="24" t="s">
        <v>730</v>
      </c>
      <c r="M706" s="24" t="s">
        <v>58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35059.199999999997</v>
      </c>
      <c r="W706" t="s">
        <v>737</v>
      </c>
      <c r="X706" t="s">
        <v>737</v>
      </c>
    </row>
    <row r="707" spans="1:24" x14ac:dyDescent="0.25">
      <c r="A707" s="24" t="s">
        <v>730</v>
      </c>
      <c r="B707" s="24" t="s">
        <v>1020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35059.199999999997</v>
      </c>
      <c r="L707" s="24" t="s">
        <v>730</v>
      </c>
      <c r="M707" s="24" t="s">
        <v>1020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35059.199999999997</v>
      </c>
      <c r="W707" t="s">
        <v>1044</v>
      </c>
      <c r="X707" t="s">
        <v>1044</v>
      </c>
    </row>
    <row r="708" spans="1:24" x14ac:dyDescent="0.25">
      <c r="A708" s="24" t="s">
        <v>730</v>
      </c>
      <c r="B708" s="24" t="s">
        <v>957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35059.199999999997</v>
      </c>
      <c r="L708" s="24"/>
      <c r="M708" s="24"/>
      <c r="W708" t="s">
        <v>1087</v>
      </c>
    </row>
    <row r="709" spans="1:24" x14ac:dyDescent="0.25">
      <c r="A709" s="24" t="s">
        <v>730</v>
      </c>
      <c r="B709" s="24" t="s">
        <v>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35059.199999999997</v>
      </c>
      <c r="L709" s="24" t="s">
        <v>730</v>
      </c>
      <c r="M709" s="24" t="s">
        <v>55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35059.199999999997</v>
      </c>
      <c r="W709" t="s">
        <v>733</v>
      </c>
      <c r="X709" t="s">
        <v>733</v>
      </c>
    </row>
    <row r="710" spans="1:24" x14ac:dyDescent="0.25">
      <c r="A710" s="24" t="s">
        <v>738</v>
      </c>
      <c r="B710" s="24" t="s">
        <v>54</v>
      </c>
      <c r="C710">
        <v>23598</v>
      </c>
      <c r="D710">
        <v>13120</v>
      </c>
      <c r="E710">
        <v>125.21473563657186</v>
      </c>
      <c r="F710">
        <v>245082</v>
      </c>
      <c r="G710">
        <v>20.64</v>
      </c>
      <c r="H710">
        <v>29.85</v>
      </c>
      <c r="I710">
        <v>-30.699999999999996</v>
      </c>
      <c r="J710">
        <v>-50.701899256812546</v>
      </c>
      <c r="K710">
        <v>35059.199999999997</v>
      </c>
      <c r="L710" s="24" t="s">
        <v>738</v>
      </c>
      <c r="M710" s="24" t="s">
        <v>54</v>
      </c>
      <c r="N710">
        <v>820</v>
      </c>
      <c r="O710">
        <v>181</v>
      </c>
      <c r="P710">
        <v>28.325508607198749</v>
      </c>
      <c r="Q710">
        <v>1479</v>
      </c>
      <c r="R710">
        <v>13.55</v>
      </c>
      <c r="S710">
        <v>1405.6</v>
      </c>
      <c r="T710">
        <v>55.5</v>
      </c>
      <c r="U710">
        <v>4.1108066069180067</v>
      </c>
      <c r="V710">
        <v>35059.199999999997</v>
      </c>
      <c r="W710" t="s">
        <v>739</v>
      </c>
      <c r="X710" t="s">
        <v>739</v>
      </c>
    </row>
    <row r="711" spans="1:24" x14ac:dyDescent="0.25">
      <c r="A711" s="24" t="s">
        <v>738</v>
      </c>
      <c r="B711" s="24" t="s">
        <v>55</v>
      </c>
      <c r="C711">
        <v>16</v>
      </c>
      <c r="D711">
        <v>13</v>
      </c>
      <c r="E711">
        <v>433.33333333333331</v>
      </c>
      <c r="F711">
        <v>29</v>
      </c>
      <c r="G711">
        <v>21.73</v>
      </c>
      <c r="H711">
        <v>260.75</v>
      </c>
      <c r="I711">
        <v>-65.25</v>
      </c>
      <c r="J711">
        <v>-20.015337423312889</v>
      </c>
      <c r="K711">
        <v>35059.199999999997</v>
      </c>
      <c r="L711" s="24" t="s">
        <v>738</v>
      </c>
      <c r="M711" s="24" t="s">
        <v>55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35059.199999999997</v>
      </c>
      <c r="W711" t="s">
        <v>741</v>
      </c>
      <c r="X711" t="s">
        <v>741</v>
      </c>
    </row>
    <row r="712" spans="1:24" x14ac:dyDescent="0.25">
      <c r="A712" s="24" t="s">
        <v>738</v>
      </c>
      <c r="B712" s="24" t="s">
        <v>56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35059.199999999997</v>
      </c>
      <c r="L712" s="24" t="s">
        <v>738</v>
      </c>
      <c r="M712" s="24" t="s">
        <v>56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35059.199999999997</v>
      </c>
      <c r="W712" t="s">
        <v>742</v>
      </c>
      <c r="X712" t="s">
        <v>742</v>
      </c>
    </row>
    <row r="713" spans="1:24" x14ac:dyDescent="0.25">
      <c r="A713" s="24" t="s">
        <v>738</v>
      </c>
      <c r="B713" s="24" t="s">
        <v>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35059.199999999997</v>
      </c>
      <c r="L713" s="24" t="s">
        <v>738</v>
      </c>
      <c r="M713" s="24" t="s">
        <v>57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35059.199999999997</v>
      </c>
      <c r="W713" t="s">
        <v>743</v>
      </c>
      <c r="X713" t="s">
        <v>743</v>
      </c>
    </row>
    <row r="714" spans="1:24" x14ac:dyDescent="0.25">
      <c r="A714" s="24" t="s">
        <v>738</v>
      </c>
      <c r="B714" s="24" t="s">
        <v>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35059.199999999997</v>
      </c>
      <c r="L714" s="24" t="s">
        <v>738</v>
      </c>
      <c r="M714" s="24" t="s">
        <v>59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35059.199999999997</v>
      </c>
      <c r="W714" t="s">
        <v>744</v>
      </c>
      <c r="X714" t="s">
        <v>744</v>
      </c>
    </row>
    <row r="715" spans="1:24" x14ac:dyDescent="0.25">
      <c r="A715" s="24" t="s">
        <v>738</v>
      </c>
      <c r="B715" s="24" t="s">
        <v>58</v>
      </c>
      <c r="C715">
        <v>2077</v>
      </c>
      <c r="D715">
        <v>168</v>
      </c>
      <c r="E715">
        <v>8.8004190675746461</v>
      </c>
      <c r="F715">
        <v>909</v>
      </c>
      <c r="G715">
        <v>20.329999999999998</v>
      </c>
      <c r="H715">
        <v>630.95000000000005</v>
      </c>
      <c r="I715">
        <v>-54.25</v>
      </c>
      <c r="J715">
        <v>-7.9173963806187961</v>
      </c>
      <c r="K715">
        <v>35059.199999999997</v>
      </c>
      <c r="L715" s="24" t="s">
        <v>738</v>
      </c>
      <c r="M715" s="24" t="s">
        <v>58</v>
      </c>
      <c r="N715">
        <v>100</v>
      </c>
      <c r="O715">
        <v>-1</v>
      </c>
      <c r="P715">
        <v>-0.99009900990098998</v>
      </c>
      <c r="Q715">
        <v>17</v>
      </c>
      <c r="R715">
        <v>23</v>
      </c>
      <c r="S715">
        <v>1760</v>
      </c>
      <c r="T715">
        <v>-10.049999999999956</v>
      </c>
      <c r="U715">
        <v>-0.56778057117030334</v>
      </c>
      <c r="V715">
        <v>35059.199999999997</v>
      </c>
      <c r="W715" t="s">
        <v>745</v>
      </c>
      <c r="X715" t="s">
        <v>745</v>
      </c>
    </row>
    <row r="716" spans="1:24" x14ac:dyDescent="0.25">
      <c r="A716" s="24" t="s">
        <v>738</v>
      </c>
      <c r="B716" s="24" t="s">
        <v>1020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35059.199999999997</v>
      </c>
      <c r="L716" s="24" t="s">
        <v>738</v>
      </c>
      <c r="M716" s="24" t="s">
        <v>1020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35059.199999999997</v>
      </c>
      <c r="W716" t="s">
        <v>1045</v>
      </c>
      <c r="X716" t="s">
        <v>1045</v>
      </c>
    </row>
    <row r="717" spans="1:24" x14ac:dyDescent="0.25">
      <c r="A717" s="24" t="s">
        <v>738</v>
      </c>
      <c r="B717" s="24" t="s">
        <v>957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35059.199999999997</v>
      </c>
      <c r="L717" s="24"/>
      <c r="M717" s="24"/>
      <c r="W717" t="s">
        <v>1025</v>
      </c>
    </row>
    <row r="718" spans="1:24" x14ac:dyDescent="0.25">
      <c r="A718" s="24" t="s">
        <v>738</v>
      </c>
      <c r="B718" s="24" t="s">
        <v>41</v>
      </c>
      <c r="C718">
        <v>11650</v>
      </c>
      <c r="D718">
        <v>1700</v>
      </c>
      <c r="E718">
        <v>17.08542713567839</v>
      </c>
      <c r="F718">
        <v>23767</v>
      </c>
      <c r="G718">
        <v>21.04</v>
      </c>
      <c r="H718">
        <v>131.44999999999999</v>
      </c>
      <c r="I718">
        <v>-46.200000000000017</v>
      </c>
      <c r="J718">
        <v>-26.006191950464402</v>
      </c>
      <c r="K718">
        <v>35059.199999999997</v>
      </c>
      <c r="L718" s="24" t="s">
        <v>738</v>
      </c>
      <c r="M718" s="24" t="s">
        <v>41</v>
      </c>
      <c r="N718">
        <v>745</v>
      </c>
      <c r="O718">
        <v>-53</v>
      </c>
      <c r="P718">
        <v>-6.6416040100250626</v>
      </c>
      <c r="Q718">
        <v>576</v>
      </c>
      <c r="R718">
        <v>21.81</v>
      </c>
      <c r="S718">
        <v>1451</v>
      </c>
      <c r="T718">
        <v>47.799999999999955</v>
      </c>
      <c r="U718">
        <v>3.406499429874569</v>
      </c>
      <c r="V718">
        <v>35059.199999999997</v>
      </c>
      <c r="W718" t="s">
        <v>740</v>
      </c>
      <c r="X718" t="s">
        <v>740</v>
      </c>
    </row>
    <row r="719" spans="1:24" x14ac:dyDescent="0.25">
      <c r="A719" s="24" t="s">
        <v>746</v>
      </c>
      <c r="B719" s="24" t="s">
        <v>54</v>
      </c>
      <c r="C719">
        <v>3495</v>
      </c>
      <c r="D719">
        <v>1850</v>
      </c>
      <c r="E719">
        <v>112.46200607902736</v>
      </c>
      <c r="F719">
        <v>50701</v>
      </c>
      <c r="G719">
        <v>20.88</v>
      </c>
      <c r="H719">
        <v>24.55</v>
      </c>
      <c r="I719">
        <v>-26.9</v>
      </c>
      <c r="J719">
        <v>-52.283770651117592</v>
      </c>
      <c r="K719">
        <v>35059.199999999997</v>
      </c>
      <c r="L719" s="24" t="s">
        <v>746</v>
      </c>
      <c r="M719" s="24" t="s">
        <v>54</v>
      </c>
      <c r="N719">
        <v>12</v>
      </c>
      <c r="O719">
        <v>9</v>
      </c>
      <c r="P719">
        <v>300</v>
      </c>
      <c r="Q719">
        <v>31</v>
      </c>
      <c r="R719">
        <v>0</v>
      </c>
      <c r="S719">
        <v>1500</v>
      </c>
      <c r="T719">
        <v>98.549999999999955</v>
      </c>
      <c r="U719">
        <v>7.0320025687680587</v>
      </c>
      <c r="V719">
        <v>35059.199999999997</v>
      </c>
      <c r="W719" t="s">
        <v>747</v>
      </c>
      <c r="X719" t="s">
        <v>747</v>
      </c>
    </row>
    <row r="720" spans="1:24" x14ac:dyDescent="0.25">
      <c r="A720" s="24" t="s">
        <v>746</v>
      </c>
      <c r="B720" s="24" t="s">
        <v>41</v>
      </c>
      <c r="C720">
        <v>522</v>
      </c>
      <c r="D720">
        <v>101</v>
      </c>
      <c r="E720">
        <v>23.990498812351543</v>
      </c>
      <c r="F720">
        <v>1772</v>
      </c>
      <c r="G720">
        <v>21.03</v>
      </c>
      <c r="H720">
        <v>114.4</v>
      </c>
      <c r="I720">
        <v>-48.150000000000006</v>
      </c>
      <c r="J720">
        <v>-29.621654875422948</v>
      </c>
      <c r="K720">
        <v>35059.199999999997</v>
      </c>
      <c r="L720" s="24" t="s">
        <v>746</v>
      </c>
      <c r="M720" s="24" t="s">
        <v>41</v>
      </c>
      <c r="N720">
        <v>25</v>
      </c>
      <c r="O720">
        <v>-1</v>
      </c>
      <c r="P720">
        <v>-3.8461538461538463</v>
      </c>
      <c r="Q720">
        <v>4</v>
      </c>
      <c r="R720">
        <v>21.1</v>
      </c>
      <c r="S720">
        <v>1550</v>
      </c>
      <c r="T720">
        <v>33.849999999999909</v>
      </c>
      <c r="U720">
        <v>2.2326286976882175</v>
      </c>
      <c r="V720">
        <v>35059.199999999997</v>
      </c>
      <c r="W720" t="s">
        <v>748</v>
      </c>
      <c r="X720" t="s">
        <v>748</v>
      </c>
    </row>
    <row r="721" spans="1:24" x14ac:dyDescent="0.25">
      <c r="A721" s="24" t="s">
        <v>746</v>
      </c>
      <c r="B721" s="24" t="s">
        <v>55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35059.199999999997</v>
      </c>
      <c r="L721" s="24" t="s">
        <v>746</v>
      </c>
      <c r="M721" s="24" t="s">
        <v>55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35059.199999999997</v>
      </c>
      <c r="W721" t="s">
        <v>749</v>
      </c>
      <c r="X721" t="s">
        <v>749</v>
      </c>
    </row>
    <row r="722" spans="1:24" x14ac:dyDescent="0.25">
      <c r="A722" s="24" t="s">
        <v>746</v>
      </c>
      <c r="B722" s="24" t="s">
        <v>56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35059.199999999997</v>
      </c>
      <c r="L722" s="24" t="s">
        <v>746</v>
      </c>
      <c r="M722" s="24" t="s">
        <v>56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35059.199999999997</v>
      </c>
      <c r="W722" t="s">
        <v>750</v>
      </c>
      <c r="X722" t="s">
        <v>750</v>
      </c>
    </row>
    <row r="723" spans="1:24" x14ac:dyDescent="0.25">
      <c r="A723" s="24" t="s">
        <v>746</v>
      </c>
      <c r="B723" s="24" t="s">
        <v>57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35059.199999999997</v>
      </c>
      <c r="L723" s="24" t="s">
        <v>746</v>
      </c>
      <c r="M723" s="24" t="s">
        <v>57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35059.199999999997</v>
      </c>
      <c r="W723" t="s">
        <v>751</v>
      </c>
      <c r="X723" t="s">
        <v>751</v>
      </c>
    </row>
    <row r="724" spans="1:24" x14ac:dyDescent="0.25">
      <c r="A724" s="24" t="s">
        <v>746</v>
      </c>
      <c r="B724" s="24" t="s">
        <v>59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35059.199999999997</v>
      </c>
      <c r="L724" s="24" t="s">
        <v>746</v>
      </c>
      <c r="M724" s="24" t="s">
        <v>59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35059.199999999997</v>
      </c>
      <c r="W724" t="s">
        <v>752</v>
      </c>
      <c r="X724" t="s">
        <v>752</v>
      </c>
    </row>
    <row r="725" spans="1:24" x14ac:dyDescent="0.25">
      <c r="A725" s="24" t="s">
        <v>746</v>
      </c>
      <c r="B725" s="24" t="s">
        <v>58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35059.199999999997</v>
      </c>
      <c r="L725" s="24" t="s">
        <v>746</v>
      </c>
      <c r="M725" s="24" t="s">
        <v>58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35059.199999999997</v>
      </c>
      <c r="W725" t="s">
        <v>753</v>
      </c>
      <c r="X725" t="s">
        <v>753</v>
      </c>
    </row>
    <row r="726" spans="1:24" x14ac:dyDescent="0.25">
      <c r="A726" s="24" t="s">
        <v>746</v>
      </c>
      <c r="B726" s="24" t="s">
        <v>1020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35059.199999999997</v>
      </c>
      <c r="L726" s="24" t="s">
        <v>746</v>
      </c>
      <c r="M726" s="24" t="s">
        <v>1020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35059.199999999997</v>
      </c>
      <c r="W726" t="s">
        <v>1046</v>
      </c>
      <c r="X726" t="s">
        <v>1046</v>
      </c>
    </row>
    <row r="727" spans="1:24" x14ac:dyDescent="0.25">
      <c r="A727" s="24" t="s">
        <v>746</v>
      </c>
      <c r="B727" s="24" t="s">
        <v>957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35059.199999999997</v>
      </c>
      <c r="L727" s="24"/>
      <c r="M727" s="24"/>
      <c r="W727" t="s">
        <v>1047</v>
      </c>
    </row>
    <row r="728" spans="1:24" x14ac:dyDescent="0.25">
      <c r="A728" s="24" t="s">
        <v>754</v>
      </c>
      <c r="B728" s="24" t="s">
        <v>54</v>
      </c>
      <c r="C728">
        <v>3591</v>
      </c>
      <c r="D728">
        <v>1592</v>
      </c>
      <c r="E728">
        <v>79.63981990995498</v>
      </c>
      <c r="F728">
        <v>57486</v>
      </c>
      <c r="G728">
        <v>21.24</v>
      </c>
      <c r="H728">
        <v>21.2</v>
      </c>
      <c r="I728">
        <v>-22.250000000000004</v>
      </c>
      <c r="J728">
        <v>-51.208285385500588</v>
      </c>
      <c r="K728">
        <v>35059.199999999997</v>
      </c>
      <c r="L728" s="24" t="s">
        <v>754</v>
      </c>
      <c r="M728" s="24" t="s">
        <v>54</v>
      </c>
      <c r="N728">
        <v>2</v>
      </c>
      <c r="O728">
        <v>1</v>
      </c>
      <c r="P728">
        <v>100</v>
      </c>
      <c r="Q728">
        <v>2</v>
      </c>
      <c r="R728">
        <v>30.27</v>
      </c>
      <c r="S728">
        <v>1688.65</v>
      </c>
      <c r="T728">
        <v>408.7000000000001</v>
      </c>
      <c r="U728">
        <v>31.930934802140708</v>
      </c>
      <c r="V728">
        <v>35059.199999999997</v>
      </c>
      <c r="W728" t="s">
        <v>755</v>
      </c>
      <c r="X728" t="s">
        <v>755</v>
      </c>
    </row>
    <row r="729" spans="1:24" x14ac:dyDescent="0.25">
      <c r="A729" s="24" t="s">
        <v>754</v>
      </c>
      <c r="B729" s="24" t="s">
        <v>41</v>
      </c>
      <c r="C729">
        <v>580</v>
      </c>
      <c r="D729">
        <v>148</v>
      </c>
      <c r="E729">
        <v>34.25925925925926</v>
      </c>
      <c r="F729">
        <v>1486</v>
      </c>
      <c r="G729">
        <v>21.1</v>
      </c>
      <c r="H729">
        <v>101.75</v>
      </c>
      <c r="I729">
        <v>-40.099999999999994</v>
      </c>
      <c r="J729">
        <v>-28.269298554811417</v>
      </c>
      <c r="K729">
        <v>35059.199999999997</v>
      </c>
      <c r="L729" s="24" t="s">
        <v>754</v>
      </c>
      <c r="M729" s="24" t="s">
        <v>41</v>
      </c>
      <c r="N729">
        <v>13</v>
      </c>
      <c r="O729">
        <v>-2</v>
      </c>
      <c r="P729">
        <v>-13.333333333333334</v>
      </c>
      <c r="Q729">
        <v>4</v>
      </c>
      <c r="R729">
        <v>30.21</v>
      </c>
      <c r="S729">
        <v>1799.7</v>
      </c>
      <c r="T729">
        <v>-0.45000000000004547</v>
      </c>
      <c r="U729">
        <v>-2.4997916840265835E-2</v>
      </c>
      <c r="V729">
        <v>35059.199999999997</v>
      </c>
      <c r="W729" t="s">
        <v>756</v>
      </c>
      <c r="X729" t="s">
        <v>756</v>
      </c>
    </row>
    <row r="730" spans="1:24" x14ac:dyDescent="0.25">
      <c r="A730" s="24" t="s">
        <v>754</v>
      </c>
      <c r="B730" s="24" t="s">
        <v>56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35059.199999999997</v>
      </c>
      <c r="L730" s="24" t="s">
        <v>754</v>
      </c>
      <c r="M730" s="24" t="s">
        <v>56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35059.199999999997</v>
      </c>
      <c r="W730" t="s">
        <v>758</v>
      </c>
      <c r="X730" t="s">
        <v>758</v>
      </c>
    </row>
    <row r="731" spans="1:24" x14ac:dyDescent="0.25">
      <c r="A731" s="24" t="s">
        <v>754</v>
      </c>
      <c r="B731" s="24" t="s">
        <v>57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35059.199999999997</v>
      </c>
      <c r="L731" s="24" t="s">
        <v>754</v>
      </c>
      <c r="M731" s="24" t="s">
        <v>57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35059.199999999997</v>
      </c>
      <c r="W731" t="s">
        <v>759</v>
      </c>
      <c r="X731" t="s">
        <v>759</v>
      </c>
    </row>
    <row r="732" spans="1:24" x14ac:dyDescent="0.25">
      <c r="A732" s="24" t="s">
        <v>754</v>
      </c>
      <c r="B732" s="24" t="s">
        <v>59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35059.199999999997</v>
      </c>
      <c r="L732" s="24" t="s">
        <v>754</v>
      </c>
      <c r="M732" s="24" t="s">
        <v>59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35059.199999999997</v>
      </c>
      <c r="W732" t="s">
        <v>760</v>
      </c>
      <c r="X732" t="s">
        <v>760</v>
      </c>
    </row>
    <row r="733" spans="1:24" x14ac:dyDescent="0.25">
      <c r="A733" s="24" t="s">
        <v>754</v>
      </c>
      <c r="B733" s="24" t="s">
        <v>58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35059.199999999997</v>
      </c>
      <c r="L733" s="24" t="s">
        <v>754</v>
      </c>
      <c r="M733" s="24" t="s">
        <v>58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35059.199999999997</v>
      </c>
      <c r="W733" t="s">
        <v>761</v>
      </c>
      <c r="X733" t="s">
        <v>761</v>
      </c>
    </row>
    <row r="734" spans="1:24" x14ac:dyDescent="0.25">
      <c r="A734" s="24" t="s">
        <v>754</v>
      </c>
      <c r="B734" s="24" t="s">
        <v>1020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35059.199999999997</v>
      </c>
      <c r="L734" s="24" t="s">
        <v>754</v>
      </c>
      <c r="M734" s="24" t="s">
        <v>1020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35059.199999999997</v>
      </c>
      <c r="W734" t="s">
        <v>1048</v>
      </c>
      <c r="X734" t="s">
        <v>1048</v>
      </c>
    </row>
    <row r="735" spans="1:24" x14ac:dyDescent="0.25">
      <c r="A735" s="24" t="s">
        <v>754</v>
      </c>
      <c r="B735" s="24" t="s">
        <v>957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35059.199999999997</v>
      </c>
      <c r="L735" s="24"/>
      <c r="M735" s="24"/>
      <c r="W735" t="s">
        <v>1049</v>
      </c>
    </row>
    <row r="736" spans="1:24" x14ac:dyDescent="0.25">
      <c r="A736" s="24" t="s">
        <v>754</v>
      </c>
      <c r="B736" s="24" t="s">
        <v>55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35059.199999999997</v>
      </c>
      <c r="L736" s="24" t="s">
        <v>754</v>
      </c>
      <c r="M736" s="24" t="s">
        <v>55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35059.199999999997</v>
      </c>
      <c r="W736" t="s">
        <v>757</v>
      </c>
      <c r="X736" t="s">
        <v>757</v>
      </c>
    </row>
    <row r="737" spans="1:24" x14ac:dyDescent="0.25">
      <c r="A737" s="24" t="s">
        <v>762</v>
      </c>
      <c r="B737" s="24" t="s">
        <v>41</v>
      </c>
      <c r="C737">
        <v>525</v>
      </c>
      <c r="D737">
        <v>20</v>
      </c>
      <c r="E737">
        <v>3.9603960396039599</v>
      </c>
      <c r="F737">
        <v>1319</v>
      </c>
      <c r="G737">
        <v>21.21</v>
      </c>
      <c r="H737">
        <v>90.65</v>
      </c>
      <c r="I737">
        <v>-38.599999999999994</v>
      </c>
      <c r="J737">
        <v>-29.864603481624751</v>
      </c>
      <c r="K737">
        <v>35059.199999999997</v>
      </c>
      <c r="L737" s="24" t="s">
        <v>762</v>
      </c>
      <c r="M737" s="24" t="s">
        <v>41</v>
      </c>
      <c r="N737">
        <v>18</v>
      </c>
      <c r="O737">
        <v>-1</v>
      </c>
      <c r="P737">
        <v>-5.2631578947368425</v>
      </c>
      <c r="Q737">
        <v>3</v>
      </c>
      <c r="R737">
        <v>26.98</v>
      </c>
      <c r="S737">
        <v>1817.35</v>
      </c>
      <c r="T737">
        <v>67.349999999999909</v>
      </c>
      <c r="U737">
        <v>3.848571428571423</v>
      </c>
      <c r="V737">
        <v>35059.199999999997</v>
      </c>
      <c r="W737" t="s">
        <v>764</v>
      </c>
      <c r="X737" t="s">
        <v>764</v>
      </c>
    </row>
    <row r="738" spans="1:24" x14ac:dyDescent="0.25">
      <c r="A738" s="24" t="s">
        <v>762</v>
      </c>
      <c r="B738" s="24" t="s">
        <v>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35059.199999999997</v>
      </c>
      <c r="L738" s="24" t="s">
        <v>762</v>
      </c>
      <c r="M738" s="24" t="s">
        <v>55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35059.199999999997</v>
      </c>
      <c r="W738" t="s">
        <v>765</v>
      </c>
      <c r="X738" t="s">
        <v>765</v>
      </c>
    </row>
    <row r="739" spans="1:24" x14ac:dyDescent="0.25">
      <c r="A739" s="24" t="s">
        <v>762</v>
      </c>
      <c r="B739" s="24" t="s">
        <v>57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35059.199999999997</v>
      </c>
      <c r="L739" s="24" t="s">
        <v>762</v>
      </c>
      <c r="M739" s="24" t="s">
        <v>57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35059.199999999997</v>
      </c>
      <c r="W739" t="s">
        <v>767</v>
      </c>
      <c r="X739" t="s">
        <v>767</v>
      </c>
    </row>
    <row r="740" spans="1:24" x14ac:dyDescent="0.25">
      <c r="A740" s="24" t="s">
        <v>762</v>
      </c>
      <c r="B740" s="24" t="s">
        <v>59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35059.199999999997</v>
      </c>
      <c r="L740" s="24" t="s">
        <v>762</v>
      </c>
      <c r="M740" s="24" t="s">
        <v>59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35059.199999999997</v>
      </c>
      <c r="W740" t="s">
        <v>768</v>
      </c>
      <c r="X740" t="s">
        <v>768</v>
      </c>
    </row>
    <row r="741" spans="1:24" x14ac:dyDescent="0.25">
      <c r="A741" s="24" t="s">
        <v>762</v>
      </c>
      <c r="B741" s="24" t="s">
        <v>58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35059.199999999997</v>
      </c>
      <c r="L741" s="24" t="s">
        <v>762</v>
      </c>
      <c r="M741" s="24" t="s">
        <v>58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35059.199999999997</v>
      </c>
      <c r="W741" t="s">
        <v>769</v>
      </c>
      <c r="X741" t="s">
        <v>769</v>
      </c>
    </row>
    <row r="742" spans="1:24" x14ac:dyDescent="0.25">
      <c r="A742" s="24" t="s">
        <v>762</v>
      </c>
      <c r="B742" s="24" t="s">
        <v>1020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35059.199999999997</v>
      </c>
      <c r="L742" s="24" t="s">
        <v>762</v>
      </c>
      <c r="M742" s="24" t="s">
        <v>1020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35059.199999999997</v>
      </c>
      <c r="W742" t="s">
        <v>1050</v>
      </c>
      <c r="X742" t="s">
        <v>1050</v>
      </c>
    </row>
    <row r="743" spans="1:24" x14ac:dyDescent="0.25">
      <c r="A743" s="24" t="s">
        <v>762</v>
      </c>
      <c r="B743" s="24" t="s">
        <v>957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35059.199999999997</v>
      </c>
      <c r="L743" s="24"/>
      <c r="M743" s="24"/>
      <c r="W743" t="s">
        <v>1051</v>
      </c>
    </row>
    <row r="744" spans="1:24" x14ac:dyDescent="0.25">
      <c r="A744" s="24" t="s">
        <v>762</v>
      </c>
      <c r="B744" s="24" t="s">
        <v>54</v>
      </c>
      <c r="C744">
        <v>8146</v>
      </c>
      <c r="D744">
        <v>4691</v>
      </c>
      <c r="E744">
        <v>135.77424023154848</v>
      </c>
      <c r="F744">
        <v>55947</v>
      </c>
      <c r="G744">
        <v>21.67</v>
      </c>
      <c r="H744">
        <v>19</v>
      </c>
      <c r="I744">
        <v>-18.5</v>
      </c>
      <c r="J744">
        <v>-49.333333333333336</v>
      </c>
      <c r="K744">
        <v>35059.199999999997</v>
      </c>
      <c r="L744" s="24" t="s">
        <v>762</v>
      </c>
      <c r="M744" s="24" t="s">
        <v>54</v>
      </c>
      <c r="N744">
        <v>15</v>
      </c>
      <c r="O744">
        <v>12</v>
      </c>
      <c r="P744">
        <v>400</v>
      </c>
      <c r="Q744">
        <v>14</v>
      </c>
      <c r="R744">
        <v>39.93</v>
      </c>
      <c r="S744">
        <v>1878.05</v>
      </c>
      <c r="T744">
        <v>456.89999999999986</v>
      </c>
      <c r="U744">
        <v>32.150019350525973</v>
      </c>
      <c r="V744">
        <v>35059.199999999997</v>
      </c>
      <c r="W744" t="s">
        <v>763</v>
      </c>
      <c r="X744" t="s">
        <v>763</v>
      </c>
    </row>
    <row r="745" spans="1:24" x14ac:dyDescent="0.25">
      <c r="A745" s="24" t="s">
        <v>762</v>
      </c>
      <c r="B745" s="24" t="s">
        <v>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35059.199999999997</v>
      </c>
      <c r="L745" s="24" t="s">
        <v>762</v>
      </c>
      <c r="M745" s="24" t="s">
        <v>56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35059.199999999997</v>
      </c>
      <c r="W745" t="s">
        <v>766</v>
      </c>
      <c r="X745" t="s">
        <v>766</v>
      </c>
    </row>
    <row r="746" spans="1:24" x14ac:dyDescent="0.25">
      <c r="A746" s="24" t="s">
        <v>770</v>
      </c>
      <c r="B746" s="24" t="s">
        <v>55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35059.199999999997</v>
      </c>
      <c r="L746" s="24" t="s">
        <v>770</v>
      </c>
      <c r="M746" s="24" t="s">
        <v>55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35059.199999999997</v>
      </c>
      <c r="W746" t="s">
        <v>772</v>
      </c>
      <c r="X746" t="s">
        <v>772</v>
      </c>
    </row>
    <row r="747" spans="1:24" x14ac:dyDescent="0.25">
      <c r="A747" s="24" t="s">
        <v>770</v>
      </c>
      <c r="B747" s="24" t="s">
        <v>54</v>
      </c>
      <c r="C747">
        <v>3991</v>
      </c>
      <c r="D747">
        <v>3070</v>
      </c>
      <c r="E747">
        <v>333.33333333333331</v>
      </c>
      <c r="F747">
        <v>45901</v>
      </c>
      <c r="G747">
        <v>22.28</v>
      </c>
      <c r="H747">
        <v>17.399999999999999</v>
      </c>
      <c r="I747">
        <v>-16.350000000000001</v>
      </c>
      <c r="J747">
        <v>-48.44444444444445</v>
      </c>
      <c r="K747">
        <v>35059.199999999997</v>
      </c>
      <c r="L747" s="24" t="s">
        <v>770</v>
      </c>
      <c r="M747" s="24" t="s">
        <v>54</v>
      </c>
      <c r="N747">
        <v>3</v>
      </c>
      <c r="O747">
        <v>0</v>
      </c>
      <c r="P747">
        <v>0</v>
      </c>
      <c r="Q747">
        <v>1</v>
      </c>
      <c r="R747">
        <v>30.97</v>
      </c>
      <c r="S747">
        <v>1872.55</v>
      </c>
      <c r="T747">
        <v>-148.85000000000014</v>
      </c>
      <c r="U747">
        <v>-7.3637083209656744</v>
      </c>
      <c r="V747">
        <v>35059.199999999997</v>
      </c>
      <c r="W747" t="s">
        <v>777</v>
      </c>
      <c r="X747" t="s">
        <v>777</v>
      </c>
    </row>
    <row r="748" spans="1:24" x14ac:dyDescent="0.25">
      <c r="A748" s="24" t="s">
        <v>770</v>
      </c>
      <c r="B748" s="24" t="s">
        <v>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35059.199999999997</v>
      </c>
      <c r="L748" s="24" t="s">
        <v>770</v>
      </c>
      <c r="M748" s="24" t="s">
        <v>59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35059.199999999997</v>
      </c>
      <c r="W748" t="s">
        <v>775</v>
      </c>
      <c r="X748" t="s">
        <v>775</v>
      </c>
    </row>
    <row r="749" spans="1:24" x14ac:dyDescent="0.25">
      <c r="A749" s="24" t="s">
        <v>770</v>
      </c>
      <c r="B749" s="24" t="s">
        <v>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35059.199999999997</v>
      </c>
      <c r="L749" s="24" t="s">
        <v>770</v>
      </c>
      <c r="M749" s="24" t="s">
        <v>58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35059.199999999997</v>
      </c>
      <c r="W749" t="s">
        <v>776</v>
      </c>
      <c r="X749" t="s">
        <v>776</v>
      </c>
    </row>
    <row r="750" spans="1:24" x14ac:dyDescent="0.25">
      <c r="A750" s="24" t="s">
        <v>770</v>
      </c>
      <c r="B750" s="24" t="s">
        <v>1020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35059.199999999997</v>
      </c>
      <c r="L750" s="24" t="s">
        <v>770</v>
      </c>
      <c r="M750" s="24" t="s">
        <v>1020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35059.199999999997</v>
      </c>
      <c r="W750" t="s">
        <v>1052</v>
      </c>
      <c r="X750" t="s">
        <v>1052</v>
      </c>
    </row>
    <row r="751" spans="1:24" x14ac:dyDescent="0.25">
      <c r="A751" s="24" t="s">
        <v>770</v>
      </c>
      <c r="B751" s="24" t="s">
        <v>957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35059.199999999997</v>
      </c>
      <c r="L751" s="24"/>
      <c r="M751" s="24"/>
      <c r="W751" t="s">
        <v>1053</v>
      </c>
    </row>
    <row r="752" spans="1:24" x14ac:dyDescent="0.25">
      <c r="A752" s="24" t="s">
        <v>770</v>
      </c>
      <c r="B752" s="24" t="s">
        <v>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35059.199999999997</v>
      </c>
      <c r="L752" s="24" t="s">
        <v>770</v>
      </c>
      <c r="M752" s="24" t="s">
        <v>56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35059.199999999997</v>
      </c>
      <c r="W752" t="s">
        <v>773</v>
      </c>
      <c r="X752" t="s">
        <v>773</v>
      </c>
    </row>
    <row r="753" spans="1:24" x14ac:dyDescent="0.25">
      <c r="A753" s="24" t="s">
        <v>770</v>
      </c>
      <c r="B753" s="24" t="s">
        <v>41</v>
      </c>
      <c r="C753">
        <v>307</v>
      </c>
      <c r="D753">
        <v>28</v>
      </c>
      <c r="E753">
        <v>10.035842293906811</v>
      </c>
      <c r="F753">
        <v>855</v>
      </c>
      <c r="G753">
        <v>21.28</v>
      </c>
      <c r="H753">
        <v>81.599999999999994</v>
      </c>
      <c r="I753">
        <v>-32.550000000000011</v>
      </c>
      <c r="J753">
        <v>-28.515111695137985</v>
      </c>
      <c r="K753">
        <v>35059.199999999997</v>
      </c>
      <c r="L753" s="24" t="s">
        <v>770</v>
      </c>
      <c r="M753" s="24" t="s">
        <v>41</v>
      </c>
      <c r="N753">
        <v>12</v>
      </c>
      <c r="O753">
        <v>-1</v>
      </c>
      <c r="P753">
        <v>-7.6923076923076925</v>
      </c>
      <c r="Q753">
        <v>8</v>
      </c>
      <c r="R753">
        <v>26.88</v>
      </c>
      <c r="S753">
        <v>1898.1</v>
      </c>
      <c r="T753">
        <v>43.399999999999864</v>
      </c>
      <c r="U753">
        <v>2.3400010783415035</v>
      </c>
      <c r="V753">
        <v>35059.199999999997</v>
      </c>
      <c r="W753" t="s">
        <v>771</v>
      </c>
      <c r="X753" t="s">
        <v>771</v>
      </c>
    </row>
    <row r="754" spans="1:24" x14ac:dyDescent="0.25">
      <c r="A754" s="24" t="s">
        <v>770</v>
      </c>
      <c r="B754" s="24" t="s">
        <v>57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35059.199999999997</v>
      </c>
      <c r="L754" s="24" t="s">
        <v>770</v>
      </c>
      <c r="M754" s="24" t="s">
        <v>57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35059.199999999997</v>
      </c>
      <c r="W754" t="s">
        <v>774</v>
      </c>
      <c r="X754" t="s">
        <v>774</v>
      </c>
    </row>
    <row r="755" spans="1:24" x14ac:dyDescent="0.25">
      <c r="A755" s="24" t="s">
        <v>778</v>
      </c>
      <c r="B755" s="24" t="s">
        <v>55</v>
      </c>
      <c r="C755">
        <v>13</v>
      </c>
      <c r="D755">
        <v>7</v>
      </c>
      <c r="E755">
        <v>116.66666666666669</v>
      </c>
      <c r="F755">
        <v>26</v>
      </c>
      <c r="G755">
        <v>21.28</v>
      </c>
      <c r="H755">
        <v>158.19999999999999</v>
      </c>
      <c r="I755">
        <v>-56.800000000000011</v>
      </c>
      <c r="J755">
        <v>-26.418604651162799</v>
      </c>
      <c r="K755">
        <v>35059.199999999997</v>
      </c>
      <c r="L755" s="24" t="s">
        <v>778</v>
      </c>
      <c r="M755" s="24" t="s">
        <v>55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35059.199999999997</v>
      </c>
      <c r="W755" t="s">
        <v>780</v>
      </c>
      <c r="X755" t="s">
        <v>780</v>
      </c>
    </row>
    <row r="756" spans="1:24" x14ac:dyDescent="0.25">
      <c r="A756" s="24" t="s">
        <v>778</v>
      </c>
      <c r="B756" s="24" t="s">
        <v>57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35059.199999999997</v>
      </c>
      <c r="L756" s="24" t="s">
        <v>778</v>
      </c>
      <c r="M756" s="24" t="s">
        <v>57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35059.199999999997</v>
      </c>
      <c r="W756" t="s">
        <v>782</v>
      </c>
      <c r="X756" t="s">
        <v>782</v>
      </c>
    </row>
    <row r="757" spans="1:24" x14ac:dyDescent="0.25">
      <c r="A757" s="24" t="s">
        <v>778</v>
      </c>
      <c r="B757" s="24" t="s">
        <v>59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35059.199999999997</v>
      </c>
      <c r="L757" s="24" t="s">
        <v>778</v>
      </c>
      <c r="M757" s="24" t="s">
        <v>59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35059.199999999997</v>
      </c>
      <c r="W757" t="s">
        <v>783</v>
      </c>
      <c r="X757" t="s">
        <v>783</v>
      </c>
    </row>
    <row r="758" spans="1:24" x14ac:dyDescent="0.25">
      <c r="A758" s="24" t="s">
        <v>778</v>
      </c>
      <c r="B758" s="24" t="s">
        <v>58</v>
      </c>
      <c r="C758">
        <v>2574</v>
      </c>
      <c r="D758">
        <v>466</v>
      </c>
      <c r="E758">
        <v>22.106261859582546</v>
      </c>
      <c r="F758">
        <v>1642</v>
      </c>
      <c r="G758">
        <v>20.48</v>
      </c>
      <c r="H758">
        <v>485.5</v>
      </c>
      <c r="I758">
        <v>-44.950000000000045</v>
      </c>
      <c r="J758">
        <v>-8.4739372231124594</v>
      </c>
      <c r="K758">
        <v>35059.199999999997</v>
      </c>
      <c r="L758" s="24" t="s">
        <v>778</v>
      </c>
      <c r="M758" s="24" t="s">
        <v>58</v>
      </c>
      <c r="N758">
        <v>161</v>
      </c>
      <c r="O758">
        <v>8</v>
      </c>
      <c r="P758">
        <v>5.2287581699346406</v>
      </c>
      <c r="Q758">
        <v>29</v>
      </c>
      <c r="R758">
        <v>23.41</v>
      </c>
      <c r="S758">
        <v>2115</v>
      </c>
      <c r="T758">
        <v>48.099999999999909</v>
      </c>
      <c r="U758">
        <v>2.3271566113503268</v>
      </c>
      <c r="V758">
        <v>35059.199999999997</v>
      </c>
      <c r="W758" t="s">
        <v>784</v>
      </c>
      <c r="X758" t="s">
        <v>784</v>
      </c>
    </row>
    <row r="759" spans="1:24" x14ac:dyDescent="0.25">
      <c r="A759" s="24" t="s">
        <v>778</v>
      </c>
      <c r="B759" s="24" t="s">
        <v>1020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35059.199999999997</v>
      </c>
      <c r="L759" s="24" t="s">
        <v>778</v>
      </c>
      <c r="M759" s="24" t="s">
        <v>1020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35059.199999999997</v>
      </c>
      <c r="W759" t="s">
        <v>1054</v>
      </c>
      <c r="X759" t="s">
        <v>1054</v>
      </c>
    </row>
    <row r="760" spans="1:24" x14ac:dyDescent="0.25">
      <c r="A760" s="24" t="s">
        <v>778</v>
      </c>
      <c r="B760" s="24" t="s">
        <v>957</v>
      </c>
      <c r="C760">
        <v>117</v>
      </c>
      <c r="D760">
        <v>37</v>
      </c>
      <c r="E760">
        <v>46.25</v>
      </c>
      <c r="F760">
        <v>59</v>
      </c>
      <c r="G760">
        <v>19.52</v>
      </c>
      <c r="H760">
        <v>759.6</v>
      </c>
      <c r="I760">
        <v>-40.399999999999977</v>
      </c>
      <c r="J760">
        <v>-5.0499999999999972</v>
      </c>
      <c r="K760">
        <v>35059.199999999997</v>
      </c>
      <c r="L760" s="24"/>
      <c r="M760" s="24"/>
      <c r="W760" t="s">
        <v>967</v>
      </c>
    </row>
    <row r="761" spans="1:24" x14ac:dyDescent="0.25">
      <c r="A761" s="24" t="s">
        <v>778</v>
      </c>
      <c r="B761" s="24" t="s">
        <v>41</v>
      </c>
      <c r="C761">
        <v>12429</v>
      </c>
      <c r="D761">
        <v>1567</v>
      </c>
      <c r="E761">
        <v>14.426440802798748</v>
      </c>
      <c r="F761">
        <v>24388</v>
      </c>
      <c r="G761">
        <v>21.42</v>
      </c>
      <c r="H761">
        <v>72</v>
      </c>
      <c r="I761">
        <v>-30.650000000000009</v>
      </c>
      <c r="J761">
        <v>-29.858743302484175</v>
      </c>
      <c r="K761">
        <v>35059.199999999997</v>
      </c>
      <c r="L761" s="24" t="s">
        <v>778</v>
      </c>
      <c r="M761" s="24" t="s">
        <v>41</v>
      </c>
      <c r="N761">
        <v>1315</v>
      </c>
      <c r="O761">
        <v>-11</v>
      </c>
      <c r="P761">
        <v>-0.82956259426847667</v>
      </c>
      <c r="Q761">
        <v>279</v>
      </c>
      <c r="R761">
        <v>22.25</v>
      </c>
      <c r="S761">
        <v>1895</v>
      </c>
      <c r="T761">
        <v>57.700000000000045</v>
      </c>
      <c r="U761">
        <v>3.1404778751428752</v>
      </c>
      <c r="V761">
        <v>35059.199999999997</v>
      </c>
      <c r="W761" t="s">
        <v>779</v>
      </c>
      <c r="X761" t="s">
        <v>779</v>
      </c>
    </row>
    <row r="762" spans="1:24" x14ac:dyDescent="0.25">
      <c r="A762" s="24" t="s">
        <v>778</v>
      </c>
      <c r="B762" s="24" t="s">
        <v>54</v>
      </c>
      <c r="C762">
        <v>34131</v>
      </c>
      <c r="D762">
        <v>20348</v>
      </c>
      <c r="E762">
        <v>147.63113980991076</v>
      </c>
      <c r="F762">
        <v>223919</v>
      </c>
      <c r="G762">
        <v>22.84</v>
      </c>
      <c r="H762">
        <v>16.350000000000001</v>
      </c>
      <c r="I762">
        <v>-13.549999999999995</v>
      </c>
      <c r="J762">
        <v>-45.317725752508352</v>
      </c>
      <c r="K762">
        <v>35059.199999999997</v>
      </c>
      <c r="L762" s="24" t="s">
        <v>778</v>
      </c>
      <c r="M762" s="24" t="s">
        <v>54</v>
      </c>
      <c r="N762">
        <v>129</v>
      </c>
      <c r="O762">
        <v>24</v>
      </c>
      <c r="P762">
        <v>22.857142857142858</v>
      </c>
      <c r="Q762">
        <v>209</v>
      </c>
      <c r="R762">
        <v>0</v>
      </c>
      <c r="S762">
        <v>1896.55</v>
      </c>
      <c r="T762">
        <v>70.599999999999909</v>
      </c>
      <c r="U762">
        <v>3.8664804622251379</v>
      </c>
      <c r="V762">
        <v>35059.199999999997</v>
      </c>
      <c r="W762" t="s">
        <v>785</v>
      </c>
      <c r="X762" t="s">
        <v>785</v>
      </c>
    </row>
    <row r="763" spans="1:24" x14ac:dyDescent="0.25">
      <c r="A763" s="24" t="s">
        <v>778</v>
      </c>
      <c r="B763" s="24" t="s">
        <v>56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35059.199999999997</v>
      </c>
      <c r="L763" s="24" t="s">
        <v>778</v>
      </c>
      <c r="M763" s="24" t="s">
        <v>56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35059.199999999997</v>
      </c>
      <c r="W763" t="s">
        <v>781</v>
      </c>
      <c r="X763" t="s">
        <v>781</v>
      </c>
    </row>
    <row r="764" spans="1:24" x14ac:dyDescent="0.25">
      <c r="A764" s="24" t="s">
        <v>786</v>
      </c>
      <c r="B764" s="24" t="s">
        <v>55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35059.199999999997</v>
      </c>
      <c r="L764" s="24" t="s">
        <v>786</v>
      </c>
      <c r="M764" s="24" t="s">
        <v>55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35059.199999999997</v>
      </c>
      <c r="W764" t="s">
        <v>789</v>
      </c>
      <c r="X764" t="s">
        <v>789</v>
      </c>
    </row>
    <row r="765" spans="1:24" x14ac:dyDescent="0.25">
      <c r="A765" s="24" t="s">
        <v>786</v>
      </c>
      <c r="B765" s="24" t="s">
        <v>56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35059.199999999997</v>
      </c>
      <c r="L765" s="24" t="s">
        <v>786</v>
      </c>
      <c r="M765" s="24" t="s">
        <v>56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35059.199999999997</v>
      </c>
      <c r="W765" t="s">
        <v>790</v>
      </c>
      <c r="X765" t="s">
        <v>790</v>
      </c>
    </row>
    <row r="766" spans="1:24" x14ac:dyDescent="0.25">
      <c r="A766" s="24" t="s">
        <v>786</v>
      </c>
      <c r="B766" s="24" t="s">
        <v>57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35059.199999999997</v>
      </c>
      <c r="L766" s="24" t="s">
        <v>786</v>
      </c>
      <c r="M766" s="24" t="s">
        <v>57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35059.199999999997</v>
      </c>
      <c r="W766" t="s">
        <v>793</v>
      </c>
      <c r="X766" t="s">
        <v>793</v>
      </c>
    </row>
    <row r="767" spans="1:24" x14ac:dyDescent="0.25">
      <c r="A767" s="24" t="s">
        <v>786</v>
      </c>
      <c r="B767" s="24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35059.199999999997</v>
      </c>
      <c r="L767" s="24" t="s">
        <v>786</v>
      </c>
      <c r="M767" s="24" t="s">
        <v>59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35059.199999999997</v>
      </c>
      <c r="W767" t="s">
        <v>791</v>
      </c>
      <c r="X767" t="s">
        <v>791</v>
      </c>
    </row>
    <row r="768" spans="1:24" x14ac:dyDescent="0.25">
      <c r="A768" s="24" t="s">
        <v>786</v>
      </c>
      <c r="B768" s="24" t="s">
        <v>54</v>
      </c>
      <c r="C768">
        <v>1735</v>
      </c>
      <c r="D768">
        <v>982</v>
      </c>
      <c r="E768">
        <v>130.41168658698538</v>
      </c>
      <c r="F768">
        <v>25672</v>
      </c>
      <c r="G768">
        <v>23.4</v>
      </c>
      <c r="H768">
        <v>14.7</v>
      </c>
      <c r="I768">
        <v>-12.1</v>
      </c>
      <c r="J768">
        <v>-45.149253731343286</v>
      </c>
      <c r="K768">
        <v>35059.199999999997</v>
      </c>
      <c r="L768" s="24" t="s">
        <v>786</v>
      </c>
      <c r="M768" s="24" t="s">
        <v>54</v>
      </c>
      <c r="N768">
        <v>6</v>
      </c>
      <c r="O768">
        <v>4</v>
      </c>
      <c r="P768">
        <v>200</v>
      </c>
      <c r="Q768">
        <v>8</v>
      </c>
      <c r="R768">
        <v>0</v>
      </c>
      <c r="S768">
        <v>1848.85</v>
      </c>
      <c r="T768">
        <v>-111.70000000000005</v>
      </c>
      <c r="U768">
        <v>-5.6973808370100247</v>
      </c>
      <c r="V768">
        <v>35059.199999999997</v>
      </c>
      <c r="W768" t="s">
        <v>787</v>
      </c>
      <c r="X768" t="s">
        <v>787</v>
      </c>
    </row>
    <row r="769" spans="1:24" x14ac:dyDescent="0.25">
      <c r="A769" s="24" t="s">
        <v>786</v>
      </c>
      <c r="B769" s="24" t="s">
        <v>1020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35059.199999999997</v>
      </c>
      <c r="L769" s="24" t="s">
        <v>786</v>
      </c>
      <c r="M769" s="24" t="s">
        <v>1020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35059.199999999997</v>
      </c>
      <c r="W769" t="s">
        <v>1055</v>
      </c>
      <c r="X769" t="s">
        <v>1055</v>
      </c>
    </row>
    <row r="770" spans="1:24" x14ac:dyDescent="0.25">
      <c r="A770" s="24" t="s">
        <v>786</v>
      </c>
      <c r="B770" s="24" t="s">
        <v>957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35059.199999999997</v>
      </c>
      <c r="L770" s="24"/>
      <c r="M770" s="24"/>
      <c r="W770" t="s">
        <v>1056</v>
      </c>
    </row>
    <row r="771" spans="1:24" x14ac:dyDescent="0.25">
      <c r="A771" s="24" t="s">
        <v>786</v>
      </c>
      <c r="B771" s="24" t="s">
        <v>41</v>
      </c>
      <c r="C771">
        <v>203</v>
      </c>
      <c r="D771">
        <v>78</v>
      </c>
      <c r="E771">
        <v>62.4</v>
      </c>
      <c r="F771">
        <v>748</v>
      </c>
      <c r="G771">
        <v>21.48</v>
      </c>
      <c r="H771">
        <v>64.400000000000006</v>
      </c>
      <c r="I771">
        <v>-31.599999999999991</v>
      </c>
      <c r="J771">
        <v>-32.916666666666657</v>
      </c>
      <c r="K771">
        <v>35059.199999999997</v>
      </c>
      <c r="L771" s="24" t="s">
        <v>786</v>
      </c>
      <c r="M771" s="24" t="s">
        <v>41</v>
      </c>
      <c r="N771">
        <v>6</v>
      </c>
      <c r="O771">
        <v>1</v>
      </c>
      <c r="P771">
        <v>20</v>
      </c>
      <c r="Q771">
        <v>2</v>
      </c>
      <c r="R771">
        <v>24.46</v>
      </c>
      <c r="S771">
        <v>2031.8</v>
      </c>
      <c r="T771">
        <v>-169.64999999999986</v>
      </c>
      <c r="U771">
        <v>-7.7062844943105624</v>
      </c>
      <c r="V771">
        <v>35059.199999999997</v>
      </c>
      <c r="W771" t="s">
        <v>788</v>
      </c>
      <c r="X771" t="s">
        <v>788</v>
      </c>
    </row>
    <row r="772" spans="1:24" x14ac:dyDescent="0.25">
      <c r="A772" s="24" t="s">
        <v>786</v>
      </c>
      <c r="B772" s="24" t="s">
        <v>58</v>
      </c>
      <c r="C772">
        <v>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35059.199999999997</v>
      </c>
      <c r="L772" s="24" t="s">
        <v>786</v>
      </c>
      <c r="M772" s="24" t="s">
        <v>58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35059.199999999997</v>
      </c>
      <c r="W772" t="s">
        <v>792</v>
      </c>
      <c r="X772" t="s">
        <v>792</v>
      </c>
    </row>
    <row r="773" spans="1:24" x14ac:dyDescent="0.25">
      <c r="A773" s="24" t="s">
        <v>794</v>
      </c>
      <c r="B773" s="24" t="s">
        <v>41</v>
      </c>
      <c r="C773">
        <v>302</v>
      </c>
      <c r="D773">
        <v>126</v>
      </c>
      <c r="E773">
        <v>71.590909090909093</v>
      </c>
      <c r="F773">
        <v>709</v>
      </c>
      <c r="G773">
        <v>21.52</v>
      </c>
      <c r="H773">
        <v>56.7</v>
      </c>
      <c r="I773">
        <v>-27.099999999999991</v>
      </c>
      <c r="J773">
        <v>-32.338902147971353</v>
      </c>
      <c r="K773">
        <v>35059.199999999997</v>
      </c>
      <c r="L773" s="24" t="s">
        <v>794</v>
      </c>
      <c r="M773" s="24" t="s">
        <v>41</v>
      </c>
      <c r="N773">
        <v>4</v>
      </c>
      <c r="O773">
        <v>0</v>
      </c>
      <c r="P773">
        <v>0</v>
      </c>
      <c r="Q773">
        <v>2</v>
      </c>
      <c r="R773">
        <v>25.87</v>
      </c>
      <c r="S773">
        <v>2139.0500000000002</v>
      </c>
      <c r="T773">
        <v>-152.14999999999964</v>
      </c>
      <c r="U773">
        <v>-6.6406249999999849</v>
      </c>
      <c r="V773">
        <v>35059.199999999997</v>
      </c>
      <c r="W773" t="s">
        <v>796</v>
      </c>
      <c r="X773" t="s">
        <v>796</v>
      </c>
    </row>
    <row r="774" spans="1:24" x14ac:dyDescent="0.25">
      <c r="A774" s="24" t="s">
        <v>794</v>
      </c>
      <c r="B774" s="24" t="s">
        <v>56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35059.199999999997</v>
      </c>
      <c r="L774" s="24" t="s">
        <v>794</v>
      </c>
      <c r="M774" s="24" t="s">
        <v>56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35059.199999999997</v>
      </c>
      <c r="W774" t="s">
        <v>801</v>
      </c>
      <c r="X774" t="s">
        <v>801</v>
      </c>
    </row>
    <row r="775" spans="1:24" x14ac:dyDescent="0.25">
      <c r="A775" s="24" t="s">
        <v>794</v>
      </c>
      <c r="B775" s="24" t="s">
        <v>57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35059.199999999997</v>
      </c>
      <c r="L775" s="24" t="s">
        <v>794</v>
      </c>
      <c r="M775" s="24" t="s">
        <v>57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35059.199999999997</v>
      </c>
      <c r="W775" t="s">
        <v>798</v>
      </c>
      <c r="X775" t="s">
        <v>798</v>
      </c>
    </row>
    <row r="776" spans="1:24" x14ac:dyDescent="0.25">
      <c r="A776" s="24" t="s">
        <v>794</v>
      </c>
      <c r="B776" s="24" t="s">
        <v>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35059.199999999997</v>
      </c>
      <c r="L776" s="24" t="s">
        <v>794</v>
      </c>
      <c r="M776" s="24" t="s">
        <v>59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35059.199999999997</v>
      </c>
      <c r="W776" t="s">
        <v>799</v>
      </c>
      <c r="X776" t="s">
        <v>799</v>
      </c>
    </row>
    <row r="777" spans="1:24" x14ac:dyDescent="0.25">
      <c r="A777" s="24" t="s">
        <v>794</v>
      </c>
      <c r="B777" s="24" t="s">
        <v>58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35059.199999999997</v>
      </c>
      <c r="L777" s="24" t="s">
        <v>794</v>
      </c>
      <c r="M777" s="24" t="s">
        <v>58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35059.199999999997</v>
      </c>
      <c r="W777" t="s">
        <v>800</v>
      </c>
      <c r="X777" t="s">
        <v>800</v>
      </c>
    </row>
    <row r="778" spans="1:24" x14ac:dyDescent="0.25">
      <c r="A778" s="24" t="s">
        <v>794</v>
      </c>
      <c r="B778" s="24" t="s">
        <v>1020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35059.199999999997</v>
      </c>
      <c r="L778" s="24" t="s">
        <v>794</v>
      </c>
      <c r="M778" s="24" t="s">
        <v>1020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35059.199999999997</v>
      </c>
      <c r="W778" t="s">
        <v>1057</v>
      </c>
      <c r="X778" t="s">
        <v>1057</v>
      </c>
    </row>
    <row r="779" spans="1:24" x14ac:dyDescent="0.25">
      <c r="A779" s="24" t="s">
        <v>794</v>
      </c>
      <c r="B779" s="24" t="s">
        <v>957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35059.199999999997</v>
      </c>
      <c r="L779" s="24"/>
      <c r="M779" s="24"/>
      <c r="W779" t="s">
        <v>1058</v>
      </c>
    </row>
    <row r="780" spans="1:24" x14ac:dyDescent="0.25">
      <c r="A780" s="24" t="s">
        <v>794</v>
      </c>
      <c r="B780" s="24" t="s">
        <v>54</v>
      </c>
      <c r="C780">
        <v>4703</v>
      </c>
      <c r="D780">
        <v>2217</v>
      </c>
      <c r="E780">
        <v>89.179404666130324</v>
      </c>
      <c r="F780">
        <v>31677</v>
      </c>
      <c r="G780">
        <v>23.92</v>
      </c>
      <c r="H780">
        <v>13.9</v>
      </c>
      <c r="I780">
        <v>-9.7499999999999982</v>
      </c>
      <c r="J780">
        <v>-41.226215644820293</v>
      </c>
      <c r="K780">
        <v>35059.199999999997</v>
      </c>
      <c r="L780" s="24" t="s">
        <v>794</v>
      </c>
      <c r="M780" s="24" t="s">
        <v>54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35059.199999999997</v>
      </c>
      <c r="W780" t="s">
        <v>795</v>
      </c>
      <c r="X780" t="s">
        <v>795</v>
      </c>
    </row>
    <row r="781" spans="1:24" x14ac:dyDescent="0.25">
      <c r="A781" s="24" t="s">
        <v>794</v>
      </c>
      <c r="B781" s="24" t="s">
        <v>55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35059.199999999997</v>
      </c>
      <c r="L781" s="24" t="s">
        <v>794</v>
      </c>
      <c r="M781" s="24" t="s">
        <v>55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35059.199999999997</v>
      </c>
      <c r="W781" t="s">
        <v>797</v>
      </c>
      <c r="X781" t="s">
        <v>797</v>
      </c>
    </row>
    <row r="782" spans="1:24" x14ac:dyDescent="0.25">
      <c r="A782" s="24" t="s">
        <v>802</v>
      </c>
      <c r="B782" s="24" t="s">
        <v>55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35059.199999999997</v>
      </c>
      <c r="L782" s="24" t="s">
        <v>802</v>
      </c>
      <c r="M782" s="24" t="s">
        <v>55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35059.199999999997</v>
      </c>
      <c r="W782" t="s">
        <v>805</v>
      </c>
      <c r="X782" t="s">
        <v>805</v>
      </c>
    </row>
    <row r="783" spans="1:24" x14ac:dyDescent="0.25">
      <c r="A783" s="24" t="s">
        <v>802</v>
      </c>
      <c r="B783" s="24" t="s">
        <v>56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35059.199999999997</v>
      </c>
      <c r="L783" s="24" t="s">
        <v>802</v>
      </c>
      <c r="M783" s="24" t="s">
        <v>56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35059.199999999997</v>
      </c>
      <c r="W783" t="s">
        <v>806</v>
      </c>
      <c r="X783" t="s">
        <v>806</v>
      </c>
    </row>
    <row r="784" spans="1:24" x14ac:dyDescent="0.25">
      <c r="A784" s="24" t="s">
        <v>802</v>
      </c>
      <c r="B784" s="24" t="s">
        <v>57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35059.199999999997</v>
      </c>
      <c r="L784" s="24" t="s">
        <v>802</v>
      </c>
      <c r="M784" s="24" t="s">
        <v>57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35059.199999999997</v>
      </c>
      <c r="W784" t="s">
        <v>807</v>
      </c>
      <c r="X784" t="s">
        <v>807</v>
      </c>
    </row>
    <row r="785" spans="1:24" x14ac:dyDescent="0.25">
      <c r="A785" s="24" t="s">
        <v>802</v>
      </c>
      <c r="B785" s="24" t="s">
        <v>59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35059.199999999997</v>
      </c>
      <c r="L785" s="24" t="s">
        <v>802</v>
      </c>
      <c r="M785" s="24" t="s">
        <v>59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35059.199999999997</v>
      </c>
      <c r="W785" t="s">
        <v>808</v>
      </c>
      <c r="X785" t="s">
        <v>808</v>
      </c>
    </row>
    <row r="786" spans="1:24" x14ac:dyDescent="0.25">
      <c r="A786" s="24" t="s">
        <v>802</v>
      </c>
      <c r="B786" s="24" t="s">
        <v>58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35059.199999999997</v>
      </c>
      <c r="L786" s="24" t="s">
        <v>802</v>
      </c>
      <c r="M786" s="24" t="s">
        <v>58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35059.199999999997</v>
      </c>
      <c r="W786" t="s">
        <v>809</v>
      </c>
      <c r="X786" t="s">
        <v>809</v>
      </c>
    </row>
    <row r="787" spans="1:24" x14ac:dyDescent="0.25">
      <c r="A787" s="24" t="s">
        <v>802</v>
      </c>
      <c r="B787" s="24" t="s">
        <v>1020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35059.199999999997</v>
      </c>
      <c r="L787" s="24" t="s">
        <v>802</v>
      </c>
      <c r="M787" s="24" t="s">
        <v>1020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35059.199999999997</v>
      </c>
      <c r="W787" t="s">
        <v>1080</v>
      </c>
      <c r="X787" t="s">
        <v>1080</v>
      </c>
    </row>
    <row r="788" spans="1:24" x14ac:dyDescent="0.25">
      <c r="A788" s="24" t="s">
        <v>802</v>
      </c>
      <c r="B788" s="24" t="s">
        <v>957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35059.199999999997</v>
      </c>
      <c r="L788" s="24"/>
      <c r="M788" s="24"/>
      <c r="W788" t="s">
        <v>1059</v>
      </c>
    </row>
    <row r="789" spans="1:24" x14ac:dyDescent="0.25">
      <c r="A789" s="24" t="s">
        <v>802</v>
      </c>
      <c r="B789" s="24" t="s">
        <v>54</v>
      </c>
      <c r="C789">
        <v>1541</v>
      </c>
      <c r="D789">
        <v>1541</v>
      </c>
      <c r="E789">
        <v>0</v>
      </c>
      <c r="F789">
        <v>17435</v>
      </c>
      <c r="G789">
        <v>24.54</v>
      </c>
      <c r="H789">
        <v>12.7</v>
      </c>
      <c r="I789">
        <v>-802.69999999999993</v>
      </c>
      <c r="J789">
        <v>-98.442482217316638</v>
      </c>
      <c r="K789">
        <v>35059.199999999997</v>
      </c>
      <c r="L789" s="24" t="s">
        <v>802</v>
      </c>
      <c r="M789" s="24" t="s">
        <v>54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35059.199999999997</v>
      </c>
      <c r="W789" t="s">
        <v>803</v>
      </c>
      <c r="X789" t="s">
        <v>803</v>
      </c>
    </row>
    <row r="790" spans="1:24" x14ac:dyDescent="0.25">
      <c r="A790" s="24" t="s">
        <v>802</v>
      </c>
      <c r="B790" s="24" t="s">
        <v>41</v>
      </c>
      <c r="C790">
        <v>159</v>
      </c>
      <c r="D790">
        <v>-3</v>
      </c>
      <c r="E790">
        <v>-1.8518518518518521</v>
      </c>
      <c r="F790">
        <v>380</v>
      </c>
      <c r="G790">
        <v>21.73</v>
      </c>
      <c r="H790">
        <v>51.55</v>
      </c>
      <c r="I790">
        <v>-22</v>
      </c>
      <c r="J790">
        <v>-29.911624745071379</v>
      </c>
      <c r="K790">
        <v>35059.199999999997</v>
      </c>
      <c r="L790" s="24" t="s">
        <v>802</v>
      </c>
      <c r="M790" s="24" t="s">
        <v>41</v>
      </c>
      <c r="N790">
        <v>5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35059.199999999997</v>
      </c>
      <c r="W790" t="s">
        <v>804</v>
      </c>
      <c r="X790" t="s">
        <v>804</v>
      </c>
    </row>
    <row r="791" spans="1:24" x14ac:dyDescent="0.25">
      <c r="A791" s="24" t="s">
        <v>810</v>
      </c>
      <c r="B791" s="24" t="s">
        <v>41</v>
      </c>
      <c r="C791">
        <v>128</v>
      </c>
      <c r="D791">
        <v>-16</v>
      </c>
      <c r="E791">
        <v>-11.111111111111111</v>
      </c>
      <c r="F791">
        <v>110</v>
      </c>
      <c r="G791">
        <v>22.09</v>
      </c>
      <c r="H791">
        <v>45.4</v>
      </c>
      <c r="I791">
        <v>-23.250000000000007</v>
      </c>
      <c r="J791">
        <v>-33.867443554260753</v>
      </c>
      <c r="K791">
        <v>35059.199999999997</v>
      </c>
      <c r="L791" s="24" t="s">
        <v>810</v>
      </c>
      <c r="M791" s="24" t="s">
        <v>41</v>
      </c>
      <c r="N791">
        <v>5</v>
      </c>
      <c r="O791">
        <v>1</v>
      </c>
      <c r="P791">
        <v>25</v>
      </c>
      <c r="Q791">
        <v>2</v>
      </c>
      <c r="R791">
        <v>0</v>
      </c>
      <c r="S791">
        <v>2110.4499999999998</v>
      </c>
      <c r="T791">
        <v>-406.05000000000018</v>
      </c>
      <c r="U791">
        <v>-16.13550566262667</v>
      </c>
      <c r="V791">
        <v>35059.199999999997</v>
      </c>
      <c r="W791" t="s">
        <v>812</v>
      </c>
      <c r="X791" t="s">
        <v>812</v>
      </c>
    </row>
    <row r="792" spans="1:24" x14ac:dyDescent="0.25">
      <c r="A792" s="24" t="s">
        <v>810</v>
      </c>
      <c r="B792" s="24" t="s">
        <v>55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35059.199999999997</v>
      </c>
      <c r="L792" s="24" t="s">
        <v>810</v>
      </c>
      <c r="M792" s="24" t="s">
        <v>55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35059.199999999997</v>
      </c>
      <c r="W792" t="s">
        <v>813</v>
      </c>
      <c r="X792" t="s">
        <v>813</v>
      </c>
    </row>
    <row r="793" spans="1:24" x14ac:dyDescent="0.25">
      <c r="A793" s="24" t="s">
        <v>810</v>
      </c>
      <c r="B793" s="24" t="s">
        <v>56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35059.199999999997</v>
      </c>
      <c r="L793" s="24" t="s">
        <v>810</v>
      </c>
      <c r="M793" s="24" t="s">
        <v>56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35059.199999999997</v>
      </c>
      <c r="W793" t="s">
        <v>814</v>
      </c>
      <c r="X793" t="s">
        <v>814</v>
      </c>
    </row>
    <row r="794" spans="1:24" x14ac:dyDescent="0.25">
      <c r="A794" s="24" t="s">
        <v>810</v>
      </c>
      <c r="B794" s="24" t="s">
        <v>57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35059.199999999997</v>
      </c>
      <c r="L794" s="24" t="s">
        <v>810</v>
      </c>
      <c r="M794" s="24" t="s">
        <v>57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35059.199999999997</v>
      </c>
      <c r="W794" t="s">
        <v>815</v>
      </c>
      <c r="X794" t="s">
        <v>815</v>
      </c>
    </row>
    <row r="795" spans="1:24" x14ac:dyDescent="0.25">
      <c r="A795" s="24" t="s">
        <v>810</v>
      </c>
      <c r="B795" s="24" t="s">
        <v>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35059.199999999997</v>
      </c>
      <c r="L795" s="24" t="s">
        <v>810</v>
      </c>
      <c r="M795" s="24" t="s">
        <v>59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35059.199999999997</v>
      </c>
      <c r="W795" t="s">
        <v>816</v>
      </c>
      <c r="X795" t="s">
        <v>816</v>
      </c>
    </row>
    <row r="796" spans="1:24" x14ac:dyDescent="0.25">
      <c r="A796" s="24" t="s">
        <v>810</v>
      </c>
      <c r="B796" s="24" t="s">
        <v>58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35059.199999999997</v>
      </c>
      <c r="L796" s="24" t="s">
        <v>810</v>
      </c>
      <c r="M796" s="24" t="s">
        <v>58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35059.199999999997</v>
      </c>
      <c r="W796" t="s">
        <v>817</v>
      </c>
      <c r="X796" t="s">
        <v>817</v>
      </c>
    </row>
    <row r="797" spans="1:24" x14ac:dyDescent="0.25">
      <c r="A797" s="24" t="s">
        <v>810</v>
      </c>
      <c r="B797" s="24" t="s">
        <v>1020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35059.199999999997</v>
      </c>
      <c r="L797" s="24" t="s">
        <v>810</v>
      </c>
      <c r="M797" s="24" t="s">
        <v>1020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35059.199999999997</v>
      </c>
      <c r="W797" t="s">
        <v>1091</v>
      </c>
      <c r="X797" t="s">
        <v>1091</v>
      </c>
    </row>
    <row r="798" spans="1:24" x14ac:dyDescent="0.25">
      <c r="A798" s="24" t="s">
        <v>810</v>
      </c>
      <c r="B798" s="24" t="s">
        <v>957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35059.199999999997</v>
      </c>
      <c r="L798" s="24"/>
      <c r="M798" s="24"/>
      <c r="W798" t="s">
        <v>1060</v>
      </c>
    </row>
    <row r="799" spans="1:24" x14ac:dyDescent="0.25">
      <c r="A799" s="24" t="s">
        <v>810</v>
      </c>
      <c r="B799" s="24" t="s">
        <v>54</v>
      </c>
      <c r="C799">
        <v>1744</v>
      </c>
      <c r="D799">
        <v>1744</v>
      </c>
      <c r="E799">
        <v>0</v>
      </c>
      <c r="F799">
        <v>13768</v>
      </c>
      <c r="G799">
        <v>24.98</v>
      </c>
      <c r="H799">
        <v>11.65</v>
      </c>
      <c r="I799">
        <v>-780.75</v>
      </c>
      <c r="J799">
        <v>-98.529782937910142</v>
      </c>
      <c r="K799">
        <v>35059.199999999997</v>
      </c>
      <c r="L799" s="24" t="s">
        <v>810</v>
      </c>
      <c r="M799" s="24" t="s">
        <v>54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35059.199999999997</v>
      </c>
      <c r="W799" t="s">
        <v>811</v>
      </c>
      <c r="X799" t="s">
        <v>811</v>
      </c>
    </row>
    <row r="800" spans="1:24" x14ac:dyDescent="0.25">
      <c r="A800" s="24" t="s">
        <v>818</v>
      </c>
      <c r="B800" s="24" t="s">
        <v>54</v>
      </c>
      <c r="C800">
        <v>22817</v>
      </c>
      <c r="D800">
        <v>9200</v>
      </c>
      <c r="E800">
        <v>67.562605566571193</v>
      </c>
      <c r="F800">
        <v>145521</v>
      </c>
      <c r="G800">
        <v>25.69</v>
      </c>
      <c r="H800">
        <v>10.6</v>
      </c>
      <c r="I800">
        <v>-7.9500000000000011</v>
      </c>
      <c r="J800">
        <v>-42.857142857142861</v>
      </c>
      <c r="K800">
        <v>35059.199999999997</v>
      </c>
      <c r="L800" s="24" t="s">
        <v>818</v>
      </c>
      <c r="M800" s="24" t="s">
        <v>54</v>
      </c>
      <c r="N800">
        <v>3</v>
      </c>
      <c r="O800">
        <v>1</v>
      </c>
      <c r="P800">
        <v>50</v>
      </c>
      <c r="Q800">
        <v>6</v>
      </c>
      <c r="R800">
        <v>0</v>
      </c>
      <c r="S800">
        <v>2387.75</v>
      </c>
      <c r="T800">
        <v>-272</v>
      </c>
      <c r="U800">
        <v>-10.226525049346744</v>
      </c>
      <c r="V800">
        <v>35059.199999999997</v>
      </c>
      <c r="W800" t="s">
        <v>819</v>
      </c>
      <c r="X800" t="s">
        <v>819</v>
      </c>
    </row>
    <row r="801" spans="1:24" x14ac:dyDescent="0.25">
      <c r="A801" s="24" t="s">
        <v>818</v>
      </c>
      <c r="B801" s="24" t="s">
        <v>41</v>
      </c>
      <c r="C801">
        <v>5228</v>
      </c>
      <c r="D801">
        <v>788</v>
      </c>
      <c r="E801">
        <v>17.747747747747749</v>
      </c>
      <c r="F801">
        <v>12357</v>
      </c>
      <c r="G801">
        <v>22.18</v>
      </c>
      <c r="H801">
        <v>41.9</v>
      </c>
      <c r="I801">
        <v>-19.850000000000001</v>
      </c>
      <c r="J801">
        <v>-32.145748987854255</v>
      </c>
      <c r="K801">
        <v>35059.199999999997</v>
      </c>
      <c r="L801" s="24" t="s">
        <v>818</v>
      </c>
      <c r="M801" s="24" t="s">
        <v>41</v>
      </c>
      <c r="N801">
        <v>159</v>
      </c>
      <c r="O801">
        <v>-3</v>
      </c>
      <c r="P801">
        <v>-1.8518518518518521</v>
      </c>
      <c r="Q801">
        <v>17</v>
      </c>
      <c r="R801">
        <v>19.28</v>
      </c>
      <c r="S801">
        <v>2368.1</v>
      </c>
      <c r="T801">
        <v>62.849999999999909</v>
      </c>
      <c r="U801">
        <v>2.7263854245743371</v>
      </c>
      <c r="V801">
        <v>35059.199999999997</v>
      </c>
      <c r="W801" t="s">
        <v>820</v>
      </c>
      <c r="X801" t="s">
        <v>820</v>
      </c>
    </row>
    <row r="802" spans="1:24" x14ac:dyDescent="0.25">
      <c r="A802" s="24" t="s">
        <v>818</v>
      </c>
      <c r="B802" s="24" t="s">
        <v>56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35059.199999999997</v>
      </c>
      <c r="L802" s="24" t="s">
        <v>818</v>
      </c>
      <c r="M802" s="24" t="s">
        <v>56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35059.199999999997</v>
      </c>
      <c r="W802" t="s">
        <v>822</v>
      </c>
      <c r="X802" t="s">
        <v>822</v>
      </c>
    </row>
    <row r="803" spans="1:24" x14ac:dyDescent="0.25">
      <c r="A803" s="24" t="s">
        <v>818</v>
      </c>
      <c r="B803" s="24" t="s">
        <v>57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35059.199999999997</v>
      </c>
      <c r="L803" s="24" t="s">
        <v>818</v>
      </c>
      <c r="M803" s="24" t="s">
        <v>57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35059.199999999997</v>
      </c>
      <c r="W803" t="s">
        <v>823</v>
      </c>
      <c r="X803" t="s">
        <v>823</v>
      </c>
    </row>
    <row r="804" spans="1:24" x14ac:dyDescent="0.25">
      <c r="A804" s="24" t="s">
        <v>818</v>
      </c>
      <c r="B804" s="24" t="s">
        <v>59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35059.199999999997</v>
      </c>
      <c r="L804" s="24" t="s">
        <v>818</v>
      </c>
      <c r="M804" s="24" t="s">
        <v>59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35059.199999999997</v>
      </c>
      <c r="W804" t="s">
        <v>824</v>
      </c>
      <c r="X804" t="s">
        <v>824</v>
      </c>
    </row>
    <row r="805" spans="1:24" x14ac:dyDescent="0.25">
      <c r="A805" s="24" t="s">
        <v>818</v>
      </c>
      <c r="B805" s="24" t="s">
        <v>58</v>
      </c>
      <c r="C805">
        <v>840</v>
      </c>
      <c r="D805">
        <v>216</v>
      </c>
      <c r="E805">
        <v>34.615384615384613</v>
      </c>
      <c r="F805">
        <v>650</v>
      </c>
      <c r="G805">
        <v>20.58</v>
      </c>
      <c r="H805">
        <v>363.5</v>
      </c>
      <c r="I805">
        <v>-37.800000000000011</v>
      </c>
      <c r="J805">
        <v>-9.4193869922751077</v>
      </c>
      <c r="K805">
        <v>35059.199999999997</v>
      </c>
      <c r="L805" s="24" t="s">
        <v>818</v>
      </c>
      <c r="M805" s="24" t="s">
        <v>58</v>
      </c>
      <c r="N805">
        <v>7</v>
      </c>
      <c r="O805">
        <v>1</v>
      </c>
      <c r="P805">
        <v>16.666666666666668</v>
      </c>
      <c r="Q805">
        <v>6</v>
      </c>
      <c r="R805">
        <v>23.87</v>
      </c>
      <c r="S805">
        <v>2471.0500000000002</v>
      </c>
      <c r="T805">
        <v>-303.44999999999982</v>
      </c>
      <c r="U805">
        <v>-10.937105784826089</v>
      </c>
      <c r="V805">
        <v>35059.199999999997</v>
      </c>
      <c r="W805" t="s">
        <v>825</v>
      </c>
      <c r="X805" t="s">
        <v>825</v>
      </c>
    </row>
    <row r="806" spans="1:24" x14ac:dyDescent="0.25">
      <c r="A806" s="24" t="s">
        <v>818</v>
      </c>
      <c r="B806" s="24" t="s">
        <v>1020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35059.199999999997</v>
      </c>
      <c r="L806" s="24" t="s">
        <v>818</v>
      </c>
      <c r="M806" s="24" t="s">
        <v>1020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35059.199999999997</v>
      </c>
      <c r="W806" t="s">
        <v>1092</v>
      </c>
      <c r="X806" t="s">
        <v>1092</v>
      </c>
    </row>
    <row r="807" spans="1:24" x14ac:dyDescent="0.25">
      <c r="A807" s="24" t="s">
        <v>818</v>
      </c>
      <c r="B807" s="24" t="s">
        <v>957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35059.199999999997</v>
      </c>
      <c r="L807" s="24"/>
      <c r="M807" s="24"/>
      <c r="W807" t="s">
        <v>1016</v>
      </c>
    </row>
    <row r="808" spans="1:24" x14ac:dyDescent="0.25">
      <c r="A808" s="24" t="s">
        <v>818</v>
      </c>
      <c r="B808" s="24" t="s">
        <v>55</v>
      </c>
      <c r="C808">
        <v>16</v>
      </c>
      <c r="D808">
        <v>0</v>
      </c>
      <c r="E808">
        <v>0</v>
      </c>
      <c r="F808">
        <v>2</v>
      </c>
      <c r="G808">
        <v>22.62</v>
      </c>
      <c r="H808">
        <v>111.9</v>
      </c>
      <c r="I808">
        <v>-7.5</v>
      </c>
      <c r="J808">
        <v>-6.2814070351758788</v>
      </c>
      <c r="K808">
        <v>35059.199999999997</v>
      </c>
      <c r="L808" s="24" t="s">
        <v>818</v>
      </c>
      <c r="M808" s="24" t="s">
        <v>55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35059.199999999997</v>
      </c>
      <c r="W808" t="s">
        <v>821</v>
      </c>
      <c r="X808" t="s">
        <v>821</v>
      </c>
    </row>
    <row r="809" spans="1:24" x14ac:dyDescent="0.25">
      <c r="A809" s="24" t="s">
        <v>826</v>
      </c>
      <c r="B809" s="24" t="s">
        <v>41</v>
      </c>
      <c r="C809">
        <v>342</v>
      </c>
      <c r="D809">
        <v>-6</v>
      </c>
      <c r="E809">
        <v>-1.7241379310344829</v>
      </c>
      <c r="F809">
        <v>173</v>
      </c>
      <c r="G809">
        <v>22.37</v>
      </c>
      <c r="H809">
        <v>31.5</v>
      </c>
      <c r="I809">
        <v>-25.299999999999997</v>
      </c>
      <c r="J809">
        <v>-44.54225352112676</v>
      </c>
      <c r="K809">
        <v>35059.199999999997</v>
      </c>
      <c r="L809" s="24" t="s">
        <v>826</v>
      </c>
      <c r="M809" s="24" t="s">
        <v>41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35059.199999999997</v>
      </c>
      <c r="W809" t="s">
        <v>828</v>
      </c>
      <c r="X809" t="s">
        <v>828</v>
      </c>
    </row>
    <row r="810" spans="1:24" x14ac:dyDescent="0.25">
      <c r="A810" s="24" t="s">
        <v>826</v>
      </c>
      <c r="B810" s="24" t="s">
        <v>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35059.199999999997</v>
      </c>
      <c r="L810" s="24" t="s">
        <v>826</v>
      </c>
      <c r="M810" s="24" t="s">
        <v>55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35059.199999999997</v>
      </c>
      <c r="W810" t="s">
        <v>829</v>
      </c>
      <c r="X810" t="s">
        <v>829</v>
      </c>
    </row>
    <row r="811" spans="1:24" x14ac:dyDescent="0.25">
      <c r="A811" s="24" t="s">
        <v>826</v>
      </c>
      <c r="B811" s="24" t="s">
        <v>57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35059.199999999997</v>
      </c>
      <c r="L811" s="24" t="s">
        <v>826</v>
      </c>
      <c r="M811" s="24" t="s">
        <v>57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35059.199999999997</v>
      </c>
      <c r="W811" t="s">
        <v>831</v>
      </c>
      <c r="X811" t="s">
        <v>831</v>
      </c>
    </row>
    <row r="812" spans="1:24" x14ac:dyDescent="0.25">
      <c r="A812" s="24" t="s">
        <v>826</v>
      </c>
      <c r="B812" s="24" t="s">
        <v>59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35059.199999999997</v>
      </c>
      <c r="L812" s="24" t="s">
        <v>826</v>
      </c>
      <c r="M812" s="24" t="s">
        <v>59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35059.199999999997</v>
      </c>
      <c r="W812" t="s">
        <v>832</v>
      </c>
      <c r="X812" t="s">
        <v>832</v>
      </c>
    </row>
    <row r="813" spans="1:24" x14ac:dyDescent="0.25">
      <c r="A813" s="24" t="s">
        <v>826</v>
      </c>
      <c r="B813" s="24" t="s">
        <v>58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35059.199999999997</v>
      </c>
      <c r="L813" s="24" t="s">
        <v>826</v>
      </c>
      <c r="M813" s="24" t="s">
        <v>58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35059.199999999997</v>
      </c>
      <c r="W813" t="s">
        <v>833</v>
      </c>
      <c r="X813" t="s">
        <v>833</v>
      </c>
    </row>
    <row r="814" spans="1:24" x14ac:dyDescent="0.25">
      <c r="A814" s="24" t="s">
        <v>826</v>
      </c>
      <c r="B814" s="24" t="s">
        <v>1020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35059.199999999997</v>
      </c>
      <c r="L814" s="24" t="s">
        <v>826</v>
      </c>
      <c r="M814" s="24" t="s">
        <v>1020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35059.199999999997</v>
      </c>
      <c r="W814" t="s">
        <v>1125</v>
      </c>
      <c r="X814" t="s">
        <v>1125</v>
      </c>
    </row>
    <row r="815" spans="1:24" x14ac:dyDescent="0.25">
      <c r="A815" s="24" t="s">
        <v>826</v>
      </c>
      <c r="B815" s="24" t="s">
        <v>957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35059.199999999997</v>
      </c>
      <c r="L815" s="24"/>
      <c r="M815" s="24"/>
      <c r="W815" t="s">
        <v>1061</v>
      </c>
    </row>
    <row r="816" spans="1:24" x14ac:dyDescent="0.25">
      <c r="A816" s="24" t="s">
        <v>826</v>
      </c>
      <c r="B816" s="24" t="s">
        <v>54</v>
      </c>
      <c r="C816">
        <v>1287</v>
      </c>
      <c r="D816">
        <v>1034</v>
      </c>
      <c r="E816">
        <v>408.69565217391306</v>
      </c>
      <c r="F816">
        <v>10596</v>
      </c>
      <c r="G816">
        <v>26.24</v>
      </c>
      <c r="H816">
        <v>10.15</v>
      </c>
      <c r="I816">
        <v>-6.4999999999999982</v>
      </c>
      <c r="J816">
        <v>-39.039039039039032</v>
      </c>
      <c r="K816">
        <v>35059.199999999997</v>
      </c>
      <c r="L816" s="24" t="s">
        <v>826</v>
      </c>
      <c r="M816" s="24" t="s">
        <v>54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35059.199999999997</v>
      </c>
      <c r="W816" t="s">
        <v>827</v>
      </c>
      <c r="X816" t="s">
        <v>827</v>
      </c>
    </row>
    <row r="817" spans="1:24" x14ac:dyDescent="0.25">
      <c r="A817" s="24"/>
      <c r="B817" s="24"/>
      <c r="L817" s="24" t="s">
        <v>826</v>
      </c>
      <c r="M817" s="24" t="s">
        <v>56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35059.199999999997</v>
      </c>
      <c r="X817" t="s">
        <v>830</v>
      </c>
    </row>
    <row r="818" spans="1:24" x14ac:dyDescent="0.25">
      <c r="A818" s="24" t="s">
        <v>834</v>
      </c>
      <c r="B818" s="24" t="s">
        <v>41</v>
      </c>
      <c r="C818">
        <v>173</v>
      </c>
      <c r="D818">
        <v>12</v>
      </c>
      <c r="E818">
        <v>7.4534161490683228</v>
      </c>
      <c r="F818">
        <v>112</v>
      </c>
      <c r="G818">
        <v>22.68</v>
      </c>
      <c r="H818">
        <v>34.25</v>
      </c>
      <c r="I818">
        <v>-21.700000000000003</v>
      </c>
      <c r="J818">
        <v>-38.78462913315461</v>
      </c>
      <c r="K818">
        <v>35059.199999999997</v>
      </c>
      <c r="L818" s="24" t="s">
        <v>834</v>
      </c>
      <c r="M818" s="24" t="s">
        <v>41</v>
      </c>
      <c r="N818">
        <v>1</v>
      </c>
      <c r="O818">
        <v>1</v>
      </c>
      <c r="P818">
        <v>0</v>
      </c>
      <c r="Q818">
        <v>3</v>
      </c>
      <c r="R818">
        <v>28.91</v>
      </c>
      <c r="S818">
        <v>2623.45</v>
      </c>
      <c r="T818">
        <v>102.69999999999982</v>
      </c>
      <c r="U818">
        <v>4.0741842705543911</v>
      </c>
      <c r="V818">
        <v>35059.199999999997</v>
      </c>
      <c r="W818" t="s">
        <v>836</v>
      </c>
      <c r="X818" t="s">
        <v>836</v>
      </c>
    </row>
    <row r="819" spans="1:24" x14ac:dyDescent="0.25">
      <c r="A819" s="24"/>
      <c r="B819" s="24"/>
      <c r="L819" s="24" t="s">
        <v>834</v>
      </c>
      <c r="M819" s="24" t="s">
        <v>56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35059.199999999997</v>
      </c>
      <c r="X819" t="s">
        <v>838</v>
      </c>
    </row>
    <row r="820" spans="1:24" x14ac:dyDescent="0.25">
      <c r="A820" s="24" t="s">
        <v>834</v>
      </c>
      <c r="B820" s="24" t="s">
        <v>57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35059.199999999997</v>
      </c>
      <c r="L820" s="24" t="s">
        <v>834</v>
      </c>
      <c r="M820" s="24" t="s">
        <v>57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35059.199999999997</v>
      </c>
      <c r="W820" t="s">
        <v>839</v>
      </c>
      <c r="X820" t="s">
        <v>839</v>
      </c>
    </row>
    <row r="821" spans="1:24" x14ac:dyDescent="0.25">
      <c r="A821" s="24" t="s">
        <v>834</v>
      </c>
      <c r="B821" s="24" t="s">
        <v>59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35059.199999999997</v>
      </c>
      <c r="L821" s="24" t="s">
        <v>834</v>
      </c>
      <c r="M821" s="24" t="s">
        <v>59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35059.199999999997</v>
      </c>
      <c r="W821" t="s">
        <v>840</v>
      </c>
      <c r="X821" t="s">
        <v>840</v>
      </c>
    </row>
    <row r="822" spans="1:24" x14ac:dyDescent="0.25">
      <c r="A822" s="24" t="s">
        <v>834</v>
      </c>
      <c r="B822" s="24" t="s">
        <v>58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35059.199999999997</v>
      </c>
      <c r="L822" s="24" t="s">
        <v>834</v>
      </c>
      <c r="M822" s="24" t="s">
        <v>58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35059.199999999997</v>
      </c>
      <c r="W822" t="s">
        <v>841</v>
      </c>
      <c r="X822" t="s">
        <v>841</v>
      </c>
    </row>
    <row r="823" spans="1:24" x14ac:dyDescent="0.25">
      <c r="A823" s="24" t="s">
        <v>834</v>
      </c>
      <c r="B823" s="24" t="s">
        <v>1020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35059.199999999997</v>
      </c>
      <c r="L823" s="24" t="s">
        <v>834</v>
      </c>
      <c r="M823" s="24" t="s">
        <v>1020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35059.199999999997</v>
      </c>
      <c r="W823" t="s">
        <v>1126</v>
      </c>
      <c r="X823" t="s">
        <v>1126</v>
      </c>
    </row>
    <row r="824" spans="1:24" x14ac:dyDescent="0.25">
      <c r="A824" s="24" t="s">
        <v>834</v>
      </c>
      <c r="B824" s="24" t="s">
        <v>957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35059.199999999997</v>
      </c>
      <c r="L824" s="24"/>
      <c r="M824" s="24"/>
      <c r="W824" t="s">
        <v>1062</v>
      </c>
    </row>
    <row r="825" spans="1:24" x14ac:dyDescent="0.25">
      <c r="A825" s="24" t="s">
        <v>834</v>
      </c>
      <c r="B825" s="24" t="s">
        <v>54</v>
      </c>
      <c r="C825">
        <v>1888</v>
      </c>
      <c r="D825">
        <v>1888</v>
      </c>
      <c r="E825">
        <v>0</v>
      </c>
      <c r="F825">
        <v>8634</v>
      </c>
      <c r="G825">
        <v>26.74</v>
      </c>
      <c r="H825">
        <v>9.15</v>
      </c>
      <c r="I825">
        <v>-717.5</v>
      </c>
      <c r="J825">
        <v>-98.740796807266236</v>
      </c>
      <c r="K825">
        <v>35059.199999999997</v>
      </c>
      <c r="L825" s="24" t="s">
        <v>834</v>
      </c>
      <c r="M825" s="24" t="s">
        <v>54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35059.199999999997</v>
      </c>
      <c r="W825" t="s">
        <v>835</v>
      </c>
      <c r="X825" t="s">
        <v>835</v>
      </c>
    </row>
    <row r="826" spans="1:24" x14ac:dyDescent="0.25">
      <c r="A826" s="24" t="s">
        <v>834</v>
      </c>
      <c r="B826" s="24" t="s">
        <v>55</v>
      </c>
      <c r="C826">
        <v>1</v>
      </c>
      <c r="D826">
        <v>0</v>
      </c>
      <c r="E826">
        <v>0</v>
      </c>
      <c r="F826">
        <v>1</v>
      </c>
      <c r="G826">
        <v>31.92</v>
      </c>
      <c r="H826">
        <v>268.45</v>
      </c>
      <c r="I826">
        <v>-281.55</v>
      </c>
      <c r="J826">
        <v>-51.190909090909095</v>
      </c>
      <c r="K826">
        <v>35059.199999999997</v>
      </c>
      <c r="L826" s="24" t="s">
        <v>834</v>
      </c>
      <c r="M826" s="24" t="s">
        <v>55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35059.199999999997</v>
      </c>
      <c r="W826" t="s">
        <v>837</v>
      </c>
      <c r="X826" t="s">
        <v>837</v>
      </c>
    </row>
    <row r="827" spans="1:24" x14ac:dyDescent="0.25">
      <c r="A827" s="24" t="s">
        <v>842</v>
      </c>
      <c r="B827" s="24" t="s">
        <v>41</v>
      </c>
      <c r="C827">
        <v>154</v>
      </c>
      <c r="D827">
        <v>9</v>
      </c>
      <c r="E827">
        <v>6.2068965517241379</v>
      </c>
      <c r="F827">
        <v>114</v>
      </c>
      <c r="G827">
        <v>22.81</v>
      </c>
      <c r="H827">
        <v>30.5</v>
      </c>
      <c r="I827">
        <v>-23.5</v>
      </c>
      <c r="J827">
        <v>-43.518518518518519</v>
      </c>
      <c r="K827">
        <v>35059.199999999997</v>
      </c>
      <c r="L827" s="24" t="s">
        <v>842</v>
      </c>
      <c r="M827" s="24" t="s">
        <v>41</v>
      </c>
      <c r="N827">
        <v>2</v>
      </c>
      <c r="O827">
        <v>0</v>
      </c>
      <c r="P827">
        <v>0</v>
      </c>
      <c r="Q827">
        <v>1</v>
      </c>
      <c r="R827">
        <v>29.46</v>
      </c>
      <c r="S827">
        <v>2720.25</v>
      </c>
      <c r="T827">
        <v>-484.30000000000018</v>
      </c>
      <c r="U827">
        <v>-15.112886364700197</v>
      </c>
      <c r="V827">
        <v>35059.199999999997</v>
      </c>
      <c r="W827" t="s">
        <v>844</v>
      </c>
      <c r="X827" t="s">
        <v>844</v>
      </c>
    </row>
    <row r="828" spans="1:24" x14ac:dyDescent="0.25">
      <c r="A828" s="24" t="s">
        <v>842</v>
      </c>
      <c r="B828" s="24" t="s">
        <v>55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35059.199999999997</v>
      </c>
      <c r="L828" s="24" t="s">
        <v>842</v>
      </c>
      <c r="M828" s="24" t="s">
        <v>55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35059.199999999997</v>
      </c>
      <c r="W828" t="s">
        <v>845</v>
      </c>
      <c r="X828" t="s">
        <v>845</v>
      </c>
    </row>
    <row r="829" spans="1:24" x14ac:dyDescent="0.25">
      <c r="A829" s="24" t="s">
        <v>842</v>
      </c>
      <c r="B829" s="24" t="s">
        <v>56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35059.199999999997</v>
      </c>
      <c r="L829" s="24" t="s">
        <v>842</v>
      </c>
      <c r="M829" s="24" t="s">
        <v>56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35059.199999999997</v>
      </c>
      <c r="W829" t="s">
        <v>846</v>
      </c>
      <c r="X829" t="s">
        <v>846</v>
      </c>
    </row>
    <row r="830" spans="1:24" x14ac:dyDescent="0.25">
      <c r="A830" s="24" t="s">
        <v>842</v>
      </c>
      <c r="B830" s="24" t="s">
        <v>57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35059.199999999997</v>
      </c>
      <c r="L830" s="24" t="s">
        <v>842</v>
      </c>
      <c r="M830" s="24" t="s">
        <v>57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35059.199999999997</v>
      </c>
      <c r="W830" t="s">
        <v>847</v>
      </c>
      <c r="X830" t="s">
        <v>847</v>
      </c>
    </row>
    <row r="831" spans="1:24" x14ac:dyDescent="0.25">
      <c r="A831" s="24" t="s">
        <v>842</v>
      </c>
      <c r="B831" s="24" t="s">
        <v>59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35059.199999999997</v>
      </c>
      <c r="L831" s="24" t="s">
        <v>842</v>
      </c>
      <c r="M831" s="24" t="s">
        <v>59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35059.199999999997</v>
      </c>
      <c r="W831" t="s">
        <v>848</v>
      </c>
      <c r="X831" t="s">
        <v>848</v>
      </c>
    </row>
    <row r="832" spans="1:24" x14ac:dyDescent="0.25">
      <c r="A832" s="24" t="s">
        <v>842</v>
      </c>
      <c r="B832" s="24" t="s">
        <v>58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35059.199999999997</v>
      </c>
      <c r="L832" s="24" t="s">
        <v>842</v>
      </c>
      <c r="M832" s="24" t="s">
        <v>58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35059.199999999997</v>
      </c>
      <c r="W832" t="s">
        <v>849</v>
      </c>
      <c r="X832" t="s">
        <v>849</v>
      </c>
    </row>
    <row r="833" spans="1:24" x14ac:dyDescent="0.25">
      <c r="A833" s="24" t="s">
        <v>842</v>
      </c>
      <c r="B833" s="24" t="s">
        <v>1020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35059.199999999997</v>
      </c>
      <c r="L833" s="24" t="s">
        <v>842</v>
      </c>
      <c r="M833" s="24" t="s">
        <v>1020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35059.199999999997</v>
      </c>
      <c r="W833" t="s">
        <v>1127</v>
      </c>
      <c r="X833" t="s">
        <v>1127</v>
      </c>
    </row>
    <row r="834" spans="1:24" x14ac:dyDescent="0.25">
      <c r="A834" s="24" t="s">
        <v>842</v>
      </c>
      <c r="B834" s="24" t="s">
        <v>957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35059.199999999997</v>
      </c>
      <c r="L834" s="24"/>
      <c r="M834" s="24"/>
      <c r="W834" t="s">
        <v>1017</v>
      </c>
    </row>
    <row r="835" spans="1:24" x14ac:dyDescent="0.25">
      <c r="A835" s="24" t="s">
        <v>842</v>
      </c>
      <c r="B835" s="24" t="s">
        <v>54</v>
      </c>
      <c r="C835">
        <v>1139</v>
      </c>
      <c r="D835">
        <v>1139</v>
      </c>
      <c r="E835">
        <v>0</v>
      </c>
      <c r="F835">
        <v>7491</v>
      </c>
      <c r="G835">
        <v>27.35</v>
      </c>
      <c r="H835">
        <v>8.65</v>
      </c>
      <c r="I835">
        <v>-387.1</v>
      </c>
      <c r="J835">
        <v>-97.814276689829441</v>
      </c>
      <c r="K835">
        <v>35059.199999999997</v>
      </c>
      <c r="L835" s="24" t="s">
        <v>842</v>
      </c>
      <c r="M835" s="24" t="s">
        <v>54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35059.199999999997</v>
      </c>
      <c r="W835" t="s">
        <v>843</v>
      </c>
      <c r="X835" t="s">
        <v>843</v>
      </c>
    </row>
    <row r="836" spans="1:24" x14ac:dyDescent="0.25">
      <c r="A836" s="24" t="s">
        <v>850</v>
      </c>
      <c r="B836" s="24" t="s">
        <v>54</v>
      </c>
      <c r="C836">
        <v>595</v>
      </c>
      <c r="D836">
        <v>595</v>
      </c>
      <c r="E836">
        <v>0</v>
      </c>
      <c r="F836">
        <v>4172</v>
      </c>
      <c r="G836">
        <v>28.2</v>
      </c>
      <c r="H836">
        <v>8.5</v>
      </c>
      <c r="I836">
        <v>-371.15</v>
      </c>
      <c r="J836">
        <v>-97.761095746081921</v>
      </c>
      <c r="K836">
        <v>35059.199999999997</v>
      </c>
      <c r="L836" s="24" t="s">
        <v>850</v>
      </c>
      <c r="M836" s="24" t="s">
        <v>54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35059.199999999997</v>
      </c>
      <c r="W836" t="s">
        <v>851</v>
      </c>
      <c r="X836" t="s">
        <v>851</v>
      </c>
    </row>
    <row r="837" spans="1:24" x14ac:dyDescent="0.25">
      <c r="A837" s="24" t="s">
        <v>850</v>
      </c>
      <c r="B837" s="24" t="s">
        <v>41</v>
      </c>
      <c r="C837">
        <v>111</v>
      </c>
      <c r="D837">
        <v>-66</v>
      </c>
      <c r="E837">
        <v>-37.288135593220339</v>
      </c>
      <c r="F837">
        <v>409</v>
      </c>
      <c r="G837">
        <v>23.03</v>
      </c>
      <c r="H837">
        <v>28.8</v>
      </c>
      <c r="I837">
        <v>-13.2</v>
      </c>
      <c r="J837">
        <v>-31.428571428571427</v>
      </c>
      <c r="K837">
        <v>35059.199999999997</v>
      </c>
      <c r="L837" s="24" t="s">
        <v>850</v>
      </c>
      <c r="M837" s="24" t="s">
        <v>41</v>
      </c>
      <c r="N837">
        <v>2</v>
      </c>
      <c r="O837">
        <v>1</v>
      </c>
      <c r="P837">
        <v>100</v>
      </c>
      <c r="Q837">
        <v>2</v>
      </c>
      <c r="R837">
        <v>27</v>
      </c>
      <c r="S837">
        <v>2786.15</v>
      </c>
      <c r="T837">
        <v>85.75</v>
      </c>
      <c r="U837">
        <v>3.175455488075841</v>
      </c>
      <c r="V837">
        <v>35059.199999999997</v>
      </c>
      <c r="W837" t="s">
        <v>852</v>
      </c>
      <c r="X837" t="s">
        <v>852</v>
      </c>
    </row>
    <row r="838" spans="1:24" x14ac:dyDescent="0.25">
      <c r="A838" s="24" t="s">
        <v>850</v>
      </c>
      <c r="B838" s="24" t="s">
        <v>56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35059.199999999997</v>
      </c>
      <c r="L838" s="24" t="s">
        <v>850</v>
      </c>
      <c r="M838" s="24" t="s">
        <v>56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35059.199999999997</v>
      </c>
      <c r="W838" t="s">
        <v>854</v>
      </c>
      <c r="X838" t="s">
        <v>854</v>
      </c>
    </row>
    <row r="839" spans="1:24" x14ac:dyDescent="0.25">
      <c r="A839" s="24" t="s">
        <v>850</v>
      </c>
      <c r="B839" s="24" t="s">
        <v>57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35059.199999999997</v>
      </c>
      <c r="L839" s="24" t="s">
        <v>850</v>
      </c>
      <c r="M839" s="24" t="s">
        <v>57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35059.199999999997</v>
      </c>
      <c r="W839" t="s">
        <v>855</v>
      </c>
      <c r="X839" t="s">
        <v>855</v>
      </c>
    </row>
    <row r="840" spans="1:24" x14ac:dyDescent="0.25">
      <c r="A840" s="24" t="s">
        <v>850</v>
      </c>
      <c r="B840" s="24" t="s">
        <v>59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35059.199999999997</v>
      </c>
      <c r="L840" s="24" t="s">
        <v>850</v>
      </c>
      <c r="M840" s="24" t="s">
        <v>59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35059.199999999997</v>
      </c>
      <c r="W840" t="s">
        <v>856</v>
      </c>
      <c r="X840" t="s">
        <v>856</v>
      </c>
    </row>
    <row r="841" spans="1:24" x14ac:dyDescent="0.25">
      <c r="A841" s="24" t="s">
        <v>850</v>
      </c>
      <c r="B841" s="24" t="s">
        <v>58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35059.199999999997</v>
      </c>
      <c r="L841" s="24" t="s">
        <v>850</v>
      </c>
      <c r="M841" s="24" t="s">
        <v>58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35059.199999999997</v>
      </c>
      <c r="W841" t="s">
        <v>857</v>
      </c>
      <c r="X841" t="s">
        <v>857</v>
      </c>
    </row>
    <row r="842" spans="1:24" x14ac:dyDescent="0.25">
      <c r="A842" s="24" t="s">
        <v>850</v>
      </c>
      <c r="B842" s="24" t="s">
        <v>1020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35059.199999999997</v>
      </c>
      <c r="L842" s="24" t="s">
        <v>850</v>
      </c>
      <c r="M842" s="24" t="s">
        <v>1020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35059.199999999997</v>
      </c>
      <c r="W842" t="s">
        <v>1128</v>
      </c>
      <c r="X842" t="s">
        <v>1128</v>
      </c>
    </row>
    <row r="843" spans="1:24" x14ac:dyDescent="0.25">
      <c r="A843" s="24" t="s">
        <v>850</v>
      </c>
      <c r="B843" s="24" t="s">
        <v>957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35059.199999999997</v>
      </c>
      <c r="L843" s="24"/>
      <c r="M843" s="24"/>
      <c r="W843" t="s">
        <v>1063</v>
      </c>
    </row>
    <row r="844" spans="1:24" x14ac:dyDescent="0.25">
      <c r="A844" s="24" t="s">
        <v>850</v>
      </c>
      <c r="B844" s="24" t="s">
        <v>55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35059.199999999997</v>
      </c>
      <c r="L844" s="24" t="s">
        <v>850</v>
      </c>
      <c r="M844" s="24" t="s">
        <v>55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35059.199999999997</v>
      </c>
      <c r="W844" t="s">
        <v>853</v>
      </c>
      <c r="X844" t="s">
        <v>853</v>
      </c>
    </row>
    <row r="845" spans="1:24" x14ac:dyDescent="0.25">
      <c r="A845" s="24" t="s">
        <v>858</v>
      </c>
      <c r="B845" s="24" t="s">
        <v>41</v>
      </c>
      <c r="C845">
        <v>9245</v>
      </c>
      <c r="D845">
        <v>754</v>
      </c>
      <c r="E845">
        <v>8.8799905782593331</v>
      </c>
      <c r="F845">
        <v>12089</v>
      </c>
      <c r="G845">
        <v>23.42</v>
      </c>
      <c r="H845">
        <v>26.55</v>
      </c>
      <c r="I845">
        <v>-11.999999999999996</v>
      </c>
      <c r="J845">
        <v>-31.128404669260696</v>
      </c>
      <c r="K845">
        <v>35059.199999999997</v>
      </c>
      <c r="L845" s="24" t="s">
        <v>858</v>
      </c>
      <c r="M845" s="24" t="s">
        <v>41</v>
      </c>
      <c r="N845">
        <v>404</v>
      </c>
      <c r="O845">
        <v>-47</v>
      </c>
      <c r="P845">
        <v>-10.421286031042129</v>
      </c>
      <c r="Q845">
        <v>83</v>
      </c>
      <c r="R845">
        <v>17.88</v>
      </c>
      <c r="S845">
        <v>2832.4</v>
      </c>
      <c r="T845">
        <v>71.900000000000091</v>
      </c>
      <c r="U845">
        <v>2.6046006158304689</v>
      </c>
      <c r="V845">
        <v>35059.199999999997</v>
      </c>
      <c r="W845" t="s">
        <v>860</v>
      </c>
      <c r="X845" t="s">
        <v>860</v>
      </c>
    </row>
    <row r="846" spans="1:24" x14ac:dyDescent="0.25">
      <c r="A846" s="24" t="s">
        <v>858</v>
      </c>
      <c r="B846" s="24" t="s">
        <v>58</v>
      </c>
      <c r="C846">
        <v>2548</v>
      </c>
      <c r="D846">
        <v>344</v>
      </c>
      <c r="E846">
        <v>15.607985480943739</v>
      </c>
      <c r="F846">
        <v>1244</v>
      </c>
      <c r="G846">
        <v>20.84</v>
      </c>
      <c r="H846">
        <v>269.89999999999998</v>
      </c>
      <c r="I846">
        <v>-37.950000000000045</v>
      </c>
      <c r="J846">
        <v>-12.327432191002126</v>
      </c>
      <c r="K846">
        <v>35059.199999999997</v>
      </c>
      <c r="L846" s="24" t="s">
        <v>858</v>
      </c>
      <c r="M846" s="24" t="s">
        <v>58</v>
      </c>
      <c r="N846">
        <v>78</v>
      </c>
      <c r="O846">
        <v>19</v>
      </c>
      <c r="P846">
        <v>32.203389830508478</v>
      </c>
      <c r="Q846">
        <v>36</v>
      </c>
      <c r="R846">
        <v>25.24</v>
      </c>
      <c r="S846">
        <v>2906.45</v>
      </c>
      <c r="T846">
        <v>-68.550000000000182</v>
      </c>
      <c r="U846">
        <v>-2.3042016806722749</v>
      </c>
      <c r="V846">
        <v>35059.199999999997</v>
      </c>
      <c r="W846" t="s">
        <v>865</v>
      </c>
      <c r="X846" t="s">
        <v>865</v>
      </c>
    </row>
    <row r="847" spans="1:24" x14ac:dyDescent="0.25">
      <c r="A847" s="24" t="s">
        <v>858</v>
      </c>
      <c r="B847" s="24" t="s">
        <v>56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35059.199999999997</v>
      </c>
      <c r="L847" s="24" t="s">
        <v>858</v>
      </c>
      <c r="M847" s="24" t="s">
        <v>56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35059.199999999997</v>
      </c>
      <c r="W847" t="s">
        <v>862</v>
      </c>
      <c r="X847" t="s">
        <v>862</v>
      </c>
    </row>
    <row r="848" spans="1:24" x14ac:dyDescent="0.25">
      <c r="A848" s="24" t="s">
        <v>858</v>
      </c>
      <c r="B848" s="24" t="s">
        <v>57</v>
      </c>
      <c r="C848">
        <v>2</v>
      </c>
      <c r="D848">
        <v>2</v>
      </c>
      <c r="E848">
        <v>0</v>
      </c>
      <c r="F848">
        <v>2</v>
      </c>
      <c r="G848">
        <v>29.65</v>
      </c>
      <c r="H848">
        <v>398.9</v>
      </c>
      <c r="I848">
        <v>-547.55000000000007</v>
      </c>
      <c r="J848">
        <v>-57.853029742722804</v>
      </c>
      <c r="K848">
        <v>35059.199999999997</v>
      </c>
      <c r="L848" s="24" t="s">
        <v>858</v>
      </c>
      <c r="M848" s="24" t="s">
        <v>57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35059.199999999997</v>
      </c>
      <c r="W848" t="s">
        <v>863</v>
      </c>
      <c r="X848" t="s">
        <v>863</v>
      </c>
    </row>
    <row r="849" spans="1:24" x14ac:dyDescent="0.25">
      <c r="A849" s="24" t="s">
        <v>858</v>
      </c>
      <c r="B849" s="24" t="s">
        <v>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35059.199999999997</v>
      </c>
      <c r="L849" s="24" t="s">
        <v>858</v>
      </c>
      <c r="M849" s="24" t="s">
        <v>59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35059.199999999997</v>
      </c>
      <c r="W849" t="s">
        <v>864</v>
      </c>
      <c r="X849" t="s">
        <v>864</v>
      </c>
    </row>
    <row r="850" spans="1:24" x14ac:dyDescent="0.25">
      <c r="A850" s="24" t="s">
        <v>858</v>
      </c>
      <c r="B850" s="24" t="s">
        <v>54</v>
      </c>
      <c r="C850">
        <v>45142</v>
      </c>
      <c r="D850">
        <v>29874</v>
      </c>
      <c r="E850">
        <v>195.66413413675664</v>
      </c>
      <c r="F850">
        <v>149768</v>
      </c>
      <c r="G850">
        <v>28.97</v>
      </c>
      <c r="H850">
        <v>8.15</v>
      </c>
      <c r="I850">
        <v>-4.0499999999999989</v>
      </c>
      <c r="J850">
        <v>-33.1967213114754</v>
      </c>
      <c r="K850">
        <v>35059.199999999997</v>
      </c>
      <c r="L850" s="24" t="s">
        <v>858</v>
      </c>
      <c r="M850" s="24" t="s">
        <v>54</v>
      </c>
      <c r="N850">
        <v>3</v>
      </c>
      <c r="O850">
        <v>2</v>
      </c>
      <c r="P850">
        <v>200</v>
      </c>
      <c r="Q850">
        <v>9</v>
      </c>
      <c r="R850">
        <v>0</v>
      </c>
      <c r="S850">
        <v>2883.95</v>
      </c>
      <c r="T850">
        <v>118.39999999999964</v>
      </c>
      <c r="U850">
        <v>4.2812460450904748</v>
      </c>
      <c r="V850">
        <v>35059.199999999997</v>
      </c>
      <c r="W850" t="s">
        <v>859</v>
      </c>
      <c r="X850" t="s">
        <v>859</v>
      </c>
    </row>
    <row r="851" spans="1:24" x14ac:dyDescent="0.25">
      <c r="A851" s="24" t="s">
        <v>858</v>
      </c>
      <c r="B851" s="24" t="s">
        <v>1020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35059.199999999997</v>
      </c>
      <c r="L851" s="24" t="s">
        <v>858</v>
      </c>
      <c r="M851" s="24" t="s">
        <v>1020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35059.199999999997</v>
      </c>
      <c r="W851" t="s">
        <v>1133</v>
      </c>
      <c r="X851" t="s">
        <v>1133</v>
      </c>
    </row>
    <row r="852" spans="1:24" x14ac:dyDescent="0.25">
      <c r="A852" s="24" t="s">
        <v>858</v>
      </c>
      <c r="B852" s="24" t="s">
        <v>1197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35059.199999999997</v>
      </c>
      <c r="L852" s="24"/>
      <c r="M852" s="24"/>
      <c r="W852" t="s">
        <v>1198</v>
      </c>
    </row>
    <row r="853" spans="1:24" x14ac:dyDescent="0.25">
      <c r="A853" s="24" t="s">
        <v>858</v>
      </c>
      <c r="B853" s="24" t="s">
        <v>957</v>
      </c>
      <c r="C853">
        <v>76</v>
      </c>
      <c r="D853">
        <v>47</v>
      </c>
      <c r="E853">
        <v>162.06896551724137</v>
      </c>
      <c r="F853">
        <v>84</v>
      </c>
      <c r="G853">
        <v>19.48</v>
      </c>
      <c r="H853">
        <v>475</v>
      </c>
      <c r="I853">
        <v>-26.050000000000011</v>
      </c>
      <c r="J853">
        <v>-5.1990819279513047</v>
      </c>
      <c r="K853">
        <v>35059.199999999997</v>
      </c>
      <c r="L853" s="24"/>
      <c r="M853" s="24"/>
      <c r="W853" t="s">
        <v>965</v>
      </c>
    </row>
    <row r="854" spans="1:24" x14ac:dyDescent="0.25">
      <c r="A854" s="24" t="s">
        <v>858</v>
      </c>
      <c r="B854" s="24" t="s">
        <v>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35059.199999999997</v>
      </c>
      <c r="L854" s="24" t="s">
        <v>858</v>
      </c>
      <c r="M854" s="24" t="s">
        <v>55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35059.199999999997</v>
      </c>
      <c r="W854" t="s">
        <v>861</v>
      </c>
      <c r="X854" t="s">
        <v>861</v>
      </c>
    </row>
    <row r="855" spans="1:24" x14ac:dyDescent="0.25">
      <c r="A855" s="24" t="s">
        <v>866</v>
      </c>
      <c r="B855" s="24" t="s">
        <v>41</v>
      </c>
      <c r="C855">
        <v>72</v>
      </c>
      <c r="D855">
        <v>63</v>
      </c>
      <c r="E855">
        <v>700</v>
      </c>
      <c r="F855">
        <v>104</v>
      </c>
      <c r="G855">
        <v>23.7</v>
      </c>
      <c r="H855">
        <v>24.5</v>
      </c>
      <c r="I855">
        <v>-12.35</v>
      </c>
      <c r="J855">
        <v>-33.514246947082768</v>
      </c>
      <c r="K855">
        <v>35059.199999999997</v>
      </c>
      <c r="L855" s="24" t="s">
        <v>866</v>
      </c>
      <c r="M855" s="24" t="s">
        <v>41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35059.199999999997</v>
      </c>
      <c r="W855" t="s">
        <v>868</v>
      </c>
      <c r="X855" t="s">
        <v>868</v>
      </c>
    </row>
    <row r="856" spans="1:24" x14ac:dyDescent="0.25">
      <c r="A856" s="24" t="s">
        <v>866</v>
      </c>
      <c r="B856" s="24" t="s">
        <v>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35059.199999999997</v>
      </c>
      <c r="L856" s="24" t="s">
        <v>866</v>
      </c>
      <c r="M856" s="24" t="s">
        <v>55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35059.199999999997</v>
      </c>
      <c r="W856" t="s">
        <v>869</v>
      </c>
      <c r="X856" t="s">
        <v>869</v>
      </c>
    </row>
    <row r="857" spans="1:24" x14ac:dyDescent="0.25">
      <c r="A857" s="24" t="s">
        <v>866</v>
      </c>
      <c r="B857" s="24" t="s">
        <v>56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35059.199999999997</v>
      </c>
      <c r="L857" s="24" t="s">
        <v>866</v>
      </c>
      <c r="M857" s="24" t="s">
        <v>56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35059.199999999997</v>
      </c>
      <c r="W857" t="s">
        <v>870</v>
      </c>
      <c r="X857" t="s">
        <v>870</v>
      </c>
    </row>
    <row r="858" spans="1:24" x14ac:dyDescent="0.25">
      <c r="A858" s="24" t="s">
        <v>866</v>
      </c>
      <c r="B858" s="24" t="s">
        <v>57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35059.199999999997</v>
      </c>
      <c r="L858" s="24" t="s">
        <v>866</v>
      </c>
      <c r="M858" s="24" t="s">
        <v>57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35059.199999999997</v>
      </c>
      <c r="W858" t="s">
        <v>871</v>
      </c>
      <c r="X858" t="s">
        <v>871</v>
      </c>
    </row>
    <row r="859" spans="1:24" x14ac:dyDescent="0.25">
      <c r="A859" s="24" t="s">
        <v>866</v>
      </c>
      <c r="B859" s="24" t="s">
        <v>59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35059.199999999997</v>
      </c>
      <c r="L859" s="24" t="s">
        <v>866</v>
      </c>
      <c r="M859" s="24" t="s">
        <v>59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35059.199999999997</v>
      </c>
      <c r="W859" t="s">
        <v>872</v>
      </c>
      <c r="X859" t="s">
        <v>872</v>
      </c>
    </row>
    <row r="860" spans="1:24" x14ac:dyDescent="0.25">
      <c r="A860" s="24" t="s">
        <v>866</v>
      </c>
      <c r="B860" s="24" t="s">
        <v>58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35059.199999999997</v>
      </c>
      <c r="L860" s="24" t="s">
        <v>866</v>
      </c>
      <c r="M860" s="24" t="s">
        <v>58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35059.199999999997</v>
      </c>
      <c r="W860" t="s">
        <v>873</v>
      </c>
      <c r="X860" t="s">
        <v>873</v>
      </c>
    </row>
    <row r="861" spans="1:24" x14ac:dyDescent="0.25">
      <c r="A861" s="24" t="s">
        <v>866</v>
      </c>
      <c r="B861" s="24" t="s">
        <v>1020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35059.199999999997</v>
      </c>
      <c r="L861" s="24" t="s">
        <v>866</v>
      </c>
      <c r="M861" s="24" t="s">
        <v>1020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35059.199999999997</v>
      </c>
      <c r="W861" t="s">
        <v>1134</v>
      </c>
      <c r="X861" t="s">
        <v>1134</v>
      </c>
    </row>
    <row r="862" spans="1:24" x14ac:dyDescent="0.25">
      <c r="A862" s="24" t="s">
        <v>866</v>
      </c>
      <c r="B862" s="24" t="s">
        <v>957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35059.199999999997</v>
      </c>
      <c r="L862" s="24"/>
      <c r="M862" s="24"/>
      <c r="W862" t="s">
        <v>1064</v>
      </c>
    </row>
    <row r="863" spans="1:24" x14ac:dyDescent="0.25">
      <c r="A863" s="24" t="s">
        <v>866</v>
      </c>
      <c r="B863" s="24" t="s">
        <v>54</v>
      </c>
      <c r="C863">
        <v>647</v>
      </c>
      <c r="D863">
        <v>646</v>
      </c>
      <c r="E863">
        <v>64600</v>
      </c>
      <c r="F863">
        <v>3594</v>
      </c>
      <c r="G863">
        <v>29.53</v>
      </c>
      <c r="H863">
        <v>7.25</v>
      </c>
      <c r="I863">
        <v>-369.5</v>
      </c>
      <c r="J863">
        <v>-98.075646980756474</v>
      </c>
      <c r="K863">
        <v>35059.199999999997</v>
      </c>
      <c r="L863" s="24" t="s">
        <v>866</v>
      </c>
      <c r="M863" s="24" t="s">
        <v>54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35059.199999999997</v>
      </c>
      <c r="W863" t="s">
        <v>867</v>
      </c>
      <c r="X863" t="s">
        <v>867</v>
      </c>
    </row>
    <row r="864" spans="1:24" x14ac:dyDescent="0.25">
      <c r="A864" s="24" t="s">
        <v>874</v>
      </c>
      <c r="B864" s="24" t="s">
        <v>54</v>
      </c>
      <c r="C864">
        <v>620</v>
      </c>
      <c r="D864">
        <v>620</v>
      </c>
      <c r="E864">
        <v>0</v>
      </c>
      <c r="F864">
        <v>4052</v>
      </c>
      <c r="G864">
        <v>30.07</v>
      </c>
      <c r="H864">
        <v>6.5</v>
      </c>
      <c r="I864">
        <v>-353.6</v>
      </c>
      <c r="J864">
        <v>-98.19494584837544</v>
      </c>
      <c r="K864">
        <v>35059.199999999997</v>
      </c>
      <c r="L864" s="24" t="s">
        <v>874</v>
      </c>
      <c r="M864" s="24" t="s">
        <v>54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35059.199999999997</v>
      </c>
      <c r="W864" t="s">
        <v>875</v>
      </c>
      <c r="X864" t="s">
        <v>875</v>
      </c>
    </row>
    <row r="865" spans="1:24" x14ac:dyDescent="0.25">
      <c r="A865" s="24" t="s">
        <v>874</v>
      </c>
      <c r="B865" s="24" t="s">
        <v>41</v>
      </c>
      <c r="C865">
        <v>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35059.199999999997</v>
      </c>
      <c r="L865" s="24" t="s">
        <v>874</v>
      </c>
      <c r="M865" s="24" t="s">
        <v>41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35059.199999999997</v>
      </c>
      <c r="W865" t="s">
        <v>876</v>
      </c>
      <c r="X865" t="s">
        <v>876</v>
      </c>
    </row>
    <row r="866" spans="1:24" x14ac:dyDescent="0.25">
      <c r="A866" s="24" t="s">
        <v>874</v>
      </c>
      <c r="B866" s="24" t="s">
        <v>55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35059.199999999997</v>
      </c>
      <c r="L866" s="24" t="s">
        <v>874</v>
      </c>
      <c r="M866" s="24" t="s">
        <v>55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35059.199999999997</v>
      </c>
      <c r="W866" t="s">
        <v>877</v>
      </c>
      <c r="X866" t="s">
        <v>877</v>
      </c>
    </row>
    <row r="867" spans="1:24" x14ac:dyDescent="0.25">
      <c r="A867" s="24" t="s">
        <v>874</v>
      </c>
      <c r="B867" s="24" t="s">
        <v>56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35059.199999999997</v>
      </c>
      <c r="L867" s="24" t="s">
        <v>874</v>
      </c>
      <c r="M867" s="24" t="s">
        <v>56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35059.199999999997</v>
      </c>
      <c r="W867" t="s">
        <v>878</v>
      </c>
      <c r="X867" t="s">
        <v>878</v>
      </c>
    </row>
    <row r="868" spans="1:24" x14ac:dyDescent="0.25">
      <c r="A868" s="24" t="s">
        <v>874</v>
      </c>
      <c r="B868" s="24" t="s">
        <v>57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35059.199999999997</v>
      </c>
      <c r="L868" s="24" t="s">
        <v>874</v>
      </c>
      <c r="M868" s="24" t="s">
        <v>57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35059.199999999997</v>
      </c>
      <c r="W868" t="s">
        <v>879</v>
      </c>
      <c r="X868" t="s">
        <v>879</v>
      </c>
    </row>
    <row r="869" spans="1:24" x14ac:dyDescent="0.25">
      <c r="A869" s="24" t="s">
        <v>874</v>
      </c>
      <c r="B869" s="24" t="s">
        <v>59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35059.199999999997</v>
      </c>
      <c r="L869" s="24" t="s">
        <v>874</v>
      </c>
      <c r="M869" s="24" t="s">
        <v>59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35059.199999999997</v>
      </c>
      <c r="W869" t="s">
        <v>880</v>
      </c>
      <c r="X869" t="s">
        <v>880</v>
      </c>
    </row>
    <row r="870" spans="1:24" x14ac:dyDescent="0.25">
      <c r="A870" s="24" t="s">
        <v>874</v>
      </c>
      <c r="B870" s="24" t="s">
        <v>58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35059.199999999997</v>
      </c>
      <c r="L870" s="24" t="s">
        <v>874</v>
      </c>
      <c r="M870" s="24" t="s">
        <v>58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35059.199999999997</v>
      </c>
      <c r="W870" t="s">
        <v>881</v>
      </c>
      <c r="X870" t="s">
        <v>881</v>
      </c>
    </row>
    <row r="871" spans="1:24" x14ac:dyDescent="0.25">
      <c r="A871" s="24" t="s">
        <v>874</v>
      </c>
      <c r="B871" s="24" t="s">
        <v>1020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35059.199999999997</v>
      </c>
      <c r="L871" s="24" t="s">
        <v>874</v>
      </c>
      <c r="M871" s="24" t="s">
        <v>1020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35059.199999999997</v>
      </c>
      <c r="W871" t="s">
        <v>1135</v>
      </c>
      <c r="X871" t="s">
        <v>1135</v>
      </c>
    </row>
    <row r="872" spans="1:24" x14ac:dyDescent="0.25">
      <c r="A872" s="24" t="s">
        <v>874</v>
      </c>
      <c r="B872" s="24" t="s">
        <v>957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35059.199999999997</v>
      </c>
      <c r="L872" s="24"/>
      <c r="M872" s="24"/>
      <c r="W872" t="s">
        <v>1065</v>
      </c>
    </row>
    <row r="873" spans="1:24" x14ac:dyDescent="0.25">
      <c r="A873" s="24" t="s">
        <v>882</v>
      </c>
      <c r="B873" s="24" t="s">
        <v>54</v>
      </c>
      <c r="C873">
        <v>298</v>
      </c>
      <c r="D873">
        <v>298</v>
      </c>
      <c r="E873">
        <v>0</v>
      </c>
      <c r="F873">
        <v>2035</v>
      </c>
      <c r="G873">
        <v>30.92</v>
      </c>
      <c r="H873">
        <v>6.15</v>
      </c>
      <c r="I873">
        <v>-337.95000000000005</v>
      </c>
      <c r="J873">
        <v>-98.212728857890156</v>
      </c>
      <c r="K873">
        <v>35059.199999999997</v>
      </c>
      <c r="L873" s="24" t="s">
        <v>882</v>
      </c>
      <c r="M873" s="24" t="s">
        <v>54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35059.199999999997</v>
      </c>
      <c r="W873" t="s">
        <v>883</v>
      </c>
      <c r="X873" t="s">
        <v>883</v>
      </c>
    </row>
    <row r="874" spans="1:24" x14ac:dyDescent="0.25">
      <c r="A874" s="24" t="s">
        <v>882</v>
      </c>
      <c r="B874" s="24" t="s">
        <v>41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35059.199999999997</v>
      </c>
      <c r="L874" s="24" t="s">
        <v>882</v>
      </c>
      <c r="M874" s="24" t="s">
        <v>41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35059.199999999997</v>
      </c>
      <c r="W874" t="s">
        <v>884</v>
      </c>
      <c r="X874" t="s">
        <v>884</v>
      </c>
    </row>
    <row r="875" spans="1:24" x14ac:dyDescent="0.25">
      <c r="A875" s="24" t="s">
        <v>882</v>
      </c>
      <c r="B875" s="24" t="s">
        <v>56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35059.199999999997</v>
      </c>
      <c r="L875" s="24" t="s">
        <v>882</v>
      </c>
      <c r="M875" s="24" t="s">
        <v>56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35059.199999999997</v>
      </c>
      <c r="W875" t="s">
        <v>886</v>
      </c>
      <c r="X875" t="s">
        <v>886</v>
      </c>
    </row>
    <row r="876" spans="1:24" x14ac:dyDescent="0.25">
      <c r="A876" s="24" t="s">
        <v>882</v>
      </c>
      <c r="B876" s="24" t="s">
        <v>57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35059.199999999997</v>
      </c>
      <c r="L876" s="24" t="s">
        <v>882</v>
      </c>
      <c r="M876" s="24" t="s">
        <v>57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35059.199999999997</v>
      </c>
      <c r="W876" t="s">
        <v>887</v>
      </c>
      <c r="X876" t="s">
        <v>887</v>
      </c>
    </row>
    <row r="877" spans="1:24" x14ac:dyDescent="0.25">
      <c r="A877" s="24" t="s">
        <v>882</v>
      </c>
      <c r="B877" s="24" t="s">
        <v>59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35059.199999999997</v>
      </c>
      <c r="L877" s="24" t="s">
        <v>882</v>
      </c>
      <c r="M877" s="24" t="s">
        <v>59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35059.199999999997</v>
      </c>
      <c r="W877" t="s">
        <v>888</v>
      </c>
      <c r="X877" t="s">
        <v>888</v>
      </c>
    </row>
    <row r="878" spans="1:24" x14ac:dyDescent="0.25">
      <c r="A878" s="24" t="s">
        <v>882</v>
      </c>
      <c r="B878" s="24" t="s">
        <v>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35059.199999999997</v>
      </c>
      <c r="L878" s="24" t="s">
        <v>882</v>
      </c>
      <c r="M878" s="24" t="s">
        <v>58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35059.199999999997</v>
      </c>
      <c r="W878" t="s">
        <v>889</v>
      </c>
      <c r="X878" t="s">
        <v>889</v>
      </c>
    </row>
    <row r="879" spans="1:24" x14ac:dyDescent="0.25">
      <c r="A879" s="24" t="s">
        <v>882</v>
      </c>
      <c r="B879" s="24" t="s">
        <v>1020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35059.199999999997</v>
      </c>
      <c r="L879" s="24" t="s">
        <v>882</v>
      </c>
      <c r="M879" s="24" t="s">
        <v>1020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35059.199999999997</v>
      </c>
      <c r="W879" t="s">
        <v>1136</v>
      </c>
      <c r="X879" t="s">
        <v>1136</v>
      </c>
    </row>
    <row r="880" spans="1:24" x14ac:dyDescent="0.25">
      <c r="A880" s="24" t="s">
        <v>882</v>
      </c>
      <c r="B880" s="24" t="s">
        <v>957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35059.199999999997</v>
      </c>
      <c r="L880" s="24"/>
      <c r="M880" s="24"/>
      <c r="W880" t="s">
        <v>1066</v>
      </c>
    </row>
    <row r="881" spans="1:24" x14ac:dyDescent="0.25">
      <c r="A881" s="24" t="s">
        <v>882</v>
      </c>
      <c r="B881" s="24" t="s">
        <v>55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35059.199999999997</v>
      </c>
      <c r="L881" s="24" t="s">
        <v>882</v>
      </c>
      <c r="M881" s="24" t="s">
        <v>55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35059.199999999997</v>
      </c>
      <c r="W881" t="s">
        <v>885</v>
      </c>
      <c r="X881" t="s">
        <v>885</v>
      </c>
    </row>
    <row r="882" spans="1:24" x14ac:dyDescent="0.25">
      <c r="A882" s="24" t="s">
        <v>890</v>
      </c>
      <c r="B882" s="24" t="s">
        <v>41</v>
      </c>
      <c r="C882">
        <v>110</v>
      </c>
      <c r="D882">
        <v>63</v>
      </c>
      <c r="E882">
        <v>134.04255319148936</v>
      </c>
      <c r="F882">
        <v>259</v>
      </c>
      <c r="G882">
        <v>24.68</v>
      </c>
      <c r="H882">
        <v>19.3</v>
      </c>
      <c r="I882">
        <v>-6.75</v>
      </c>
      <c r="J882">
        <v>-25.911708253358924</v>
      </c>
      <c r="K882">
        <v>35059.199999999997</v>
      </c>
      <c r="L882" s="24" t="s">
        <v>890</v>
      </c>
      <c r="M882" s="24" t="s">
        <v>41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35059.199999999997</v>
      </c>
      <c r="W882" t="s">
        <v>892</v>
      </c>
      <c r="X882" t="s">
        <v>892</v>
      </c>
    </row>
    <row r="883" spans="1:24" x14ac:dyDescent="0.25">
      <c r="A883" s="24" t="s">
        <v>890</v>
      </c>
      <c r="B883" s="24" t="s">
        <v>55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35059.199999999997</v>
      </c>
      <c r="L883" s="24" t="s">
        <v>890</v>
      </c>
      <c r="M883" s="24" t="s">
        <v>55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35059.199999999997</v>
      </c>
      <c r="W883" t="s">
        <v>893</v>
      </c>
      <c r="X883" t="s">
        <v>893</v>
      </c>
    </row>
    <row r="884" spans="1:24" x14ac:dyDescent="0.25">
      <c r="A884" s="24" t="s">
        <v>890</v>
      </c>
      <c r="B884" s="24" t="s">
        <v>57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35059.199999999997</v>
      </c>
      <c r="L884" s="24" t="s">
        <v>890</v>
      </c>
      <c r="M884" s="24" t="s">
        <v>57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35059.199999999997</v>
      </c>
      <c r="W884" t="s">
        <v>895</v>
      </c>
      <c r="X884" t="s">
        <v>895</v>
      </c>
    </row>
    <row r="885" spans="1:24" x14ac:dyDescent="0.25">
      <c r="A885" s="24" t="s">
        <v>890</v>
      </c>
      <c r="B885" s="24" t="s">
        <v>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35059.199999999997</v>
      </c>
      <c r="L885" s="24" t="s">
        <v>890</v>
      </c>
      <c r="M885" s="24" t="s">
        <v>59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35059.199999999997</v>
      </c>
      <c r="W885" t="s">
        <v>896</v>
      </c>
      <c r="X885" t="s">
        <v>896</v>
      </c>
    </row>
    <row r="886" spans="1:24" x14ac:dyDescent="0.25">
      <c r="A886" s="24" t="s">
        <v>890</v>
      </c>
      <c r="B886" s="24" t="s">
        <v>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35059.199999999997</v>
      </c>
      <c r="L886" s="24" t="s">
        <v>890</v>
      </c>
      <c r="M886" s="24" t="s">
        <v>58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35059.199999999997</v>
      </c>
      <c r="W886" t="s">
        <v>897</v>
      </c>
      <c r="X886" t="s">
        <v>897</v>
      </c>
    </row>
    <row r="887" spans="1:24" x14ac:dyDescent="0.25">
      <c r="A887" s="24" t="s">
        <v>890</v>
      </c>
      <c r="B887" s="24" t="s">
        <v>1020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35059.199999999997</v>
      </c>
      <c r="L887" s="24" t="s">
        <v>890</v>
      </c>
      <c r="M887" s="24" t="s">
        <v>1020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35059.199999999997</v>
      </c>
      <c r="W887" t="s">
        <v>1137</v>
      </c>
      <c r="X887" t="s">
        <v>1137</v>
      </c>
    </row>
    <row r="888" spans="1:24" x14ac:dyDescent="0.25">
      <c r="A888" s="24" t="s">
        <v>890</v>
      </c>
      <c r="B888" s="24" t="s">
        <v>957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35059.199999999997</v>
      </c>
      <c r="L888" s="24"/>
      <c r="M888" s="24"/>
      <c r="W888" t="s">
        <v>1067</v>
      </c>
    </row>
    <row r="889" spans="1:24" x14ac:dyDescent="0.25">
      <c r="A889" s="24" t="s">
        <v>890</v>
      </c>
      <c r="B889" s="24" t="s">
        <v>54</v>
      </c>
      <c r="C889">
        <v>128</v>
      </c>
      <c r="D889">
        <v>128</v>
      </c>
      <c r="E889">
        <v>0</v>
      </c>
      <c r="F889">
        <v>770</v>
      </c>
      <c r="G889">
        <v>31.33</v>
      </c>
      <c r="H889">
        <v>6.2</v>
      </c>
      <c r="I889">
        <v>-322.5</v>
      </c>
      <c r="J889">
        <v>-98.113781563735941</v>
      </c>
      <c r="K889">
        <v>35059.199999999997</v>
      </c>
      <c r="L889" s="24" t="s">
        <v>890</v>
      </c>
      <c r="M889" s="24" t="s">
        <v>54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35059.199999999997</v>
      </c>
      <c r="W889" t="s">
        <v>891</v>
      </c>
      <c r="X889" t="s">
        <v>891</v>
      </c>
    </row>
    <row r="890" spans="1:24" x14ac:dyDescent="0.25">
      <c r="A890" s="24" t="s">
        <v>890</v>
      </c>
      <c r="B890" s="24" t="s">
        <v>56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35059.199999999997</v>
      </c>
      <c r="L890" s="24" t="s">
        <v>890</v>
      </c>
      <c r="M890" s="24" t="s">
        <v>56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35059.199999999997</v>
      </c>
      <c r="W890" t="s">
        <v>894</v>
      </c>
      <c r="X890" t="s">
        <v>894</v>
      </c>
    </row>
    <row r="891" spans="1:24" x14ac:dyDescent="0.25">
      <c r="A891" s="24" t="s">
        <v>898</v>
      </c>
      <c r="B891" s="24" t="s">
        <v>41</v>
      </c>
      <c r="C891">
        <v>3896</v>
      </c>
      <c r="D891">
        <v>210</v>
      </c>
      <c r="E891">
        <v>5.6972327726532823</v>
      </c>
      <c r="F891">
        <v>3626</v>
      </c>
      <c r="G891">
        <v>24.77</v>
      </c>
      <c r="H891">
        <v>17.8</v>
      </c>
      <c r="I891">
        <v>-7.5</v>
      </c>
      <c r="J891">
        <v>-29.644268774703558</v>
      </c>
      <c r="K891">
        <v>35059.199999999997</v>
      </c>
      <c r="L891" s="24" t="s">
        <v>898</v>
      </c>
      <c r="M891" s="24" t="s">
        <v>41</v>
      </c>
      <c r="N891">
        <v>15</v>
      </c>
      <c r="O891">
        <v>0</v>
      </c>
      <c r="P891">
        <v>0</v>
      </c>
      <c r="Q891">
        <v>3</v>
      </c>
      <c r="R891">
        <v>0</v>
      </c>
      <c r="S891">
        <v>3300</v>
      </c>
      <c r="T891">
        <v>-80</v>
      </c>
      <c r="U891">
        <v>-2.3668639053254439</v>
      </c>
      <c r="V891">
        <v>35059.199999999997</v>
      </c>
      <c r="W891" t="s">
        <v>900</v>
      </c>
      <c r="X891" t="s">
        <v>900</v>
      </c>
    </row>
    <row r="892" spans="1:24" x14ac:dyDescent="0.25">
      <c r="A892" s="24" t="s">
        <v>898</v>
      </c>
      <c r="B892" s="24" t="s">
        <v>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35059.199999999997</v>
      </c>
      <c r="L892" s="24" t="s">
        <v>898</v>
      </c>
      <c r="M892" s="24" t="s">
        <v>56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35059.199999999997</v>
      </c>
      <c r="W892" t="s">
        <v>902</v>
      </c>
      <c r="X892" t="s">
        <v>902</v>
      </c>
    </row>
    <row r="893" spans="1:24" x14ac:dyDescent="0.25">
      <c r="A893" s="24" t="s">
        <v>898</v>
      </c>
      <c r="B893" s="24" t="s">
        <v>57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35059.199999999997</v>
      </c>
      <c r="L893" s="24" t="s">
        <v>898</v>
      </c>
      <c r="M893" s="24" t="s">
        <v>57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35059.199999999997</v>
      </c>
      <c r="W893" t="s">
        <v>903</v>
      </c>
      <c r="X893" t="s">
        <v>903</v>
      </c>
    </row>
    <row r="894" spans="1:24" x14ac:dyDescent="0.25">
      <c r="A894" s="24" t="s">
        <v>898</v>
      </c>
      <c r="B894" s="24" t="s">
        <v>59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35059.199999999997</v>
      </c>
      <c r="L894" s="24" t="s">
        <v>898</v>
      </c>
      <c r="M894" s="24" t="s">
        <v>59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35059.199999999997</v>
      </c>
      <c r="W894" t="s">
        <v>904</v>
      </c>
      <c r="X894" t="s">
        <v>904</v>
      </c>
    </row>
    <row r="895" spans="1:24" x14ac:dyDescent="0.25">
      <c r="A895" s="24" t="s">
        <v>898</v>
      </c>
      <c r="B895" s="24" t="s">
        <v>58</v>
      </c>
      <c r="C895">
        <v>728</v>
      </c>
      <c r="D895">
        <v>335</v>
      </c>
      <c r="E895">
        <v>85.241730279898221</v>
      </c>
      <c r="F895">
        <v>1009</v>
      </c>
      <c r="G895">
        <v>21.03</v>
      </c>
      <c r="H895">
        <v>204.9</v>
      </c>
      <c r="I895">
        <v>-21.900000000000009</v>
      </c>
      <c r="J895">
        <v>-9.6560846560846585</v>
      </c>
      <c r="K895">
        <v>35059.199999999997</v>
      </c>
      <c r="L895" s="24" t="s">
        <v>898</v>
      </c>
      <c r="M895" s="24" t="s">
        <v>58</v>
      </c>
      <c r="N895">
        <v>2</v>
      </c>
      <c r="O895">
        <v>1</v>
      </c>
      <c r="P895">
        <v>100</v>
      </c>
      <c r="Q895">
        <v>2</v>
      </c>
      <c r="R895">
        <v>22.51</v>
      </c>
      <c r="S895">
        <v>3210.95</v>
      </c>
      <c r="T895">
        <v>-185.05000000000015</v>
      </c>
      <c r="U895">
        <v>-5.4490577149587809</v>
      </c>
      <c r="V895">
        <v>35059.199999999997</v>
      </c>
      <c r="W895" t="s">
        <v>905</v>
      </c>
      <c r="X895" t="s">
        <v>905</v>
      </c>
    </row>
    <row r="896" spans="1:24" x14ac:dyDescent="0.25">
      <c r="A896" s="24" t="s">
        <v>898</v>
      </c>
      <c r="B896" s="24" t="s">
        <v>1020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35059.199999999997</v>
      </c>
      <c r="L896" s="24" t="s">
        <v>898</v>
      </c>
      <c r="M896" s="24" t="s">
        <v>1020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35059.199999999997</v>
      </c>
      <c r="W896" t="s">
        <v>1138</v>
      </c>
      <c r="X896" t="s">
        <v>1138</v>
      </c>
    </row>
    <row r="897" spans="1:24" x14ac:dyDescent="0.25">
      <c r="A897" s="24" t="s">
        <v>898</v>
      </c>
      <c r="B897" s="24" t="s">
        <v>957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35059.199999999997</v>
      </c>
      <c r="L897" s="24"/>
      <c r="M897" s="24"/>
      <c r="W897" t="s">
        <v>974</v>
      </c>
    </row>
    <row r="898" spans="1:24" x14ac:dyDescent="0.25">
      <c r="A898" s="24" t="s">
        <v>898</v>
      </c>
      <c r="B898" s="24" t="s">
        <v>54</v>
      </c>
      <c r="C898">
        <v>12534</v>
      </c>
      <c r="D898">
        <v>7195</v>
      </c>
      <c r="E898">
        <v>134.7630642442405</v>
      </c>
      <c r="F898">
        <v>66117</v>
      </c>
      <c r="G898">
        <v>32.01</v>
      </c>
      <c r="H898">
        <v>6.2</v>
      </c>
      <c r="I898">
        <v>-2.8999999999999995</v>
      </c>
      <c r="J898">
        <v>-31.868131868131865</v>
      </c>
      <c r="K898">
        <v>35059.199999999997</v>
      </c>
      <c r="L898" s="24" t="s">
        <v>898</v>
      </c>
      <c r="M898" s="24" t="s">
        <v>54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35059.199999999997</v>
      </c>
      <c r="W898" t="s">
        <v>899</v>
      </c>
      <c r="X898" t="s">
        <v>899</v>
      </c>
    </row>
    <row r="899" spans="1:24" x14ac:dyDescent="0.25">
      <c r="A899" s="24" t="s">
        <v>898</v>
      </c>
      <c r="B899" s="24" t="s">
        <v>55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35059.199999999997</v>
      </c>
      <c r="L899" s="24" t="s">
        <v>898</v>
      </c>
      <c r="M899" s="24" t="s">
        <v>55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35059.199999999997</v>
      </c>
      <c r="W899" t="s">
        <v>901</v>
      </c>
      <c r="X899" t="s">
        <v>901</v>
      </c>
    </row>
    <row r="900" spans="1:24" x14ac:dyDescent="0.25">
      <c r="A900" s="24" t="s">
        <v>906</v>
      </c>
      <c r="B900" s="24" t="s">
        <v>41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35059.199999999997</v>
      </c>
      <c r="L900" s="24" t="s">
        <v>906</v>
      </c>
      <c r="M900" s="24" t="s">
        <v>41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35059.199999999997</v>
      </c>
      <c r="W900" t="s">
        <v>908</v>
      </c>
      <c r="X900" t="s">
        <v>908</v>
      </c>
    </row>
    <row r="901" spans="1:24" x14ac:dyDescent="0.25">
      <c r="A901" s="24" t="s">
        <v>906</v>
      </c>
      <c r="B901" s="24" t="s">
        <v>55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35059.199999999997</v>
      </c>
      <c r="L901" s="24" t="s">
        <v>906</v>
      </c>
      <c r="M901" s="24" t="s">
        <v>55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35059.199999999997</v>
      </c>
      <c r="W901" t="s">
        <v>909</v>
      </c>
      <c r="X901" t="s">
        <v>909</v>
      </c>
    </row>
    <row r="902" spans="1:24" x14ac:dyDescent="0.25">
      <c r="A902" s="24" t="s">
        <v>906</v>
      </c>
      <c r="B902" s="24" t="s">
        <v>56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35059.199999999997</v>
      </c>
      <c r="L902" s="24" t="s">
        <v>906</v>
      </c>
      <c r="M902" s="24" t="s">
        <v>56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35059.199999999997</v>
      </c>
      <c r="W902" t="s">
        <v>910</v>
      </c>
      <c r="X902" t="s">
        <v>910</v>
      </c>
    </row>
    <row r="903" spans="1:24" x14ac:dyDescent="0.25">
      <c r="A903" s="24" t="s">
        <v>906</v>
      </c>
      <c r="B903" s="24" t="s">
        <v>57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35059.199999999997</v>
      </c>
      <c r="L903" s="24" t="s">
        <v>906</v>
      </c>
      <c r="M903" s="24" t="s">
        <v>57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35059.199999999997</v>
      </c>
      <c r="W903" t="s">
        <v>911</v>
      </c>
      <c r="X903" t="s">
        <v>911</v>
      </c>
    </row>
    <row r="904" spans="1:24" x14ac:dyDescent="0.25">
      <c r="A904" s="24" t="s">
        <v>906</v>
      </c>
      <c r="B904" s="24" t="s">
        <v>59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35059.199999999997</v>
      </c>
      <c r="L904" s="24" t="s">
        <v>906</v>
      </c>
      <c r="M904" s="24" t="s">
        <v>59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35059.199999999997</v>
      </c>
      <c r="W904" t="s">
        <v>912</v>
      </c>
      <c r="X904" t="s">
        <v>912</v>
      </c>
    </row>
    <row r="905" spans="1:24" x14ac:dyDescent="0.25">
      <c r="A905" s="24" t="s">
        <v>906</v>
      </c>
      <c r="B905" s="24" t="s">
        <v>58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35059.199999999997</v>
      </c>
      <c r="L905" s="24" t="s">
        <v>906</v>
      </c>
      <c r="M905" s="24" t="s">
        <v>58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35059.199999999997</v>
      </c>
      <c r="W905" t="s">
        <v>913</v>
      </c>
      <c r="X905" t="s">
        <v>913</v>
      </c>
    </row>
    <row r="906" spans="1:24" x14ac:dyDescent="0.25">
      <c r="A906" s="24" t="s">
        <v>906</v>
      </c>
      <c r="B906" s="24" t="s">
        <v>1020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35059.199999999997</v>
      </c>
      <c r="L906" s="24" t="s">
        <v>906</v>
      </c>
      <c r="M906" s="24" t="s">
        <v>1020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35059.199999999997</v>
      </c>
      <c r="W906" t="s">
        <v>1139</v>
      </c>
      <c r="X906" t="s">
        <v>1139</v>
      </c>
    </row>
    <row r="907" spans="1:24" x14ac:dyDescent="0.25">
      <c r="A907" s="24" t="s">
        <v>906</v>
      </c>
      <c r="B907" s="24" t="s">
        <v>957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35059.199999999997</v>
      </c>
      <c r="L907" s="24"/>
      <c r="M907" s="24"/>
      <c r="W907" t="s">
        <v>1068</v>
      </c>
    </row>
    <row r="908" spans="1:24" x14ac:dyDescent="0.25">
      <c r="A908" s="24" t="s">
        <v>906</v>
      </c>
      <c r="B908" s="24" t="s">
        <v>54</v>
      </c>
      <c r="C908">
        <v>347</v>
      </c>
      <c r="D908">
        <v>347</v>
      </c>
      <c r="E908">
        <v>0</v>
      </c>
      <c r="F908">
        <v>591</v>
      </c>
      <c r="G908">
        <v>32.909999999999997</v>
      </c>
      <c r="H908">
        <v>6.65</v>
      </c>
      <c r="I908">
        <v>-292.95000000000005</v>
      </c>
      <c r="J908">
        <v>-97.780373831775719</v>
      </c>
      <c r="K908">
        <v>35059.199999999997</v>
      </c>
      <c r="L908" s="24" t="s">
        <v>906</v>
      </c>
      <c r="M908" s="24" t="s">
        <v>54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35059.199999999997</v>
      </c>
      <c r="W908" t="s">
        <v>907</v>
      </c>
      <c r="X908" t="s">
        <v>907</v>
      </c>
    </row>
    <row r="909" spans="1:24" x14ac:dyDescent="0.25">
      <c r="A909" s="24" t="s">
        <v>914</v>
      </c>
      <c r="B909" s="24" t="s">
        <v>54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35059.199999999997</v>
      </c>
      <c r="L909" s="24" t="s">
        <v>914</v>
      </c>
      <c r="M909" s="24" t="s">
        <v>54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35059.199999999997</v>
      </c>
      <c r="W909" t="s">
        <v>915</v>
      </c>
      <c r="X909" t="s">
        <v>915</v>
      </c>
    </row>
    <row r="910" spans="1:24" x14ac:dyDescent="0.25">
      <c r="A910" s="24" t="s">
        <v>914</v>
      </c>
      <c r="B910" s="24" t="s">
        <v>41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35059.199999999997</v>
      </c>
      <c r="L910" s="24" t="s">
        <v>914</v>
      </c>
      <c r="M910" s="24" t="s">
        <v>41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35059.199999999997</v>
      </c>
      <c r="W910" t="s">
        <v>916</v>
      </c>
      <c r="X910" t="s">
        <v>916</v>
      </c>
    </row>
    <row r="911" spans="1:24" x14ac:dyDescent="0.25">
      <c r="A911" s="24" t="s">
        <v>914</v>
      </c>
      <c r="B911" s="24" t="s">
        <v>56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35059.199999999997</v>
      </c>
      <c r="L911" s="24" t="s">
        <v>914</v>
      </c>
      <c r="M911" s="24" t="s">
        <v>56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35059.199999999997</v>
      </c>
      <c r="W911" t="s">
        <v>918</v>
      </c>
      <c r="X911" t="s">
        <v>918</v>
      </c>
    </row>
    <row r="912" spans="1:24" x14ac:dyDescent="0.25">
      <c r="A912" s="24" t="s">
        <v>914</v>
      </c>
      <c r="B912" s="24" t="s">
        <v>57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35059.199999999997</v>
      </c>
      <c r="L912" s="24" t="s">
        <v>914</v>
      </c>
      <c r="M912" s="24" t="s">
        <v>57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35059.199999999997</v>
      </c>
      <c r="W912" t="s">
        <v>919</v>
      </c>
      <c r="X912" t="s">
        <v>919</v>
      </c>
    </row>
    <row r="913" spans="1:24" x14ac:dyDescent="0.25">
      <c r="A913" s="24" t="s">
        <v>914</v>
      </c>
      <c r="B913" s="24" t="s">
        <v>59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35059.199999999997</v>
      </c>
      <c r="L913" s="24" t="s">
        <v>914</v>
      </c>
      <c r="M913" s="24" t="s">
        <v>59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35059.199999999997</v>
      </c>
      <c r="W913" t="s">
        <v>920</v>
      </c>
      <c r="X913" t="s">
        <v>920</v>
      </c>
    </row>
    <row r="914" spans="1:24" x14ac:dyDescent="0.25">
      <c r="A914" s="24" t="s">
        <v>914</v>
      </c>
      <c r="B914" s="24" t="s">
        <v>58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35059.199999999997</v>
      </c>
      <c r="L914" s="24" t="s">
        <v>914</v>
      </c>
      <c r="M914" s="24" t="s">
        <v>58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35059.199999999997</v>
      </c>
      <c r="W914" t="s">
        <v>921</v>
      </c>
      <c r="X914" t="s">
        <v>921</v>
      </c>
    </row>
    <row r="915" spans="1:24" x14ac:dyDescent="0.25">
      <c r="A915" s="24" t="s">
        <v>914</v>
      </c>
      <c r="B915" s="24" t="s">
        <v>1020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35059.199999999997</v>
      </c>
      <c r="L915" s="24" t="s">
        <v>914</v>
      </c>
      <c r="M915" s="24" t="s">
        <v>1020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35059.199999999997</v>
      </c>
      <c r="W915" t="s">
        <v>1140</v>
      </c>
      <c r="X915" t="s">
        <v>1140</v>
      </c>
    </row>
    <row r="916" spans="1:24" x14ac:dyDescent="0.25">
      <c r="A916" s="24" t="s">
        <v>914</v>
      </c>
      <c r="B916" s="24" t="s">
        <v>957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35059.199999999997</v>
      </c>
      <c r="L916" s="24"/>
      <c r="M916" s="24"/>
      <c r="W916" t="s">
        <v>1069</v>
      </c>
    </row>
    <row r="917" spans="1:24" x14ac:dyDescent="0.25">
      <c r="A917" s="24" t="s">
        <v>914</v>
      </c>
      <c r="B917" s="24" t="s">
        <v>55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35059.199999999997</v>
      </c>
      <c r="L917" s="24" t="s">
        <v>914</v>
      </c>
      <c r="M917" s="24" t="s">
        <v>55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35059.199999999997</v>
      </c>
      <c r="W917" t="s">
        <v>917</v>
      </c>
      <c r="X917" t="s">
        <v>917</v>
      </c>
    </row>
    <row r="918" spans="1:24" x14ac:dyDescent="0.25">
      <c r="A918" s="24" t="s">
        <v>922</v>
      </c>
      <c r="B918" s="24" t="s">
        <v>41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35059.199999999997</v>
      </c>
      <c r="L918" s="24" t="s">
        <v>922</v>
      </c>
      <c r="M918" s="24" t="s">
        <v>41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35059.199999999997</v>
      </c>
      <c r="W918" t="s">
        <v>924</v>
      </c>
      <c r="X918" t="s">
        <v>924</v>
      </c>
    </row>
    <row r="919" spans="1:24" x14ac:dyDescent="0.25">
      <c r="A919" s="24" t="s">
        <v>922</v>
      </c>
      <c r="B919" s="24" t="s">
        <v>59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35059.199999999997</v>
      </c>
      <c r="L919" s="24" t="s">
        <v>922</v>
      </c>
      <c r="M919" s="24" t="s">
        <v>59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35059.199999999997</v>
      </c>
      <c r="W919" t="s">
        <v>928</v>
      </c>
      <c r="X919" t="s">
        <v>928</v>
      </c>
    </row>
    <row r="920" spans="1:24" x14ac:dyDescent="0.25">
      <c r="A920" s="24" t="s">
        <v>922</v>
      </c>
      <c r="B920" s="24" t="s">
        <v>56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35059.199999999997</v>
      </c>
      <c r="L920" s="24" t="s">
        <v>922</v>
      </c>
      <c r="M920" s="24" t="s">
        <v>56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35059.199999999997</v>
      </c>
      <c r="W920" t="s">
        <v>926</v>
      </c>
      <c r="X920" t="s">
        <v>926</v>
      </c>
    </row>
    <row r="921" spans="1:24" x14ac:dyDescent="0.25">
      <c r="A921" s="24" t="s">
        <v>922</v>
      </c>
      <c r="B921" s="24" t="s">
        <v>57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35059.199999999997</v>
      </c>
      <c r="L921" s="24" t="s">
        <v>922</v>
      </c>
      <c r="M921" s="24" t="s">
        <v>57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35059.199999999997</v>
      </c>
      <c r="W921" t="s">
        <v>927</v>
      </c>
      <c r="X921" t="s">
        <v>927</v>
      </c>
    </row>
    <row r="922" spans="1:24" x14ac:dyDescent="0.25">
      <c r="A922" s="24" t="s">
        <v>922</v>
      </c>
      <c r="B922" s="24" t="s">
        <v>54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35059.199999999997</v>
      </c>
      <c r="L922" s="24" t="s">
        <v>922</v>
      </c>
      <c r="M922" s="24" t="s">
        <v>54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35059.199999999997</v>
      </c>
      <c r="W922" t="s">
        <v>923</v>
      </c>
      <c r="X922" t="s">
        <v>923</v>
      </c>
    </row>
    <row r="923" spans="1:24" x14ac:dyDescent="0.25">
      <c r="A923" s="24" t="s">
        <v>922</v>
      </c>
      <c r="B923" s="24" t="s">
        <v>58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35059.199999999997</v>
      </c>
      <c r="L923" s="24" t="s">
        <v>922</v>
      </c>
      <c r="M923" s="24" t="s">
        <v>58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35059.199999999997</v>
      </c>
      <c r="W923" t="s">
        <v>929</v>
      </c>
      <c r="X923" t="s">
        <v>929</v>
      </c>
    </row>
    <row r="924" spans="1:24" x14ac:dyDescent="0.25">
      <c r="A924" s="24" t="s">
        <v>922</v>
      </c>
      <c r="B924" s="24" t="s">
        <v>1020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35059.199999999997</v>
      </c>
      <c r="L924" s="24" t="s">
        <v>922</v>
      </c>
      <c r="M924" s="24" t="s">
        <v>1020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35059.199999999997</v>
      </c>
      <c r="W924" t="s">
        <v>1141</v>
      </c>
      <c r="X924" t="s">
        <v>1141</v>
      </c>
    </row>
    <row r="925" spans="1:24" x14ac:dyDescent="0.25">
      <c r="A925" s="24" t="s">
        <v>922</v>
      </c>
      <c r="B925" s="24" t="s">
        <v>957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35059.199999999997</v>
      </c>
      <c r="L925" s="24"/>
      <c r="M925" s="24"/>
      <c r="W925" t="s">
        <v>1070</v>
      </c>
    </row>
    <row r="926" spans="1:24" x14ac:dyDescent="0.25">
      <c r="A926" s="24" t="s">
        <v>922</v>
      </c>
      <c r="B926" s="24" t="s">
        <v>55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35059.199999999997</v>
      </c>
      <c r="L926" s="24" t="s">
        <v>922</v>
      </c>
      <c r="M926" s="24" t="s">
        <v>55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35059.199999999997</v>
      </c>
      <c r="W926" t="s">
        <v>925</v>
      </c>
      <c r="X926" t="s">
        <v>925</v>
      </c>
    </row>
    <row r="927" spans="1:24" x14ac:dyDescent="0.25">
      <c r="A927" s="24" t="s">
        <v>930</v>
      </c>
      <c r="B927" s="24" t="s">
        <v>54</v>
      </c>
      <c r="C927">
        <v>25</v>
      </c>
      <c r="D927">
        <v>25</v>
      </c>
      <c r="E927">
        <v>0</v>
      </c>
      <c r="F927">
        <v>202</v>
      </c>
      <c r="G927">
        <v>34.49</v>
      </c>
      <c r="H927">
        <v>5.5</v>
      </c>
      <c r="I927">
        <v>-293.95</v>
      </c>
      <c r="J927">
        <v>-98.163299382200677</v>
      </c>
      <c r="K927">
        <v>35059.199999999997</v>
      </c>
      <c r="L927" s="24" t="s">
        <v>930</v>
      </c>
      <c r="M927" s="24" t="s">
        <v>54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35059.199999999997</v>
      </c>
      <c r="W927" t="s">
        <v>931</v>
      </c>
      <c r="X927" t="s">
        <v>931</v>
      </c>
    </row>
    <row r="928" spans="1:24" x14ac:dyDescent="0.25">
      <c r="A928" s="24" t="s">
        <v>930</v>
      </c>
      <c r="B928" s="24" t="s">
        <v>55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35059.199999999997</v>
      </c>
      <c r="L928" s="24" t="s">
        <v>930</v>
      </c>
      <c r="M928" s="24" t="s">
        <v>55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35059.199999999997</v>
      </c>
      <c r="W928" t="s">
        <v>933</v>
      </c>
      <c r="X928" t="s">
        <v>933</v>
      </c>
    </row>
    <row r="929" spans="1:24" x14ac:dyDescent="0.25">
      <c r="A929" s="24" t="s">
        <v>930</v>
      </c>
      <c r="B929" s="24" t="s">
        <v>56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35059.199999999997</v>
      </c>
      <c r="L929" s="24" t="s">
        <v>930</v>
      </c>
      <c r="M929" s="24" t="s">
        <v>56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35059.199999999997</v>
      </c>
      <c r="W929" t="s">
        <v>934</v>
      </c>
      <c r="X929" t="s">
        <v>934</v>
      </c>
    </row>
    <row r="930" spans="1:24" x14ac:dyDescent="0.25">
      <c r="A930" s="24" t="s">
        <v>930</v>
      </c>
      <c r="B930" s="24" t="s">
        <v>57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35059.199999999997</v>
      </c>
      <c r="L930" s="24" t="s">
        <v>930</v>
      </c>
      <c r="M930" s="24" t="s">
        <v>57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35059.199999999997</v>
      </c>
      <c r="W930" t="s">
        <v>935</v>
      </c>
      <c r="X930" t="s">
        <v>935</v>
      </c>
    </row>
    <row r="931" spans="1:24" x14ac:dyDescent="0.25">
      <c r="A931" s="24" t="s">
        <v>930</v>
      </c>
      <c r="B931" s="24" t="s">
        <v>59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35059.199999999997</v>
      </c>
      <c r="L931" s="24" t="s">
        <v>930</v>
      </c>
      <c r="M931" s="24" t="s">
        <v>59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35059.199999999997</v>
      </c>
      <c r="W931" t="s">
        <v>936</v>
      </c>
      <c r="X931" t="s">
        <v>936</v>
      </c>
    </row>
    <row r="932" spans="1:24" x14ac:dyDescent="0.25">
      <c r="A932" s="24" t="s">
        <v>930</v>
      </c>
      <c r="B932" s="24" t="s">
        <v>58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35059.199999999997</v>
      </c>
      <c r="L932" s="24" t="s">
        <v>930</v>
      </c>
      <c r="M932" s="24" t="s">
        <v>58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35059.199999999997</v>
      </c>
      <c r="W932" t="s">
        <v>937</v>
      </c>
      <c r="X932" t="s">
        <v>937</v>
      </c>
    </row>
    <row r="933" spans="1:24" x14ac:dyDescent="0.25">
      <c r="A933" s="24" t="s">
        <v>930</v>
      </c>
      <c r="B933" s="24" t="s">
        <v>1020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35059.199999999997</v>
      </c>
      <c r="L933" s="24" t="s">
        <v>930</v>
      </c>
      <c r="M933" s="24" t="s">
        <v>1020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35059.199999999997</v>
      </c>
      <c r="W933" t="s">
        <v>1142</v>
      </c>
      <c r="X933" t="s">
        <v>1142</v>
      </c>
    </row>
    <row r="934" spans="1:24" x14ac:dyDescent="0.25">
      <c r="A934" s="24" t="s">
        <v>930</v>
      </c>
      <c r="B934" s="24" t="s">
        <v>957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35059.199999999997</v>
      </c>
      <c r="L934" s="24"/>
      <c r="M934" s="24"/>
      <c r="W934" t="s">
        <v>1071</v>
      </c>
    </row>
    <row r="935" spans="1:24" x14ac:dyDescent="0.25">
      <c r="A935" s="24" t="s">
        <v>930</v>
      </c>
      <c r="B935" s="24" t="s">
        <v>41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35059.199999999997</v>
      </c>
      <c r="L935" s="24" t="s">
        <v>930</v>
      </c>
      <c r="M935" s="24" t="s">
        <v>41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35059.199999999997</v>
      </c>
      <c r="W935" t="s">
        <v>932</v>
      </c>
      <c r="X935" t="s">
        <v>932</v>
      </c>
    </row>
    <row r="936" spans="1:24" x14ac:dyDescent="0.25">
      <c r="A936" s="24" t="s">
        <v>938</v>
      </c>
      <c r="B936" s="24" t="s">
        <v>54</v>
      </c>
      <c r="C936">
        <v>11340</v>
      </c>
      <c r="D936">
        <v>2608</v>
      </c>
      <c r="E936">
        <v>29.867155290884103</v>
      </c>
      <c r="F936">
        <v>48447</v>
      </c>
      <c r="G936">
        <v>35.32</v>
      </c>
      <c r="H936">
        <v>5.85</v>
      </c>
      <c r="I936">
        <v>-1.1000000000000003</v>
      </c>
      <c r="J936">
        <v>-15.827338129496409</v>
      </c>
      <c r="K936">
        <v>35059.199999999997</v>
      </c>
      <c r="L936" s="24" t="s">
        <v>938</v>
      </c>
      <c r="M936" s="24" t="s">
        <v>54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35059.199999999997</v>
      </c>
      <c r="W936" t="s">
        <v>966</v>
      </c>
      <c r="X936" t="s">
        <v>966</v>
      </c>
    </row>
    <row r="937" spans="1:24" x14ac:dyDescent="0.25">
      <c r="A937" s="24" t="s">
        <v>938</v>
      </c>
      <c r="B937" s="24" t="s">
        <v>41</v>
      </c>
      <c r="C937">
        <v>6343</v>
      </c>
      <c r="D937">
        <v>-179</v>
      </c>
      <c r="E937">
        <v>-2.7445568843912911</v>
      </c>
      <c r="F937">
        <v>6649</v>
      </c>
      <c r="G937">
        <v>26.84</v>
      </c>
      <c r="H937">
        <v>14.05</v>
      </c>
      <c r="I937">
        <v>-4.8499999999999979</v>
      </c>
      <c r="J937">
        <v>-25.661375661375651</v>
      </c>
      <c r="K937">
        <v>35059.199999999997</v>
      </c>
      <c r="L937" s="24" t="s">
        <v>938</v>
      </c>
      <c r="M937" s="24" t="s">
        <v>41</v>
      </c>
      <c r="N937">
        <v>252</v>
      </c>
      <c r="O937">
        <v>-1</v>
      </c>
      <c r="P937">
        <v>-0.39525691699604742</v>
      </c>
      <c r="Q937">
        <v>14</v>
      </c>
      <c r="R937">
        <v>33.130000000000003</v>
      </c>
      <c r="S937">
        <v>3871.15</v>
      </c>
      <c r="T937">
        <v>88.550000000000182</v>
      </c>
      <c r="U937">
        <v>2.3409823930629776</v>
      </c>
      <c r="V937">
        <v>35059.199999999997</v>
      </c>
      <c r="W937" t="s">
        <v>939</v>
      </c>
      <c r="X937" t="s">
        <v>939</v>
      </c>
    </row>
    <row r="938" spans="1:24" x14ac:dyDescent="0.25">
      <c r="A938" s="24" t="s">
        <v>938</v>
      </c>
      <c r="B938" s="24" t="s">
        <v>55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35059.199999999997</v>
      </c>
      <c r="L938" s="24" t="s">
        <v>938</v>
      </c>
      <c r="M938" s="24" t="s">
        <v>55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35059.199999999997</v>
      </c>
      <c r="W938" t="s">
        <v>952</v>
      </c>
      <c r="X938" t="s">
        <v>952</v>
      </c>
    </row>
    <row r="939" spans="1:24" x14ac:dyDescent="0.25">
      <c r="A939" s="24" t="s">
        <v>938</v>
      </c>
      <c r="B939" s="24" t="s">
        <v>56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35059.199999999997</v>
      </c>
      <c r="L939" s="24" t="s">
        <v>938</v>
      </c>
      <c r="M939" s="24" t="s">
        <v>56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35059.199999999997</v>
      </c>
      <c r="W939" t="s">
        <v>953</v>
      </c>
      <c r="X939" t="s">
        <v>953</v>
      </c>
    </row>
    <row r="940" spans="1:24" x14ac:dyDescent="0.25">
      <c r="A940" s="24" t="s">
        <v>938</v>
      </c>
      <c r="B940" s="24" t="s">
        <v>57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35059.199999999997</v>
      </c>
      <c r="L940" s="24" t="s">
        <v>938</v>
      </c>
      <c r="M940" s="24" t="s">
        <v>57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35059.199999999997</v>
      </c>
      <c r="W940" t="s">
        <v>954</v>
      </c>
      <c r="X940" t="s">
        <v>954</v>
      </c>
    </row>
    <row r="941" spans="1:24" x14ac:dyDescent="0.25">
      <c r="A941" s="24" t="s">
        <v>938</v>
      </c>
      <c r="B941" s="24" t="s">
        <v>59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35059.199999999997</v>
      </c>
      <c r="L941" s="24" t="s">
        <v>938</v>
      </c>
      <c r="M941" s="24" t="s">
        <v>59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35059.199999999997</v>
      </c>
      <c r="W941" t="s">
        <v>955</v>
      </c>
      <c r="X941" t="s">
        <v>955</v>
      </c>
    </row>
    <row r="942" spans="1:24" x14ac:dyDescent="0.25">
      <c r="A942" s="24" t="s">
        <v>938</v>
      </c>
      <c r="B942" s="24" t="s">
        <v>58</v>
      </c>
      <c r="C942">
        <v>1251</v>
      </c>
      <c r="D942">
        <v>223</v>
      </c>
      <c r="E942">
        <v>21.692607003891052</v>
      </c>
      <c r="F942">
        <v>628</v>
      </c>
      <c r="G942">
        <v>21.24</v>
      </c>
      <c r="H942">
        <v>150.05000000000001</v>
      </c>
      <c r="I942">
        <v>-18.5</v>
      </c>
      <c r="J942">
        <v>-10.975971521803618</v>
      </c>
      <c r="K942">
        <v>35059.199999999997</v>
      </c>
      <c r="L942" s="24" t="s">
        <v>938</v>
      </c>
      <c r="M942" s="24" t="s">
        <v>58</v>
      </c>
      <c r="N942">
        <v>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35059.199999999997</v>
      </c>
      <c r="W942" t="s">
        <v>956</v>
      </c>
      <c r="X942" t="s">
        <v>956</v>
      </c>
    </row>
    <row r="943" spans="1:24" x14ac:dyDescent="0.25">
      <c r="A943" s="24" t="s">
        <v>938</v>
      </c>
      <c r="B943" s="24" t="s">
        <v>1020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35059.199999999997</v>
      </c>
      <c r="L943" s="24" t="s">
        <v>938</v>
      </c>
      <c r="M943" s="24" t="s">
        <v>1020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35059.199999999997</v>
      </c>
      <c r="W943" t="s">
        <v>1090</v>
      </c>
      <c r="X943" t="s">
        <v>1090</v>
      </c>
    </row>
    <row r="944" spans="1:24" x14ac:dyDescent="0.25">
      <c r="A944" s="24" t="s">
        <v>938</v>
      </c>
      <c r="B944" s="24" t="s">
        <v>957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35059.199999999997</v>
      </c>
      <c r="L944" s="24"/>
      <c r="M944" s="24"/>
      <c r="W944" t="s">
        <v>1018</v>
      </c>
    </row>
    <row r="945" spans="1:24" x14ac:dyDescent="0.25">
      <c r="A945" s="24" t="s">
        <v>940</v>
      </c>
      <c r="B945" s="24" t="s">
        <v>54</v>
      </c>
      <c r="C945">
        <v>40</v>
      </c>
      <c r="D945">
        <v>40</v>
      </c>
      <c r="E945">
        <v>0</v>
      </c>
      <c r="F945">
        <v>312</v>
      </c>
      <c r="G945">
        <v>36.06</v>
      </c>
      <c r="H945">
        <v>5.8</v>
      </c>
      <c r="I945">
        <v>-229.05</v>
      </c>
      <c r="J945">
        <v>-97.530338513945082</v>
      </c>
      <c r="K945">
        <v>35059.199999999997</v>
      </c>
      <c r="L945" s="24" t="s">
        <v>940</v>
      </c>
      <c r="M945" s="24" t="s">
        <v>54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35059.199999999997</v>
      </c>
      <c r="W945" t="s">
        <v>958</v>
      </c>
      <c r="X945" t="s">
        <v>958</v>
      </c>
    </row>
    <row r="946" spans="1:24" x14ac:dyDescent="0.25">
      <c r="A946" s="24" t="s">
        <v>940</v>
      </c>
      <c r="B946" s="24" t="s">
        <v>41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35059.199999999997</v>
      </c>
      <c r="L946" s="24" t="s">
        <v>940</v>
      </c>
      <c r="M946" s="24" t="s">
        <v>41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35059.199999999997</v>
      </c>
      <c r="W946" t="s">
        <v>959</v>
      </c>
      <c r="X946" t="s">
        <v>959</v>
      </c>
    </row>
    <row r="947" spans="1:24" x14ac:dyDescent="0.25">
      <c r="A947" s="24" t="s">
        <v>940</v>
      </c>
      <c r="B947" s="24" t="s">
        <v>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35059.199999999997</v>
      </c>
      <c r="L947" s="24" t="s">
        <v>940</v>
      </c>
      <c r="M947" s="24" t="s">
        <v>56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35059.199999999997</v>
      </c>
      <c r="W947" t="s">
        <v>968</v>
      </c>
      <c r="X947" t="s">
        <v>968</v>
      </c>
    </row>
    <row r="948" spans="1:24" x14ac:dyDescent="0.25">
      <c r="A948" s="24" t="s">
        <v>940</v>
      </c>
      <c r="B948" s="24" t="s">
        <v>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35059.199999999997</v>
      </c>
      <c r="L948" s="24" t="s">
        <v>940</v>
      </c>
      <c r="M948" s="24" t="s">
        <v>57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35059.199999999997</v>
      </c>
      <c r="W948" t="s">
        <v>961</v>
      </c>
      <c r="X948" t="s">
        <v>961</v>
      </c>
    </row>
    <row r="949" spans="1:24" x14ac:dyDescent="0.25">
      <c r="A949" s="24" t="s">
        <v>940</v>
      </c>
      <c r="B949" s="24" t="s">
        <v>59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35059.199999999997</v>
      </c>
      <c r="L949" s="24" t="s">
        <v>940</v>
      </c>
      <c r="M949" s="24" t="s">
        <v>59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35059.199999999997</v>
      </c>
      <c r="W949" t="s">
        <v>962</v>
      </c>
      <c r="X949" t="s">
        <v>962</v>
      </c>
    </row>
    <row r="950" spans="1:24" x14ac:dyDescent="0.25">
      <c r="A950" s="24" t="s">
        <v>940</v>
      </c>
      <c r="B950" s="24" t="s">
        <v>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35059.199999999997</v>
      </c>
      <c r="L950" s="24" t="s">
        <v>940</v>
      </c>
      <c r="M950" s="24" t="s">
        <v>58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35059.199999999997</v>
      </c>
      <c r="W950" t="s">
        <v>963</v>
      </c>
      <c r="X950" t="s">
        <v>963</v>
      </c>
    </row>
    <row r="951" spans="1:24" x14ac:dyDescent="0.25">
      <c r="A951" s="24" t="s">
        <v>940</v>
      </c>
      <c r="B951" s="24" t="s">
        <v>1020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35059.199999999997</v>
      </c>
      <c r="L951" s="24" t="s">
        <v>940</v>
      </c>
      <c r="M951" s="24" t="s">
        <v>1020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35059.199999999997</v>
      </c>
      <c r="W951" t="s">
        <v>1143</v>
      </c>
      <c r="X951" t="s">
        <v>1143</v>
      </c>
    </row>
    <row r="952" spans="1:24" x14ac:dyDescent="0.25">
      <c r="A952" s="24" t="s">
        <v>940</v>
      </c>
      <c r="B952" s="24" t="s">
        <v>957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35059.199999999997</v>
      </c>
      <c r="L952" s="24"/>
      <c r="M952" s="24"/>
      <c r="W952" t="s">
        <v>1072</v>
      </c>
    </row>
    <row r="953" spans="1:24" x14ac:dyDescent="0.25">
      <c r="A953" s="24" t="s">
        <v>940</v>
      </c>
      <c r="B953" s="24" t="s">
        <v>55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35059.199999999997</v>
      </c>
      <c r="L953" s="24" t="s">
        <v>940</v>
      </c>
      <c r="M953" s="24" t="s">
        <v>55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35059.199999999997</v>
      </c>
      <c r="W953" t="s">
        <v>960</v>
      </c>
      <c r="X953" t="s">
        <v>960</v>
      </c>
    </row>
    <row r="954" spans="1:24" x14ac:dyDescent="0.25">
      <c r="A954" s="24" t="s">
        <v>976</v>
      </c>
      <c r="B954" s="24" t="s">
        <v>41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35059.199999999997</v>
      </c>
      <c r="L954" s="24" t="s">
        <v>976</v>
      </c>
      <c r="M954" s="24" t="s">
        <v>41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35059.199999999997</v>
      </c>
      <c r="W954" t="s">
        <v>978</v>
      </c>
      <c r="X954" t="s">
        <v>978</v>
      </c>
    </row>
    <row r="955" spans="1:24" x14ac:dyDescent="0.25">
      <c r="A955" s="24" t="s">
        <v>976</v>
      </c>
      <c r="B955" s="24" t="s">
        <v>59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35059.199999999997</v>
      </c>
      <c r="L955" s="24" t="s">
        <v>976</v>
      </c>
      <c r="M955" s="24" t="s">
        <v>59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35059.199999999997</v>
      </c>
      <c r="W955" t="s">
        <v>982</v>
      </c>
      <c r="X955" t="s">
        <v>982</v>
      </c>
    </row>
    <row r="956" spans="1:24" x14ac:dyDescent="0.25">
      <c r="A956" s="24" t="s">
        <v>976</v>
      </c>
      <c r="B956" s="24" t="s">
        <v>56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35059.199999999997</v>
      </c>
      <c r="L956" s="24" t="s">
        <v>976</v>
      </c>
      <c r="M956" s="24" t="s">
        <v>56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35059.199999999997</v>
      </c>
      <c r="W956" t="s">
        <v>980</v>
      </c>
      <c r="X956" t="s">
        <v>980</v>
      </c>
    </row>
    <row r="957" spans="1:24" x14ac:dyDescent="0.25">
      <c r="A957" s="24" t="s">
        <v>976</v>
      </c>
      <c r="B957" s="24" t="s">
        <v>57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35059.199999999997</v>
      </c>
      <c r="L957" s="24" t="s">
        <v>976</v>
      </c>
      <c r="M957" s="24" t="s">
        <v>57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35059.199999999997</v>
      </c>
      <c r="W957" t="s">
        <v>981</v>
      </c>
      <c r="X957" t="s">
        <v>981</v>
      </c>
    </row>
    <row r="958" spans="1:24" x14ac:dyDescent="0.25">
      <c r="A958" s="24" t="s">
        <v>976</v>
      </c>
      <c r="B958" s="24" t="s">
        <v>54</v>
      </c>
      <c r="C958">
        <v>18</v>
      </c>
      <c r="D958">
        <v>18</v>
      </c>
      <c r="E958">
        <v>0</v>
      </c>
      <c r="F958">
        <v>156</v>
      </c>
      <c r="G958">
        <v>36.92</v>
      </c>
      <c r="H958">
        <v>5.7</v>
      </c>
      <c r="I958">
        <v>-197.75</v>
      </c>
      <c r="J958">
        <v>-97.198328827721795</v>
      </c>
      <c r="K958">
        <v>35059.199999999997</v>
      </c>
      <c r="L958" s="24" t="s">
        <v>976</v>
      </c>
      <c r="M958" s="24" t="s">
        <v>54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35059.199999999997</v>
      </c>
      <c r="W958" t="s">
        <v>977</v>
      </c>
      <c r="X958" t="s">
        <v>977</v>
      </c>
    </row>
    <row r="959" spans="1:24" x14ac:dyDescent="0.25">
      <c r="A959" s="24" t="s">
        <v>976</v>
      </c>
      <c r="B959" s="24" t="s">
        <v>58</v>
      </c>
      <c r="C959">
        <v>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35059.199999999997</v>
      </c>
      <c r="L959" s="24" t="s">
        <v>976</v>
      </c>
      <c r="M959" s="24" t="s">
        <v>58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35059.199999999997</v>
      </c>
      <c r="W959" t="s">
        <v>983</v>
      </c>
      <c r="X959" t="s">
        <v>983</v>
      </c>
    </row>
    <row r="960" spans="1:24" x14ac:dyDescent="0.25">
      <c r="A960" s="24" t="s">
        <v>976</v>
      </c>
      <c r="B960" s="24" t="s">
        <v>1020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35059.199999999997</v>
      </c>
      <c r="L960" s="24" t="s">
        <v>976</v>
      </c>
      <c r="M960" s="24" t="s">
        <v>1020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35059.199999999997</v>
      </c>
      <c r="W960" t="s">
        <v>1144</v>
      </c>
      <c r="X960" t="s">
        <v>1144</v>
      </c>
    </row>
    <row r="961" spans="1:24" x14ac:dyDescent="0.25">
      <c r="A961" s="24" t="s">
        <v>976</v>
      </c>
      <c r="B961" s="24" t="s">
        <v>957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35059.199999999997</v>
      </c>
      <c r="L961" s="24"/>
      <c r="M961" s="24"/>
      <c r="W961" t="s">
        <v>1073</v>
      </c>
    </row>
    <row r="962" spans="1:24" x14ac:dyDescent="0.25">
      <c r="A962" s="24" t="s">
        <v>976</v>
      </c>
      <c r="B962" s="24" t="s">
        <v>55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35059.199999999997</v>
      </c>
      <c r="L962" s="24" t="s">
        <v>976</v>
      </c>
      <c r="M962" s="24" t="s">
        <v>55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35059.199999999997</v>
      </c>
      <c r="W962" t="s">
        <v>979</v>
      </c>
      <c r="X962" t="s">
        <v>979</v>
      </c>
    </row>
    <row r="963" spans="1:24" x14ac:dyDescent="0.25">
      <c r="A963" s="24" t="s">
        <v>984</v>
      </c>
      <c r="B963" s="24" t="s">
        <v>54</v>
      </c>
      <c r="C963">
        <v>56</v>
      </c>
      <c r="D963">
        <v>51</v>
      </c>
      <c r="E963">
        <v>1020</v>
      </c>
      <c r="F963">
        <v>393</v>
      </c>
      <c r="G963">
        <v>37.61</v>
      </c>
      <c r="H963">
        <v>5.25</v>
      </c>
      <c r="I963">
        <v>-5.0999999999999996</v>
      </c>
      <c r="J963">
        <v>-49.275362318840578</v>
      </c>
      <c r="K963">
        <v>35059.199999999997</v>
      </c>
      <c r="L963" s="24" t="s">
        <v>984</v>
      </c>
      <c r="M963" s="24" t="s">
        <v>54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35059.199999999997</v>
      </c>
      <c r="W963" t="s">
        <v>985</v>
      </c>
      <c r="X963" t="s">
        <v>985</v>
      </c>
    </row>
    <row r="964" spans="1:24" x14ac:dyDescent="0.25">
      <c r="A964" s="24" t="s">
        <v>984</v>
      </c>
      <c r="B964" s="24" t="s">
        <v>55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35059.199999999997</v>
      </c>
      <c r="L964" s="24" t="s">
        <v>984</v>
      </c>
      <c r="M964" s="24" t="s">
        <v>55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35059.199999999997</v>
      </c>
      <c r="W964" t="s">
        <v>987</v>
      </c>
      <c r="X964" t="s">
        <v>987</v>
      </c>
    </row>
    <row r="965" spans="1:24" x14ac:dyDescent="0.25">
      <c r="A965" s="24" t="s">
        <v>984</v>
      </c>
      <c r="B965" s="24" t="s">
        <v>56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35059.199999999997</v>
      </c>
      <c r="L965" s="24" t="s">
        <v>984</v>
      </c>
      <c r="M965" s="24" t="s">
        <v>56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35059.199999999997</v>
      </c>
      <c r="W965" t="s">
        <v>988</v>
      </c>
      <c r="X965" t="s">
        <v>988</v>
      </c>
    </row>
    <row r="966" spans="1:24" x14ac:dyDescent="0.25">
      <c r="A966" s="24" t="s">
        <v>984</v>
      </c>
      <c r="B966" s="24" t="s">
        <v>57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35059.199999999997</v>
      </c>
      <c r="L966" s="24" t="s">
        <v>984</v>
      </c>
      <c r="M966" s="24" t="s">
        <v>57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35059.199999999997</v>
      </c>
      <c r="W966" t="s">
        <v>989</v>
      </c>
      <c r="X966" t="s">
        <v>989</v>
      </c>
    </row>
    <row r="967" spans="1:24" x14ac:dyDescent="0.25">
      <c r="A967" s="24" t="s">
        <v>984</v>
      </c>
      <c r="B967" s="24" t="s">
        <v>59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35059.199999999997</v>
      </c>
      <c r="L967" s="24" t="s">
        <v>984</v>
      </c>
      <c r="M967" s="24" t="s">
        <v>59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35059.199999999997</v>
      </c>
      <c r="W967" t="s">
        <v>990</v>
      </c>
      <c r="X967" t="s">
        <v>990</v>
      </c>
    </row>
    <row r="968" spans="1:24" x14ac:dyDescent="0.25">
      <c r="A968" s="24" t="s">
        <v>984</v>
      </c>
      <c r="B968" s="24" t="s">
        <v>58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35059.199999999997</v>
      </c>
      <c r="L968" s="24" t="s">
        <v>984</v>
      </c>
      <c r="M968" s="24" t="s">
        <v>58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35059.199999999997</v>
      </c>
      <c r="W968" t="s">
        <v>991</v>
      </c>
      <c r="X968" t="s">
        <v>991</v>
      </c>
    </row>
    <row r="969" spans="1:24" x14ac:dyDescent="0.25">
      <c r="A969" s="24" t="s">
        <v>984</v>
      </c>
      <c r="B969" s="24" t="s">
        <v>1020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35059.199999999997</v>
      </c>
      <c r="L969" s="24" t="s">
        <v>984</v>
      </c>
      <c r="M969" s="24" t="s">
        <v>1020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35059.199999999997</v>
      </c>
      <c r="W969" t="s">
        <v>1145</v>
      </c>
      <c r="X969" t="s">
        <v>1145</v>
      </c>
    </row>
    <row r="970" spans="1:24" x14ac:dyDescent="0.25">
      <c r="A970" s="24" t="s">
        <v>984</v>
      </c>
      <c r="B970" s="24" t="s">
        <v>957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35059.199999999997</v>
      </c>
      <c r="L970" s="24"/>
      <c r="M970" s="24"/>
      <c r="W970" t="s">
        <v>1074</v>
      </c>
    </row>
    <row r="971" spans="1:24" x14ac:dyDescent="0.25">
      <c r="A971" s="24" t="s">
        <v>984</v>
      </c>
      <c r="B971" s="24" t="s">
        <v>41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35059.199999999997</v>
      </c>
      <c r="L971" s="24" t="s">
        <v>984</v>
      </c>
      <c r="M971" s="24" t="s">
        <v>41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35059.199999999997</v>
      </c>
      <c r="W971" t="s">
        <v>986</v>
      </c>
      <c r="X971" t="s">
        <v>986</v>
      </c>
    </row>
    <row r="972" spans="1:24" x14ac:dyDescent="0.25">
      <c r="A972" s="24" t="s">
        <v>992</v>
      </c>
      <c r="B972" s="24" t="s">
        <v>54</v>
      </c>
      <c r="C972">
        <v>260</v>
      </c>
      <c r="D972">
        <v>213</v>
      </c>
      <c r="E972">
        <v>453.19148936170211</v>
      </c>
      <c r="F972">
        <v>894</v>
      </c>
      <c r="G972">
        <v>38.130000000000003</v>
      </c>
      <c r="H972">
        <v>5.45</v>
      </c>
      <c r="I972">
        <v>-0.84999999999999964</v>
      </c>
      <c r="J972">
        <v>-13.492063492063483</v>
      </c>
      <c r="K972">
        <v>35059.199999999997</v>
      </c>
      <c r="L972" s="24" t="s">
        <v>992</v>
      </c>
      <c r="M972" s="24" t="s">
        <v>54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35059.199999999997</v>
      </c>
      <c r="W972" t="s">
        <v>993</v>
      </c>
      <c r="X972" t="s">
        <v>993</v>
      </c>
    </row>
    <row r="973" spans="1:24" x14ac:dyDescent="0.25">
      <c r="A973" s="24" t="s">
        <v>992</v>
      </c>
      <c r="B973" s="24" t="s">
        <v>41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35059.199999999997</v>
      </c>
      <c r="L973" s="24" t="s">
        <v>992</v>
      </c>
      <c r="M973" s="24" t="s">
        <v>41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35059.199999999997</v>
      </c>
      <c r="W973" t="s">
        <v>994</v>
      </c>
      <c r="X973" t="s">
        <v>994</v>
      </c>
    </row>
    <row r="974" spans="1:24" x14ac:dyDescent="0.25">
      <c r="A974" s="24" t="s">
        <v>992</v>
      </c>
      <c r="B974" s="24" t="s">
        <v>55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35059.199999999997</v>
      </c>
      <c r="L974" s="24" t="s">
        <v>992</v>
      </c>
      <c r="M974" s="24" t="s">
        <v>55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35059.199999999997</v>
      </c>
      <c r="W974" t="s">
        <v>995</v>
      </c>
      <c r="X974" t="s">
        <v>995</v>
      </c>
    </row>
    <row r="975" spans="1:24" x14ac:dyDescent="0.25">
      <c r="A975" s="24" t="s">
        <v>992</v>
      </c>
      <c r="B975" s="24" t="s">
        <v>56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35059.199999999997</v>
      </c>
      <c r="L975" s="24" t="s">
        <v>992</v>
      </c>
      <c r="M975" s="24" t="s">
        <v>56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35059.199999999997</v>
      </c>
      <c r="W975" t="s">
        <v>996</v>
      </c>
      <c r="X975" t="s">
        <v>996</v>
      </c>
    </row>
    <row r="976" spans="1:24" x14ac:dyDescent="0.25">
      <c r="A976" s="24" t="s">
        <v>992</v>
      </c>
      <c r="B976" s="24" t="s">
        <v>57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35059.199999999997</v>
      </c>
      <c r="L976" s="24" t="s">
        <v>992</v>
      </c>
      <c r="M976" s="24" t="s">
        <v>57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35059.199999999997</v>
      </c>
      <c r="W976" t="s">
        <v>997</v>
      </c>
      <c r="X976" t="s">
        <v>997</v>
      </c>
    </row>
    <row r="977" spans="1:24" x14ac:dyDescent="0.25">
      <c r="A977" s="24" t="s">
        <v>992</v>
      </c>
      <c r="B977" s="24" t="s">
        <v>59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35059.199999999997</v>
      </c>
      <c r="L977" s="24" t="s">
        <v>992</v>
      </c>
      <c r="M977" s="24" t="s">
        <v>59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35059.199999999997</v>
      </c>
      <c r="W977" t="s">
        <v>998</v>
      </c>
      <c r="X977" t="s">
        <v>998</v>
      </c>
    </row>
    <row r="978" spans="1:24" x14ac:dyDescent="0.25">
      <c r="A978" s="24" t="s">
        <v>992</v>
      </c>
      <c r="B978" s="24" t="s">
        <v>58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35059.199999999997</v>
      </c>
      <c r="L978" s="24" t="s">
        <v>992</v>
      </c>
      <c r="M978" s="24" t="s">
        <v>58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35059.199999999997</v>
      </c>
      <c r="W978" t="s">
        <v>999</v>
      </c>
      <c r="X978" t="s">
        <v>999</v>
      </c>
    </row>
    <row r="979" spans="1:24" x14ac:dyDescent="0.25">
      <c r="A979" s="24" t="s">
        <v>992</v>
      </c>
      <c r="B979" s="24" t="s">
        <v>1020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35059.199999999997</v>
      </c>
      <c r="L979" s="24" t="s">
        <v>992</v>
      </c>
      <c r="M979" s="24" t="s">
        <v>1020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35059.199999999997</v>
      </c>
      <c r="W979" t="s">
        <v>1081</v>
      </c>
      <c r="X979" t="s">
        <v>1081</v>
      </c>
    </row>
    <row r="980" spans="1:24" x14ac:dyDescent="0.25">
      <c r="A980" s="24" t="s">
        <v>992</v>
      </c>
      <c r="B980" s="24" t="s">
        <v>957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35059.199999999997</v>
      </c>
      <c r="L980" s="24"/>
      <c r="M980" s="24"/>
      <c r="W980" t="s">
        <v>1075</v>
      </c>
    </row>
    <row r="981" spans="1:24" x14ac:dyDescent="0.25">
      <c r="A981" s="24" t="s">
        <v>1000</v>
      </c>
      <c r="B981" s="24" t="s">
        <v>54</v>
      </c>
      <c r="C981">
        <v>18965</v>
      </c>
      <c r="D981">
        <v>14722</v>
      </c>
      <c r="E981">
        <v>346.97148244166863</v>
      </c>
      <c r="F981">
        <v>66077</v>
      </c>
      <c r="G981">
        <v>38.86</v>
      </c>
      <c r="H981">
        <v>5.55</v>
      </c>
      <c r="I981">
        <v>-0.35000000000000053</v>
      </c>
      <c r="J981">
        <v>-5.9322033898305166</v>
      </c>
      <c r="K981">
        <v>35059.199999999997</v>
      </c>
      <c r="L981" s="24" t="s">
        <v>1000</v>
      </c>
      <c r="M981" s="24" t="s">
        <v>54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35059.199999999997</v>
      </c>
      <c r="W981" t="s">
        <v>1002</v>
      </c>
      <c r="X981" t="s">
        <v>1002</v>
      </c>
    </row>
    <row r="982" spans="1:24" x14ac:dyDescent="0.25">
      <c r="A982" s="24" t="s">
        <v>1000</v>
      </c>
      <c r="B982" s="24" t="s">
        <v>55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35059.199999999997</v>
      </c>
      <c r="L982" s="24" t="s">
        <v>1000</v>
      </c>
      <c r="M982" s="24" t="s">
        <v>55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35059.199999999997</v>
      </c>
      <c r="W982" t="s">
        <v>1004</v>
      </c>
      <c r="X982" t="s">
        <v>1004</v>
      </c>
    </row>
    <row r="983" spans="1:24" x14ac:dyDescent="0.25">
      <c r="A983" s="24" t="s">
        <v>1000</v>
      </c>
      <c r="B983" s="24" t="s">
        <v>56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35059.199999999997</v>
      </c>
      <c r="L983" s="24" t="s">
        <v>1000</v>
      </c>
      <c r="M983" s="24" t="s">
        <v>56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35059.199999999997</v>
      </c>
      <c r="W983" t="s">
        <v>1005</v>
      </c>
      <c r="X983" t="s">
        <v>1005</v>
      </c>
    </row>
    <row r="984" spans="1:24" x14ac:dyDescent="0.25">
      <c r="A984" s="24" t="s">
        <v>1000</v>
      </c>
      <c r="B984" s="24" t="s">
        <v>57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35059.199999999997</v>
      </c>
      <c r="L984" s="24" t="s">
        <v>1000</v>
      </c>
      <c r="M984" s="24" t="s">
        <v>57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35059.199999999997</v>
      </c>
      <c r="W984" t="s">
        <v>1001</v>
      </c>
      <c r="X984" t="s">
        <v>1001</v>
      </c>
    </row>
    <row r="985" spans="1:24" x14ac:dyDescent="0.25">
      <c r="A985" s="24" t="s">
        <v>1000</v>
      </c>
      <c r="B985" s="24" t="s">
        <v>59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35059.199999999997</v>
      </c>
      <c r="L985" s="24" t="s">
        <v>1000</v>
      </c>
      <c r="M985" s="24" t="s">
        <v>59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35059.199999999997</v>
      </c>
      <c r="W985" t="s">
        <v>1006</v>
      </c>
      <c r="X985" t="s">
        <v>1006</v>
      </c>
    </row>
    <row r="986" spans="1:24" x14ac:dyDescent="0.25">
      <c r="A986" s="24" t="s">
        <v>1000</v>
      </c>
      <c r="B986" s="24" t="s">
        <v>58</v>
      </c>
      <c r="C986">
        <v>421</v>
      </c>
      <c r="D986">
        <v>115</v>
      </c>
      <c r="E986">
        <v>37.58169934640523</v>
      </c>
      <c r="F986">
        <v>229</v>
      </c>
      <c r="G986">
        <v>21.36</v>
      </c>
      <c r="H986">
        <v>109.2</v>
      </c>
      <c r="I986">
        <v>-8.7000000000000028</v>
      </c>
      <c r="J986">
        <v>-7.3791348600508924</v>
      </c>
      <c r="K986">
        <v>35059.199999999997</v>
      </c>
      <c r="L986" s="24" t="s">
        <v>1000</v>
      </c>
      <c r="M986" s="24" t="s">
        <v>58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35059.199999999997</v>
      </c>
      <c r="W986" t="s">
        <v>1007</v>
      </c>
      <c r="X986" t="s">
        <v>1007</v>
      </c>
    </row>
    <row r="987" spans="1:24" x14ac:dyDescent="0.25">
      <c r="A987" s="24" t="s">
        <v>1000</v>
      </c>
      <c r="B987" s="24" t="s">
        <v>1020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35059.199999999997</v>
      </c>
      <c r="L987" s="24" t="s">
        <v>1000</v>
      </c>
      <c r="M987" s="24" t="s">
        <v>1020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35059.199999999997</v>
      </c>
      <c r="W987" t="s">
        <v>1082</v>
      </c>
      <c r="X987" t="s">
        <v>1082</v>
      </c>
    </row>
    <row r="988" spans="1:24" x14ac:dyDescent="0.25">
      <c r="A988" s="24" t="s">
        <v>1000</v>
      </c>
      <c r="B988" s="24" t="s">
        <v>957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35059.199999999997</v>
      </c>
      <c r="L988" s="24"/>
      <c r="M988" s="24"/>
      <c r="W988" t="s">
        <v>1019</v>
      </c>
    </row>
    <row r="989" spans="1:24" x14ac:dyDescent="0.25">
      <c r="A989" s="24" t="s">
        <v>1000</v>
      </c>
      <c r="B989" s="24" t="s">
        <v>41</v>
      </c>
      <c r="C989">
        <v>559</v>
      </c>
      <c r="D989">
        <v>174</v>
      </c>
      <c r="E989">
        <v>45.194805194805198</v>
      </c>
      <c r="F989">
        <v>1540</v>
      </c>
      <c r="G989">
        <v>28.93</v>
      </c>
      <c r="H989">
        <v>12.3</v>
      </c>
      <c r="I989">
        <v>-3.3999999999999986</v>
      </c>
      <c r="J989">
        <v>-21.65605095541401</v>
      </c>
      <c r="K989">
        <v>35059.199999999997</v>
      </c>
      <c r="L989" s="24" t="s">
        <v>1000</v>
      </c>
      <c r="M989" s="24" t="s">
        <v>41</v>
      </c>
      <c r="N989">
        <v>8</v>
      </c>
      <c r="O989">
        <v>0</v>
      </c>
      <c r="P989">
        <v>0</v>
      </c>
      <c r="Q989">
        <v>2</v>
      </c>
      <c r="R989">
        <v>38.799999999999997</v>
      </c>
      <c r="S989">
        <v>4333.8</v>
      </c>
      <c r="T989">
        <v>-106.19999999999982</v>
      </c>
      <c r="U989">
        <v>-2.3918918918918881</v>
      </c>
      <c r="V989">
        <v>35059.199999999997</v>
      </c>
      <c r="W989" t="s">
        <v>1003</v>
      </c>
      <c r="X989" t="s">
        <v>1003</v>
      </c>
    </row>
    <row r="990" spans="1:24" x14ac:dyDescent="0.25">
      <c r="A990" s="24" t="s">
        <v>1026</v>
      </c>
      <c r="B990" s="24" t="s">
        <v>54</v>
      </c>
      <c r="C990">
        <v>10437</v>
      </c>
      <c r="D990">
        <v>10195</v>
      </c>
      <c r="E990">
        <v>4212.8099173553719</v>
      </c>
      <c r="F990">
        <v>27077</v>
      </c>
      <c r="G990">
        <v>39.67</v>
      </c>
      <c r="H990">
        <v>5.65</v>
      </c>
      <c r="I990">
        <v>0</v>
      </c>
      <c r="J990">
        <v>0</v>
      </c>
      <c r="K990">
        <v>35059.199999999997</v>
      </c>
      <c r="L990" s="24" t="s">
        <v>1026</v>
      </c>
      <c r="M990" s="24" t="s">
        <v>54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35059.199999999997</v>
      </c>
      <c r="W990" t="s">
        <v>1027</v>
      </c>
      <c r="X990" t="s">
        <v>1027</v>
      </c>
    </row>
    <row r="991" spans="1:24" x14ac:dyDescent="0.25">
      <c r="A991" s="24" t="s">
        <v>1026</v>
      </c>
      <c r="B991" s="24" t="s">
        <v>41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35059.199999999997</v>
      </c>
      <c r="L991" s="24" t="s">
        <v>1026</v>
      </c>
      <c r="M991" s="24" t="s">
        <v>41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35059.199999999997</v>
      </c>
      <c r="W991" t="s">
        <v>1028</v>
      </c>
      <c r="X991" t="s">
        <v>1028</v>
      </c>
    </row>
    <row r="992" spans="1:24" x14ac:dyDescent="0.25">
      <c r="A992" s="24" t="s">
        <v>1026</v>
      </c>
      <c r="B992" s="24" t="s">
        <v>55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35059.199999999997</v>
      </c>
      <c r="L992" s="24" t="s">
        <v>1026</v>
      </c>
      <c r="M992" s="24" t="s">
        <v>55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35059.199999999997</v>
      </c>
      <c r="W992" t="s">
        <v>1029</v>
      </c>
      <c r="X992" t="s">
        <v>1029</v>
      </c>
    </row>
    <row r="993" spans="1:24" x14ac:dyDescent="0.25">
      <c r="A993" s="24" t="s">
        <v>1026</v>
      </c>
      <c r="B993" s="24" t="s">
        <v>56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35059.199999999997</v>
      </c>
      <c r="L993" s="24" t="s">
        <v>1026</v>
      </c>
      <c r="M993" s="24" t="s">
        <v>56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35059.199999999997</v>
      </c>
      <c r="W993" t="s">
        <v>1030</v>
      </c>
      <c r="X993" t="s">
        <v>1030</v>
      </c>
    </row>
    <row r="994" spans="1:24" x14ac:dyDescent="0.25">
      <c r="A994" s="24" t="s">
        <v>1026</v>
      </c>
      <c r="B994" s="24" t="s">
        <v>57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35059.199999999997</v>
      </c>
      <c r="L994" s="24" t="s">
        <v>1026</v>
      </c>
      <c r="M994" s="24" t="s">
        <v>57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35059.199999999997</v>
      </c>
      <c r="W994" t="s">
        <v>1031</v>
      </c>
      <c r="X994" t="s">
        <v>1031</v>
      </c>
    </row>
    <row r="995" spans="1:24" x14ac:dyDescent="0.25">
      <c r="A995" s="24" t="s">
        <v>1026</v>
      </c>
      <c r="B995" s="24" t="s">
        <v>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35059.199999999997</v>
      </c>
      <c r="L995" s="24" t="s">
        <v>1026</v>
      </c>
      <c r="M995" s="24" t="s">
        <v>59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35059.199999999997</v>
      </c>
      <c r="W995" t="s">
        <v>1032</v>
      </c>
      <c r="X995" t="s">
        <v>1032</v>
      </c>
    </row>
    <row r="996" spans="1:24" x14ac:dyDescent="0.25">
      <c r="A996" s="24" t="s">
        <v>1026</v>
      </c>
      <c r="B996" s="24" t="s">
        <v>58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35059.199999999997</v>
      </c>
      <c r="L996" s="24" t="s">
        <v>1026</v>
      </c>
      <c r="M996" s="24" t="s">
        <v>58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35059.199999999997</v>
      </c>
      <c r="W996" t="s">
        <v>1033</v>
      </c>
      <c r="X996" t="s">
        <v>1033</v>
      </c>
    </row>
    <row r="997" spans="1:24" x14ac:dyDescent="0.25">
      <c r="A997" s="24" t="s">
        <v>1026</v>
      </c>
      <c r="B997" s="24" t="s">
        <v>1020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35059.199999999997</v>
      </c>
      <c r="L997" s="24" t="s">
        <v>1026</v>
      </c>
      <c r="M997" s="24" t="s">
        <v>1020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35059.199999999997</v>
      </c>
      <c r="W997" t="s">
        <v>1146</v>
      </c>
      <c r="X997" t="s">
        <v>1146</v>
      </c>
    </row>
    <row r="998" spans="1:24" x14ac:dyDescent="0.25">
      <c r="A998" s="24" t="s">
        <v>1026</v>
      </c>
      <c r="B998" s="24" t="s">
        <v>957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35059.199999999997</v>
      </c>
      <c r="L998" s="24"/>
      <c r="M998" s="24"/>
      <c r="W998" t="s">
        <v>1076</v>
      </c>
    </row>
    <row r="999" spans="1:24" x14ac:dyDescent="0.25">
      <c r="A999" s="24" t="s">
        <v>941</v>
      </c>
      <c r="B999" s="24" t="s">
        <v>41</v>
      </c>
      <c r="C999">
        <v>15612</v>
      </c>
      <c r="D999">
        <v>368</v>
      </c>
      <c r="E999">
        <v>2.4140645499868798</v>
      </c>
      <c r="F999">
        <v>4202</v>
      </c>
      <c r="G999">
        <v>31.23</v>
      </c>
      <c r="H999">
        <v>11.35</v>
      </c>
      <c r="I999">
        <v>-3.65</v>
      </c>
      <c r="J999">
        <v>-24.333333333333336</v>
      </c>
      <c r="K999">
        <v>35059.199999999997</v>
      </c>
      <c r="L999" s="24" t="s">
        <v>941</v>
      </c>
      <c r="M999" s="24" t="s">
        <v>41</v>
      </c>
      <c r="N999">
        <v>841</v>
      </c>
      <c r="O999">
        <v>1</v>
      </c>
      <c r="P999">
        <v>0.11904761904761904</v>
      </c>
      <c r="Q999">
        <v>17</v>
      </c>
      <c r="R999">
        <v>39.79</v>
      </c>
      <c r="S999">
        <v>4870</v>
      </c>
      <c r="T999">
        <v>95</v>
      </c>
      <c r="U999">
        <v>1.9895287958115184</v>
      </c>
      <c r="V999">
        <v>35059.199999999997</v>
      </c>
      <c r="W999" t="s">
        <v>942</v>
      </c>
      <c r="X999" t="s">
        <v>942</v>
      </c>
    </row>
    <row r="1000" spans="1:24" x14ac:dyDescent="0.25">
      <c r="A1000" s="24" t="s">
        <v>941</v>
      </c>
      <c r="B1000" s="24" t="s">
        <v>60</v>
      </c>
      <c r="C1000">
        <v>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35059.199999999997</v>
      </c>
      <c r="L1000" s="24"/>
      <c r="M1000" s="24"/>
      <c r="W1000" t="s">
        <v>943</v>
      </c>
    </row>
    <row r="1001" spans="1:24" x14ac:dyDescent="0.25">
      <c r="A1001" s="24" t="s">
        <v>941</v>
      </c>
      <c r="B1001" s="24" t="s">
        <v>42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35059.199999999997</v>
      </c>
      <c r="L1001" s="24"/>
      <c r="M1001" s="24"/>
      <c r="W1001" t="s">
        <v>1195</v>
      </c>
    </row>
    <row r="1002" spans="1:24" x14ac:dyDescent="0.25">
      <c r="A1002" s="24" t="s">
        <v>944</v>
      </c>
      <c r="B1002" s="24" t="s">
        <v>41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35059.199999999997</v>
      </c>
      <c r="L1002" s="24" t="s">
        <v>944</v>
      </c>
      <c r="M1002" s="24" t="s">
        <v>41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35059.199999999997</v>
      </c>
      <c r="W1002" t="s">
        <v>945</v>
      </c>
      <c r="X1002" t="s">
        <v>945</v>
      </c>
    </row>
    <row r="1003" spans="1:24" x14ac:dyDescent="0.25">
      <c r="A1003" s="24" t="s">
        <v>946</v>
      </c>
      <c r="B1003" s="24" t="s">
        <v>41</v>
      </c>
      <c r="C1003">
        <v>2910</v>
      </c>
      <c r="D1003">
        <v>504</v>
      </c>
      <c r="E1003">
        <v>20.947630922693268</v>
      </c>
      <c r="F1003">
        <v>1436</v>
      </c>
      <c r="G1003">
        <v>35.03</v>
      </c>
      <c r="H1003">
        <v>9.5</v>
      </c>
      <c r="I1003">
        <v>-2.6999999999999993</v>
      </c>
      <c r="J1003">
        <v>-22.131147540983605</v>
      </c>
      <c r="K1003">
        <v>35059.199999999997</v>
      </c>
      <c r="L1003" s="24" t="s">
        <v>946</v>
      </c>
      <c r="M1003" s="24" t="s">
        <v>41</v>
      </c>
      <c r="N1003">
        <v>1</v>
      </c>
      <c r="O1003">
        <v>0</v>
      </c>
      <c r="P1003">
        <v>0</v>
      </c>
      <c r="Q1003">
        <v>1</v>
      </c>
      <c r="R1003">
        <v>46.29</v>
      </c>
      <c r="S1003">
        <v>5869.55</v>
      </c>
      <c r="T1003">
        <v>506.55000000000018</v>
      </c>
      <c r="U1003">
        <v>9.445273168002986</v>
      </c>
      <c r="V1003">
        <v>35059.199999999997</v>
      </c>
      <c r="W1003" t="s">
        <v>947</v>
      </c>
      <c r="X1003" t="s">
        <v>947</v>
      </c>
    </row>
    <row r="1004" spans="1:24" x14ac:dyDescent="0.25">
      <c r="A1004" s="24" t="s">
        <v>948</v>
      </c>
      <c r="B1004" s="24" t="s">
        <v>41</v>
      </c>
      <c r="C1004">
        <v>4601</v>
      </c>
      <c r="D1004">
        <v>153</v>
      </c>
      <c r="E1004">
        <v>3.439748201438849</v>
      </c>
      <c r="F1004">
        <v>1458</v>
      </c>
      <c r="G1004">
        <v>38.909999999999997</v>
      </c>
      <c r="H1004">
        <v>7.3</v>
      </c>
      <c r="I1004">
        <v>-2.6499999999999995</v>
      </c>
      <c r="J1004">
        <v>-26.633165829145728</v>
      </c>
      <c r="K1004">
        <v>35059.199999999997</v>
      </c>
      <c r="L1004" s="24" t="s">
        <v>948</v>
      </c>
      <c r="M1004" s="24" t="s">
        <v>41</v>
      </c>
      <c r="N1004">
        <v>61</v>
      </c>
      <c r="O1004">
        <v>0</v>
      </c>
      <c r="P1004">
        <v>0</v>
      </c>
      <c r="Q1004">
        <v>4</v>
      </c>
      <c r="R1004">
        <v>49.34</v>
      </c>
      <c r="S1004">
        <v>6774.2</v>
      </c>
      <c r="T1004">
        <v>46.75</v>
      </c>
      <c r="U1004">
        <v>0.69491412050628398</v>
      </c>
      <c r="V1004">
        <v>35059.199999999997</v>
      </c>
      <c r="W1004" t="s">
        <v>949</v>
      </c>
      <c r="X1004" t="s">
        <v>949</v>
      </c>
    </row>
    <row r="1005" spans="1:24" x14ac:dyDescent="0.25">
      <c r="A1005" s="24" t="s">
        <v>948</v>
      </c>
      <c r="B1005" s="24" t="s">
        <v>42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35059.199999999997</v>
      </c>
      <c r="L1005" s="24"/>
      <c r="M1005" s="24"/>
      <c r="W1005" t="s">
        <v>1199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zoomScaleNormal="100" workbookViewId="0">
      <selection activeCell="A2" sqref="A2"/>
    </sheetView>
  </sheetViews>
  <sheetFormatPr defaultRowHeight="15" x14ac:dyDescent="0.25"/>
  <cols>
    <col min="1" max="1" width="217.85546875" bestFit="1" customWidth="1"/>
  </cols>
  <sheetData>
    <row r="1" spans="1:1" x14ac:dyDescent="0.25">
      <c r="A1" t="s">
        <v>17</v>
      </c>
    </row>
    <row r="2" spans="1:1" x14ac:dyDescent="0.25">
      <c r="A2" s="28" t="s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E10" sqref="E10"/>
    </sheetView>
  </sheetViews>
  <sheetFormatPr defaultRowHeight="15" x14ac:dyDescent="0.25"/>
  <cols>
    <col min="1" max="1" width="11.85546875" bestFit="1" customWidth="1"/>
    <col min="3" max="3" width="12.28515625" bestFit="1" customWidth="1"/>
  </cols>
  <sheetData>
    <row r="1" spans="1:3" x14ac:dyDescent="0.25">
      <c r="A1" s="24"/>
      <c r="C1" t="s">
        <v>47</v>
      </c>
    </row>
    <row r="2" spans="1:3" x14ac:dyDescent="0.25">
      <c r="A2" s="24"/>
      <c r="C2" t="s">
        <v>48</v>
      </c>
    </row>
    <row r="3" spans="1:3" x14ac:dyDescent="0.25">
      <c r="A3" s="24"/>
      <c r="C3" t="s">
        <v>49</v>
      </c>
    </row>
    <row r="4" spans="1:3" x14ac:dyDescent="0.25">
      <c r="A4" s="24"/>
    </row>
    <row r="5" spans="1:3" x14ac:dyDescent="0.25">
      <c r="A5" s="24"/>
    </row>
    <row r="6" spans="1:3" x14ac:dyDescent="0.25">
      <c r="A6" s="24"/>
    </row>
    <row r="7" spans="1:3" x14ac:dyDescent="0.25">
      <c r="A7" s="24"/>
    </row>
    <row r="8" spans="1:3" x14ac:dyDescent="0.25">
      <c r="A8" s="24"/>
    </row>
    <row r="9" spans="1:3" x14ac:dyDescent="0.25">
      <c r="A9" s="24"/>
    </row>
    <row r="10" spans="1:3" x14ac:dyDescent="0.25">
      <c r="A10" s="24"/>
    </row>
    <row r="11" spans="1:3" x14ac:dyDescent="0.25">
      <c r="A11" s="24"/>
    </row>
    <row r="12" spans="1:3" x14ac:dyDescent="0.25">
      <c r="A12" s="24"/>
    </row>
    <row r="13" spans="1:3" x14ac:dyDescent="0.25">
      <c r="A13" s="24"/>
    </row>
    <row r="14" spans="1:3" x14ac:dyDescent="0.25">
      <c r="A14" s="2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c b b 8 7 1 - 3 9 b 9 - 4 e 6 d - 9 2 0 7 - d 3 8 e 3 e e 7 3 3 f d "   x m l n s = " h t t p : / / s c h e m a s . m i c r o s o f t . c o m / D a t a M a s h u p " > A A A A A N M H A A B Q S w M E F A A C A A g A v H v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8 e 8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v L U l v A q 7 j O B A A A q B w A A B M A H A B G b 3 J t d W x h c y 9 T Z W N 0 a W 9 u M S 5 t I K I Y A C i g F A A A A A A A A A A A A A A A A A A A A A A A A A A A A O 1 Z b W / b N h D + b i D / g V C A Q g Z k O U b S t F 3 g D Z n j r V n T V K i T 5 o N h B I z M x E R k U q O o x q 6 R / 9 6 j q F d K S p e 2 A 4 b B / m B L d 7 z X 5 + 5 0 k C P i S 8 o Z m u j f w d F O Z 6 c T L b A g c / Q n k d c j z u 8 p Q U M U E N l B 8 P E z g t 1 F w 1 8 7 G X n C Y + E r 8 n j l k 8 A d x U I Q J q + 4 u L 8 B A b u 7 m Z 7 j J R l a F / g m I A f W 7 H E 6 4 k z C k Z m T y O 9 a o w V m d 2 D 1 Y h 0 S C x Q l J 9 0 L g V l 0 y 8 V y x I N 4 y R Q z s r U x Z 7 O x t H u W g y Q w k C Q r + f j Y 1 R p z z w 3 V m z 1 l W / F m H c p K R 7 M 7 H W G S C J W B y X p 5 w 4 N r J a v T s F M N O M l D Q X 9 O M k q q K x k p N H 1 n W r R i L W P k p q y 7 f K w 5 U a U T M y 1 J W Z u G n U 7 G 0 4 6 Y p Z S e L U q p n s L v z G C 9 n H 4 4 d 4 0 l l X i W R d G a r V m a J 0 M k K 6 9 6 c s a r k I r 1 C Z b k j E a y 1 m u R F E A r m t F O v Y l 0 9 T B I R M r X h g y + C q P M T s o t O 3 O D I 3 I d C x U P v a 1 K W K d s T l Z W H k X 6 k Q v C l I P o l D E i P s Q y j O U A x K 2 F l G H 0 S 7 / / 8 P D g s o h Q N q f Y 9 f m y j 0 P a 5 6 G a L j 1 / g S n r K Z Z P o t + 0 u W H N h P 5 Q V j F h H i J B R E y f r Y n k / v 2 / 4 T L 5 O 6 a S / h S f r X M u F 5 T d W U 6 1 C f 6 K O H N P u B 8 v o Y z t K 3 L j p i U d 2 T l K 6 E U Z d Q d N 3 x I 8 J y I a T n e t Y 9 8 n o e y N m c / n S v 3 Q u v t C Q w f N y W 0 A p Q U F n Z 8 5 g 7 q N 8 R 2 B M 4 T 1 L i c O Y Q n 7 M i K i d 3 w H N o H z n n + h Q Y D 7 L 9 0 9 Z F 9 B b v h D h M 4 v 0 G D P 3 T t C Q D g 8 O E K r w 4 M u O g 7 D g I D D 7 6 j s v 9 x / 5 e 4 f I v v d 2 4 v 3 Z w 4 K 6 D 2 B 2 v P v e R e N F o I v S f 8 1 y L v 7 b 1 6 / c g e H + 2 i C b 7 G g q R g 4 o U t 8 a O W l b 8 1 m 3 b R Y B f G 5 m E e Q K 5 2 0 a U p I e 3 6 O J Q Z e S p y q 2 + L h w t l n I i Q 0 m + R 6 D B T z 4 A 9 w S z W e r S Q c N A k D K i U R b n L x + z q F C z o G s T g I s u / x S g r 8 C Q c x i d y x E F x 0 M 1 v Q z h h a Z 4 7 0 f B k U l j T n Y + K g Z t q N r j n I y m Q d t L E g C 5 B G T 0 D T K B b J x 0 V y c K y + v b H 1 q I 6 m Y q 4 h k p E N 0 Z S q V W R 3 S l V r L O r s 0 + H U o j c N f S M e H h J 2 C n U v A H x 1 7 y d D l r I P B j 1 s Y 0 g u c Q A z H n z 4 p O w m W u k S w E w I W F K A d a 2 I A Y 5 k 7 o V W l 2 g e 5 Z c x R C K C N c C f I J 3 m e F x L 7 9 j M 7 N g 1 4 w B S m 8 f A a o 0 G e I 0 B A b 0 x J q B X w s r N Z o Z G 5 b t a f O 3 A e 8 8 F v l 5 W / w P s v R r 2 n o m 9 V 8 f e a 8 f e e w J 7 r w V 7 r w V 7 z 8 D e K 2 P v V b D 3 n s L + I 1 n y z z m Q U Y G 7 Z q T k J s g V y M 8 Z Q o X N 0 R g V 9 I H e R k 0 / p p U + m 5 n u n s S Q E x 8 4 i c d q o r s n 8 E W Z L + 2 a g W 7 7 k 2 H Q 8 G h o t P I D z 4 p s G W y 2 X 1 4 O d 6 3 K I g J r S o + R B 2 u 7 J W 6 3 x O 2 W u N 0 S t 1 v i f 3 R T 2 G 6 J 2 y 1 x u y X + 7 C 3 x n 7 / Q q z u Y v C 8 2 k S l e 8 j U C V 2 W b H V w T b u E W A R z P k 0 T E k e T L I g C g F o O + H G L S f 5 P E I / 2 S E C g E + w s 0 r Q Y y e 2 H s x o 0 G B 8 0 W K z 4 l q D d a 9 E y L X t V i s d J W b V a X 2 c u 8 n p D O 8 X a R 3 S 6 y 2 0 X W W G R 3 v r H J a r 4 x m 0 t b r c H J B N o 2 3 F 2 p r u w B T L G N I V r 8 Z a Q G q o K h c e I r R j H x m 5 b V z a a 0 r d b H A N g p / j + q m z r 6 C l B L A Q I t A B Q A A g A I A L x 7 y 1 I C D E l X o w A A A P U A A A A S A A A A A A A A A A A A A A A A A A A A A A B D b 2 5 m a W c v U G F j a 2 F n Z S 5 4 b W x Q S w E C L Q A U A A I A C A C 8 e 8 t S D 8 r p q 6 Q A A A D p A A A A E w A A A A A A A A A A A A A A A A D v A A A A W 0 N v b n R l b n R f V H l w Z X N d L n h t b F B L A Q I t A B Q A A g A I A L x 7 y 1 J b w K u 4 z g Q A A K g c A A A T A A A A A A A A A A A A A A A A A O A B A A B G b 3 J t d W x h c y 9 T Z W N 0 a W 9 u M S 5 t U E s F B g A A A A A D A A M A w g A A A P s G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s N G A A A A A A A A o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X R f Q 2 9 v a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I w L T A 0 L T I 3 V D E z O j M z O j U 3 L j k 3 N j U z N j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f Q 2 9 v a 2 l l L 2 N v b 2 t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u c 2 U t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3 B 0 a W 9 u X 2 N o Y W l u X 2 5 z Z V 9 u Z X c i I C 8 + P E V u d H J 5 I F R 5 c G U 9 I k Z p b G x l Z E N v b X B s Z X R l U m V z d W x 0 V G 9 X b 3 J r c 2 h l Z X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N k Y 2 E 1 M W U 0 M i 1 k M D A 5 L T R m Y z U t Y T N j M i 0 0 Y j k 4 Z W V i N D R k Y m I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y M S 0 w N i 0 x M V Q w O T o 1 O T o 1 N i 4 1 M j I x O D I 3 W i I g L z 4 8 R W 5 0 c n k g V H l w Z T 0 i R m l s b E N v b H V t b l R 5 c G V z I i B W Y W x 1 Z T 0 i c 0 J n W U F B Q U F B Q U F B Q U F B Q U d C Z 0 F B Q U F B Q U F B Q U F B Q U F B I i A v P j x F b n R y e S B U e X B l P S J G a W x s R X J y b 3 J D b 2 R l I i B W Y W x 1 Z T 0 i c 1 V u a 2 5 v d 2 4 i I C 8 + P E V u d H J 5 I F R 5 c G U 9 I k Z p b G x D b 3 V u d C I g V m F s d W U 9 I m w x M D A 0 I i A v P j x F b n R y e S B U e X B l P S J G a W x s Q 2 9 s d W 1 u T m F t Z X M i I F Z h b H V l P S J z W y Z x d W 9 0 O 0 N F L n N 0 c m l r Z V B y a W N l J n F 1 b 3 Q 7 L C Z x d W 9 0 O 0 N F L m V 4 c G l y e U R h d G U m c X V v d D s s J n F 1 b 3 Q 7 Q 0 U u b 3 B l b k l u d G V y Z X N 0 J n F 1 b 3 Q 7 L C Z x d W 9 0 O 0 N F L m N o Y W 5 n Z W l u T 3 B l b k l u d G V y Z X N 0 J n F 1 b 3 Q 7 L C Z x d W 9 0 O 0 N F L n B j a G F u Z 2 V p b k 9 w Z W 5 J b n R l c m V z d C Z x d W 9 0 O y w m c X V v d D t D R S 5 0 b 3 R h b F R y Y W R l Z F Z v b H V t Z S Z x d W 9 0 O y w m c X V v d D t D R S 5 p b X B s a W V k V m 9 s Y X R p b G l 0 e S Z x d W 9 0 O y w m c X V v d D t D R S 5 s Y X N 0 U H J p Y 2 U m c X V v d D s s J n F 1 b 3 Q 7 Q 0 U u Y 2 h h b m d l J n F 1 b 3 Q 7 L C Z x d W 9 0 O 0 N F L n B D a G F u Z 2 U m c X V v d D s s J n F 1 b 3 Q 7 Q 0 U u d W 5 k Z X J s e W l u Z 1 Z h b H V l J n F 1 b 3 Q 7 L C Z x d W 9 0 O 1 B F L n N 0 c m l r Z V B y a W N l J n F 1 b 3 Q 7 L C Z x d W 9 0 O 1 B F L m V 4 c G l y e U R h d G U m c X V v d D s s J n F 1 b 3 Q 7 U E U u b 3 B l b k l u d G V y Z X N 0 J n F 1 b 3 Q 7 L C Z x d W 9 0 O 1 B F L m N o Y W 5 n Z W l u T 3 B l b k l u d G V y Z X N 0 J n F 1 b 3 Q 7 L C Z x d W 9 0 O 1 B F L n B j a G F u Z 2 V p b k 9 w Z W 5 J b n R l c m V z d C Z x d W 9 0 O y w m c X V v d D t Q R S 5 0 b 3 R h b F R y Y W R l Z F Z v b H V t Z S Z x d W 9 0 O y w m c X V v d D t Q R S 5 p b X B s a W V k V m 9 s Y X R p b G l 0 e S Z x d W 9 0 O y w m c X V v d D t Q R S 5 s Y X N 0 U H J p Y 2 U m c X V v d D s s J n F 1 b 3 Q 7 U E U u Y 2 h h b m d l J n F 1 b 3 Q 7 L C Z x d W 9 0 O 1 B F L n B D a G F u Z 2 U m c X V v d D s s J n F 1 b 3 Q 7 U E U u d W 5 k Z X J s e W l u Z 1 Z h b H V l J n F 1 b 3 Q 7 L C Z x d W 9 0 O 0 N F U 3 R y a W t l R X h w a X J 5 J n F 1 b 3 Q 7 L C Z x d W 9 0 O 1 B F U 3 R y a W t l R X h w a X J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a W 9 u L W N o Y W l u L W 5 z Z S 1 u Z X c v Q 2 h h b m d l Z C B U e X B l L n t D R S 5 z d H J p a 2 V Q c m l j Z S w w f S Z x d W 9 0 O y w m c X V v d D t T Z W N 0 a W 9 u M S 9 v c H R p b 2 4 t Y 2 h h a W 4 t b n N l L W 5 l d y 9 D a G F u Z 2 V k I F R 5 c G U u e 0 N F L m V 4 c G l y e U R h d G U s M X 0 m c X V v d D s s J n F 1 b 3 Q 7 U 2 V j d G l v b j E v b 3 B 0 a W 9 u L W N o Y W l u L W 5 z Z S 1 u Z X c v R X h w Y W 5 k Z W Q g Q 2 9 s d W 1 u M S 5 D R S 5 7 Q 0 U u b 3 B l b k l u d G V y Z X N 0 L D R 9 J n F 1 b 3 Q 7 L C Z x d W 9 0 O 1 N l Y 3 R p b 2 4 x L 2 9 w d G l v b i 1 j a G F p b i 1 u c 2 U t b m V 3 L 0 V 4 c G F u Z G V k I E N v b H V t b j E u Q 0 U u e 0 N F L m N o Y W 5 n Z W l u T 3 B l b k l u d G V y Z X N 0 L D V 9 J n F 1 b 3 Q 7 L C Z x d W 9 0 O 1 N l Y 3 R p b 2 4 x L 2 9 w d G l v b i 1 j a G F p b i 1 u c 2 U t b m V 3 L 0 V 4 c G F u Z G V k I E N v b H V t b j E u Q 0 U u e 0 N F L n B j a G F u Z 2 V p b k 9 w Z W 5 J b n R l c m V z d C w 2 f S Z x d W 9 0 O y w m c X V v d D t T Z W N 0 a W 9 u M S 9 v c H R p b 2 4 t Y 2 h h a W 4 t b n N l L W 5 l d y 9 F e H B h b m R l Z C B D b 2 x 1 b W 4 x L k N F L n t D R S 5 0 b 3 R h b F R y Y W R l Z F Z v b H V t Z S w 3 f S Z x d W 9 0 O y w m c X V v d D t T Z W N 0 a W 9 u M S 9 v c H R p b 2 4 t Y 2 h h a W 4 t b n N l L W 5 l d y 9 F e H B h b m R l Z C B D b 2 x 1 b W 4 x L k N F L n t D R S 5 p b X B s a W V k V m 9 s Y X R p b G l 0 e S w 4 f S Z x d W 9 0 O y w m c X V v d D t T Z W N 0 a W 9 u M S 9 v c H R p b 2 4 t Y 2 h h a W 4 t b n N l L W 5 l d y 9 F e H B h b m R l Z C B D b 2 x 1 b W 4 x L k N F L n t D R S 5 s Y X N 0 U H J p Y 2 U s O X 0 m c X V v d D s s J n F 1 b 3 Q 7 U 2 V j d G l v b j E v b 3 B 0 a W 9 u L W N o Y W l u L W 5 z Z S 1 u Z X c v R X h w Y W 5 k Z W Q g Q 2 9 s d W 1 u M S 5 D R S 5 7 Q 0 U u Y 2 h h b m d l L D E w f S Z x d W 9 0 O y w m c X V v d D t T Z W N 0 a W 9 u M S 9 v c H R p b 2 4 t Y 2 h h a W 4 t b n N l L W 5 l d y 9 F e H B h b m R l Z C B D b 2 x 1 b W 4 x L k N F L n t D R S 5 w Q 2 h h b m d l L D E x f S Z x d W 9 0 O y w m c X V v d D t T Z W N 0 a W 9 u M S 9 v c H R p b 2 4 t Y 2 h h a W 4 t b n N l L W 5 l d y 9 F e H B h b m R l Z C B D b 2 x 1 b W 4 x L k N F L n t D R S 5 1 b m R l c m x 5 a W 5 n V m F s d W U s M T J 9 J n F 1 b 3 Q 7 L C Z x d W 9 0 O 1 N l Y 3 R p b 2 4 x L 2 9 w d G l v b i 1 j a G F p b i 1 u c 2 U t b m V 3 L 0 N o Y W 5 n Z W Q g V H l w Z S 5 7 U E U u c 3 R y a W t l U H J p Y 2 U s M T F 9 J n F 1 b 3 Q 7 L C Z x d W 9 0 O 1 N l Y 3 R p b 2 4 x L 2 9 w d G l v b i 1 j a G F p b i 1 u c 2 U t b m V 3 L 0 N o Y W 5 n Z W Q g V H l w Z S 5 7 U E U u Z X h w a X J 5 R G F 0 Z S w x M n 0 m c X V v d D s s J n F 1 b 3 Q 7 U 2 V j d G l v b j E v b 3 B 0 a W 9 u L W N o Y W l u L W 5 z Z S 1 u Z X c v R X h w Y W 5 k Z W Q g Q 2 9 s d W 1 u M S 5 Q R S 5 7 U E U u b 3 B l b k l u d G V y Z X N 0 L D E 1 f S Z x d W 9 0 O y w m c X V v d D t T Z W N 0 a W 9 u M S 9 v c H R p b 2 4 t Y 2 h h a W 4 t b n N l L W 5 l d y 9 F e H B h b m R l Z C B D b 2 x 1 b W 4 x L l B F L n t Q R S 5 j a G F u Z 2 V p b k 9 w Z W 5 J b n R l c m V z d C w x N n 0 m c X V v d D s s J n F 1 b 3 Q 7 U 2 V j d G l v b j E v b 3 B 0 a W 9 u L W N o Y W l u L W 5 z Z S 1 u Z X c v R X h w Y W 5 k Z W Q g Q 2 9 s d W 1 u M S 5 Q R S 5 7 U E U u c G N o Y W 5 n Z W l u T 3 B l b k l u d G V y Z X N 0 L D E 3 f S Z x d W 9 0 O y w m c X V v d D t T Z W N 0 a W 9 u M S 9 v c H R p b 2 4 t Y 2 h h a W 4 t b n N l L W 5 l d y 9 F e H B h b m R l Z C B D b 2 x 1 b W 4 x L l B F L n t Q R S 5 0 b 3 R h b F R y Y W R l Z F Z v b H V t Z S w x O H 0 m c X V v d D s s J n F 1 b 3 Q 7 U 2 V j d G l v b j E v b 3 B 0 a W 9 u L W N o Y W l u L W 5 z Z S 1 u Z X c v R X h w Y W 5 k Z W Q g Q 2 9 s d W 1 u M S 5 Q R S 5 7 U E U u a W 1 w b G l l Z F Z v b G F 0 a W x p d H k s M T l 9 J n F 1 b 3 Q 7 L C Z x d W 9 0 O 1 N l Y 3 R p b 2 4 x L 2 9 w d G l v b i 1 j a G F p b i 1 u c 2 U t b m V 3 L 0 V 4 c G F u Z G V k I E N v b H V t b j E u U E U u e 1 B F L m x h c 3 R Q c m l j Z S w y M H 0 m c X V v d D s s J n F 1 b 3 Q 7 U 2 V j d G l v b j E v b 3 B 0 a W 9 u L W N o Y W l u L W 5 z Z S 1 u Z X c v R X h w Y W 5 k Z W Q g Q 2 9 s d W 1 u M S 5 Q R S 5 7 U E U u Y 2 h h b m d l L D I x f S Z x d W 9 0 O y w m c X V v d D t T Z W N 0 a W 9 u M S 9 v c H R p b 2 4 t Y 2 h h a W 4 t b n N l L W 5 l d y 9 F e H B h b m R l Z C B D b 2 x 1 b W 4 x L l B F L n t Q R S 5 w Q 2 h h b m d l L D I y f S Z x d W 9 0 O y w m c X V v d D t T Z W N 0 a W 9 u M S 9 v c H R p b 2 4 t Y 2 h h a W 4 t b n N l L W 5 l d y 9 F e H B h b m R l Z C B D b 2 x 1 b W 4 x L l B F L n t Q R S 5 1 b m R l c m x 5 a W 5 n V m F s d W U s M j N 9 J n F 1 b 3 Q 7 L C Z x d W 9 0 O 1 N l Y 3 R p b 2 4 x L 2 9 w d G l v b i 1 j a G F p b i 1 u c 2 U t b m V 3 L 0 F k Z G V k I E N 1 c 3 R v b S 5 7 Q 0 V T d H J p a 2 V F e H B p c n k s M j J 9 J n F 1 b 3 Q 7 L C Z x d W 9 0 O 1 N l Y 3 R p b 2 4 x L 2 9 w d G l v b i 1 j a G F p b i 1 u c 2 U t b m V 3 L 0 F k Z G V k I E N 1 c 3 R v b T E u e 1 B F U 3 R y a W t l R X h w a X J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b 3 B 0 a W 9 u L W N o Y W l u L W 5 z Z S 1 u Z X c v Q 2 h h b m d l Z C B U e X B l L n t D R S 5 z d H J p a 2 V Q c m l j Z S w w f S Z x d W 9 0 O y w m c X V v d D t T Z W N 0 a W 9 u M S 9 v c H R p b 2 4 t Y 2 h h a W 4 t b n N l L W 5 l d y 9 D a G F u Z 2 V k I F R 5 c G U u e 0 N F L m V 4 c G l y e U R h d G U s M X 0 m c X V v d D s s J n F 1 b 3 Q 7 U 2 V j d G l v b j E v b 3 B 0 a W 9 u L W N o Y W l u L W 5 z Z S 1 u Z X c v R X h w Y W 5 k Z W Q g Q 2 9 s d W 1 u M S 5 D R S 5 7 Q 0 U u b 3 B l b k l u d G V y Z X N 0 L D R 9 J n F 1 b 3 Q 7 L C Z x d W 9 0 O 1 N l Y 3 R p b 2 4 x L 2 9 w d G l v b i 1 j a G F p b i 1 u c 2 U t b m V 3 L 0 V 4 c G F u Z G V k I E N v b H V t b j E u Q 0 U u e 0 N F L m N o Y W 5 n Z W l u T 3 B l b k l u d G V y Z X N 0 L D V 9 J n F 1 b 3 Q 7 L C Z x d W 9 0 O 1 N l Y 3 R p b 2 4 x L 2 9 w d G l v b i 1 j a G F p b i 1 u c 2 U t b m V 3 L 0 V 4 c G F u Z G V k I E N v b H V t b j E u Q 0 U u e 0 N F L n B j a G F u Z 2 V p b k 9 w Z W 5 J b n R l c m V z d C w 2 f S Z x d W 9 0 O y w m c X V v d D t T Z W N 0 a W 9 u M S 9 v c H R p b 2 4 t Y 2 h h a W 4 t b n N l L W 5 l d y 9 F e H B h b m R l Z C B D b 2 x 1 b W 4 x L k N F L n t D R S 5 0 b 3 R h b F R y Y W R l Z F Z v b H V t Z S w 3 f S Z x d W 9 0 O y w m c X V v d D t T Z W N 0 a W 9 u M S 9 v c H R p b 2 4 t Y 2 h h a W 4 t b n N l L W 5 l d y 9 F e H B h b m R l Z C B D b 2 x 1 b W 4 x L k N F L n t D R S 5 p b X B s a W V k V m 9 s Y X R p b G l 0 e S w 4 f S Z x d W 9 0 O y w m c X V v d D t T Z W N 0 a W 9 u M S 9 v c H R p b 2 4 t Y 2 h h a W 4 t b n N l L W 5 l d y 9 F e H B h b m R l Z C B D b 2 x 1 b W 4 x L k N F L n t D R S 5 s Y X N 0 U H J p Y 2 U s O X 0 m c X V v d D s s J n F 1 b 3 Q 7 U 2 V j d G l v b j E v b 3 B 0 a W 9 u L W N o Y W l u L W 5 z Z S 1 u Z X c v R X h w Y W 5 k Z W Q g Q 2 9 s d W 1 u M S 5 D R S 5 7 Q 0 U u Y 2 h h b m d l L D E w f S Z x d W 9 0 O y w m c X V v d D t T Z W N 0 a W 9 u M S 9 v c H R p b 2 4 t Y 2 h h a W 4 t b n N l L W 5 l d y 9 F e H B h b m R l Z C B D b 2 x 1 b W 4 x L k N F L n t D R S 5 w Q 2 h h b m d l L D E x f S Z x d W 9 0 O y w m c X V v d D t T Z W N 0 a W 9 u M S 9 v c H R p b 2 4 t Y 2 h h a W 4 t b n N l L W 5 l d y 9 F e H B h b m R l Z C B D b 2 x 1 b W 4 x L k N F L n t D R S 5 1 b m R l c m x 5 a W 5 n V m F s d W U s M T J 9 J n F 1 b 3 Q 7 L C Z x d W 9 0 O 1 N l Y 3 R p b 2 4 x L 2 9 w d G l v b i 1 j a G F p b i 1 u c 2 U t b m V 3 L 0 N o Y W 5 n Z W Q g V H l w Z S 5 7 U E U u c 3 R y a W t l U H J p Y 2 U s M T F 9 J n F 1 b 3 Q 7 L C Z x d W 9 0 O 1 N l Y 3 R p b 2 4 x L 2 9 w d G l v b i 1 j a G F p b i 1 u c 2 U t b m V 3 L 0 N o Y W 5 n Z W Q g V H l w Z S 5 7 U E U u Z X h w a X J 5 R G F 0 Z S w x M n 0 m c X V v d D s s J n F 1 b 3 Q 7 U 2 V j d G l v b j E v b 3 B 0 a W 9 u L W N o Y W l u L W 5 z Z S 1 u Z X c v R X h w Y W 5 k Z W Q g Q 2 9 s d W 1 u M S 5 Q R S 5 7 U E U u b 3 B l b k l u d G V y Z X N 0 L D E 1 f S Z x d W 9 0 O y w m c X V v d D t T Z W N 0 a W 9 u M S 9 v c H R p b 2 4 t Y 2 h h a W 4 t b n N l L W 5 l d y 9 F e H B h b m R l Z C B D b 2 x 1 b W 4 x L l B F L n t Q R S 5 j a G F u Z 2 V p b k 9 w Z W 5 J b n R l c m V z d C w x N n 0 m c X V v d D s s J n F 1 b 3 Q 7 U 2 V j d G l v b j E v b 3 B 0 a W 9 u L W N o Y W l u L W 5 z Z S 1 u Z X c v R X h w Y W 5 k Z W Q g Q 2 9 s d W 1 u M S 5 Q R S 5 7 U E U u c G N o Y W 5 n Z W l u T 3 B l b k l u d G V y Z X N 0 L D E 3 f S Z x d W 9 0 O y w m c X V v d D t T Z W N 0 a W 9 u M S 9 v c H R p b 2 4 t Y 2 h h a W 4 t b n N l L W 5 l d y 9 F e H B h b m R l Z C B D b 2 x 1 b W 4 x L l B F L n t Q R S 5 0 b 3 R h b F R y Y W R l Z F Z v b H V t Z S w x O H 0 m c X V v d D s s J n F 1 b 3 Q 7 U 2 V j d G l v b j E v b 3 B 0 a W 9 u L W N o Y W l u L W 5 z Z S 1 u Z X c v R X h w Y W 5 k Z W Q g Q 2 9 s d W 1 u M S 5 Q R S 5 7 U E U u a W 1 w b G l l Z F Z v b G F 0 a W x p d H k s M T l 9 J n F 1 b 3 Q 7 L C Z x d W 9 0 O 1 N l Y 3 R p b 2 4 x L 2 9 w d G l v b i 1 j a G F p b i 1 u c 2 U t b m V 3 L 0 V 4 c G F u Z G V k I E N v b H V t b j E u U E U u e 1 B F L m x h c 3 R Q c m l j Z S w y M H 0 m c X V v d D s s J n F 1 b 3 Q 7 U 2 V j d G l v b j E v b 3 B 0 a W 9 u L W N o Y W l u L W 5 z Z S 1 u Z X c v R X h w Y W 5 k Z W Q g Q 2 9 s d W 1 u M S 5 Q R S 5 7 U E U u Y 2 h h b m d l L D I x f S Z x d W 9 0 O y w m c X V v d D t T Z W N 0 a W 9 u M S 9 v c H R p b 2 4 t Y 2 h h a W 4 t b n N l L W 5 l d y 9 F e H B h b m R l Z C B D b 2 x 1 b W 4 x L l B F L n t Q R S 5 w Q 2 h h b m d l L D I y f S Z x d W 9 0 O y w m c X V v d D t T Z W N 0 a W 9 u M S 9 v c H R p b 2 4 t Y 2 h h a W 4 t b n N l L W 5 l d y 9 F e H B h b m R l Z C B D b 2 x 1 b W 4 x L l B F L n t Q R S 5 1 b m R l c m x 5 a W 5 n V m F s d W U s M j N 9 J n F 1 b 3 Q 7 L C Z x d W 9 0 O 1 N l Y 3 R p b 2 4 x L 2 9 w d G l v b i 1 j a G F p b i 1 u c 2 U t b m V 3 L 0 F k Z G V k I E N 1 c 3 R v b S 5 7 Q 0 V T d H J p a 2 V F e H B p c n k s M j J 9 J n F 1 b 3 Q 7 L C Z x d W 9 0 O 1 N l Y 3 R p b 2 4 x L 2 9 w d G l v b i 1 j a G F p b i 1 u c 2 U t b m V 3 L 0 F k Z G V k I E N 1 c 3 R v b T E u e 1 B F U 3 R y a W t l R X h w a X J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a W 9 u L W N o Y W l u L W 5 z Z S 1 u Z X c v Y 2 9 v a 2 l l c 3 R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c 3 l t Y m 9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b n N l L W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3 l t Y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I w L T A 0 L T I 4 V D A 2 O j Q 4 O j A w L j U 4 N j k 1 M z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d F 9 T e W 1 i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R G F 0 Z U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F 1 Z X J 5 S U Q i I F Z h b H V l P S J z Y z I x N 2 U w M m I t Z G U 0 Y i 0 0 N G Q 5 L T h i M W Y t N W F l Y m I z N z E 2 O W R k I i A v P j x F b n R y e S B U e X B l P S J G a W x s V G F y Z 2 V 0 I i B W Y W x 1 Z T 0 i c 0 V 4 c G l y e U R h d G V M a X N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M S 0 w N i 0 x M V Q w O T o 1 O T o 1 N y 4 1 N z Y y M D A 2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l y e U R h d G V M a X N 0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X h w a X J 5 R G F 0 Z U x p c 3 Q v Q 2 9 u d m V y d G V k I H R v I F R h Y m x l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a X J 5 R G F 0 Z U x p c 3 Q v Y 2 9 v a 2 l l c 3 R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R G F 0 Z U x p c 3 Q v c 3 l t Y m 9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R G F 0 Z U x p c 3 Q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U R h d G V M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F e H B h b m R l Z C U y M E N v b H V t b j E u Q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F e H B h b m R l Z C U y M E N v b H V t b j E u U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U R h d G V M a X N 0 L 0 N F J T I w Z X h w a X J 5 R G F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U R h d G V M a X N 0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5 b W J v b F 9 U e X B l P C 9 J d G V t U G F 0 a D 4 8 L 0 l 0 Z W 1 M b 2 N h d G l v b j 4 8 U 3 R h Y m x l R W 5 0 c m l l c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j A t M D Q t M j h U M D Y 6 N T c 6 M D U u M D M y N D E 4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X 1 N 5 b W J v b F 9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u c 2 U t b m V 3 L 3 N 5 b W J v b F 9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Y m F z Z V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E Y X R l T G l z d C 9 z e W 1 i b 2 x f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U R h d G V M a X N 0 L 2 J h c 2 V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u c 2 U t b m V 3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b n N l L W 5 l d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R X h w Y W 5 k Z W Q l M j B D b 2 x 1 b W 4 x L k N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R X h w Y W 5 k Z W Q l M j B D b 2 x 1 b W 4 x L l B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2 4 t Y 2 h h a W 4 t b n N l L W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u c 2 U t b m V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5 z Z S 1 u Z X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W 5 k Z X J s e W l u Z 1 9 Q c m l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N h O T g x O D h j Z i 1 h N m E 1 L T R h Y T Y t O T M 5 M y 0 3 M T F i N m E 2 O G N m N m Y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x h c 3 R V c G R h d G V k I i B W Y W x 1 Z T 0 i Z D I w M j E t M D Y t M T F U M D k 6 N T k 6 N T Y u N T A z O T U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2 x 1 b W 5 O Y W 1 l c y I g V m F s d W U 9 I n N b J n F 1 b 3 Q 7 V W 5 k Z X J s e W l u Z y B Q c m l j Z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G V y b H l p b m c g U H J p Y 2 U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Z G V y b H l p b m c g U H J p Y 2 U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U H J p Y 2 U v Y 2 9 v a 2 l l c 3 R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3 N 5 b W J v b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3 N 5 b W J v b F 9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2 J h c 2 V f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b H l p b m c l M j B Q c m l j Z S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3 V u Z G V y b H l p b m d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b H l p b m c l M j B Q c m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F B y a W N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S O v F / C g J G v X T g M 3 D a S m E A A A A A A g A A A A A A E G Y A A A A B A A A g A A A A F + Y J Y T B h M 8 H D t Q B F v a I f e l 1 R v C 3 J B y R 0 U r / m 3 v l v k Z g A A A A A D o A A A A A C A A A g A A A A b y U S V C l I w C s E e l T t g n 7 v d H j S f b 6 s g W 7 g T 8 + K t Y T J v 9 F Q A A A A y h x W 7 p o g 8 j 9 + m s l a K q + T 3 M a 3 B N H a t P D p w S D k T t 9 s 4 b u 2 o 4 + 1 c 1 E p l f W b H H I t C o n J A k Q y g S e z W t A Y x E o f Y w z U g p P K o 5 c A W / W u 2 K y b 9 c G W c T 9 A A A A A M Y t a e T 5 J m y l s H A l v z 7 p s O U 0 U A 5 s 9 + s r b n 9 2 7 t U Q l E 6 N m / x j d S Y C k 6 f j k E D k c s u c 1 7 2 A c T 1 F b 2 X i m W k u T A 1 x z D w = = < / D a t a M a s h u p > 
</file>

<file path=customXml/itemProps1.xml><?xml version="1.0" encoding="utf-8"?>
<ds:datastoreItem xmlns:ds="http://schemas.openxmlformats.org/officeDocument/2006/customXml" ds:itemID="{808B344C-69F4-40C9-B293-EE4E878C5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OI</vt:lpstr>
      <vt:lpstr>Sheet1</vt:lpstr>
      <vt:lpstr>Underlying Price</vt:lpstr>
      <vt:lpstr>RawData</vt:lpstr>
      <vt:lpstr>Cookie</vt:lpstr>
      <vt:lpstr>ExpiryDateList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Pushkaraj Joshi</cp:lastModifiedBy>
  <dcterms:created xsi:type="dcterms:W3CDTF">2015-02-27T14:47:02Z</dcterms:created>
  <dcterms:modified xsi:type="dcterms:W3CDTF">2021-06-11T10:04:17Z</dcterms:modified>
</cp:coreProperties>
</file>