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1ed250f2050058a0/progmrams/Guleria2012/Fitting Parameters/"/>
    </mc:Choice>
  </mc:AlternateContent>
  <xr:revisionPtr revIDLastSave="177" documentId="11_AD4D066CA252ABDACC1048B6C911F2E273EEDF49" xr6:coauthVersionLast="47" xr6:coauthVersionMax="47" xr10:uidLastSave="{FCD98C01-C1B7-4502-B7EE-95ECCC562715}"/>
  <bookViews>
    <workbookView xWindow="1900" yWindow="1900" windowWidth="14400" windowHeight="7810" xr2:uid="{00000000-000D-0000-FFFF-FFFF00000000}"/>
  </bookViews>
  <sheets>
    <sheet name="Summary" sheetId="1" r:id="rId1"/>
    <sheet name="Momentum F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5" i="1"/>
  <c r="H13" i="1"/>
  <c r="I13" i="1"/>
  <c r="J13" i="1"/>
  <c r="K13" i="1"/>
  <c r="L13" i="1"/>
  <c r="M13" i="1"/>
  <c r="N13" i="1"/>
  <c r="G10" i="1"/>
  <c r="H10" i="1"/>
  <c r="I10" i="1"/>
  <c r="J10" i="1"/>
  <c r="K10" i="1"/>
  <c r="L10" i="1"/>
  <c r="M10" i="1"/>
  <c r="N10" i="1"/>
  <c r="G7" i="1"/>
  <c r="H7" i="1"/>
  <c r="I7" i="1"/>
  <c r="J7" i="1"/>
  <c r="K7" i="1"/>
  <c r="L7" i="1"/>
  <c r="M7" i="1"/>
  <c r="N7" i="1"/>
  <c r="G4" i="1"/>
  <c r="H4" i="1"/>
  <c r="I4" i="1"/>
  <c r="J4" i="1"/>
  <c r="K4" i="1"/>
  <c r="H5" i="1"/>
  <c r="I5" i="1"/>
  <c r="J5" i="1"/>
  <c r="K5" i="1"/>
  <c r="G6" i="1"/>
  <c r="H6" i="1"/>
  <c r="I6" i="1"/>
  <c r="J6" i="1"/>
  <c r="K6" i="1"/>
  <c r="G8" i="1"/>
  <c r="H8" i="1"/>
  <c r="I8" i="1"/>
  <c r="J8" i="1"/>
  <c r="K8" i="1"/>
  <c r="G9" i="1"/>
  <c r="H9" i="1"/>
  <c r="I9" i="1"/>
  <c r="J9" i="1"/>
  <c r="K9" i="1"/>
  <c r="G11" i="1"/>
  <c r="H11" i="1"/>
  <c r="I11" i="1"/>
  <c r="J11" i="1"/>
  <c r="K11" i="1"/>
  <c r="G12" i="1"/>
  <c r="H12" i="1"/>
  <c r="I12" i="1"/>
  <c r="J12" i="1"/>
  <c r="K12" i="1"/>
  <c r="K3" i="1"/>
  <c r="J3" i="1"/>
  <c r="H3" i="1"/>
  <c r="I3" i="1" s="1"/>
  <c r="G3" i="1"/>
  <c r="C13" i="1"/>
  <c r="D13" i="1"/>
  <c r="E13" i="1"/>
  <c r="F13" i="1"/>
  <c r="B13" i="1"/>
  <c r="C10" i="1"/>
  <c r="E10" i="1"/>
  <c r="F10" i="1"/>
  <c r="B10" i="1"/>
  <c r="C7" i="1"/>
  <c r="E7" i="1"/>
  <c r="F7" i="1"/>
  <c r="B7" i="1"/>
  <c r="B1" i="1"/>
  <c r="E4" i="1" s="1"/>
  <c r="E3" i="1" l="1"/>
  <c r="F3" i="1"/>
  <c r="F4" i="1"/>
</calcChain>
</file>

<file path=xl/sharedStrings.xml><?xml version="1.0" encoding="utf-8"?>
<sst xmlns="http://schemas.openxmlformats.org/spreadsheetml/2006/main" count="32" uniqueCount="32">
  <si>
    <t>a1</t>
    <phoneticPr fontId="1"/>
  </si>
  <si>
    <t>a2</t>
    <phoneticPr fontId="1"/>
  </si>
  <si>
    <t>a3</t>
    <phoneticPr fontId="1"/>
  </si>
  <si>
    <t>a4</t>
    <phoneticPr fontId="1"/>
  </si>
  <si>
    <t>a5</t>
    <phoneticPr fontId="1"/>
  </si>
  <si>
    <t>u1</t>
    <phoneticPr fontId="1"/>
  </si>
  <si>
    <t>u2</t>
    <phoneticPr fontId="1"/>
  </si>
  <si>
    <t>u31</t>
    <phoneticPr fontId="1"/>
  </si>
  <si>
    <t>u32</t>
    <phoneticPr fontId="1"/>
  </si>
  <si>
    <t>Llam</t>
    <phoneticPr fontId="1"/>
  </si>
  <si>
    <t>Jlam</t>
    <phoneticPr fontId="1"/>
  </si>
  <si>
    <t>Klam</t>
    <phoneticPr fontId="1"/>
  </si>
  <si>
    <t>\rho0</t>
    <phoneticPr fontId="1"/>
  </si>
  <si>
    <t>1/fm^{-3}</t>
    <phoneticPr fontId="1"/>
  </si>
  <si>
    <t>U=const + aL2</t>
    <phoneticPr fontId="1"/>
  </si>
  <si>
    <t>const</t>
    <phoneticPr fontId="1"/>
  </si>
  <si>
    <t>aL2</t>
    <phoneticPr fontId="1"/>
  </si>
  <si>
    <t>MD1_k&lt;2.5/fm</t>
    <phoneticPr fontId="1"/>
  </si>
  <si>
    <t>MD2_k&lt;2.5/fm</t>
    <phoneticPr fontId="1"/>
  </si>
  <si>
    <t>MD3_k&lt;1.0/fm</t>
    <phoneticPr fontId="1"/>
  </si>
  <si>
    <t>GKW2+MD1_lower</t>
    <phoneticPr fontId="1"/>
  </si>
  <si>
    <t>GKW2+MD1_upper</t>
    <phoneticPr fontId="1"/>
  </si>
  <si>
    <t>GKW2+MD1_medium</t>
    <phoneticPr fontId="1"/>
  </si>
  <si>
    <t>GKW3+MD2_lower</t>
    <phoneticPr fontId="1"/>
  </si>
  <si>
    <t>GKW3+MD2_upper</t>
    <phoneticPr fontId="1"/>
  </si>
  <si>
    <t>GKW3+MD2_medium</t>
    <phoneticPr fontId="1"/>
  </si>
  <si>
    <t>GKW3+MD3_lower</t>
    <phoneticPr fontId="1"/>
  </si>
  <si>
    <t>GKW3+MD3_upper</t>
    <phoneticPr fontId="1"/>
  </si>
  <si>
    <t>GKW3+MD3_medium</t>
    <phoneticPr fontId="1"/>
  </si>
  <si>
    <t>u0</t>
    <phoneticPr fontId="1"/>
  </si>
  <si>
    <t>GKW2_medium</t>
    <phoneticPr fontId="1"/>
  </si>
  <si>
    <t>GKW3_medium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</si>
</sst>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topLeftCell="F1" workbookViewId="0">
      <selection activeCell="J11" sqref="J11"/>
    </sheetView>
  </sheetViews>
  <sheetFormatPr defaultRowHeight="18"/>
  <cols>
    <col min="1" max="1" width="20.25" bestFit="1" customWidth="1"/>
  </cols>
  <sheetData>
    <row r="1" spans="1:14">
      <c r="A1" t="s">
        <v>12</v>
      </c>
      <c r="B1">
        <f>0.16</f>
        <v>0.16</v>
      </c>
      <c r="C1" t="s">
        <v>13</v>
      </c>
    </row>
    <row r="2" spans="1:1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29</v>
      </c>
      <c r="H2" t="s">
        <v>5</v>
      </c>
      <c r="I2" t="s">
        <v>6</v>
      </c>
      <c r="J2" t="s">
        <v>7</v>
      </c>
      <c r="K2" t="s">
        <v>8</v>
      </c>
      <c r="L2" t="s">
        <v>10</v>
      </c>
      <c r="M2" t="s">
        <v>9</v>
      </c>
      <c r="N2" t="s">
        <v>11</v>
      </c>
    </row>
    <row r="3" spans="1:14">
      <c r="A3" t="s">
        <v>30</v>
      </c>
      <c r="B3" s="1">
        <v>-154.9</v>
      </c>
      <c r="C3" s="1">
        <v>0</v>
      </c>
      <c r="D3" s="1">
        <v>0</v>
      </c>
      <c r="E3" s="1">
        <f>142.4/($B$1)^(4/3)</f>
        <v>1639.3940168949719</v>
      </c>
      <c r="F3" s="1">
        <f>-21.4/$B$1^(5/3)</f>
        <v>-453.81669527446104</v>
      </c>
      <c r="G3" s="1">
        <f>B3</f>
        <v>-154.9</v>
      </c>
      <c r="H3" s="1">
        <f>C3</f>
        <v>0</v>
      </c>
      <c r="I3">
        <f>3*H3</f>
        <v>0</v>
      </c>
      <c r="J3">
        <f>3/8*E3</f>
        <v>614.77275633561442</v>
      </c>
      <c r="K3">
        <f>8/3*F3</f>
        <v>-1210.1778540652294</v>
      </c>
      <c r="L3">
        <v>-33.83</v>
      </c>
      <c r="M3">
        <v>-1.825</v>
      </c>
      <c r="N3">
        <v>356</v>
      </c>
    </row>
    <row r="4" spans="1:14">
      <c r="A4" t="s">
        <v>31</v>
      </c>
      <c r="B4" s="1">
        <v>-80.099999999999994</v>
      </c>
      <c r="C4" s="1">
        <v>0</v>
      </c>
      <c r="D4" s="1">
        <v>0</v>
      </c>
      <c r="E4" s="1">
        <f>0.16/($B$1^(4/3))</f>
        <v>1.8420157493201932</v>
      </c>
      <c r="F4" s="1">
        <f>50.4/($B$1^(5/3))</f>
        <v>1068.8019365342448</v>
      </c>
      <c r="G4" s="1">
        <f t="shared" ref="G4:G13" si="0">B4</f>
        <v>-80.099999999999994</v>
      </c>
      <c r="H4" s="1">
        <f t="shared" ref="H4:H13" si="1">C4</f>
        <v>0</v>
      </c>
      <c r="I4">
        <f t="shared" ref="I4:I13" si="2">3*H4</f>
        <v>0</v>
      </c>
      <c r="J4">
        <f t="shared" ref="J4:J13" si="3">3/8*E4</f>
        <v>0.69075590599507242</v>
      </c>
      <c r="K4">
        <f t="shared" ref="K4:K13" si="4">8/3*F4</f>
        <v>2850.1384974246525</v>
      </c>
      <c r="L4">
        <v>-29.55</v>
      </c>
      <c r="M4">
        <v>12.34</v>
      </c>
      <c r="N4">
        <v>504.8</v>
      </c>
    </row>
    <row r="5" spans="1:14">
      <c r="A5" t="s">
        <v>20</v>
      </c>
      <c r="B5" s="2">
        <v>-200.610407133845</v>
      </c>
      <c r="C5" s="1">
        <v>5.3607844295563201</v>
      </c>
      <c r="D5" s="1">
        <v>0</v>
      </c>
      <c r="E5" s="1">
        <v>-739.56857915185105</v>
      </c>
      <c r="F5" s="1">
        <v>1326.7069973697901</v>
      </c>
      <c r="G5" s="1">
        <f>B5</f>
        <v>-200.610407133845</v>
      </c>
      <c r="H5" s="1">
        <f t="shared" si="1"/>
        <v>5.3607844295563201</v>
      </c>
      <c r="I5">
        <f t="shared" si="2"/>
        <v>16.082353288668962</v>
      </c>
      <c r="J5">
        <f t="shared" si="3"/>
        <v>-277.33821718194417</v>
      </c>
      <c r="K5">
        <f t="shared" si="4"/>
        <v>3537.8853263194401</v>
      </c>
    </row>
    <row r="6" spans="1:14">
      <c r="A6" t="s">
        <v>21</v>
      </c>
      <c r="B6" s="2">
        <v>-0.917754312889557</v>
      </c>
      <c r="C6" s="1">
        <v>5.3607844295563201</v>
      </c>
      <c r="D6" s="1">
        <v>0</v>
      </c>
      <c r="E6" s="1">
        <v>-1369.9242059711801</v>
      </c>
      <c r="F6" s="1">
        <v>1844.20674700889</v>
      </c>
      <c r="G6" s="1">
        <f t="shared" si="0"/>
        <v>-0.917754312889557</v>
      </c>
      <c r="H6" s="1">
        <f t="shared" si="1"/>
        <v>5.3607844295563201</v>
      </c>
      <c r="I6">
        <f t="shared" si="2"/>
        <v>16.082353288668962</v>
      </c>
      <c r="J6">
        <f t="shared" si="3"/>
        <v>-513.72157723919258</v>
      </c>
      <c r="K6">
        <f t="shared" si="4"/>
        <v>4917.8846586903728</v>
      </c>
    </row>
    <row r="7" spans="1:14">
      <c r="A7" t="s">
        <v>22</v>
      </c>
      <c r="B7" s="1">
        <f>(B5+B6)/2</f>
        <v>-100.76408072336729</v>
      </c>
      <c r="C7" s="1">
        <f t="shared" ref="C7:N7" si="5">(C5+C6)/2</f>
        <v>5.3607844295563201</v>
      </c>
      <c r="D7" s="1">
        <v>0</v>
      </c>
      <c r="E7" s="1">
        <f t="shared" si="5"/>
        <v>-1054.7463925615157</v>
      </c>
      <c r="F7" s="1">
        <f t="shared" si="5"/>
        <v>1585.4568721893402</v>
      </c>
      <c r="G7" s="1">
        <f t="shared" ref="G7" si="6">(G5+G6)/2</f>
        <v>-100.76408072336729</v>
      </c>
      <c r="H7" s="1">
        <f t="shared" ref="H7" si="7">(H5+H6)/2</f>
        <v>5.3607844295563201</v>
      </c>
      <c r="I7" s="1">
        <f t="shared" ref="I7" si="8">(I5+I6)/2</f>
        <v>16.082353288668962</v>
      </c>
      <c r="J7" s="1">
        <f t="shared" ref="J7" si="9">(J5+J6)/2</f>
        <v>-395.52989721056838</v>
      </c>
      <c r="K7" s="1">
        <f t="shared" ref="K7" si="10">(K5+K6)/2</f>
        <v>4227.8849925049062</v>
      </c>
      <c r="L7" s="1">
        <f t="shared" ref="L7" si="11">(L5+L6)/2</f>
        <v>0</v>
      </c>
      <c r="M7" s="1">
        <f t="shared" ref="M7" si="12">(M5+M6)/2</f>
        <v>0</v>
      </c>
      <c r="N7" s="1">
        <f t="shared" ref="N7" si="13">(N5+N6)/2</f>
        <v>0</v>
      </c>
    </row>
    <row r="8" spans="1:14">
      <c r="A8" t="s">
        <v>23</v>
      </c>
      <c r="B8" s="2">
        <v>-177.718668385428</v>
      </c>
      <c r="C8" s="1">
        <v>5.9729443300258502</v>
      </c>
      <c r="D8" s="1">
        <v>0</v>
      </c>
      <c r="E8" s="1">
        <v>-930.58457047720697</v>
      </c>
      <c r="F8" s="1">
        <v>1671.77503482729</v>
      </c>
      <c r="G8" s="1">
        <f t="shared" si="0"/>
        <v>-177.718668385428</v>
      </c>
      <c r="H8" s="1">
        <f t="shared" si="1"/>
        <v>5.9729443300258502</v>
      </c>
      <c r="I8">
        <f t="shared" si="2"/>
        <v>17.918832990077551</v>
      </c>
      <c r="J8">
        <f t="shared" si="3"/>
        <v>-348.96921392895263</v>
      </c>
      <c r="K8">
        <f t="shared" si="4"/>
        <v>4458.0667595394398</v>
      </c>
    </row>
    <row r="9" spans="1:14">
      <c r="A9" t="s">
        <v>24</v>
      </c>
      <c r="B9" s="2">
        <v>-1.0024785663498901</v>
      </c>
      <c r="C9" s="1">
        <v>5.9729443300258502</v>
      </c>
      <c r="D9" s="1">
        <v>0</v>
      </c>
      <c r="E9" s="1">
        <v>-1637.7941455328701</v>
      </c>
      <c r="F9" s="1">
        <v>2399.15656825306</v>
      </c>
      <c r="G9" s="1">
        <f t="shared" si="0"/>
        <v>-1.0024785663498901</v>
      </c>
      <c r="H9" s="1">
        <f t="shared" si="1"/>
        <v>5.9729443300258502</v>
      </c>
      <c r="I9">
        <f t="shared" si="2"/>
        <v>17.918832990077551</v>
      </c>
      <c r="J9">
        <f t="shared" si="3"/>
        <v>-614.17280457482627</v>
      </c>
      <c r="K9">
        <f t="shared" si="4"/>
        <v>6397.7508486748266</v>
      </c>
    </row>
    <row r="10" spans="1:14">
      <c r="A10" t="s">
        <v>25</v>
      </c>
      <c r="B10" s="1">
        <f>(B8+B9)/2</f>
        <v>-89.360573475888941</v>
      </c>
      <c r="C10" s="1">
        <f t="shared" ref="C10:N10" si="14">(C8+C9)/2</f>
        <v>5.9729443300258502</v>
      </c>
      <c r="D10" s="1">
        <v>0</v>
      </c>
      <c r="E10" s="1">
        <f t="shared" si="14"/>
        <v>-1284.1893580050385</v>
      </c>
      <c r="F10" s="1">
        <f t="shared" si="14"/>
        <v>2035.4658015401751</v>
      </c>
      <c r="G10" s="1">
        <f t="shared" ref="G10" si="15">(G8+G9)/2</f>
        <v>-89.360573475888941</v>
      </c>
      <c r="H10" s="1">
        <f t="shared" ref="H10" si="16">(H8+H9)/2</f>
        <v>5.9729443300258502</v>
      </c>
      <c r="I10" s="1">
        <f t="shared" ref="I10" si="17">(I8+I9)/2</f>
        <v>17.918832990077551</v>
      </c>
      <c r="J10" s="1">
        <f t="shared" ref="J10" si="18">(J8+J9)/2</f>
        <v>-481.57100925188945</v>
      </c>
      <c r="K10" s="1">
        <f t="shared" ref="K10" si="19">(K8+K9)/2</f>
        <v>5427.9088041071336</v>
      </c>
      <c r="L10" s="1">
        <f t="shared" ref="L10" si="20">(L8+L9)/2</f>
        <v>0</v>
      </c>
      <c r="M10" s="1">
        <f t="shared" ref="M10" si="21">(M8+M9)/2</f>
        <v>0</v>
      </c>
      <c r="N10" s="1">
        <f t="shared" ref="N10" si="22">(N8+N9)/2</f>
        <v>0</v>
      </c>
    </row>
    <row r="11" spans="1:14">
      <c r="A11" t="s">
        <v>26</v>
      </c>
      <c r="B11" s="2">
        <v>-177.66098957954401</v>
      </c>
      <c r="C11" s="1">
        <v>6.7986818347553299</v>
      </c>
      <c r="D11" s="1">
        <v>0</v>
      </c>
      <c r="E11" s="1">
        <v>-930.76284673540499</v>
      </c>
      <c r="F11" s="1">
        <v>1668.92320783526</v>
      </c>
      <c r="G11" s="1">
        <f t="shared" si="0"/>
        <v>-177.66098957954401</v>
      </c>
      <c r="H11" s="1">
        <f t="shared" si="1"/>
        <v>6.7986818347553299</v>
      </c>
      <c r="I11">
        <f t="shared" si="2"/>
        <v>20.396045504265992</v>
      </c>
      <c r="J11">
        <f t="shared" si="3"/>
        <v>-349.03606752577684</v>
      </c>
      <c r="K11">
        <f t="shared" si="4"/>
        <v>4450.461887560693</v>
      </c>
    </row>
    <row r="12" spans="1:14">
      <c r="A12" t="s">
        <v>27</v>
      </c>
      <c r="B12" s="2">
        <v>-172.20192785998299</v>
      </c>
      <c r="C12" s="1">
        <v>6.7986818347553299</v>
      </c>
      <c r="D12" s="1">
        <v>0</v>
      </c>
      <c r="E12" s="1">
        <v>-1109.6546153618301</v>
      </c>
      <c r="F12" s="1">
        <v>1994.3191090089499</v>
      </c>
      <c r="G12" s="1">
        <f t="shared" si="0"/>
        <v>-172.20192785998299</v>
      </c>
      <c r="H12" s="1">
        <f t="shared" si="1"/>
        <v>6.7986818347553299</v>
      </c>
      <c r="I12">
        <f t="shared" si="2"/>
        <v>20.396045504265992</v>
      </c>
      <c r="J12">
        <f t="shared" si="3"/>
        <v>-416.12048076068629</v>
      </c>
      <c r="K12">
        <f t="shared" si="4"/>
        <v>5318.1842906905331</v>
      </c>
    </row>
    <row r="13" spans="1:14">
      <c r="A13" t="s">
        <v>28</v>
      </c>
      <c r="B13">
        <f>(B11+B12)/2</f>
        <v>-174.9314587197635</v>
      </c>
      <c r="C13">
        <f t="shared" ref="C13:N13" si="23">(C11+C12)/2</f>
        <v>6.7986818347553299</v>
      </c>
      <c r="D13">
        <f t="shared" si="23"/>
        <v>0</v>
      </c>
      <c r="E13">
        <f t="shared" si="23"/>
        <v>-1020.2087310486176</v>
      </c>
      <c r="F13">
        <f t="shared" si="23"/>
        <v>1831.6211584221051</v>
      </c>
      <c r="G13">
        <f>(G11+G12)/2</f>
        <v>-174.9314587197635</v>
      </c>
      <c r="H13">
        <f t="shared" ref="H13" si="24">(H11+H12)/2</f>
        <v>6.7986818347553299</v>
      </c>
      <c r="I13">
        <f t="shared" ref="I13" si="25">(I11+I12)/2</f>
        <v>20.396045504265992</v>
      </c>
      <c r="J13">
        <f t="shared" ref="J13" si="26">(J11+J12)/2</f>
        <v>-382.57827414323157</v>
      </c>
      <c r="K13">
        <f t="shared" ref="K13" si="27">(K11+K12)/2</f>
        <v>4884.3230891256135</v>
      </c>
      <c r="L13">
        <f t="shared" ref="L13" si="28">(L11+L12)/2</f>
        <v>0</v>
      </c>
      <c r="M13">
        <f t="shared" ref="M13" si="29">(M11+M12)/2</f>
        <v>0</v>
      </c>
      <c r="N13">
        <f t="shared" ref="N13" si="30">(N11+N12)/2</f>
        <v>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AF3C-3C61-4D75-A461-FDF7E325E73E}">
  <dimension ref="A1:C5"/>
  <sheetViews>
    <sheetView workbookViewId="0">
      <selection activeCell="A6" sqref="A6"/>
    </sheetView>
  </sheetViews>
  <sheetFormatPr defaultRowHeight="18"/>
  <cols>
    <col min="1" max="1" width="14.4140625" bestFit="1" customWidth="1"/>
  </cols>
  <sheetData>
    <row r="1" spans="1:3">
      <c r="A1" t="s">
        <v>14</v>
      </c>
    </row>
    <row r="2" spans="1:3">
      <c r="B2" t="s">
        <v>15</v>
      </c>
      <c r="C2" t="s">
        <v>16</v>
      </c>
    </row>
    <row r="3" spans="1:3">
      <c r="A3" t="s">
        <v>17</v>
      </c>
      <c r="B3">
        <v>-29.098371987741601</v>
      </c>
      <c r="C3">
        <v>5.3607844295563201</v>
      </c>
    </row>
    <row r="4" spans="1:3">
      <c r="A4" t="s">
        <v>18</v>
      </c>
      <c r="B4">
        <v>-28.278161390790601</v>
      </c>
      <c r="C4">
        <v>5.9729443300258502</v>
      </c>
    </row>
    <row r="5" spans="1:3">
      <c r="A5" t="s">
        <v>19</v>
      </c>
      <c r="B5">
        <v>-29.953285077587601</v>
      </c>
      <c r="C5">
        <v>6.7986818347553299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Summary</vt:lpstr>
      <vt:lpstr>Momentum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jinno</dc:creator>
  <cp:lastModifiedBy>jinno.nec@outlook.jp</cp:lastModifiedBy>
  <dcterms:created xsi:type="dcterms:W3CDTF">2015-06-05T18:19:34Z</dcterms:created>
  <dcterms:modified xsi:type="dcterms:W3CDTF">2022-10-12T10:29:05Z</dcterms:modified>
</cp:coreProperties>
</file>