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workbookProtection lockStructure="1"/>
  <bookViews>
    <workbookView xWindow="240" yWindow="105" windowWidth="14805" windowHeight="8010"/>
  </bookViews>
  <sheets>
    <sheet name="Efficient Frontier and CAL" sheetId="1" r:id="rId1"/>
  </sheets>
  <calcPr calcId="152511"/>
</workbook>
</file>

<file path=xl/calcChain.xml><?xml version="1.0" encoding="utf-8"?>
<calcChain xmlns="http://schemas.openxmlformats.org/spreadsheetml/2006/main">
  <c r="I9" i="1" l="1"/>
  <c r="U7" i="1" l="1"/>
  <c r="U8" i="1"/>
  <c r="U6" i="1"/>
  <c r="T7" i="1"/>
  <c r="T8" i="1"/>
  <c r="T6" i="1"/>
  <c r="P38" i="1"/>
  <c r="O3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8" i="1" s="1"/>
  <c r="Q30" i="1"/>
  <c r="Q31" i="1"/>
  <c r="Q32" i="1"/>
  <c r="Q33" i="1"/>
  <c r="Q34" i="1"/>
  <c r="Q35" i="1"/>
  <c r="Q36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L7" i="1"/>
  <c r="L8" i="1"/>
  <c r="L9" i="1"/>
  <c r="L10" i="1"/>
  <c r="L11" i="1"/>
  <c r="L12" i="1"/>
  <c r="L13" i="1"/>
  <c r="L6" i="1"/>
  <c r="L30" i="1"/>
  <c r="L31" i="1"/>
  <c r="L32" i="1"/>
  <c r="L33" i="1"/>
  <c r="L34" i="1"/>
  <c r="L35" i="1"/>
  <c r="L36" i="1"/>
  <c r="L19" i="1"/>
  <c r="L20" i="1"/>
  <c r="L21" i="1"/>
  <c r="L22" i="1"/>
  <c r="L23" i="1"/>
  <c r="L24" i="1"/>
  <c r="L25" i="1"/>
  <c r="L26" i="1"/>
  <c r="L27" i="1"/>
  <c r="L28" i="1"/>
  <c r="L29" i="1"/>
  <c r="L18" i="1"/>
  <c r="L17" i="1"/>
  <c r="L16" i="1"/>
  <c r="L15" i="1"/>
  <c r="L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5" i="1"/>
  <c r="J7" i="1" s="1"/>
  <c r="E5" i="1"/>
  <c r="I6" i="1" s="1"/>
  <c r="I8" i="1" l="1"/>
  <c r="J6" i="1"/>
  <c r="I7" i="1"/>
</calcChain>
</file>

<file path=xl/sharedStrings.xml><?xml version="1.0" encoding="utf-8"?>
<sst xmlns="http://schemas.openxmlformats.org/spreadsheetml/2006/main" count="28" uniqueCount="20">
  <si>
    <t>Historical Prices</t>
  </si>
  <si>
    <t>Date</t>
  </si>
  <si>
    <t>MAFANG</t>
  </si>
  <si>
    <t>NYSE FANG+ TRI</t>
  </si>
  <si>
    <t>BSLNIFTY</t>
  </si>
  <si>
    <t>Nifty 50</t>
  </si>
  <si>
    <t>Daily Returns</t>
  </si>
  <si>
    <t>Mean</t>
  </si>
  <si>
    <t>Standard Deviation</t>
  </si>
  <si>
    <t>Covariance</t>
  </si>
  <si>
    <t>Risk Free Rate</t>
  </si>
  <si>
    <t>Summary Statistics</t>
  </si>
  <si>
    <t>Portfolio Weights</t>
  </si>
  <si>
    <t>Portfolio Statistics</t>
  </si>
  <si>
    <t>Return</t>
  </si>
  <si>
    <t>St Dev</t>
  </si>
  <si>
    <t>Sharpe Ratio</t>
  </si>
  <si>
    <t>Weight</t>
  </si>
  <si>
    <t>Capital Allocation Line</t>
  </si>
  <si>
    <t>Optimal Portfolio: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</si>
</sst>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4A4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5" borderId="0" xfId="1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9" fontId="2" fillId="4" borderId="0" xfId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Efficient</a:t>
            </a:r>
            <a:r>
              <a:rPr lang="en-IN" b="1" baseline="0"/>
              <a:t> Frontier and Capital Allocation Line</a:t>
            </a:r>
          </a:p>
        </c:rich>
      </c:tx>
      <c:layout>
        <c:manualLayout>
          <c:xMode val="edge"/>
          <c:yMode val="edge"/>
          <c:x val="0.24256013564307113"/>
          <c:y val="2.6562169755102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8126723633785"/>
          <c:y val="0.12385073851422129"/>
          <c:w val="0.81748611499421464"/>
          <c:h val="0.744671101859289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Frontier and CAL'!$P$6:$P$36</c:f>
              <c:numCache>
                <c:formatCode>0.00%</c:formatCode>
                <c:ptCount val="31"/>
                <c:pt idx="0">
                  <c:v>1.7980656898342502E-2</c:v>
                </c:pt>
                <c:pt idx="1">
                  <c:v>1.6638243258680501E-2</c:v>
                </c:pt>
                <c:pt idx="2">
                  <c:v>1.531967055550369E-2</c:v>
                </c:pt>
                <c:pt idx="3">
                  <c:v>1.4031661486735285E-2</c:v>
                </c:pt>
                <c:pt idx="4">
                  <c:v>1.278345779445131E-2</c:v>
                </c:pt>
                <c:pt idx="5">
                  <c:v>1.1587929635691168E-2</c:v>
                </c:pt>
                <c:pt idx="6">
                  <c:v>1.0463148869053017E-2</c:v>
                </c:pt>
                <c:pt idx="7">
                  <c:v>9.4344531492410975E-3</c:v>
                </c:pt>
                <c:pt idx="8">
                  <c:v>8.5366491757310221E-3</c:v>
                </c:pt>
                <c:pt idx="9">
                  <c:v>7.814979400409006E-3</c:v>
                </c:pt>
                <c:pt idx="10">
                  <c:v>7.3217127684134893E-3</c:v>
                </c:pt>
                <c:pt idx="11">
                  <c:v>7.1045832849298907E-3</c:v>
                </c:pt>
                <c:pt idx="12">
                  <c:v>7.1886563693701021E-3</c:v>
                </c:pt>
                <c:pt idx="13">
                  <c:v>7.5638950347218289E-3</c:v>
                </c:pt>
                <c:pt idx="14">
                  <c:v>8.1903776928001198E-3</c:v>
                </c:pt>
                <c:pt idx="15">
                  <c:v>9.0158813412871686E-3</c:v>
                </c:pt>
                <c:pt idx="16">
                  <c:v>9.9911959706857172E-3</c:v>
                </c:pt>
                <c:pt idx="17">
                  <c:v>1.1076819419135934E-2</c:v>
                </c:pt>
                <c:pt idx="18">
                  <c:v>1.2243443589067232E-2</c:v>
                </c:pt>
                <c:pt idx="19">
                  <c:v>1.3470038765653943E-2</c:v>
                </c:pt>
                <c:pt idx="20">
                  <c:v>1.4741642674166019E-2</c:v>
                </c:pt>
                <c:pt idx="21">
                  <c:v>1.6047559442868231E-2</c:v>
                </c:pt>
                <c:pt idx="22">
                  <c:v>1.7380056109432159E-2</c:v>
                </c:pt>
                <c:pt idx="23">
                  <c:v>1.873346170937595E-2</c:v>
                </c:pt>
                <c:pt idx="24">
                  <c:v>2.0103553810740124E-2</c:v>
                </c:pt>
                <c:pt idx="25">
                  <c:v>2.1487140688817036E-2</c:v>
                </c:pt>
                <c:pt idx="26">
                  <c:v>2.2881774518068606E-2</c:v>
                </c:pt>
                <c:pt idx="27">
                  <c:v>2.4285552210429037E-2</c:v>
                </c:pt>
                <c:pt idx="28">
                  <c:v>2.5696975273176412E-2</c:v>
                </c:pt>
                <c:pt idx="29">
                  <c:v>2.7114849827539686E-2</c:v>
                </c:pt>
                <c:pt idx="30">
                  <c:v>2.8538214294255383E-2</c:v>
                </c:pt>
              </c:numCache>
            </c:numRef>
          </c:xVal>
          <c:yVal>
            <c:numRef>
              <c:f>'Efficient Frontier and CAL'!$O$6:$O$36</c:f>
              <c:numCache>
                <c:formatCode>0.00%</c:formatCode>
                <c:ptCount val="31"/>
                <c:pt idx="0">
                  <c:v>-1.8058079921778438E-3</c:v>
                </c:pt>
                <c:pt idx="1">
                  <c:v>-1.5841103035850062E-3</c:v>
                </c:pt>
                <c:pt idx="2">
                  <c:v>-1.3624126149921682E-3</c:v>
                </c:pt>
                <c:pt idx="3">
                  <c:v>-1.1407149263993302E-3</c:v>
                </c:pt>
                <c:pt idx="4">
                  <c:v>-9.1901723780649254E-4</c:v>
                </c:pt>
                <c:pt idx="5">
                  <c:v>-6.9731954921365476E-4</c:v>
                </c:pt>
                <c:pt idx="6">
                  <c:v>-4.7562186062081687E-4</c:v>
                </c:pt>
                <c:pt idx="7">
                  <c:v>-2.5392417202797909E-4</c:v>
                </c:pt>
                <c:pt idx="8">
                  <c:v>-3.2226483435141202E-5</c:v>
                </c:pt>
                <c:pt idx="9">
                  <c:v>1.8947120515769663E-4</c:v>
                </c:pt>
                <c:pt idx="10">
                  <c:v>4.1116889375053441E-4</c:v>
                </c:pt>
                <c:pt idx="11">
                  <c:v>6.3286658234337225E-4</c:v>
                </c:pt>
                <c:pt idx="12">
                  <c:v>8.5456427093621003E-4</c:v>
                </c:pt>
                <c:pt idx="13">
                  <c:v>1.076261959529048E-3</c:v>
                </c:pt>
                <c:pt idx="14">
                  <c:v>1.2979596481218856E-3</c:v>
                </c:pt>
                <c:pt idx="15">
                  <c:v>1.5196573367147236E-3</c:v>
                </c:pt>
                <c:pt idx="16">
                  <c:v>1.7413550253075614E-3</c:v>
                </c:pt>
                <c:pt idx="17">
                  <c:v>1.9630527139003992E-3</c:v>
                </c:pt>
                <c:pt idx="18">
                  <c:v>2.1847504024932372E-3</c:v>
                </c:pt>
                <c:pt idx="19">
                  <c:v>2.4064480910860751E-3</c:v>
                </c:pt>
                <c:pt idx="20">
                  <c:v>2.6281457796789127E-3</c:v>
                </c:pt>
                <c:pt idx="21">
                  <c:v>2.8498434682717507E-3</c:v>
                </c:pt>
                <c:pt idx="22">
                  <c:v>3.0715411568645883E-3</c:v>
                </c:pt>
                <c:pt idx="23">
                  <c:v>3.2932388454574263E-3</c:v>
                </c:pt>
                <c:pt idx="24">
                  <c:v>3.5149365340502638E-3</c:v>
                </c:pt>
                <c:pt idx="25">
                  <c:v>3.7366342226431014E-3</c:v>
                </c:pt>
                <c:pt idx="26">
                  <c:v>3.9583319112359398E-3</c:v>
                </c:pt>
                <c:pt idx="27">
                  <c:v>4.1800295998287778E-3</c:v>
                </c:pt>
                <c:pt idx="28">
                  <c:v>4.4017272884216158E-3</c:v>
                </c:pt>
                <c:pt idx="29">
                  <c:v>4.623424977014453E-3</c:v>
                </c:pt>
                <c:pt idx="30">
                  <c:v>4.845122665607291E-3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'Efficient Frontier and CAL'!$U$6:$U$8</c:f>
              <c:numCache>
                <c:formatCode>0.00%</c:formatCode>
                <c:ptCount val="3"/>
                <c:pt idx="0">
                  <c:v>0</c:v>
                </c:pt>
                <c:pt idx="1">
                  <c:v>1.873346170937595E-2</c:v>
                </c:pt>
                <c:pt idx="2">
                  <c:v>3.74669234187519E-2</c:v>
                </c:pt>
              </c:numCache>
            </c:numRef>
          </c:xVal>
          <c:yVal>
            <c:numRef>
              <c:f>'Efficient Frontier and CAL'!$T$6:$T$8</c:f>
              <c:numCache>
                <c:formatCode>0.00%</c:formatCode>
                <c:ptCount val="3"/>
                <c:pt idx="0">
                  <c:v>2.4880952380952376E-4</c:v>
                </c:pt>
                <c:pt idx="1">
                  <c:v>3.2932388454574263E-3</c:v>
                </c:pt>
                <c:pt idx="2">
                  <c:v>6.5864776909148525E-3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66384"/>
        <c:axId val="987566928"/>
      </c:scatterChart>
      <c:valAx>
        <c:axId val="987566384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Standard</a:t>
                </a:r>
                <a:r>
                  <a:rPr lang="en-IN" sz="1200" b="1" baseline="0"/>
                  <a:t> Deviation</a:t>
                </a:r>
              </a:p>
            </c:rich>
          </c:tx>
          <c:layout>
            <c:manualLayout>
              <c:xMode val="edge"/>
              <c:yMode val="edge"/>
              <c:x val="0.4397359460632157"/>
              <c:y val="0.9335284708116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66928"/>
        <c:crossesAt val="-2.0000000000000004E-2"/>
        <c:crossBetween val="midCat"/>
        <c:majorUnit val="1.0000000000000002E-2"/>
      </c:valAx>
      <c:valAx>
        <c:axId val="987566928"/>
        <c:scaling>
          <c:orientation val="minMax"/>
          <c:max val="3.0000000000000006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Return</a:t>
                </a:r>
              </a:p>
            </c:rich>
          </c:tx>
          <c:layout>
            <c:manualLayout>
              <c:xMode val="edge"/>
              <c:yMode val="edge"/>
              <c:x val="1.2982955094011008E-2"/>
              <c:y val="0.40369209783472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66384"/>
        <c:crossesAt val="-2.0000000000000004E-2"/>
        <c:crossBetween val="midCat"/>
        <c:majorUnit val="1.0000000000000002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564208</xdr:colOff>
      <xdr:row>9</xdr:row>
      <xdr:rowOff>174238</xdr:rowOff>
    </xdr:from>
    <xdr:to>
      <xdr:col>8</xdr:col>
      <xdr:colOff>778262</xdr:colOff>
      <xdr:row>14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635" y="1846921"/>
          <a:ext cx="1422103" cy="75503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151006</xdr:colOff>
      <xdr:row>14</xdr:row>
      <xdr:rowOff>116160</xdr:rowOff>
    </xdr:from>
    <xdr:to>
      <xdr:col>9</xdr:col>
      <xdr:colOff>569176</xdr:colOff>
      <xdr:row>18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6433" y="2718111"/>
          <a:ext cx="2416097" cy="62725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153629</xdr:colOff>
      <xdr:row>19</xdr:row>
      <xdr:rowOff>20483</xdr:rowOff>
    </xdr:from>
    <xdr:to>
      <xdr:col>9</xdr:col>
      <xdr:colOff>532581</xdr:colOff>
      <xdr:row>23</xdr:row>
      <xdr:rowOff>8742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064" y="3717822"/>
          <a:ext cx="2376130" cy="757903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21</xdr:col>
      <xdr:colOff>250659</xdr:colOff>
      <xdr:row>3</xdr:row>
      <xdr:rowOff>16714</xdr:rowOff>
    </xdr:from>
    <xdr:to>
      <xdr:col>31</xdr:col>
      <xdr:colOff>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tabSelected="1" zoomScale="93" zoomScaleNormal="93" workbookViewId="0"/>
  </sheetViews>
  <sheetFormatPr defaultRowHeight="15" x14ac:dyDescent="0.25"/>
  <cols>
    <col min="1" max="2" width="12.5703125" style="1" customWidth="1"/>
    <col min="3" max="3" width="17.85546875" style="1" customWidth="1"/>
    <col min="4" max="4" width="3.42578125" style="1" customWidth="1"/>
    <col min="5" max="5" width="12" style="1" customWidth="1"/>
    <col min="6" max="6" width="11.42578125" style="1" customWidth="1"/>
    <col min="7" max="7" width="2.85546875" style="1" customWidth="1"/>
    <col min="8" max="8" width="18.140625" style="1" customWidth="1"/>
    <col min="9" max="9" width="11.85546875" style="1" customWidth="1"/>
    <col min="10" max="10" width="11.42578125" style="1" customWidth="1"/>
    <col min="11" max="11" width="3" style="1" customWidth="1"/>
    <col min="12" max="12" width="12.42578125" style="1" customWidth="1"/>
    <col min="13" max="13" width="11.85546875" style="1" customWidth="1"/>
    <col min="14" max="14" width="3.140625" style="1" customWidth="1"/>
    <col min="15" max="15" width="12.7109375" style="1" customWidth="1"/>
    <col min="16" max="16" width="10.85546875" style="1" customWidth="1"/>
    <col min="17" max="17" width="14" style="1" customWidth="1"/>
    <col min="18" max="18" width="3.42578125" style="1" customWidth="1"/>
    <col min="19" max="19" width="10.28515625" style="1" customWidth="1"/>
    <col min="20" max="20" width="12" style="1" customWidth="1"/>
    <col min="21" max="21" width="10" style="1" customWidth="1"/>
    <col min="22" max="22" width="6" style="1" customWidth="1"/>
    <col min="23" max="1996" width="9.140625" style="1"/>
    <col min="1997" max="1997" width="2.7109375" style="1" customWidth="1"/>
    <col min="1998" max="1999" width="9.140625" style="1"/>
    <col min="2000" max="2000" width="2.7109375" style="1" customWidth="1"/>
    <col min="2001" max="16384" width="9.140625" style="1"/>
  </cols>
  <sheetData>
    <row r="1" spans="1:21" x14ac:dyDescent="0.25">
      <c r="B1" s="3" t="s">
        <v>5</v>
      </c>
      <c r="C1" s="4" t="s">
        <v>3</v>
      </c>
    </row>
    <row r="3" spans="1:21" x14ac:dyDescent="0.25">
      <c r="B3" s="16" t="s">
        <v>0</v>
      </c>
      <c r="C3" s="16"/>
      <c r="E3" s="16" t="s">
        <v>6</v>
      </c>
      <c r="F3" s="16"/>
    </row>
    <row r="4" spans="1:21" x14ac:dyDescent="0.25">
      <c r="A4" s="3" t="s">
        <v>1</v>
      </c>
      <c r="B4" s="3" t="s">
        <v>4</v>
      </c>
      <c r="C4" s="3" t="s">
        <v>2</v>
      </c>
      <c r="E4" s="3" t="s">
        <v>4</v>
      </c>
      <c r="F4" s="3" t="s">
        <v>2</v>
      </c>
      <c r="I4" s="21" t="s">
        <v>11</v>
      </c>
      <c r="J4" s="22"/>
      <c r="L4" s="21" t="s">
        <v>12</v>
      </c>
      <c r="M4" s="22"/>
      <c r="O4" s="23" t="s">
        <v>13</v>
      </c>
      <c r="P4" s="24"/>
      <c r="Q4" s="25"/>
      <c r="S4" s="17" t="s">
        <v>18</v>
      </c>
      <c r="T4" s="18"/>
      <c r="U4" s="19"/>
    </row>
    <row r="5" spans="1:21" x14ac:dyDescent="0.25">
      <c r="A5" s="2">
        <v>45657</v>
      </c>
      <c r="B5" s="15">
        <v>27.17</v>
      </c>
      <c r="C5" s="15">
        <v>136.31</v>
      </c>
      <c r="E5" s="7">
        <f t="shared" ref="E5:E68" si="0">(B5/B6)-1</f>
        <v>0</v>
      </c>
      <c r="F5" s="7">
        <f t="shared" ref="F5" si="1">(C5/C6)-1</f>
        <v>-3.0717472390842104E-3</v>
      </c>
      <c r="I5" s="3" t="s">
        <v>4</v>
      </c>
      <c r="J5" s="3" t="s">
        <v>2</v>
      </c>
      <c r="L5" s="3" t="s">
        <v>4</v>
      </c>
      <c r="M5" s="3" t="s">
        <v>2</v>
      </c>
      <c r="O5" s="3" t="s">
        <v>14</v>
      </c>
      <c r="P5" s="3" t="s">
        <v>15</v>
      </c>
      <c r="Q5" s="3" t="s">
        <v>16</v>
      </c>
      <c r="S5" s="3" t="s">
        <v>17</v>
      </c>
      <c r="T5" s="3" t="s">
        <v>14</v>
      </c>
      <c r="U5" s="3" t="s">
        <v>15</v>
      </c>
    </row>
    <row r="6" spans="1:21" x14ac:dyDescent="0.25">
      <c r="A6" s="2">
        <v>45656</v>
      </c>
      <c r="B6" s="15">
        <v>27.17</v>
      </c>
      <c r="C6" s="15">
        <v>136.72999999999999</v>
      </c>
      <c r="E6" s="7">
        <f t="shared" si="0"/>
        <v>-5.8543724844491996E-3</v>
      </c>
      <c r="F6" s="7">
        <f t="shared" ref="F6:F14" si="2">(C6/C7)-1</f>
        <v>-1.0063712713582529E-2</v>
      </c>
      <c r="H6" s="6" t="s">
        <v>7</v>
      </c>
      <c r="I6" s="9">
        <f>AVERAGE(E5:E252)</f>
        <v>4.1116889375053441E-4</v>
      </c>
      <c r="J6" s="9">
        <f>AVERAGE(F5:F252)</f>
        <v>2.6281457796789127E-3</v>
      </c>
      <c r="L6" s="11">
        <f>1-M6</f>
        <v>2</v>
      </c>
      <c r="M6" s="11">
        <v>-1</v>
      </c>
      <c r="O6" s="7">
        <f>(L6*$I$6)+(M6*$J$6)</f>
        <v>-1.8058079921778438E-3</v>
      </c>
      <c r="P6" s="7">
        <f>((L6^2*$I$7^2)+(M6^2*$J$7^2)+(2*L6*M6*$I$8))^(1/2)</f>
        <v>1.7980656898342502E-2</v>
      </c>
      <c r="Q6" s="7">
        <f>(O6-$I$9)/P6</f>
        <v>-0.11426821209055864</v>
      </c>
      <c r="S6" s="11">
        <v>0</v>
      </c>
      <c r="T6" s="7">
        <f>(S6*$O$38)+((1-S6)*I9)</f>
        <v>2.4880952380952376E-4</v>
      </c>
      <c r="U6" s="7">
        <f>(S6*$P$38)</f>
        <v>0</v>
      </c>
    </row>
    <row r="7" spans="1:21" x14ac:dyDescent="0.25">
      <c r="A7" s="2">
        <v>45653</v>
      </c>
      <c r="B7" s="15">
        <v>27.33</v>
      </c>
      <c r="C7" s="15">
        <v>138.12</v>
      </c>
      <c r="E7" s="7">
        <f t="shared" si="0"/>
        <v>2.2002200220021528E-3</v>
      </c>
      <c r="F7" s="7">
        <f t="shared" si="2"/>
        <v>1.6036486685302442E-2</v>
      </c>
      <c r="H7" s="6" t="s">
        <v>8</v>
      </c>
      <c r="I7" s="10">
        <f>_xlfn.STDEV.P(E5:E252)</f>
        <v>7.3217127684134893E-3</v>
      </c>
      <c r="J7" s="10">
        <f>_xlfn.STDEV.P(F5:F252)</f>
        <v>1.4741642674166019E-2</v>
      </c>
      <c r="L7" s="11">
        <f t="shared" ref="L7:L13" si="3">1-M7</f>
        <v>1.9</v>
      </c>
      <c r="M7" s="11">
        <v>-0.9</v>
      </c>
      <c r="O7" s="7">
        <f t="shared" ref="O7:O36" si="4">(L7*$I$6)+(M7*$J$6)</f>
        <v>-1.5841103035850062E-3</v>
      </c>
      <c r="P7" s="7">
        <f t="shared" ref="P7:P36" si="5">((L7^2*$I$7^2)+(M7^2*$J$7^2)+(2*L7*M7*$I$8))^(1/2)</f>
        <v>1.6638243258680501E-2</v>
      </c>
      <c r="Q7" s="7">
        <f t="shared" ref="Q7:Q36" si="6">(O7-$I$9)/P7</f>
        <v>-0.1101630622234267</v>
      </c>
      <c r="S7" s="11">
        <v>1</v>
      </c>
      <c r="T7" s="7">
        <f t="shared" ref="T7:T8" si="7">(S7*$O$38)+((1-S7)*I10)</f>
        <v>3.2932388454574263E-3</v>
      </c>
      <c r="U7" s="7">
        <f t="shared" ref="U7:U8" si="8">(S7*$P$38)</f>
        <v>1.873346170937595E-2</v>
      </c>
    </row>
    <row r="8" spans="1:21" x14ac:dyDescent="0.25">
      <c r="A8" s="2">
        <v>45652</v>
      </c>
      <c r="B8" s="15">
        <v>27.27</v>
      </c>
      <c r="C8" s="15">
        <v>135.94</v>
      </c>
      <c r="E8" s="7">
        <f t="shared" si="0"/>
        <v>0</v>
      </c>
      <c r="F8" s="7">
        <f t="shared" si="2"/>
        <v>1.2663885578068967E-2</v>
      </c>
      <c r="H8" s="6" t="s">
        <v>9</v>
      </c>
      <c r="I8" s="26">
        <f>_xlfn.COVARIANCE.P(E5:E252,F5:F252)</f>
        <v>2.7110479422369354E-5</v>
      </c>
      <c r="J8" s="26"/>
      <c r="L8" s="11">
        <f t="shared" si="3"/>
        <v>1.8</v>
      </c>
      <c r="M8" s="11">
        <v>-0.8</v>
      </c>
      <c r="O8" s="7">
        <f t="shared" si="4"/>
        <v>-1.3624126149921682E-3</v>
      </c>
      <c r="P8" s="7">
        <f t="shared" si="5"/>
        <v>1.531967055550369E-2</v>
      </c>
      <c r="Q8" s="7">
        <f t="shared" si="6"/>
        <v>-0.10517341955652239</v>
      </c>
      <c r="S8" s="11">
        <v>2</v>
      </c>
      <c r="T8" s="7">
        <f t="shared" si="7"/>
        <v>6.5864776909148525E-3</v>
      </c>
      <c r="U8" s="7">
        <f t="shared" si="8"/>
        <v>3.74669234187519E-2</v>
      </c>
    </row>
    <row r="9" spans="1:21" x14ac:dyDescent="0.25">
      <c r="A9" s="2">
        <v>45650</v>
      </c>
      <c r="B9" s="15">
        <v>27.27</v>
      </c>
      <c r="C9" s="15">
        <v>134.24</v>
      </c>
      <c r="E9" s="7">
        <f t="shared" si="0"/>
        <v>-1.098901098901095E-3</v>
      </c>
      <c r="F9" s="7">
        <f t="shared" si="2"/>
        <v>1.259711850343237E-2</v>
      </c>
      <c r="H9" s="6" t="s">
        <v>10</v>
      </c>
      <c r="I9" s="26">
        <f>6.27%/252</f>
        <v>2.4880952380952376E-4</v>
      </c>
      <c r="J9" s="26"/>
      <c r="L9" s="11">
        <f t="shared" si="3"/>
        <v>1.7</v>
      </c>
      <c r="M9" s="11">
        <v>-0.7</v>
      </c>
      <c r="O9" s="7">
        <f t="shared" si="4"/>
        <v>-1.1407149263993302E-3</v>
      </c>
      <c r="P9" s="7">
        <f t="shared" si="5"/>
        <v>1.4031661486735285E-2</v>
      </c>
      <c r="Q9" s="7">
        <f t="shared" si="6"/>
        <v>-9.9027791649793528E-2</v>
      </c>
    </row>
    <row r="10" spans="1:21" x14ac:dyDescent="0.25">
      <c r="A10" s="2">
        <v>45649</v>
      </c>
      <c r="B10" s="15">
        <v>27.3</v>
      </c>
      <c r="C10" s="15">
        <v>132.57</v>
      </c>
      <c r="E10" s="7">
        <f t="shared" si="0"/>
        <v>5.8953574060427449E-3</v>
      </c>
      <c r="F10" s="7">
        <f t="shared" si="2"/>
        <v>5.2320291173795219E-3</v>
      </c>
      <c r="L10" s="11">
        <f t="shared" si="3"/>
        <v>1.6</v>
      </c>
      <c r="M10" s="11">
        <v>-0.6</v>
      </c>
      <c r="O10" s="7">
        <f t="shared" si="4"/>
        <v>-9.1901723780649254E-4</v>
      </c>
      <c r="P10" s="7">
        <f t="shared" si="5"/>
        <v>1.278345779445131E-2</v>
      </c>
      <c r="Q10" s="7">
        <f t="shared" si="6"/>
        <v>-9.1354528672431184E-2</v>
      </c>
    </row>
    <row r="11" spans="1:21" x14ac:dyDescent="0.25">
      <c r="A11" s="2">
        <v>45646</v>
      </c>
      <c r="B11" s="15">
        <v>27.14</v>
      </c>
      <c r="C11" s="15">
        <v>131.88</v>
      </c>
      <c r="E11" s="7">
        <f t="shared" si="0"/>
        <v>-1.4882032667876577E-2</v>
      </c>
      <c r="F11" s="7">
        <f t="shared" si="2"/>
        <v>-3.6105832480631483E-2</v>
      </c>
      <c r="L11" s="11">
        <f t="shared" si="3"/>
        <v>1.5</v>
      </c>
      <c r="M11" s="11">
        <v>-0.5</v>
      </c>
      <c r="O11" s="7">
        <f t="shared" si="4"/>
        <v>-6.9731954921365476E-4</v>
      </c>
      <c r="P11" s="7">
        <f t="shared" si="5"/>
        <v>1.1587929635691168E-2</v>
      </c>
      <c r="Q11" s="7">
        <f t="shared" si="6"/>
        <v>-8.1647809640565366E-2</v>
      </c>
    </row>
    <row r="12" spans="1:21" x14ac:dyDescent="0.25">
      <c r="A12" s="2">
        <v>45645</v>
      </c>
      <c r="B12" s="15">
        <v>27.55</v>
      </c>
      <c r="C12" s="15">
        <v>136.82</v>
      </c>
      <c r="E12" s="7">
        <f t="shared" si="0"/>
        <v>-1.0061085159899341E-2</v>
      </c>
      <c r="F12" s="7">
        <f t="shared" si="2"/>
        <v>-1.6885823094057617E-2</v>
      </c>
      <c r="L12" s="11">
        <f t="shared" si="3"/>
        <v>1.4</v>
      </c>
      <c r="M12" s="11">
        <v>-0.4</v>
      </c>
      <c r="O12" s="7">
        <f t="shared" si="4"/>
        <v>-4.7562186062081687E-4</v>
      </c>
      <c r="P12" s="7">
        <f t="shared" si="5"/>
        <v>1.0463148869053017E-2</v>
      </c>
      <c r="Q12" s="7">
        <f t="shared" si="6"/>
        <v>-6.923645964485893E-2</v>
      </c>
    </row>
    <row r="13" spans="1:21" x14ac:dyDescent="0.25">
      <c r="A13" s="2">
        <v>45644</v>
      </c>
      <c r="B13" s="15">
        <v>27.83</v>
      </c>
      <c r="C13" s="15">
        <v>139.16999999999999</v>
      </c>
      <c r="E13" s="7">
        <f t="shared" si="0"/>
        <v>-5.7163272597355874E-3</v>
      </c>
      <c r="F13" s="7">
        <f t="shared" si="2"/>
        <v>2.6554547466253631E-2</v>
      </c>
      <c r="L13" s="11">
        <f t="shared" si="3"/>
        <v>1.3</v>
      </c>
      <c r="M13" s="11">
        <v>-0.3</v>
      </c>
      <c r="O13" s="7">
        <f t="shared" si="4"/>
        <v>-2.5392417202797909E-4</v>
      </c>
      <c r="P13" s="7">
        <f t="shared" si="5"/>
        <v>9.4344531492410975E-3</v>
      </c>
      <c r="Q13" s="7">
        <f t="shared" si="6"/>
        <v>-5.3286999032682934E-2</v>
      </c>
    </row>
    <row r="14" spans="1:21" x14ac:dyDescent="0.25">
      <c r="A14" s="2">
        <v>45643</v>
      </c>
      <c r="B14" s="15">
        <v>27.99</v>
      </c>
      <c r="C14" s="15">
        <v>135.57</v>
      </c>
      <c r="E14" s="7">
        <f t="shared" si="0"/>
        <v>-1.165254237288138E-2</v>
      </c>
      <c r="F14" s="7">
        <f t="shared" si="2"/>
        <v>1.3531698564593242E-2</v>
      </c>
      <c r="L14" s="5">
        <f t="shared" ref="L14:L36" si="9">1-M14</f>
        <v>1.2</v>
      </c>
      <c r="M14" s="5">
        <v>-0.2</v>
      </c>
      <c r="O14" s="7">
        <f t="shared" si="4"/>
        <v>-3.2226483435141202E-5</v>
      </c>
      <c r="P14" s="7">
        <f t="shared" si="5"/>
        <v>8.5366491757310221E-3</v>
      </c>
      <c r="Q14" s="7">
        <f t="shared" si="6"/>
        <v>-3.2921114767563223E-2</v>
      </c>
    </row>
    <row r="15" spans="1:21" x14ac:dyDescent="0.25">
      <c r="A15" s="2">
        <v>45642</v>
      </c>
      <c r="B15" s="15">
        <v>28.32</v>
      </c>
      <c r="C15" s="15">
        <v>133.76</v>
      </c>
      <c r="E15" s="7">
        <f t="shared" si="0"/>
        <v>-3.1678986272438703E-3</v>
      </c>
      <c r="F15" s="7">
        <f t="shared" ref="F15:F78" si="10">(C15/C16)-1</f>
        <v>-3.5014527303881549E-3</v>
      </c>
      <c r="L15" s="5">
        <f t="shared" si="9"/>
        <v>1.1000000000000001</v>
      </c>
      <c r="M15" s="5">
        <v>-0.1</v>
      </c>
      <c r="O15" s="7">
        <f t="shared" si="4"/>
        <v>1.8947120515769663E-4</v>
      </c>
      <c r="P15" s="7">
        <f t="shared" si="5"/>
        <v>7.814979400409006E-3</v>
      </c>
      <c r="Q15" s="7">
        <f t="shared" si="6"/>
        <v>-7.592895081556016E-3</v>
      </c>
    </row>
    <row r="16" spans="1:21" x14ac:dyDescent="0.25">
      <c r="A16" s="2">
        <v>45639</v>
      </c>
      <c r="B16" s="15">
        <v>28.41</v>
      </c>
      <c r="C16" s="15">
        <v>134.22999999999999</v>
      </c>
      <c r="E16" s="7">
        <f t="shared" si="0"/>
        <v>8.8778409090908283E-3</v>
      </c>
      <c r="F16" s="7">
        <f t="shared" si="10"/>
        <v>2.8030941257563002E-2</v>
      </c>
      <c r="L16" s="5">
        <f t="shared" si="9"/>
        <v>1</v>
      </c>
      <c r="M16" s="5">
        <v>0</v>
      </c>
      <c r="O16" s="7">
        <f t="shared" si="4"/>
        <v>4.1116889375053441E-4</v>
      </c>
      <c r="P16" s="7">
        <f t="shared" si="5"/>
        <v>7.3217127684134893E-3</v>
      </c>
      <c r="Q16" s="7">
        <f t="shared" si="6"/>
        <v>2.2175053170815879E-2</v>
      </c>
    </row>
    <row r="17" spans="1:17" x14ac:dyDescent="0.25">
      <c r="A17" s="2">
        <v>45638</v>
      </c>
      <c r="B17" s="15">
        <v>28.16</v>
      </c>
      <c r="C17" s="15">
        <v>130.57</v>
      </c>
      <c r="E17" s="7">
        <f t="shared" si="0"/>
        <v>-4.2432814710042788E-3</v>
      </c>
      <c r="F17" s="7">
        <f t="shared" si="10"/>
        <v>-1.0710733685258544E-3</v>
      </c>
      <c r="L17" s="5">
        <f t="shared" si="9"/>
        <v>0.9</v>
      </c>
      <c r="M17" s="5">
        <v>0.1</v>
      </c>
      <c r="O17" s="7">
        <f t="shared" si="4"/>
        <v>6.3286658234337225E-4</v>
      </c>
      <c r="P17" s="7">
        <f t="shared" si="5"/>
        <v>7.1045832849298907E-3</v>
      </c>
      <c r="Q17" s="7">
        <f t="shared" si="6"/>
        <v>5.4057647455340994E-2</v>
      </c>
    </row>
    <row r="18" spans="1:17" x14ac:dyDescent="0.25">
      <c r="A18" s="2">
        <v>45637</v>
      </c>
      <c r="B18" s="15">
        <v>28.28</v>
      </c>
      <c r="C18" s="15">
        <v>130.71</v>
      </c>
      <c r="E18" s="7">
        <f t="shared" si="0"/>
        <v>1.4164305949009304E-3</v>
      </c>
      <c r="F18" s="7">
        <f t="shared" si="10"/>
        <v>-8.5709951456310884E-3</v>
      </c>
      <c r="L18" s="5">
        <f t="shared" si="9"/>
        <v>0.8</v>
      </c>
      <c r="M18" s="5">
        <v>0.2</v>
      </c>
      <c r="O18" s="7">
        <f t="shared" si="4"/>
        <v>8.5456427093621003E-4</v>
      </c>
      <c r="P18" s="7">
        <f t="shared" si="5"/>
        <v>7.1886563693701021E-3</v>
      </c>
      <c r="Q18" s="7">
        <f t="shared" si="6"/>
        <v>8.426536420738176E-2</v>
      </c>
    </row>
    <row r="19" spans="1:17" x14ac:dyDescent="0.25">
      <c r="A19" s="2">
        <v>45636</v>
      </c>
      <c r="B19" s="15">
        <v>28.24</v>
      </c>
      <c r="C19" s="15">
        <v>131.84</v>
      </c>
      <c r="E19" s="7">
        <f t="shared" si="0"/>
        <v>3.5423308537008147E-4</v>
      </c>
      <c r="F19" s="7">
        <f t="shared" si="10"/>
        <v>1.073290401717264E-2</v>
      </c>
      <c r="L19" s="5">
        <f t="shared" si="9"/>
        <v>0.7</v>
      </c>
      <c r="M19" s="5">
        <v>0.3</v>
      </c>
      <c r="O19" s="7">
        <f t="shared" si="4"/>
        <v>1.076261959529048E-3</v>
      </c>
      <c r="P19" s="7">
        <f t="shared" si="5"/>
        <v>7.5638950347218289E-3</v>
      </c>
      <c r="Q19" s="7">
        <f t="shared" si="6"/>
        <v>0.1093950182969395</v>
      </c>
    </row>
    <row r="20" spans="1:17" x14ac:dyDescent="0.25">
      <c r="A20" s="2">
        <v>45635</v>
      </c>
      <c r="B20" s="15">
        <v>28.23</v>
      </c>
      <c r="C20" s="15">
        <v>130.44</v>
      </c>
      <c r="E20" s="7">
        <f t="shared" si="0"/>
        <v>-3.881439661256203E-3</v>
      </c>
      <c r="F20" s="7">
        <f t="shared" si="10"/>
        <v>1.9972345982484097E-3</v>
      </c>
      <c r="L20" s="5">
        <f t="shared" si="9"/>
        <v>0.6</v>
      </c>
      <c r="M20" s="5">
        <v>0.4</v>
      </c>
      <c r="O20" s="7">
        <f t="shared" si="4"/>
        <v>1.2979596481218856E-3</v>
      </c>
      <c r="P20" s="7">
        <f t="shared" si="5"/>
        <v>8.1903776928001198E-3</v>
      </c>
      <c r="Q20" s="7">
        <f t="shared" si="6"/>
        <v>0.12809545098691039</v>
      </c>
    </row>
    <row r="21" spans="1:17" x14ac:dyDescent="0.25">
      <c r="A21" s="2">
        <v>45632</v>
      </c>
      <c r="B21" s="15">
        <v>28.34</v>
      </c>
      <c r="C21" s="15">
        <v>130.18</v>
      </c>
      <c r="E21" s="7">
        <f t="shared" si="0"/>
        <v>-7.0521861777150807E-4</v>
      </c>
      <c r="F21" s="7">
        <f t="shared" si="10"/>
        <v>2.1740836669021268E-2</v>
      </c>
      <c r="L21" s="5">
        <f t="shared" si="9"/>
        <v>0.5</v>
      </c>
      <c r="M21" s="5">
        <v>0.5</v>
      </c>
      <c r="O21" s="7">
        <f t="shared" si="4"/>
        <v>1.5196573367147236E-3</v>
      </c>
      <c r="P21" s="7">
        <f t="shared" si="5"/>
        <v>9.0158813412871686E-3</v>
      </c>
      <c r="Q21" s="7">
        <f t="shared" si="6"/>
        <v>0.14095658148089213</v>
      </c>
    </row>
    <row r="22" spans="1:17" x14ac:dyDescent="0.25">
      <c r="A22" s="2">
        <v>45631</v>
      </c>
      <c r="B22" s="15">
        <v>28.36</v>
      </c>
      <c r="C22" s="15">
        <v>127.41</v>
      </c>
      <c r="E22" s="7">
        <f t="shared" si="0"/>
        <v>9.9715099715100841E-3</v>
      </c>
      <c r="F22" s="7">
        <f t="shared" si="10"/>
        <v>4.752117076379192E-2</v>
      </c>
      <c r="L22" s="5">
        <f t="shared" si="9"/>
        <v>0.4</v>
      </c>
      <c r="M22" s="5">
        <v>0.6</v>
      </c>
      <c r="O22" s="7">
        <f t="shared" si="4"/>
        <v>1.7413550253075614E-3</v>
      </c>
      <c r="P22" s="7">
        <f t="shared" si="5"/>
        <v>9.9911959706857172E-3</v>
      </c>
      <c r="Q22" s="7">
        <f t="shared" si="6"/>
        <v>0.1493860700838201</v>
      </c>
    </row>
    <row r="23" spans="1:17" x14ac:dyDescent="0.25">
      <c r="A23" s="2">
        <v>45630</v>
      </c>
      <c r="B23" s="15">
        <v>28.08</v>
      </c>
      <c r="C23" s="15">
        <v>121.63</v>
      </c>
      <c r="E23" s="7">
        <f t="shared" si="0"/>
        <v>7.1275837491091565E-4</v>
      </c>
      <c r="F23" s="7">
        <f t="shared" si="10"/>
        <v>4.3855132166151778E-2</v>
      </c>
      <c r="L23" s="5">
        <f t="shared" si="9"/>
        <v>0.30000000000000004</v>
      </c>
      <c r="M23" s="5">
        <v>0.7</v>
      </c>
      <c r="O23" s="7">
        <f t="shared" si="4"/>
        <v>1.9630527139003992E-3</v>
      </c>
      <c r="P23" s="7">
        <f t="shared" si="5"/>
        <v>1.1076819419135934E-2</v>
      </c>
      <c r="Q23" s="7">
        <f t="shared" si="6"/>
        <v>0.15475951401080057</v>
      </c>
    </row>
    <row r="24" spans="1:17" x14ac:dyDescent="0.25">
      <c r="A24" s="2">
        <v>45629</v>
      </c>
      <c r="B24" s="15">
        <v>28.06</v>
      </c>
      <c r="C24" s="15">
        <v>116.52</v>
      </c>
      <c r="E24" s="7">
        <f t="shared" si="0"/>
        <v>8.2644628099173278E-3</v>
      </c>
      <c r="F24" s="7">
        <f t="shared" si="10"/>
        <v>2.4892250857595277E-2</v>
      </c>
      <c r="L24" s="5">
        <f t="shared" si="9"/>
        <v>0.19999999999999996</v>
      </c>
      <c r="M24" s="5">
        <v>0.8</v>
      </c>
      <c r="O24" s="7">
        <f t="shared" si="4"/>
        <v>2.1847504024932372E-3</v>
      </c>
      <c r="P24" s="7">
        <f t="shared" si="5"/>
        <v>1.2243443589067232E-2</v>
      </c>
      <c r="Q24" s="7">
        <f t="shared" si="6"/>
        <v>0.15812061897458404</v>
      </c>
    </row>
    <row r="25" spans="1:17" x14ac:dyDescent="0.25">
      <c r="A25" s="2">
        <v>45628</v>
      </c>
      <c r="B25" s="15">
        <v>27.83</v>
      </c>
      <c r="C25" s="15">
        <v>113.69</v>
      </c>
      <c r="E25" s="7">
        <f t="shared" si="0"/>
        <v>5.4190751445086782E-3</v>
      </c>
      <c r="F25" s="7">
        <f t="shared" si="10"/>
        <v>2.0190236898779634E-2</v>
      </c>
      <c r="L25" s="5">
        <f t="shared" si="9"/>
        <v>9.9999999999999978E-2</v>
      </c>
      <c r="M25" s="5">
        <v>0.9</v>
      </c>
      <c r="O25" s="7">
        <f t="shared" si="4"/>
        <v>2.4064480910860751E-3</v>
      </c>
      <c r="P25" s="7">
        <f t="shared" si="5"/>
        <v>1.3470038765653943E-2</v>
      </c>
      <c r="Q25" s="7">
        <f t="shared" si="6"/>
        <v>0.16018057592960477</v>
      </c>
    </row>
    <row r="26" spans="1:17" x14ac:dyDescent="0.25">
      <c r="A26" s="2">
        <v>45625</v>
      </c>
      <c r="B26" s="15">
        <v>27.68</v>
      </c>
      <c r="C26" s="15">
        <v>111.44</v>
      </c>
      <c r="E26" s="7">
        <f t="shared" si="0"/>
        <v>6.1795710650671687E-3</v>
      </c>
      <c r="F26" s="7">
        <f t="shared" si="10"/>
        <v>9.7861544037693982E-3</v>
      </c>
      <c r="L26" s="5">
        <f t="shared" si="9"/>
        <v>0</v>
      </c>
      <c r="M26" s="5">
        <v>1</v>
      </c>
      <c r="O26" s="7">
        <f t="shared" si="4"/>
        <v>2.6281457796789127E-3</v>
      </c>
      <c r="P26" s="7">
        <f t="shared" si="5"/>
        <v>1.4741642674166019E-2</v>
      </c>
      <c r="Q26" s="7">
        <f t="shared" si="6"/>
        <v>0.16140238292704348</v>
      </c>
    </row>
    <row r="27" spans="1:17" x14ac:dyDescent="0.25">
      <c r="A27" s="2">
        <v>45624</v>
      </c>
      <c r="B27" s="15">
        <v>27.51</v>
      </c>
      <c r="C27" s="15">
        <v>110.36</v>
      </c>
      <c r="E27" s="7">
        <f t="shared" si="0"/>
        <v>-1.3624955181068432E-2</v>
      </c>
      <c r="F27" s="7">
        <f t="shared" si="10"/>
        <v>3.5464217513867524E-3</v>
      </c>
      <c r="L27" s="5">
        <f t="shared" si="9"/>
        <v>-0.10000000000000009</v>
      </c>
      <c r="M27" s="5">
        <v>1.1000000000000001</v>
      </c>
      <c r="O27" s="7">
        <f t="shared" si="4"/>
        <v>2.8498434682717507E-3</v>
      </c>
      <c r="P27" s="7">
        <f t="shared" si="5"/>
        <v>1.6047559442868231E-2</v>
      </c>
      <c r="Q27" s="7">
        <f t="shared" si="6"/>
        <v>0.16208283594289252</v>
      </c>
    </row>
    <row r="28" spans="1:17" x14ac:dyDescent="0.25">
      <c r="A28" s="2">
        <v>45623</v>
      </c>
      <c r="B28" s="15">
        <v>27.89</v>
      </c>
      <c r="C28" s="15">
        <v>109.97</v>
      </c>
      <c r="E28" s="7">
        <f t="shared" si="0"/>
        <v>3.5984166966536169E-3</v>
      </c>
      <c r="F28" s="7">
        <f t="shared" si="10"/>
        <v>1.0753676470588225E-2</v>
      </c>
      <c r="L28" s="5">
        <f t="shared" si="9"/>
        <v>-0.19999999999999996</v>
      </c>
      <c r="M28" s="5">
        <v>1.2</v>
      </c>
      <c r="O28" s="7">
        <f t="shared" si="4"/>
        <v>3.0715411568645883E-3</v>
      </c>
      <c r="P28" s="7">
        <f t="shared" si="5"/>
        <v>1.7380056109432159E-2</v>
      </c>
      <c r="Q28" s="7">
        <f t="shared" si="6"/>
        <v>0.16241211278501957</v>
      </c>
    </row>
    <row r="29" spans="1:17" x14ac:dyDescent="0.25">
      <c r="A29" s="2">
        <v>45622</v>
      </c>
      <c r="B29" s="15">
        <v>27.79</v>
      </c>
      <c r="C29" s="15">
        <v>108.8</v>
      </c>
      <c r="E29" s="7">
        <f t="shared" si="0"/>
        <v>3.5997120230368829E-4</v>
      </c>
      <c r="F29" s="7">
        <f t="shared" si="10"/>
        <v>-1.0099172049858995E-2</v>
      </c>
      <c r="L29" s="5">
        <f t="shared" si="9"/>
        <v>-0.30000000000000004</v>
      </c>
      <c r="M29" s="5">
        <v>1.3</v>
      </c>
      <c r="O29" s="12">
        <f t="shared" si="4"/>
        <v>3.2932388454574263E-3</v>
      </c>
      <c r="P29" s="12">
        <f t="shared" si="5"/>
        <v>1.873346170937595E-2</v>
      </c>
      <c r="Q29" s="12">
        <f t="shared" si="6"/>
        <v>0.16251290705786584</v>
      </c>
    </row>
    <row r="30" spans="1:17" x14ac:dyDescent="0.25">
      <c r="A30" s="2">
        <v>45621</v>
      </c>
      <c r="B30" s="15">
        <v>27.78</v>
      </c>
      <c r="C30" s="15">
        <v>109.91</v>
      </c>
      <c r="E30" s="7">
        <f t="shared" si="0"/>
        <v>1.2021857923497414E-2</v>
      </c>
      <c r="F30" s="7">
        <f t="shared" si="10"/>
        <v>-3.626144501858497E-3</v>
      </c>
      <c r="L30" s="5">
        <f t="shared" si="9"/>
        <v>-0.39999999999999991</v>
      </c>
      <c r="M30" s="5">
        <v>1.4</v>
      </c>
      <c r="O30" s="7">
        <f t="shared" si="4"/>
        <v>3.5149365340502638E-3</v>
      </c>
      <c r="P30" s="7">
        <f t="shared" si="5"/>
        <v>2.0103553810740124E-2</v>
      </c>
      <c r="Q30" s="7">
        <f t="shared" si="6"/>
        <v>0.16246515621013458</v>
      </c>
    </row>
    <row r="31" spans="1:17" x14ac:dyDescent="0.25">
      <c r="A31" s="2">
        <v>45618</v>
      </c>
      <c r="B31" s="15">
        <v>27.45</v>
      </c>
      <c r="C31" s="15">
        <v>110.31</v>
      </c>
      <c r="E31" s="7">
        <f t="shared" si="0"/>
        <v>2.1205357142857206E-2</v>
      </c>
      <c r="F31" s="7">
        <f t="shared" si="10"/>
        <v>2.1804306350505787E-3</v>
      </c>
      <c r="L31" s="5">
        <f t="shared" si="9"/>
        <v>-0.5</v>
      </c>
      <c r="M31" s="5">
        <v>1.5</v>
      </c>
      <c r="O31" s="7">
        <f t="shared" si="4"/>
        <v>3.7366342226431014E-3</v>
      </c>
      <c r="P31" s="7">
        <f t="shared" si="5"/>
        <v>2.1487140688817036E-2</v>
      </c>
      <c r="Q31" s="7">
        <f t="shared" si="6"/>
        <v>0.16232149029716236</v>
      </c>
    </row>
    <row r="32" spans="1:17" x14ac:dyDescent="0.25">
      <c r="A32" s="2">
        <v>45617</v>
      </c>
      <c r="B32" s="15">
        <v>26.88</v>
      </c>
      <c r="C32" s="15">
        <v>110.07</v>
      </c>
      <c r="E32" s="7">
        <f t="shared" si="0"/>
        <v>-7.0188400443295107E-3</v>
      </c>
      <c r="F32" s="7">
        <f t="shared" si="10"/>
        <v>1.5124965415475256E-2</v>
      </c>
      <c r="L32" s="5">
        <f t="shared" si="9"/>
        <v>-0.60000000000000009</v>
      </c>
      <c r="M32" s="5">
        <v>1.6</v>
      </c>
      <c r="O32" s="7">
        <f t="shared" si="4"/>
        <v>3.9583319112359398E-3</v>
      </c>
      <c r="P32" s="7">
        <f t="shared" si="5"/>
        <v>2.2881774518068606E-2</v>
      </c>
      <c r="Q32" s="7">
        <f t="shared" si="6"/>
        <v>0.16211690157584543</v>
      </c>
    </row>
    <row r="33" spans="1:17" x14ac:dyDescent="0.25">
      <c r="A33" s="2">
        <v>45615</v>
      </c>
      <c r="B33" s="15">
        <v>27.07</v>
      </c>
      <c r="C33" s="15">
        <v>108.43</v>
      </c>
      <c r="E33" s="7">
        <f t="shared" si="0"/>
        <v>2.964060763245735E-3</v>
      </c>
      <c r="F33" s="7">
        <f t="shared" si="10"/>
        <v>-1.6507936507936471E-2</v>
      </c>
      <c r="L33" s="5">
        <f t="shared" si="9"/>
        <v>-0.7</v>
      </c>
      <c r="M33" s="5">
        <v>1.7</v>
      </c>
      <c r="O33" s="7">
        <f t="shared" si="4"/>
        <v>4.1800295998287778E-3</v>
      </c>
      <c r="P33" s="7">
        <f t="shared" si="5"/>
        <v>2.4285552210429037E-2</v>
      </c>
      <c r="Q33" s="7">
        <f t="shared" si="6"/>
        <v>0.16187484813835346</v>
      </c>
    </row>
    <row r="34" spans="1:17" x14ac:dyDescent="0.25">
      <c r="A34" s="2">
        <v>45614</v>
      </c>
      <c r="B34" s="15">
        <v>26.99</v>
      </c>
      <c r="C34" s="15">
        <v>110.25</v>
      </c>
      <c r="E34" s="7">
        <f t="shared" si="0"/>
        <v>-2.955301071296712E-3</v>
      </c>
      <c r="F34" s="7">
        <f t="shared" si="10"/>
        <v>-8.8996763754044528E-3</v>
      </c>
      <c r="L34" s="5">
        <f t="shared" si="9"/>
        <v>-0.8</v>
      </c>
      <c r="M34" s="5">
        <v>1.8</v>
      </c>
      <c r="O34" s="7">
        <f t="shared" si="4"/>
        <v>4.4017272884216158E-3</v>
      </c>
      <c r="P34" s="7">
        <f t="shared" si="5"/>
        <v>2.5696975273176412E-2</v>
      </c>
      <c r="Q34" s="7">
        <f t="shared" si="6"/>
        <v>0.16161115152517905</v>
      </c>
    </row>
    <row r="35" spans="1:17" x14ac:dyDescent="0.25">
      <c r="A35" s="2">
        <v>45610</v>
      </c>
      <c r="B35" s="15">
        <v>27.07</v>
      </c>
      <c r="C35" s="15">
        <v>111.24</v>
      </c>
      <c r="E35" s="7">
        <f t="shared" si="0"/>
        <v>-7.3827980804719306E-4</v>
      </c>
      <c r="F35" s="7">
        <f t="shared" si="10"/>
        <v>2.261445118587968E-2</v>
      </c>
      <c r="L35" s="5">
        <f t="shared" si="9"/>
        <v>-0.89999999999999991</v>
      </c>
      <c r="M35" s="5">
        <v>1.9</v>
      </c>
      <c r="O35" s="7">
        <f t="shared" si="4"/>
        <v>4.623424977014453E-3</v>
      </c>
      <c r="P35" s="7">
        <f t="shared" si="5"/>
        <v>2.7114849827539686E-2</v>
      </c>
      <c r="Q35" s="7">
        <f t="shared" si="6"/>
        <v>0.16133651785014766</v>
      </c>
    </row>
    <row r="36" spans="1:17" x14ac:dyDescent="0.25">
      <c r="A36" s="2">
        <v>45609</v>
      </c>
      <c r="B36" s="15">
        <v>27.09</v>
      </c>
      <c r="C36" s="15">
        <v>108.78</v>
      </c>
      <c r="E36" s="7">
        <f t="shared" si="0"/>
        <v>-1.3833272661084806E-2</v>
      </c>
      <c r="F36" s="7">
        <f t="shared" si="10"/>
        <v>-4.4700096601387629E-2</v>
      </c>
      <c r="L36" s="5">
        <f t="shared" si="9"/>
        <v>-1</v>
      </c>
      <c r="M36" s="5">
        <v>2</v>
      </c>
      <c r="O36" s="7">
        <f t="shared" si="4"/>
        <v>4.845122665607291E-3</v>
      </c>
      <c r="P36" s="7">
        <f t="shared" si="5"/>
        <v>2.8538214294255383E-2</v>
      </c>
      <c r="Q36" s="7">
        <f t="shared" si="6"/>
        <v>0.16105819006072097</v>
      </c>
    </row>
    <row r="37" spans="1:17" x14ac:dyDescent="0.25">
      <c r="A37" s="2">
        <v>45608</v>
      </c>
      <c r="B37" s="15">
        <v>27.47</v>
      </c>
      <c r="C37" s="15">
        <v>113.87</v>
      </c>
      <c r="E37" s="7">
        <f t="shared" si="0"/>
        <v>-1.0803024846957165E-2</v>
      </c>
      <c r="F37" s="7">
        <f t="shared" si="10"/>
        <v>1.3619369770339951E-2</v>
      </c>
      <c r="L37" s="5"/>
      <c r="M37" s="5"/>
      <c r="O37" s="8"/>
      <c r="P37" s="7"/>
      <c r="Q37" s="7"/>
    </row>
    <row r="38" spans="1:17" x14ac:dyDescent="0.25">
      <c r="A38" s="2">
        <v>45607</v>
      </c>
      <c r="B38" s="15">
        <v>27.77</v>
      </c>
      <c r="C38" s="15">
        <v>112.34</v>
      </c>
      <c r="E38" s="7">
        <f t="shared" si="0"/>
        <v>3.6023054755029982E-4</v>
      </c>
      <c r="F38" s="7">
        <f t="shared" si="10"/>
        <v>7.0924690181124905E-2</v>
      </c>
      <c r="L38" s="20" t="s">
        <v>19</v>
      </c>
      <c r="M38" s="20"/>
      <c r="N38" s="13"/>
      <c r="O38" s="14">
        <f>$O$29</f>
        <v>3.2932388454574263E-3</v>
      </c>
      <c r="P38" s="14">
        <f>$P$29</f>
        <v>1.873346170937595E-2</v>
      </c>
      <c r="Q38" s="14">
        <f>$Q$29</f>
        <v>0.16251290705786584</v>
      </c>
    </row>
    <row r="39" spans="1:17" x14ac:dyDescent="0.25">
      <c r="A39" s="2">
        <v>45604</v>
      </c>
      <c r="B39" s="15">
        <v>27.76</v>
      </c>
      <c r="C39" s="15">
        <v>104.9</v>
      </c>
      <c r="E39" s="7">
        <f t="shared" si="0"/>
        <v>-2.515271289974752E-3</v>
      </c>
      <c r="F39" s="7">
        <f t="shared" si="10"/>
        <v>1.8347733229783447E-2</v>
      </c>
      <c r="L39" s="5"/>
      <c r="M39" s="5"/>
      <c r="O39" s="9"/>
      <c r="P39" s="7"/>
      <c r="Q39" s="7"/>
    </row>
    <row r="40" spans="1:17" x14ac:dyDescent="0.25">
      <c r="A40" s="2">
        <v>45603</v>
      </c>
      <c r="B40" s="15">
        <v>27.83</v>
      </c>
      <c r="C40" s="15">
        <v>103.01</v>
      </c>
      <c r="E40" s="7">
        <f t="shared" si="0"/>
        <v>-9.9608680184988252E-3</v>
      </c>
      <c r="F40" s="7">
        <f t="shared" si="10"/>
        <v>1.7282243729014324E-2</v>
      </c>
      <c r="L40" s="5"/>
      <c r="M40" s="5"/>
      <c r="O40" s="9"/>
      <c r="P40" s="7"/>
      <c r="Q40" s="7"/>
    </row>
    <row r="41" spans="1:17" x14ac:dyDescent="0.25">
      <c r="A41" s="2">
        <v>45602</v>
      </c>
      <c r="B41" s="15">
        <v>28.11</v>
      </c>
      <c r="C41" s="15">
        <v>101.26</v>
      </c>
      <c r="E41" s="7">
        <f t="shared" si="0"/>
        <v>1.1879049676025932E-2</v>
      </c>
      <c r="F41" s="7">
        <f t="shared" si="10"/>
        <v>4.3917525773195853E-2</v>
      </c>
      <c r="L41" s="5"/>
      <c r="M41" s="5"/>
      <c r="O41" s="9"/>
      <c r="P41" s="7"/>
      <c r="Q41" s="7"/>
    </row>
    <row r="42" spans="1:17" x14ac:dyDescent="0.25">
      <c r="A42" s="2">
        <v>45601</v>
      </c>
      <c r="B42" s="15">
        <v>27.78</v>
      </c>
      <c r="C42" s="15">
        <v>97</v>
      </c>
      <c r="E42" s="7">
        <f t="shared" si="0"/>
        <v>7.2516316171140627E-3</v>
      </c>
      <c r="F42" s="7">
        <f t="shared" si="10"/>
        <v>-5.1519835136526471E-4</v>
      </c>
      <c r="L42" s="5"/>
      <c r="M42" s="5"/>
      <c r="O42" s="9"/>
      <c r="P42" s="7"/>
      <c r="Q42" s="7"/>
    </row>
    <row r="43" spans="1:17" x14ac:dyDescent="0.25">
      <c r="A43" s="2">
        <v>45600</v>
      </c>
      <c r="B43" s="15">
        <v>27.58</v>
      </c>
      <c r="C43" s="15">
        <v>97.05</v>
      </c>
      <c r="E43" s="7">
        <f t="shared" si="0"/>
        <v>-1.3590844062947194E-2</v>
      </c>
      <c r="F43" s="7">
        <f t="shared" si="10"/>
        <v>1.8581604211829195E-3</v>
      </c>
      <c r="L43" s="5"/>
      <c r="M43" s="5"/>
      <c r="O43" s="9"/>
      <c r="P43" s="7"/>
      <c r="Q43" s="7"/>
    </row>
    <row r="44" spans="1:17" x14ac:dyDescent="0.25">
      <c r="A44" s="2">
        <v>45597</v>
      </c>
      <c r="B44" s="15">
        <v>27.96</v>
      </c>
      <c r="C44" s="15">
        <v>96.87</v>
      </c>
      <c r="E44" s="7">
        <f t="shared" si="0"/>
        <v>6.1173083843109044E-3</v>
      </c>
      <c r="F44" s="7">
        <f t="shared" si="10"/>
        <v>-1.3644231748294322E-2</v>
      </c>
      <c r="L44" s="5"/>
      <c r="M44" s="5"/>
      <c r="O44" s="9"/>
      <c r="P44" s="7"/>
      <c r="Q44" s="7"/>
    </row>
    <row r="45" spans="1:17" x14ac:dyDescent="0.25">
      <c r="A45" s="2">
        <v>45596</v>
      </c>
      <c r="B45" s="15">
        <v>27.79</v>
      </c>
      <c r="C45" s="15">
        <v>98.21</v>
      </c>
      <c r="E45" s="7">
        <f t="shared" si="0"/>
        <v>-6.7905646890636939E-3</v>
      </c>
      <c r="F45" s="7">
        <f t="shared" si="10"/>
        <v>-8.3804523424879651E-3</v>
      </c>
      <c r="L45" s="5"/>
      <c r="M45" s="5"/>
      <c r="O45" s="9"/>
      <c r="P45" s="7"/>
      <c r="Q45" s="7"/>
    </row>
    <row r="46" spans="1:17" x14ac:dyDescent="0.25">
      <c r="A46" s="2">
        <v>45595</v>
      </c>
      <c r="B46" s="15">
        <v>27.98</v>
      </c>
      <c r="C46" s="15">
        <v>99.04</v>
      </c>
      <c r="E46" s="7">
        <f t="shared" si="0"/>
        <v>-2.495543672014322E-3</v>
      </c>
      <c r="F46" s="7">
        <f t="shared" si="10"/>
        <v>1.2782493097453829E-2</v>
      </c>
      <c r="L46" s="5"/>
      <c r="M46" s="5"/>
      <c r="O46" s="9"/>
      <c r="P46" s="7"/>
      <c r="Q46" s="7"/>
    </row>
    <row r="47" spans="1:17" x14ac:dyDescent="0.25">
      <c r="A47" s="2">
        <v>45594</v>
      </c>
      <c r="B47" s="15">
        <v>28.05</v>
      </c>
      <c r="C47" s="15">
        <v>97.79</v>
      </c>
      <c r="E47" s="7">
        <f t="shared" si="0"/>
        <v>4.2964554242750363E-3</v>
      </c>
      <c r="F47" s="7">
        <f t="shared" si="10"/>
        <v>-2.855103497501621E-3</v>
      </c>
      <c r="L47" s="5"/>
      <c r="M47" s="5"/>
      <c r="O47" s="9"/>
      <c r="P47" s="7"/>
      <c r="Q47" s="7"/>
    </row>
    <row r="48" spans="1:17" x14ac:dyDescent="0.25">
      <c r="A48" s="2">
        <v>45593</v>
      </c>
      <c r="B48" s="15">
        <v>27.93</v>
      </c>
      <c r="C48" s="15">
        <v>98.07</v>
      </c>
      <c r="E48" s="7">
        <f t="shared" si="0"/>
        <v>5.0377833753147971E-3</v>
      </c>
      <c r="F48" s="7">
        <f t="shared" si="10"/>
        <v>9.2621179376350948E-3</v>
      </c>
      <c r="L48" s="5"/>
      <c r="M48" s="5"/>
      <c r="O48" s="9"/>
      <c r="P48" s="7"/>
      <c r="Q48" s="7"/>
    </row>
    <row r="49" spans="1:17" x14ac:dyDescent="0.25">
      <c r="A49" s="2">
        <v>45590</v>
      </c>
      <c r="B49" s="15">
        <v>27.79</v>
      </c>
      <c r="C49" s="15">
        <v>97.17</v>
      </c>
      <c r="E49" s="7">
        <f t="shared" si="0"/>
        <v>-7.5000000000000622E-3</v>
      </c>
      <c r="F49" s="7">
        <f t="shared" si="10"/>
        <v>2.0586721564597177E-4</v>
      </c>
      <c r="L49" s="5"/>
      <c r="M49" s="5"/>
      <c r="O49" s="9"/>
      <c r="P49" s="7"/>
      <c r="Q49" s="7"/>
    </row>
    <row r="50" spans="1:17" x14ac:dyDescent="0.25">
      <c r="A50" s="2">
        <v>45589</v>
      </c>
      <c r="B50" s="15">
        <v>28</v>
      </c>
      <c r="C50" s="15">
        <v>97.15</v>
      </c>
      <c r="E50" s="7">
        <f t="shared" si="0"/>
        <v>-1.7825311942959443E-3</v>
      </c>
      <c r="F50" s="7">
        <f t="shared" si="10"/>
        <v>-5.2221994675403227E-3</v>
      </c>
      <c r="L50" s="5"/>
      <c r="M50" s="5"/>
      <c r="O50" s="9"/>
      <c r="P50" s="7"/>
      <c r="Q50" s="7"/>
    </row>
    <row r="51" spans="1:17" x14ac:dyDescent="0.25">
      <c r="A51" s="2">
        <v>45588</v>
      </c>
      <c r="B51" s="15">
        <v>28.05</v>
      </c>
      <c r="C51" s="15">
        <v>97.66</v>
      </c>
      <c r="E51" s="7">
        <f t="shared" si="0"/>
        <v>-2.1344717182496531E-3</v>
      </c>
      <c r="F51" s="7">
        <f t="shared" si="10"/>
        <v>2.540949181016372E-2</v>
      </c>
      <c r="L51" s="5"/>
      <c r="M51" s="5"/>
      <c r="O51" s="9"/>
      <c r="P51" s="7"/>
      <c r="Q51" s="7"/>
    </row>
    <row r="52" spans="1:17" x14ac:dyDescent="0.25">
      <c r="A52" s="2">
        <v>45587</v>
      </c>
      <c r="B52" s="15">
        <v>28.11</v>
      </c>
      <c r="C52" s="15">
        <v>95.24</v>
      </c>
      <c r="E52" s="7">
        <f t="shared" si="0"/>
        <v>-1.2297962052002842E-2</v>
      </c>
      <c r="F52" s="7">
        <f t="shared" si="10"/>
        <v>-7.7099395707439511E-3</v>
      </c>
      <c r="L52" s="5"/>
      <c r="M52" s="5"/>
      <c r="O52" s="9"/>
      <c r="P52" s="7"/>
      <c r="Q52" s="7"/>
    </row>
    <row r="53" spans="1:17" x14ac:dyDescent="0.25">
      <c r="A53" s="2">
        <v>45586</v>
      </c>
      <c r="B53" s="15">
        <v>28.46</v>
      </c>
      <c r="C53" s="15">
        <v>95.98</v>
      </c>
      <c r="E53" s="7">
        <f t="shared" si="0"/>
        <v>-1.7537706068047054E-3</v>
      </c>
      <c r="F53" s="7">
        <f t="shared" si="10"/>
        <v>-1.6642396505096579E-3</v>
      </c>
      <c r="L53" s="5"/>
      <c r="M53" s="5"/>
      <c r="O53" s="9"/>
      <c r="P53" s="7"/>
      <c r="Q53" s="7"/>
    </row>
    <row r="54" spans="1:17" x14ac:dyDescent="0.25">
      <c r="A54" s="2">
        <v>45583</v>
      </c>
      <c r="B54" s="15">
        <v>28.51</v>
      </c>
      <c r="C54" s="15">
        <v>96.14</v>
      </c>
      <c r="E54" s="7">
        <f t="shared" si="0"/>
        <v>2.81392894829402E-3</v>
      </c>
      <c r="F54" s="7">
        <f t="shared" si="10"/>
        <v>-2.0798668885191329E-4</v>
      </c>
      <c r="L54" s="5"/>
      <c r="M54" s="5"/>
      <c r="O54" s="9"/>
      <c r="P54" s="7"/>
      <c r="Q54" s="7"/>
    </row>
    <row r="55" spans="1:17" x14ac:dyDescent="0.25">
      <c r="A55" s="2">
        <v>45582</v>
      </c>
      <c r="B55" s="15">
        <v>28.43</v>
      </c>
      <c r="C55" s="15">
        <v>96.16</v>
      </c>
      <c r="E55" s="7">
        <f t="shared" si="0"/>
        <v>-8.7168758716875683E-3</v>
      </c>
      <c r="F55" s="7">
        <f t="shared" si="10"/>
        <v>-3.5233160621761517E-3</v>
      </c>
      <c r="L55" s="5"/>
      <c r="M55" s="5"/>
      <c r="O55" s="9"/>
      <c r="P55" s="7"/>
      <c r="Q55" s="7"/>
    </row>
    <row r="56" spans="1:17" x14ac:dyDescent="0.25">
      <c r="A56" s="2">
        <v>45581</v>
      </c>
      <c r="B56" s="15">
        <v>28.68</v>
      </c>
      <c r="C56" s="15">
        <v>96.5</v>
      </c>
      <c r="E56" s="7">
        <f t="shared" si="0"/>
        <v>-3.1282586027111536E-3</v>
      </c>
      <c r="F56" s="7">
        <f t="shared" si="10"/>
        <v>-6.8951322424616324E-3</v>
      </c>
      <c r="L56" s="5"/>
      <c r="M56" s="5"/>
      <c r="O56" s="9"/>
      <c r="P56" s="7"/>
      <c r="Q56" s="7"/>
    </row>
    <row r="57" spans="1:17" x14ac:dyDescent="0.25">
      <c r="A57" s="2">
        <v>45580</v>
      </c>
      <c r="B57" s="15">
        <v>28.77</v>
      </c>
      <c r="C57" s="15">
        <v>97.17</v>
      </c>
      <c r="E57" s="7">
        <f t="shared" si="0"/>
        <v>-2.7729636048527961E-3</v>
      </c>
      <c r="F57" s="7">
        <f t="shared" si="10"/>
        <v>-3.0864197530866555E-4</v>
      </c>
      <c r="L57" s="5"/>
      <c r="M57" s="5"/>
      <c r="O57" s="9"/>
      <c r="P57" s="7"/>
      <c r="Q57" s="7"/>
    </row>
    <row r="58" spans="1:17" x14ac:dyDescent="0.25">
      <c r="A58" s="2">
        <v>45579</v>
      </c>
      <c r="B58" s="15">
        <v>28.85</v>
      </c>
      <c r="C58" s="15">
        <v>97.2</v>
      </c>
      <c r="E58" s="7">
        <f t="shared" si="0"/>
        <v>5.9274755927476441E-3</v>
      </c>
      <c r="F58" s="7">
        <f t="shared" si="10"/>
        <v>1.5455950540959051E-3</v>
      </c>
      <c r="L58" s="5"/>
      <c r="M58" s="5"/>
      <c r="O58" s="9"/>
      <c r="P58" s="7"/>
      <c r="Q58" s="7"/>
    </row>
    <row r="59" spans="1:17" x14ac:dyDescent="0.25">
      <c r="A59" s="2">
        <v>45576</v>
      </c>
      <c r="B59" s="15">
        <v>28.68</v>
      </c>
      <c r="C59" s="15">
        <v>97.05</v>
      </c>
      <c r="E59" s="7">
        <f t="shared" si="0"/>
        <v>-6.9686411149827432E-4</v>
      </c>
      <c r="F59" s="7">
        <f t="shared" si="10"/>
        <v>1.4530629312147214E-2</v>
      </c>
      <c r="L59" s="5"/>
      <c r="M59" s="5"/>
      <c r="O59" s="9"/>
      <c r="P59" s="7"/>
      <c r="Q59" s="7"/>
    </row>
    <row r="60" spans="1:17" x14ac:dyDescent="0.25">
      <c r="A60" s="2">
        <v>45575</v>
      </c>
      <c r="B60" s="15">
        <v>28.7</v>
      </c>
      <c r="C60" s="15">
        <v>95.66</v>
      </c>
      <c r="E60" s="7">
        <f t="shared" si="0"/>
        <v>3.4855350296258969E-4</v>
      </c>
      <c r="F60" s="7">
        <f t="shared" si="10"/>
        <v>1.7802911299613644E-3</v>
      </c>
      <c r="L60" s="5"/>
      <c r="M60" s="5"/>
      <c r="O60" s="9"/>
      <c r="P60" s="7"/>
      <c r="Q60" s="7"/>
    </row>
    <row r="61" spans="1:17" x14ac:dyDescent="0.25">
      <c r="A61" s="2">
        <v>45574</v>
      </c>
      <c r="B61" s="15">
        <v>28.69</v>
      </c>
      <c r="C61" s="15">
        <v>95.49</v>
      </c>
      <c r="E61" s="7">
        <f t="shared" si="0"/>
        <v>-1.0445682451252214E-3</v>
      </c>
      <c r="F61" s="7">
        <f t="shared" si="10"/>
        <v>1.2189951240194841E-2</v>
      </c>
      <c r="L61" s="5"/>
      <c r="M61" s="5"/>
      <c r="O61" s="9"/>
      <c r="P61" s="7"/>
      <c r="Q61" s="7"/>
    </row>
    <row r="62" spans="1:17" x14ac:dyDescent="0.25">
      <c r="A62" s="2">
        <v>45573</v>
      </c>
      <c r="B62" s="15">
        <v>28.72</v>
      </c>
      <c r="C62" s="15">
        <v>94.34</v>
      </c>
      <c r="E62" s="7">
        <f t="shared" si="0"/>
        <v>2.7932960893854997E-3</v>
      </c>
      <c r="F62" s="7">
        <f t="shared" si="10"/>
        <v>2.9768233042739567E-3</v>
      </c>
      <c r="L62" s="5"/>
      <c r="M62" s="5"/>
      <c r="O62" s="9"/>
      <c r="P62" s="7"/>
      <c r="Q62" s="7"/>
    </row>
    <row r="63" spans="1:17" x14ac:dyDescent="0.25">
      <c r="A63" s="2">
        <v>45572</v>
      </c>
      <c r="B63" s="15">
        <v>28.64</v>
      </c>
      <c r="C63" s="15">
        <v>94.06</v>
      </c>
      <c r="E63" s="7">
        <f t="shared" si="0"/>
        <v>-4.1724617524340202E-3</v>
      </c>
      <c r="F63" s="7">
        <f t="shared" si="10"/>
        <v>0</v>
      </c>
      <c r="L63" s="5"/>
      <c r="M63" s="5"/>
      <c r="O63" s="9"/>
      <c r="P63" s="7"/>
      <c r="Q63" s="7"/>
    </row>
    <row r="64" spans="1:17" x14ac:dyDescent="0.25">
      <c r="A64" s="2">
        <v>45569</v>
      </c>
      <c r="B64" s="15">
        <v>28.76</v>
      </c>
      <c r="C64" s="15">
        <v>94.06</v>
      </c>
      <c r="E64" s="7">
        <f t="shared" si="0"/>
        <v>-1.1344104503265617E-2</v>
      </c>
      <c r="F64" s="7">
        <f t="shared" si="10"/>
        <v>5.3441641727234312E-3</v>
      </c>
      <c r="L64" s="5"/>
      <c r="M64" s="5"/>
      <c r="O64" s="9"/>
      <c r="P64" s="7"/>
      <c r="Q64" s="7"/>
    </row>
    <row r="65" spans="1:17" x14ac:dyDescent="0.25">
      <c r="A65" s="2">
        <v>45568</v>
      </c>
      <c r="B65" s="15">
        <v>29.09</v>
      </c>
      <c r="C65" s="15">
        <v>93.56</v>
      </c>
      <c r="E65" s="7">
        <f t="shared" si="0"/>
        <v>-1.6565246788370458E-2</v>
      </c>
      <c r="F65" s="7">
        <f t="shared" si="10"/>
        <v>-1.2871913905887267E-2</v>
      </c>
      <c r="L65" s="5"/>
      <c r="M65" s="5"/>
      <c r="O65" s="9"/>
      <c r="P65" s="7"/>
      <c r="Q65" s="7"/>
    </row>
    <row r="66" spans="1:17" x14ac:dyDescent="0.25">
      <c r="A66" s="2">
        <v>45566</v>
      </c>
      <c r="B66" s="15">
        <v>29.58</v>
      </c>
      <c r="C66" s="15">
        <v>94.78</v>
      </c>
      <c r="E66" s="7">
        <f t="shared" si="0"/>
        <v>-3.0333670374116384E-3</v>
      </c>
      <c r="F66" s="7">
        <f t="shared" si="10"/>
        <v>-1.0539629005058559E-3</v>
      </c>
      <c r="L66" s="5"/>
      <c r="M66" s="5"/>
      <c r="O66" s="9"/>
      <c r="P66" s="7"/>
      <c r="Q66" s="7"/>
    </row>
    <row r="67" spans="1:17" x14ac:dyDescent="0.25">
      <c r="A67" s="2">
        <v>45565</v>
      </c>
      <c r="B67" s="15">
        <v>29.67</v>
      </c>
      <c r="C67" s="15">
        <v>94.88</v>
      </c>
      <c r="E67" s="7">
        <f t="shared" si="0"/>
        <v>-1.2974051896207484E-2</v>
      </c>
      <c r="F67" s="7">
        <f t="shared" si="10"/>
        <v>-7.3723012111648334E-4</v>
      </c>
      <c r="L67" s="5"/>
      <c r="M67" s="5"/>
      <c r="O67" s="9"/>
      <c r="P67" s="7"/>
      <c r="Q67" s="7"/>
    </row>
    <row r="68" spans="1:17" x14ac:dyDescent="0.25">
      <c r="A68" s="2">
        <v>45562</v>
      </c>
      <c r="B68" s="15">
        <v>30.06</v>
      </c>
      <c r="C68" s="15">
        <v>94.95</v>
      </c>
      <c r="E68" s="7">
        <f t="shared" si="0"/>
        <v>9.9900099900085415E-4</v>
      </c>
      <c r="F68" s="7">
        <f t="shared" si="10"/>
        <v>-1.7872161480235738E-3</v>
      </c>
      <c r="L68" s="5"/>
      <c r="M68" s="5"/>
      <c r="O68" s="9"/>
      <c r="P68" s="7"/>
      <c r="Q68" s="7"/>
    </row>
    <row r="69" spans="1:17" x14ac:dyDescent="0.25">
      <c r="A69" s="2">
        <v>45561</v>
      </c>
      <c r="B69" s="15">
        <v>30.03</v>
      </c>
      <c r="C69" s="15">
        <v>95.12</v>
      </c>
      <c r="E69" s="7">
        <f t="shared" ref="E69:E132" si="11">(B69/B70)-1</f>
        <v>6.7046597385183038E-3</v>
      </c>
      <c r="F69" s="7">
        <f t="shared" si="10"/>
        <v>8.6956521739132153E-3</v>
      </c>
      <c r="L69" s="5"/>
      <c r="M69" s="5"/>
      <c r="O69" s="9"/>
      <c r="P69" s="7"/>
      <c r="Q69" s="7"/>
    </row>
    <row r="70" spans="1:17" x14ac:dyDescent="0.25">
      <c r="A70" s="2">
        <v>45560</v>
      </c>
      <c r="B70" s="15">
        <v>29.83</v>
      </c>
      <c r="C70" s="15">
        <v>94.3</v>
      </c>
      <c r="E70" s="7">
        <f t="shared" si="11"/>
        <v>2.3521505376342677E-3</v>
      </c>
      <c r="F70" s="7">
        <f t="shared" si="10"/>
        <v>2.4449877750611915E-3</v>
      </c>
      <c r="L70" s="5"/>
      <c r="M70" s="5"/>
      <c r="O70" s="9"/>
      <c r="P70" s="7"/>
      <c r="Q70" s="7"/>
    </row>
    <row r="71" spans="1:17" x14ac:dyDescent="0.25">
      <c r="A71" s="2">
        <v>45559</v>
      </c>
      <c r="B71" s="15">
        <v>29.76</v>
      </c>
      <c r="C71" s="15">
        <v>94.07</v>
      </c>
      <c r="E71" s="7">
        <f t="shared" si="11"/>
        <v>0</v>
      </c>
      <c r="F71" s="7">
        <f t="shared" si="10"/>
        <v>1.2772751463543397E-3</v>
      </c>
      <c r="L71" s="5"/>
      <c r="M71" s="5"/>
      <c r="O71" s="9"/>
      <c r="P71" s="7"/>
      <c r="Q71" s="7"/>
    </row>
    <row r="72" spans="1:17" x14ac:dyDescent="0.25">
      <c r="A72" s="2">
        <v>45558</v>
      </c>
      <c r="B72" s="15">
        <v>29.76</v>
      </c>
      <c r="C72" s="15">
        <v>93.95</v>
      </c>
      <c r="E72" s="7">
        <f t="shared" si="11"/>
        <v>9.1556459816888314E-3</v>
      </c>
      <c r="F72" s="7">
        <f t="shared" si="10"/>
        <v>-1.9122490173163476E-3</v>
      </c>
      <c r="L72" s="5"/>
      <c r="M72" s="5"/>
      <c r="O72" s="9"/>
      <c r="P72" s="7"/>
      <c r="Q72" s="7"/>
    </row>
    <row r="73" spans="1:17" x14ac:dyDescent="0.25">
      <c r="A73" s="2">
        <v>45555</v>
      </c>
      <c r="B73" s="15">
        <v>29.49</v>
      </c>
      <c r="C73" s="15">
        <v>94.13</v>
      </c>
      <c r="E73" s="7">
        <f t="shared" si="11"/>
        <v>1.2010981468771442E-2</v>
      </c>
      <c r="F73" s="7">
        <f t="shared" si="10"/>
        <v>1.0086919197338728E-2</v>
      </c>
      <c r="L73" s="5"/>
      <c r="M73" s="5"/>
      <c r="O73" s="9"/>
      <c r="P73" s="7"/>
      <c r="Q73" s="7"/>
    </row>
    <row r="74" spans="1:17" x14ac:dyDescent="0.25">
      <c r="A74" s="2">
        <v>45554</v>
      </c>
      <c r="B74" s="15">
        <v>29.14</v>
      </c>
      <c r="C74" s="15">
        <v>93.19</v>
      </c>
      <c r="E74" s="7">
        <f t="shared" si="11"/>
        <v>1.3745704467353903E-3</v>
      </c>
      <c r="F74" s="7">
        <f t="shared" si="10"/>
        <v>-2.4619995718262455E-3</v>
      </c>
      <c r="L74" s="5"/>
      <c r="M74" s="5"/>
      <c r="O74" s="9"/>
      <c r="P74" s="7"/>
      <c r="Q74" s="7"/>
    </row>
    <row r="75" spans="1:17" x14ac:dyDescent="0.25">
      <c r="A75" s="2">
        <v>45553</v>
      </c>
      <c r="B75" s="15">
        <v>29.1</v>
      </c>
      <c r="C75" s="15">
        <v>93.42</v>
      </c>
      <c r="E75" s="7">
        <f t="shared" si="11"/>
        <v>-1.7152658662091813E-3</v>
      </c>
      <c r="F75" s="7">
        <f t="shared" si="10"/>
        <v>3.5449564937157785E-3</v>
      </c>
      <c r="L75" s="5"/>
      <c r="M75" s="5"/>
      <c r="O75" s="9"/>
      <c r="P75" s="7"/>
      <c r="Q75" s="7"/>
    </row>
    <row r="76" spans="1:17" x14ac:dyDescent="0.25">
      <c r="A76" s="2">
        <v>45552</v>
      </c>
      <c r="B76" s="15">
        <v>29.15</v>
      </c>
      <c r="C76" s="15">
        <v>93.09</v>
      </c>
      <c r="E76" s="7">
        <f t="shared" si="11"/>
        <v>1.0302197802196655E-3</v>
      </c>
      <c r="F76" s="7">
        <f t="shared" si="10"/>
        <v>-1.4294790343074903E-2</v>
      </c>
      <c r="L76" s="5"/>
      <c r="M76" s="5"/>
      <c r="O76" s="9"/>
      <c r="P76" s="7"/>
      <c r="Q76" s="7"/>
    </row>
    <row r="77" spans="1:17" x14ac:dyDescent="0.25">
      <c r="A77" s="2">
        <v>45551</v>
      </c>
      <c r="B77" s="15">
        <v>29.12</v>
      </c>
      <c r="C77" s="15">
        <v>94.44</v>
      </c>
      <c r="E77" s="7">
        <f t="shared" si="11"/>
        <v>1.3755158184320937E-3</v>
      </c>
      <c r="F77" s="7">
        <f t="shared" si="10"/>
        <v>1.2722646310432406E-3</v>
      </c>
      <c r="L77" s="5"/>
      <c r="M77" s="5"/>
      <c r="O77" s="9"/>
      <c r="P77" s="7"/>
      <c r="Q77" s="7"/>
    </row>
    <row r="78" spans="1:17" x14ac:dyDescent="0.25">
      <c r="A78" s="2">
        <v>45548</v>
      </c>
      <c r="B78" s="15">
        <v>29.08</v>
      </c>
      <c r="C78" s="15">
        <v>94.32</v>
      </c>
      <c r="E78" s="7">
        <f t="shared" si="11"/>
        <v>6.8823124569861172E-4</v>
      </c>
      <c r="F78" s="7">
        <f t="shared" si="10"/>
        <v>5.5437100213218127E-3</v>
      </c>
      <c r="L78" s="5"/>
      <c r="M78" s="5"/>
      <c r="O78" s="9"/>
      <c r="P78" s="7"/>
      <c r="Q78" s="7"/>
    </row>
    <row r="79" spans="1:17" x14ac:dyDescent="0.25">
      <c r="A79" s="2">
        <v>45547</v>
      </c>
      <c r="B79" s="15">
        <v>29.06</v>
      </c>
      <c r="C79" s="15">
        <v>93.8</v>
      </c>
      <c r="E79" s="7">
        <f t="shared" si="11"/>
        <v>1.6083916083915906E-2</v>
      </c>
      <c r="F79" s="7">
        <f t="shared" ref="F79:F142" si="12">(C79/C80)-1</f>
        <v>6.4377682403433667E-3</v>
      </c>
      <c r="L79" s="5"/>
      <c r="M79" s="5"/>
      <c r="O79" s="9"/>
      <c r="P79" s="7"/>
      <c r="Q79" s="7"/>
    </row>
    <row r="80" spans="1:17" x14ac:dyDescent="0.25">
      <c r="A80" s="2">
        <v>45546</v>
      </c>
      <c r="B80" s="15">
        <v>28.6</v>
      </c>
      <c r="C80" s="15">
        <v>93.2</v>
      </c>
      <c r="E80" s="7">
        <f t="shared" si="11"/>
        <v>-5.9089329162320681E-3</v>
      </c>
      <c r="F80" s="7">
        <f t="shared" si="12"/>
        <v>-2.1454623471350853E-4</v>
      </c>
      <c r="L80" s="5"/>
      <c r="M80" s="5"/>
      <c r="O80" s="9"/>
      <c r="P80" s="7"/>
      <c r="Q80" s="7"/>
    </row>
    <row r="81" spans="1:17" x14ac:dyDescent="0.25">
      <c r="A81" s="2">
        <v>45545</v>
      </c>
      <c r="B81" s="15">
        <v>28.77</v>
      </c>
      <c r="C81" s="15">
        <v>93.22</v>
      </c>
      <c r="E81" s="7">
        <f t="shared" si="11"/>
        <v>5.9440559440557816E-3</v>
      </c>
      <c r="F81" s="7">
        <f t="shared" si="12"/>
        <v>-5.8654153780526297E-3</v>
      </c>
      <c r="L81" s="5"/>
      <c r="M81" s="5"/>
      <c r="O81" s="9"/>
      <c r="P81" s="7"/>
      <c r="Q81" s="7"/>
    </row>
    <row r="82" spans="1:17" x14ac:dyDescent="0.25">
      <c r="A82" s="2">
        <v>45544</v>
      </c>
      <c r="B82" s="15">
        <v>28.6</v>
      </c>
      <c r="C82" s="15">
        <v>93.77</v>
      </c>
      <c r="E82" s="7">
        <f t="shared" si="11"/>
        <v>1.0500525026251317E-3</v>
      </c>
      <c r="F82" s="7">
        <f t="shared" si="12"/>
        <v>7.3047588355354964E-3</v>
      </c>
      <c r="L82" s="5"/>
      <c r="M82" s="5"/>
      <c r="O82" s="9"/>
      <c r="P82" s="7"/>
      <c r="Q82" s="7"/>
    </row>
    <row r="83" spans="1:17" x14ac:dyDescent="0.25">
      <c r="A83" s="2">
        <v>45541</v>
      </c>
      <c r="B83" s="15">
        <v>28.57</v>
      </c>
      <c r="C83" s="15">
        <v>93.09</v>
      </c>
      <c r="E83" s="7">
        <f t="shared" si="11"/>
        <v>-8.6745315752949637E-3</v>
      </c>
      <c r="F83" s="7">
        <f t="shared" si="12"/>
        <v>-3.3190578158458495E-3</v>
      </c>
      <c r="L83" s="5"/>
      <c r="M83" s="5"/>
      <c r="O83" s="9"/>
      <c r="P83" s="7"/>
      <c r="Q83" s="7"/>
    </row>
    <row r="84" spans="1:17" x14ac:dyDescent="0.25">
      <c r="A84" s="2">
        <v>45540</v>
      </c>
      <c r="B84" s="15">
        <v>28.82</v>
      </c>
      <c r="C84" s="15">
        <v>93.4</v>
      </c>
      <c r="E84" s="7">
        <f t="shared" si="11"/>
        <v>-2.7681660899653293E-3</v>
      </c>
      <c r="F84" s="7">
        <f t="shared" si="12"/>
        <v>7.4425628303311786E-3</v>
      </c>
      <c r="L84" s="5"/>
      <c r="M84" s="5"/>
      <c r="O84" s="9"/>
      <c r="P84" s="7"/>
      <c r="Q84" s="7"/>
    </row>
    <row r="85" spans="1:17" x14ac:dyDescent="0.25">
      <c r="A85" s="2">
        <v>45539</v>
      </c>
      <c r="B85" s="15">
        <v>28.9</v>
      </c>
      <c r="C85" s="15">
        <v>92.71</v>
      </c>
      <c r="E85" s="7">
        <f t="shared" si="11"/>
        <v>-4.1350792556857918E-3</v>
      </c>
      <c r="F85" s="7">
        <f t="shared" si="12"/>
        <v>-1.7069550466497052E-2</v>
      </c>
      <c r="L85" s="5"/>
      <c r="M85" s="5"/>
      <c r="O85" s="9"/>
      <c r="P85" s="7"/>
      <c r="Q85" s="7"/>
    </row>
    <row r="86" spans="1:17" x14ac:dyDescent="0.25">
      <c r="A86" s="2">
        <v>45538</v>
      </c>
      <c r="B86" s="15">
        <v>29.02</v>
      </c>
      <c r="C86" s="15">
        <v>94.32</v>
      </c>
      <c r="E86" s="7">
        <f t="shared" si="11"/>
        <v>3.4470872113057105E-4</v>
      </c>
      <c r="F86" s="7">
        <f t="shared" si="12"/>
        <v>2.3379383634432038E-3</v>
      </c>
      <c r="L86" s="5"/>
      <c r="M86" s="5"/>
      <c r="O86" s="9"/>
      <c r="P86" s="7"/>
      <c r="Q86" s="7"/>
    </row>
    <row r="87" spans="1:17" x14ac:dyDescent="0.25">
      <c r="A87" s="2">
        <v>45537</v>
      </c>
      <c r="B87" s="15">
        <v>29.01</v>
      </c>
      <c r="C87" s="15">
        <v>94.1</v>
      </c>
      <c r="E87" s="7">
        <f t="shared" si="11"/>
        <v>3.8062283737025915E-3</v>
      </c>
      <c r="F87" s="7">
        <f t="shared" si="12"/>
        <v>-7.0697478104885247E-3</v>
      </c>
      <c r="L87" s="5"/>
      <c r="M87" s="5"/>
      <c r="O87" s="9"/>
      <c r="P87" s="7"/>
      <c r="Q87" s="7"/>
    </row>
    <row r="88" spans="1:17" x14ac:dyDescent="0.25">
      <c r="A88" s="2">
        <v>45534</v>
      </c>
      <c r="B88" s="15">
        <v>28.9</v>
      </c>
      <c r="C88" s="15">
        <v>94.77</v>
      </c>
      <c r="E88" s="7">
        <f t="shared" si="11"/>
        <v>3.4722222222220989E-3</v>
      </c>
      <c r="F88" s="7">
        <f t="shared" si="12"/>
        <v>8.4060438391146963E-3</v>
      </c>
      <c r="L88" s="5"/>
      <c r="M88" s="5"/>
      <c r="O88" s="9"/>
      <c r="P88" s="7"/>
      <c r="Q88" s="7"/>
    </row>
    <row r="89" spans="1:17" x14ac:dyDescent="0.25">
      <c r="A89" s="2">
        <v>45533</v>
      </c>
      <c r="B89" s="15">
        <v>28.8</v>
      </c>
      <c r="C89" s="15">
        <v>93.98</v>
      </c>
      <c r="E89" s="7">
        <f t="shared" si="11"/>
        <v>1.3908205841446364E-3</v>
      </c>
      <c r="F89" s="7">
        <f t="shared" si="12"/>
        <v>-4.9761778718898642E-3</v>
      </c>
      <c r="L89" s="5"/>
      <c r="M89" s="5"/>
      <c r="O89" s="9"/>
      <c r="P89" s="7"/>
      <c r="Q89" s="7"/>
    </row>
    <row r="90" spans="1:17" x14ac:dyDescent="0.25">
      <c r="A90" s="2">
        <v>45532</v>
      </c>
      <c r="B90" s="15">
        <v>28.76</v>
      </c>
      <c r="C90" s="15">
        <v>94.45</v>
      </c>
      <c r="E90" s="7">
        <f t="shared" si="11"/>
        <v>1.7415534656914922E-3</v>
      </c>
      <c r="F90" s="7">
        <f t="shared" si="12"/>
        <v>5.2966101694917889E-4</v>
      </c>
      <c r="L90" s="5"/>
      <c r="M90" s="5"/>
      <c r="O90" s="9"/>
      <c r="P90" s="7"/>
      <c r="Q90" s="7"/>
    </row>
    <row r="91" spans="1:17" x14ac:dyDescent="0.25">
      <c r="A91" s="2">
        <v>45531</v>
      </c>
      <c r="B91" s="15">
        <v>28.71</v>
      </c>
      <c r="C91" s="15">
        <v>94.4</v>
      </c>
      <c r="E91" s="7">
        <f t="shared" si="11"/>
        <v>1.7445917655269927E-3</v>
      </c>
      <c r="F91" s="7">
        <f t="shared" si="12"/>
        <v>-9.5248174409978681E-4</v>
      </c>
      <c r="L91" s="5"/>
      <c r="M91" s="5"/>
      <c r="O91" s="9"/>
      <c r="P91" s="7"/>
      <c r="Q91" s="7"/>
    </row>
    <row r="92" spans="1:17" x14ac:dyDescent="0.25">
      <c r="A92" s="2">
        <v>45530</v>
      </c>
      <c r="B92" s="15">
        <v>28.66</v>
      </c>
      <c r="C92" s="15">
        <v>94.49</v>
      </c>
      <c r="E92" s="7">
        <f t="shared" si="11"/>
        <v>5.967005967006056E-3</v>
      </c>
      <c r="F92" s="7">
        <f t="shared" si="12"/>
        <v>-1.4291675359899947E-2</v>
      </c>
      <c r="L92" s="5"/>
      <c r="M92" s="5"/>
      <c r="O92" s="9"/>
      <c r="P92" s="7"/>
      <c r="Q92" s="7"/>
    </row>
    <row r="93" spans="1:17" x14ac:dyDescent="0.25">
      <c r="A93" s="2">
        <v>45527</v>
      </c>
      <c r="B93" s="15">
        <v>28.49</v>
      </c>
      <c r="C93" s="15">
        <v>95.86</v>
      </c>
      <c r="E93" s="7">
        <f t="shared" si="11"/>
        <v>3.5112359550559802E-4</v>
      </c>
      <c r="F93" s="7">
        <f t="shared" si="12"/>
        <v>-1.0421008753647154E-3</v>
      </c>
      <c r="L93" s="5"/>
      <c r="M93" s="5"/>
      <c r="O93" s="9"/>
      <c r="P93" s="7"/>
      <c r="Q93" s="7"/>
    </row>
    <row r="94" spans="1:17" x14ac:dyDescent="0.25">
      <c r="A94" s="2">
        <v>45526</v>
      </c>
      <c r="B94" s="15">
        <v>28.48</v>
      </c>
      <c r="C94" s="15">
        <v>95.96</v>
      </c>
      <c r="E94" s="7">
        <f t="shared" si="11"/>
        <v>2.8169014084507005E-3</v>
      </c>
      <c r="F94" s="7">
        <f t="shared" si="12"/>
        <v>5.6591909452943234E-3</v>
      </c>
      <c r="L94" s="5"/>
      <c r="M94" s="5"/>
      <c r="O94" s="9"/>
      <c r="P94" s="7"/>
      <c r="Q94" s="7"/>
    </row>
    <row r="95" spans="1:17" x14ac:dyDescent="0.25">
      <c r="A95" s="2">
        <v>45525</v>
      </c>
      <c r="B95" s="15">
        <v>28.4</v>
      </c>
      <c r="C95" s="15">
        <v>95.42</v>
      </c>
      <c r="E95" s="7">
        <f t="shared" si="11"/>
        <v>2.1171489061397875E-3</v>
      </c>
      <c r="F95" s="7">
        <f t="shared" si="12"/>
        <v>-1.9872398284698223E-3</v>
      </c>
      <c r="L95" s="5"/>
      <c r="M95" s="5"/>
      <c r="O95" s="9"/>
      <c r="P95" s="7"/>
      <c r="Q95" s="7"/>
    </row>
    <row r="96" spans="1:17" x14ac:dyDescent="0.25">
      <c r="A96" s="2">
        <v>45524</v>
      </c>
      <c r="B96" s="15">
        <v>28.34</v>
      </c>
      <c r="C96" s="15">
        <v>95.61</v>
      </c>
      <c r="E96" s="7">
        <f t="shared" si="11"/>
        <v>6.7495559502663838E-3</v>
      </c>
      <c r="F96" s="7">
        <f t="shared" si="12"/>
        <v>1.2281630492323892E-2</v>
      </c>
      <c r="L96" s="5"/>
      <c r="M96" s="5"/>
      <c r="O96" s="9"/>
      <c r="P96" s="7"/>
      <c r="Q96" s="7"/>
    </row>
    <row r="97" spans="1:17" x14ac:dyDescent="0.25">
      <c r="A97" s="2">
        <v>45523</v>
      </c>
      <c r="B97" s="15">
        <v>28.15</v>
      </c>
      <c r="C97" s="15">
        <v>94.45</v>
      </c>
      <c r="E97" s="7">
        <f t="shared" si="11"/>
        <v>1.4229811454997687E-3</v>
      </c>
      <c r="F97" s="7">
        <f t="shared" si="12"/>
        <v>-9.1271506504405631E-3</v>
      </c>
      <c r="L97" s="5"/>
      <c r="M97" s="5"/>
      <c r="O97" s="9"/>
      <c r="P97" s="7"/>
      <c r="Q97" s="7"/>
    </row>
    <row r="98" spans="1:17" x14ac:dyDescent="0.25">
      <c r="A98" s="2">
        <v>45520</v>
      </c>
      <c r="B98" s="15">
        <v>28.11</v>
      </c>
      <c r="C98" s="15">
        <v>95.32</v>
      </c>
      <c r="E98" s="7">
        <f t="shared" si="11"/>
        <v>1.4435221941537346E-2</v>
      </c>
      <c r="F98" s="7">
        <f t="shared" si="12"/>
        <v>1.4906303236797092E-2</v>
      </c>
      <c r="L98" s="5"/>
      <c r="M98" s="5"/>
      <c r="O98" s="9"/>
      <c r="P98" s="7"/>
      <c r="Q98" s="7"/>
    </row>
    <row r="99" spans="1:17" x14ac:dyDescent="0.25">
      <c r="A99" s="2">
        <v>45518</v>
      </c>
      <c r="B99" s="15">
        <v>27.71</v>
      </c>
      <c r="C99" s="15">
        <v>93.92</v>
      </c>
      <c r="E99" s="7">
        <f t="shared" si="11"/>
        <v>1.0838150289018689E-3</v>
      </c>
      <c r="F99" s="7">
        <f t="shared" si="12"/>
        <v>1.1741893784336987E-2</v>
      </c>
      <c r="L99" s="5"/>
      <c r="M99" s="5"/>
      <c r="O99" s="9"/>
      <c r="P99" s="7"/>
      <c r="Q99" s="7"/>
    </row>
    <row r="100" spans="1:17" x14ac:dyDescent="0.25">
      <c r="A100" s="2">
        <v>45517</v>
      </c>
      <c r="B100" s="15">
        <v>27.68</v>
      </c>
      <c r="C100" s="15">
        <v>92.83</v>
      </c>
      <c r="E100" s="7">
        <f t="shared" si="11"/>
        <v>-8.9509488005728999E-3</v>
      </c>
      <c r="F100" s="7">
        <f t="shared" si="12"/>
        <v>3.4590855042697655E-3</v>
      </c>
      <c r="L100" s="5"/>
      <c r="M100" s="5"/>
      <c r="O100" s="9"/>
      <c r="P100" s="7"/>
      <c r="Q100" s="7"/>
    </row>
    <row r="101" spans="1:17" x14ac:dyDescent="0.25">
      <c r="A101" s="2">
        <v>45516</v>
      </c>
      <c r="B101" s="15">
        <v>27.93</v>
      </c>
      <c r="C101" s="15">
        <v>92.51</v>
      </c>
      <c r="E101" s="7">
        <f t="shared" si="11"/>
        <v>7.1658903618776471E-4</v>
      </c>
      <c r="F101" s="7">
        <f t="shared" si="12"/>
        <v>-1.9917364127555848E-2</v>
      </c>
      <c r="L101" s="5"/>
      <c r="M101" s="5"/>
      <c r="O101" s="9"/>
      <c r="P101" s="7"/>
      <c r="Q101" s="7"/>
    </row>
    <row r="102" spans="1:17" x14ac:dyDescent="0.25">
      <c r="A102" s="2">
        <v>45513</v>
      </c>
      <c r="B102" s="15">
        <v>27.91</v>
      </c>
      <c r="C102" s="15">
        <v>94.39</v>
      </c>
      <c r="E102" s="7">
        <f t="shared" si="11"/>
        <v>9.038322487346262E-3</v>
      </c>
      <c r="F102" s="7">
        <f t="shared" si="12"/>
        <v>2.1979211779991292E-2</v>
      </c>
      <c r="L102" s="5"/>
      <c r="M102" s="5"/>
      <c r="O102" s="9"/>
      <c r="P102" s="7"/>
      <c r="Q102" s="7"/>
    </row>
    <row r="103" spans="1:17" x14ac:dyDescent="0.25">
      <c r="A103" s="2">
        <v>45512</v>
      </c>
      <c r="B103" s="15">
        <v>27.66</v>
      </c>
      <c r="C103" s="15">
        <v>92.36</v>
      </c>
      <c r="E103" s="7">
        <f t="shared" si="11"/>
        <v>-6.8222621184920174E-3</v>
      </c>
      <c r="F103" s="7">
        <f t="shared" si="12"/>
        <v>9.8403673737152975E-3</v>
      </c>
      <c r="L103" s="5"/>
      <c r="M103" s="5"/>
      <c r="O103" s="9"/>
      <c r="P103" s="7"/>
      <c r="Q103" s="7"/>
    </row>
    <row r="104" spans="1:17" x14ac:dyDescent="0.25">
      <c r="A104" s="2">
        <v>45511</v>
      </c>
      <c r="B104" s="15">
        <v>27.85</v>
      </c>
      <c r="C104" s="15">
        <v>91.46</v>
      </c>
      <c r="E104" s="7">
        <f t="shared" si="11"/>
        <v>1.2359142130134559E-2</v>
      </c>
      <c r="F104" s="7">
        <f t="shared" si="12"/>
        <v>3.2909170688897316E-3</v>
      </c>
      <c r="L104" s="5"/>
      <c r="M104" s="5"/>
      <c r="O104" s="9"/>
      <c r="P104" s="7"/>
      <c r="Q104" s="7"/>
    </row>
    <row r="105" spans="1:17" x14ac:dyDescent="0.25">
      <c r="A105" s="2">
        <v>45510</v>
      </c>
      <c r="B105" s="15">
        <v>27.51</v>
      </c>
      <c r="C105" s="15">
        <v>91.16</v>
      </c>
      <c r="E105" s="7">
        <f t="shared" si="11"/>
        <v>-6.1416184971098131E-3</v>
      </c>
      <c r="F105" s="7">
        <f t="shared" si="12"/>
        <v>-1.4912470283120927E-2</v>
      </c>
      <c r="L105" s="5"/>
      <c r="M105" s="5"/>
      <c r="O105" s="9"/>
      <c r="P105" s="7"/>
      <c r="Q105" s="7"/>
    </row>
    <row r="106" spans="1:17" x14ac:dyDescent="0.25">
      <c r="A106" s="2">
        <v>45509</v>
      </c>
      <c r="B106" s="15">
        <v>27.68</v>
      </c>
      <c r="C106" s="15">
        <v>92.54</v>
      </c>
      <c r="E106" s="7">
        <f t="shared" si="11"/>
        <v>-2.2598870056497189E-2</v>
      </c>
      <c r="F106" s="7">
        <f t="shared" si="12"/>
        <v>-3.6443148688046656E-2</v>
      </c>
      <c r="L106" s="5"/>
      <c r="M106" s="5"/>
      <c r="O106" s="9"/>
      <c r="P106" s="7"/>
      <c r="Q106" s="7"/>
    </row>
    <row r="107" spans="1:17" x14ac:dyDescent="0.25">
      <c r="A107" s="2">
        <v>45506</v>
      </c>
      <c r="B107" s="15">
        <v>28.32</v>
      </c>
      <c r="C107" s="15">
        <v>96.04</v>
      </c>
      <c r="E107" s="7">
        <f t="shared" si="11"/>
        <v>-1.2207882804325165E-2</v>
      </c>
      <c r="F107" s="7">
        <f t="shared" si="12"/>
        <v>-1.5277350558802416E-2</v>
      </c>
      <c r="L107" s="5"/>
      <c r="M107" s="5"/>
      <c r="O107" s="9"/>
      <c r="P107" s="7"/>
      <c r="Q107" s="7"/>
    </row>
    <row r="108" spans="1:17" x14ac:dyDescent="0.25">
      <c r="A108" s="2">
        <v>45505</v>
      </c>
      <c r="B108" s="15">
        <v>28.67</v>
      </c>
      <c r="C108" s="15">
        <v>97.53</v>
      </c>
      <c r="E108" s="7">
        <f t="shared" si="11"/>
        <v>3.1490552834150254E-3</v>
      </c>
      <c r="F108" s="7">
        <f t="shared" si="12"/>
        <v>-7.1261325460654223E-3</v>
      </c>
      <c r="L108" s="5"/>
      <c r="M108" s="5"/>
      <c r="O108" s="9"/>
      <c r="P108" s="7"/>
      <c r="Q108" s="7"/>
    </row>
    <row r="109" spans="1:17" x14ac:dyDescent="0.25">
      <c r="A109" s="2">
        <v>45504</v>
      </c>
      <c r="B109" s="15">
        <v>28.58</v>
      </c>
      <c r="C109" s="15">
        <v>98.23</v>
      </c>
      <c r="E109" s="7">
        <f t="shared" si="11"/>
        <v>3.8637161924832686E-3</v>
      </c>
      <c r="F109" s="7">
        <f t="shared" si="12"/>
        <v>-1.3216754778364592E-3</v>
      </c>
      <c r="L109" s="5"/>
      <c r="M109" s="5"/>
      <c r="O109" s="9"/>
      <c r="P109" s="7"/>
      <c r="Q109" s="7"/>
    </row>
    <row r="110" spans="1:17" x14ac:dyDescent="0.25">
      <c r="A110" s="2">
        <v>45503</v>
      </c>
      <c r="B110" s="15">
        <v>28.47</v>
      </c>
      <c r="C110" s="15">
        <v>98.36</v>
      </c>
      <c r="E110" s="7">
        <f t="shared" si="11"/>
        <v>1.0548523206750371E-3</v>
      </c>
      <c r="F110" s="7">
        <f t="shared" si="12"/>
        <v>-1.0263634534111499E-2</v>
      </c>
      <c r="L110" s="5"/>
      <c r="M110" s="5"/>
      <c r="O110" s="9"/>
      <c r="P110" s="7"/>
      <c r="Q110" s="7"/>
    </row>
    <row r="111" spans="1:17" x14ac:dyDescent="0.25">
      <c r="A111" s="2">
        <v>45502</v>
      </c>
      <c r="B111" s="15">
        <v>28.44</v>
      </c>
      <c r="C111" s="15">
        <v>99.38</v>
      </c>
      <c r="E111" s="7">
        <f t="shared" si="11"/>
        <v>1.7611835153223954E-3</v>
      </c>
      <c r="F111" s="7">
        <f t="shared" si="12"/>
        <v>1.1501272264631046E-2</v>
      </c>
      <c r="L111" s="5"/>
      <c r="M111" s="5"/>
      <c r="O111" s="9"/>
      <c r="P111" s="7"/>
      <c r="Q111" s="7"/>
    </row>
    <row r="112" spans="1:17" x14ac:dyDescent="0.25">
      <c r="A112" s="2">
        <v>45499</v>
      </c>
      <c r="B112" s="15">
        <v>28.39</v>
      </c>
      <c r="C112" s="15">
        <v>98.25</v>
      </c>
      <c r="E112" s="7">
        <f t="shared" si="11"/>
        <v>1.6833810888252199E-2</v>
      </c>
      <c r="F112" s="7">
        <f t="shared" si="12"/>
        <v>1.3408973697782267E-2</v>
      </c>
      <c r="L112" s="5"/>
      <c r="M112" s="5"/>
      <c r="O112" s="9"/>
      <c r="P112" s="7"/>
      <c r="Q112" s="7"/>
    </row>
    <row r="113" spans="1:17" x14ac:dyDescent="0.25">
      <c r="A113" s="2">
        <v>45498</v>
      </c>
      <c r="B113" s="15">
        <v>27.92</v>
      </c>
      <c r="C113" s="15">
        <v>96.95</v>
      </c>
      <c r="E113" s="7">
        <f t="shared" si="11"/>
        <v>-7.158196134573469E-4</v>
      </c>
      <c r="F113" s="7">
        <f t="shared" si="12"/>
        <v>-1.3633126462508915E-2</v>
      </c>
      <c r="L113" s="5"/>
      <c r="M113" s="5"/>
      <c r="O113" s="9"/>
      <c r="P113" s="7"/>
      <c r="Q113" s="7"/>
    </row>
    <row r="114" spans="1:17" x14ac:dyDescent="0.25">
      <c r="A114" s="2">
        <v>45497</v>
      </c>
      <c r="B114" s="15">
        <v>27.94</v>
      </c>
      <c r="C114" s="15">
        <v>98.29</v>
      </c>
      <c r="E114" s="7">
        <f t="shared" si="11"/>
        <v>-3.566333808844413E-3</v>
      </c>
      <c r="F114" s="7">
        <f t="shared" si="12"/>
        <v>9.2411951945785553E-3</v>
      </c>
      <c r="L114" s="5"/>
      <c r="M114" s="5"/>
      <c r="O114" s="9"/>
      <c r="P114" s="7"/>
      <c r="Q114" s="7"/>
    </row>
    <row r="115" spans="1:17" x14ac:dyDescent="0.25">
      <c r="A115" s="2">
        <v>45496</v>
      </c>
      <c r="B115" s="15">
        <v>28.04</v>
      </c>
      <c r="C115" s="15">
        <v>97.39</v>
      </c>
      <c r="E115" s="7">
        <f t="shared" si="11"/>
        <v>-7.1275837491091565E-4</v>
      </c>
      <c r="F115" s="7">
        <f t="shared" si="12"/>
        <v>-7.5410170182410585E-3</v>
      </c>
      <c r="L115" s="5"/>
      <c r="M115" s="5"/>
      <c r="O115" s="9"/>
      <c r="P115" s="7"/>
      <c r="Q115" s="7"/>
    </row>
    <row r="116" spans="1:17" x14ac:dyDescent="0.25">
      <c r="A116" s="2">
        <v>45495</v>
      </c>
      <c r="B116" s="15">
        <v>28.06</v>
      </c>
      <c r="C116" s="15">
        <v>98.13</v>
      </c>
      <c r="E116" s="7">
        <f t="shared" si="11"/>
        <v>-1.42348754448407E-3</v>
      </c>
      <c r="F116" s="7">
        <f t="shared" si="12"/>
        <v>1.1858115075273234E-2</v>
      </c>
      <c r="L116" s="5"/>
      <c r="M116" s="5"/>
      <c r="O116" s="9"/>
      <c r="P116" s="7"/>
      <c r="Q116" s="7"/>
    </row>
    <row r="117" spans="1:17" x14ac:dyDescent="0.25">
      <c r="A117" s="2">
        <v>45492</v>
      </c>
      <c r="B117" s="15">
        <v>28.1</v>
      </c>
      <c r="C117" s="15">
        <v>96.98</v>
      </c>
      <c r="E117" s="7">
        <f t="shared" si="11"/>
        <v>-1.0214864388869316E-2</v>
      </c>
      <c r="F117" s="7">
        <f t="shared" si="12"/>
        <v>-2.4836601307189565E-2</v>
      </c>
      <c r="L117" s="5"/>
      <c r="M117" s="5"/>
      <c r="O117" s="9"/>
      <c r="P117" s="7"/>
      <c r="Q117" s="7"/>
    </row>
    <row r="118" spans="1:17" x14ac:dyDescent="0.25">
      <c r="A118" s="2">
        <v>45491</v>
      </c>
      <c r="B118" s="15">
        <v>28.39</v>
      </c>
      <c r="C118" s="15">
        <v>99.45</v>
      </c>
      <c r="E118" s="7">
        <f t="shared" si="11"/>
        <v>7.0947144377437876E-3</v>
      </c>
      <c r="F118" s="7">
        <f t="shared" si="12"/>
        <v>-1.1333134506412157E-2</v>
      </c>
      <c r="L118" s="5"/>
      <c r="M118" s="5"/>
      <c r="O118" s="9"/>
      <c r="P118" s="7"/>
      <c r="Q118" s="7"/>
    </row>
    <row r="119" spans="1:17" x14ac:dyDescent="0.25">
      <c r="A119" s="2">
        <v>45489</v>
      </c>
      <c r="B119" s="15">
        <v>28.19</v>
      </c>
      <c r="C119" s="15">
        <v>100.59</v>
      </c>
      <c r="E119" s="7">
        <f t="shared" si="11"/>
        <v>7.0997515086967944E-4</v>
      </c>
      <c r="F119" s="7">
        <f t="shared" si="12"/>
        <v>-5.0445103857565954E-3</v>
      </c>
      <c r="L119" s="5"/>
      <c r="M119" s="5"/>
      <c r="O119" s="9"/>
      <c r="P119" s="7"/>
      <c r="Q119" s="7"/>
    </row>
    <row r="120" spans="1:17" x14ac:dyDescent="0.25">
      <c r="A120" s="2">
        <v>45488</v>
      </c>
      <c r="B120" s="15">
        <v>28.17</v>
      </c>
      <c r="C120" s="15">
        <v>101.1</v>
      </c>
      <c r="E120" s="7">
        <f t="shared" si="11"/>
        <v>3.9201710620100361E-3</v>
      </c>
      <c r="F120" s="7">
        <f t="shared" si="12"/>
        <v>1.0595761695321837E-2</v>
      </c>
      <c r="L120" s="5"/>
      <c r="M120" s="5"/>
      <c r="O120" s="9"/>
      <c r="P120" s="7"/>
      <c r="Q120" s="7"/>
    </row>
    <row r="121" spans="1:17" x14ac:dyDescent="0.25">
      <c r="A121" s="2">
        <v>45485</v>
      </c>
      <c r="B121" s="15">
        <v>28.06</v>
      </c>
      <c r="C121" s="15">
        <v>100.04</v>
      </c>
      <c r="E121" s="7">
        <f t="shared" si="11"/>
        <v>7.1787508973437664E-3</v>
      </c>
      <c r="F121" s="7">
        <f t="shared" si="12"/>
        <v>-1.5935471178437854E-2</v>
      </c>
      <c r="L121" s="5"/>
      <c r="M121" s="5"/>
      <c r="O121" s="9"/>
      <c r="P121" s="7"/>
      <c r="Q121" s="7"/>
    </row>
    <row r="122" spans="1:17" x14ac:dyDescent="0.25">
      <c r="A122" s="2">
        <v>45484</v>
      </c>
      <c r="B122" s="15">
        <v>27.86</v>
      </c>
      <c r="C122" s="15">
        <v>101.66</v>
      </c>
      <c r="E122" s="7">
        <f t="shared" si="11"/>
        <v>1.0779734099892746E-3</v>
      </c>
      <c r="F122" s="7">
        <f t="shared" si="12"/>
        <v>1.1945052757316388E-2</v>
      </c>
      <c r="L122" s="5"/>
      <c r="M122" s="5"/>
      <c r="O122" s="9"/>
      <c r="P122" s="7"/>
      <c r="Q122" s="7"/>
    </row>
    <row r="123" spans="1:17" x14ac:dyDescent="0.25">
      <c r="A123" s="2">
        <v>45483</v>
      </c>
      <c r="B123" s="15">
        <v>27.83</v>
      </c>
      <c r="C123" s="15">
        <v>100.46</v>
      </c>
      <c r="E123" s="7">
        <f t="shared" si="11"/>
        <v>-4.6494992846924932E-3</v>
      </c>
      <c r="F123" s="7">
        <f t="shared" si="12"/>
        <v>3.5964035964035634E-3</v>
      </c>
      <c r="L123" s="5"/>
      <c r="M123" s="5"/>
      <c r="O123" s="9"/>
      <c r="P123" s="7"/>
      <c r="Q123" s="7"/>
    </row>
    <row r="124" spans="1:17" x14ac:dyDescent="0.25">
      <c r="A124" s="2">
        <v>45482</v>
      </c>
      <c r="B124" s="15">
        <v>27.96</v>
      </c>
      <c r="C124" s="15">
        <v>100.1</v>
      </c>
      <c r="E124" s="7">
        <f t="shared" si="11"/>
        <v>3.9497307001794546E-3</v>
      </c>
      <c r="F124" s="7">
        <f t="shared" si="12"/>
        <v>5.7269165075855E-3</v>
      </c>
      <c r="L124" s="5"/>
      <c r="M124" s="5"/>
      <c r="O124" s="9"/>
      <c r="P124" s="7"/>
      <c r="Q124" s="7"/>
    </row>
    <row r="125" spans="1:17" x14ac:dyDescent="0.25">
      <c r="A125" s="2">
        <v>45481</v>
      </c>
      <c r="B125" s="15">
        <v>27.85</v>
      </c>
      <c r="C125" s="15">
        <v>99.53</v>
      </c>
      <c r="E125" s="7">
        <f t="shared" si="11"/>
        <v>-3.5893754486715501E-4</v>
      </c>
      <c r="F125" s="7">
        <f t="shared" si="12"/>
        <v>8.2050243111830845E-3</v>
      </c>
      <c r="L125" s="5"/>
      <c r="M125" s="5"/>
      <c r="O125" s="9"/>
      <c r="P125" s="7"/>
      <c r="Q125" s="7"/>
    </row>
    <row r="126" spans="1:17" x14ac:dyDescent="0.25">
      <c r="A126" s="2">
        <v>45478</v>
      </c>
      <c r="B126" s="15">
        <v>27.86</v>
      </c>
      <c r="C126" s="15">
        <v>98.72</v>
      </c>
      <c r="E126" s="7">
        <f t="shared" si="11"/>
        <v>2.1582733812948174E-3</v>
      </c>
      <c r="F126" s="7">
        <f t="shared" si="12"/>
        <v>6.3200815494393048E-3</v>
      </c>
      <c r="L126" s="5"/>
      <c r="M126" s="5"/>
      <c r="O126" s="9"/>
      <c r="P126" s="7"/>
      <c r="Q126" s="7"/>
    </row>
    <row r="127" spans="1:17" x14ac:dyDescent="0.25">
      <c r="A127" s="2">
        <v>45477</v>
      </c>
      <c r="B127" s="15">
        <v>27.8</v>
      </c>
      <c r="C127" s="15">
        <v>98.1</v>
      </c>
      <c r="E127" s="7">
        <f t="shared" si="11"/>
        <v>7.1994240460759862E-4</v>
      </c>
      <c r="F127" s="7">
        <f t="shared" si="12"/>
        <v>1.0506798516687121E-2</v>
      </c>
      <c r="L127" s="5"/>
      <c r="M127" s="5"/>
      <c r="O127" s="9"/>
      <c r="P127" s="7"/>
      <c r="Q127" s="7"/>
    </row>
    <row r="128" spans="1:17" x14ac:dyDescent="0.25">
      <c r="A128" s="2">
        <v>45476</v>
      </c>
      <c r="B128" s="15">
        <v>27.78</v>
      </c>
      <c r="C128" s="15">
        <v>97.08</v>
      </c>
      <c r="E128" s="7">
        <f t="shared" si="11"/>
        <v>6.1571894241216896E-3</v>
      </c>
      <c r="F128" s="7">
        <f t="shared" si="12"/>
        <v>1.8998635457121882E-2</v>
      </c>
      <c r="L128" s="5"/>
      <c r="M128" s="5"/>
      <c r="O128" s="9"/>
      <c r="P128" s="7"/>
      <c r="Q128" s="7"/>
    </row>
    <row r="129" spans="1:17" x14ac:dyDescent="0.25">
      <c r="A129" s="2">
        <v>45475</v>
      </c>
      <c r="B129" s="15">
        <v>27.61</v>
      </c>
      <c r="C129" s="15">
        <v>95.27</v>
      </c>
      <c r="E129" s="7">
        <f t="shared" si="11"/>
        <v>-7.2385088671733655E-4</v>
      </c>
      <c r="F129" s="7">
        <f t="shared" si="12"/>
        <v>6.7631829229630736E-3</v>
      </c>
      <c r="L129" s="5"/>
      <c r="M129" s="5"/>
      <c r="O129" s="9"/>
      <c r="P129" s="7"/>
      <c r="Q129" s="7"/>
    </row>
    <row r="130" spans="1:17" x14ac:dyDescent="0.25">
      <c r="A130" s="2">
        <v>45474</v>
      </c>
      <c r="B130" s="15">
        <v>27.63</v>
      </c>
      <c r="C130" s="15">
        <v>94.63</v>
      </c>
      <c r="E130" s="7">
        <f t="shared" si="11"/>
        <v>5.4585152838426687E-3</v>
      </c>
      <c r="F130" s="7">
        <f t="shared" si="12"/>
        <v>2.6488662852299782E-3</v>
      </c>
      <c r="L130" s="5"/>
      <c r="M130" s="5"/>
      <c r="O130" s="9"/>
      <c r="P130" s="7"/>
      <c r="Q130" s="7"/>
    </row>
    <row r="131" spans="1:17" x14ac:dyDescent="0.25">
      <c r="A131" s="2">
        <v>45471</v>
      </c>
      <c r="B131" s="15">
        <v>27.48</v>
      </c>
      <c r="C131" s="15">
        <v>94.38</v>
      </c>
      <c r="E131" s="7">
        <f t="shared" si="11"/>
        <v>-3.6376864314291435E-4</v>
      </c>
      <c r="F131" s="7">
        <f t="shared" si="12"/>
        <v>9.7357440890124547E-3</v>
      </c>
      <c r="L131" s="5"/>
      <c r="M131" s="5"/>
      <c r="O131" s="9"/>
      <c r="P131" s="7"/>
      <c r="Q131" s="7"/>
    </row>
    <row r="132" spans="1:17" x14ac:dyDescent="0.25">
      <c r="A132" s="2">
        <v>45470</v>
      </c>
      <c r="B132" s="15">
        <v>27.49</v>
      </c>
      <c r="C132" s="15">
        <v>93.47</v>
      </c>
      <c r="E132" s="7">
        <f t="shared" si="11"/>
        <v>8.4372707263389302E-3</v>
      </c>
      <c r="F132" s="7">
        <f t="shared" si="12"/>
        <v>7.6541612764122746E-3</v>
      </c>
      <c r="L132" s="5"/>
      <c r="M132" s="5"/>
      <c r="O132" s="9"/>
      <c r="P132" s="7"/>
      <c r="Q132" s="7"/>
    </row>
    <row r="133" spans="1:17" x14ac:dyDescent="0.25">
      <c r="A133" s="2">
        <v>45469</v>
      </c>
      <c r="B133" s="15">
        <v>27.26</v>
      </c>
      <c r="C133" s="15">
        <v>92.76</v>
      </c>
      <c r="E133" s="7">
        <f t="shared" ref="E133:E196" si="13">(B133/B134)-1</f>
        <v>5.9040590405903259E-3</v>
      </c>
      <c r="F133" s="7">
        <f t="shared" si="12"/>
        <v>-1.2666311868014923E-2</v>
      </c>
      <c r="L133" s="5"/>
      <c r="M133" s="5"/>
      <c r="O133" s="9"/>
      <c r="P133" s="7"/>
      <c r="Q133" s="7"/>
    </row>
    <row r="134" spans="1:17" x14ac:dyDescent="0.25">
      <c r="A134" s="2">
        <v>45468</v>
      </c>
      <c r="B134" s="15">
        <v>27.1</v>
      </c>
      <c r="C134" s="15">
        <v>93.95</v>
      </c>
      <c r="E134" s="7">
        <f t="shared" si="13"/>
        <v>6.6864784546805112E-3</v>
      </c>
      <c r="F134" s="7">
        <f t="shared" si="12"/>
        <v>-4.6615107532577138E-3</v>
      </c>
      <c r="L134" s="5"/>
      <c r="M134" s="5"/>
      <c r="O134" s="9"/>
      <c r="P134" s="7"/>
      <c r="Q134" s="7"/>
    </row>
    <row r="135" spans="1:17" x14ac:dyDescent="0.25">
      <c r="A135" s="2">
        <v>45467</v>
      </c>
      <c r="B135" s="15">
        <v>26.92</v>
      </c>
      <c r="C135" s="15">
        <v>94.39</v>
      </c>
      <c r="E135" s="7">
        <f t="shared" si="13"/>
        <v>1.4880952380953438E-3</v>
      </c>
      <c r="F135" s="7">
        <f t="shared" si="12"/>
        <v>-3.1682331819621323E-3</v>
      </c>
      <c r="L135" s="5"/>
      <c r="M135" s="5"/>
      <c r="O135" s="9"/>
      <c r="P135" s="7"/>
      <c r="Q135" s="7"/>
    </row>
    <row r="136" spans="1:17" x14ac:dyDescent="0.25">
      <c r="A136" s="2">
        <v>45464</v>
      </c>
      <c r="B136" s="15">
        <v>26.88</v>
      </c>
      <c r="C136" s="15">
        <v>94.69</v>
      </c>
      <c r="E136" s="7">
        <f t="shared" si="13"/>
        <v>-2.2271714922049712E-3</v>
      </c>
      <c r="F136" s="7">
        <f t="shared" si="12"/>
        <v>-5.2526525895577603E-3</v>
      </c>
      <c r="L136" s="5"/>
      <c r="M136" s="5"/>
      <c r="O136" s="9"/>
      <c r="P136" s="7"/>
      <c r="Q136" s="7"/>
    </row>
    <row r="137" spans="1:17" x14ac:dyDescent="0.25">
      <c r="A137" s="2">
        <v>45463</v>
      </c>
      <c r="B137" s="15">
        <v>26.94</v>
      </c>
      <c r="C137" s="15">
        <v>95.19</v>
      </c>
      <c r="E137" s="7">
        <f t="shared" si="13"/>
        <v>1.1148272017837968E-3</v>
      </c>
      <c r="F137" s="7">
        <f t="shared" si="12"/>
        <v>4.8559062598965141E-3</v>
      </c>
      <c r="L137" s="5"/>
      <c r="M137" s="5"/>
      <c r="O137" s="9"/>
      <c r="P137" s="7"/>
      <c r="Q137" s="7"/>
    </row>
    <row r="138" spans="1:17" x14ac:dyDescent="0.25">
      <c r="A138" s="2">
        <v>45462</v>
      </c>
      <c r="B138" s="15">
        <v>26.91</v>
      </c>
      <c r="C138" s="15">
        <v>94.73</v>
      </c>
      <c r="E138" s="7">
        <f t="shared" si="13"/>
        <v>-1.1135857461025411E-3</v>
      </c>
      <c r="F138" s="7">
        <f t="shared" si="12"/>
        <v>-6.3981539752464567E-3</v>
      </c>
      <c r="L138" s="5"/>
      <c r="M138" s="5"/>
      <c r="O138" s="9"/>
      <c r="P138" s="7"/>
      <c r="Q138" s="7"/>
    </row>
    <row r="139" spans="1:17" x14ac:dyDescent="0.25">
      <c r="A139" s="2">
        <v>45461</v>
      </c>
      <c r="B139" s="15">
        <v>26.94</v>
      </c>
      <c r="C139" s="15">
        <v>95.34</v>
      </c>
      <c r="E139" s="7">
        <f t="shared" si="13"/>
        <v>4.4742729306488371E-3</v>
      </c>
      <c r="F139" s="7">
        <f t="shared" si="12"/>
        <v>1.260239445494582E-3</v>
      </c>
      <c r="L139" s="5"/>
      <c r="M139" s="5"/>
      <c r="O139" s="9"/>
      <c r="P139" s="7"/>
      <c r="Q139" s="7"/>
    </row>
    <row r="140" spans="1:17" x14ac:dyDescent="0.25">
      <c r="A140" s="2">
        <v>45457</v>
      </c>
      <c r="B140" s="15">
        <v>26.82</v>
      </c>
      <c r="C140" s="15">
        <v>95.22</v>
      </c>
      <c r="E140" s="7">
        <f t="shared" si="13"/>
        <v>3.7425149700598404E-3</v>
      </c>
      <c r="F140" s="7">
        <f t="shared" si="12"/>
        <v>2.2102936532994999E-3</v>
      </c>
      <c r="L140" s="5"/>
      <c r="M140" s="5"/>
      <c r="O140" s="9"/>
      <c r="P140" s="7"/>
      <c r="Q140" s="7"/>
    </row>
    <row r="141" spans="1:17" x14ac:dyDescent="0.25">
      <c r="A141" s="2">
        <v>45456</v>
      </c>
      <c r="B141" s="15">
        <v>26.72</v>
      </c>
      <c r="C141" s="15">
        <v>95.01</v>
      </c>
      <c r="E141" s="7">
        <f t="shared" si="13"/>
        <v>1.1240164855750301E-3</v>
      </c>
      <c r="F141" s="7">
        <f t="shared" si="12"/>
        <v>5.2653748946940304E-4</v>
      </c>
      <c r="L141" s="5"/>
      <c r="M141" s="5"/>
      <c r="O141" s="9"/>
      <c r="P141" s="7"/>
      <c r="Q141" s="7"/>
    </row>
    <row r="142" spans="1:17" x14ac:dyDescent="0.25">
      <c r="A142" s="2">
        <v>45455</v>
      </c>
      <c r="B142" s="15">
        <v>26.69</v>
      </c>
      <c r="C142" s="15">
        <v>94.96</v>
      </c>
      <c r="E142" s="7">
        <f t="shared" si="13"/>
        <v>3.3834586466165995E-3</v>
      </c>
      <c r="F142" s="7">
        <f t="shared" si="12"/>
        <v>-3.0446194225722811E-3</v>
      </c>
      <c r="L142" s="5"/>
      <c r="M142" s="5"/>
      <c r="O142" s="9"/>
      <c r="P142" s="7"/>
      <c r="Q142" s="7"/>
    </row>
    <row r="143" spans="1:17" x14ac:dyDescent="0.25">
      <c r="A143" s="2">
        <v>45454</v>
      </c>
      <c r="B143" s="15">
        <v>26.6</v>
      </c>
      <c r="C143" s="15">
        <v>95.25</v>
      </c>
      <c r="E143" s="7">
        <f t="shared" si="13"/>
        <v>3.7608123354648804E-4</v>
      </c>
      <c r="F143" s="7">
        <f t="shared" ref="F143:F206" si="14">(C143/C144)-1</f>
        <v>-1.4676590837614523E-3</v>
      </c>
      <c r="L143" s="5"/>
      <c r="M143" s="5"/>
      <c r="O143" s="9"/>
      <c r="P143" s="7"/>
      <c r="Q143" s="7"/>
    </row>
    <row r="144" spans="1:17" x14ac:dyDescent="0.25">
      <c r="A144" s="2">
        <v>45453</v>
      </c>
      <c r="B144" s="15">
        <v>26.59</v>
      </c>
      <c r="C144" s="15">
        <v>95.39</v>
      </c>
      <c r="E144" s="7">
        <f t="shared" si="13"/>
        <v>3.7622272385262612E-4</v>
      </c>
      <c r="F144" s="7">
        <f t="shared" si="14"/>
        <v>2.6277065377338094E-3</v>
      </c>
      <c r="L144" s="5"/>
      <c r="M144" s="5"/>
      <c r="O144" s="9"/>
      <c r="P144" s="7"/>
      <c r="Q144" s="7"/>
    </row>
    <row r="145" spans="1:17" x14ac:dyDescent="0.25">
      <c r="A145" s="2">
        <v>45450</v>
      </c>
      <c r="B145" s="15">
        <v>26.58</v>
      </c>
      <c r="C145" s="15">
        <v>95.14</v>
      </c>
      <c r="E145" s="7">
        <f t="shared" si="13"/>
        <v>2.0737327188940169E-2</v>
      </c>
      <c r="F145" s="7">
        <f t="shared" si="14"/>
        <v>9.6572216916055442E-3</v>
      </c>
      <c r="L145" s="5"/>
      <c r="M145" s="5"/>
      <c r="O145" s="9"/>
      <c r="P145" s="7"/>
      <c r="Q145" s="7"/>
    </row>
    <row r="146" spans="1:17" x14ac:dyDescent="0.25">
      <c r="A146" s="2">
        <v>45449</v>
      </c>
      <c r="B146" s="15">
        <v>26.04</v>
      </c>
      <c r="C146" s="15">
        <v>94.23</v>
      </c>
      <c r="E146" s="7">
        <f t="shared" si="13"/>
        <v>8.1300813008129413E-3</v>
      </c>
      <c r="F146" s="7">
        <f t="shared" si="14"/>
        <v>7.2688401924105861E-3</v>
      </c>
      <c r="L146" s="5"/>
      <c r="M146" s="5"/>
      <c r="O146" s="9"/>
      <c r="P146" s="7"/>
      <c r="Q146" s="7"/>
    </row>
    <row r="147" spans="1:17" x14ac:dyDescent="0.25">
      <c r="A147" s="2">
        <v>45448</v>
      </c>
      <c r="B147" s="15">
        <v>25.83</v>
      </c>
      <c r="C147" s="15">
        <v>93.55</v>
      </c>
      <c r="E147" s="7">
        <f t="shared" si="13"/>
        <v>-1.1481056257175659E-2</v>
      </c>
      <c r="F147" s="7">
        <f t="shared" si="14"/>
        <v>8.2992024143133669E-3</v>
      </c>
      <c r="L147" s="5"/>
      <c r="M147" s="5"/>
      <c r="O147" s="9"/>
      <c r="P147" s="7"/>
      <c r="Q147" s="7"/>
    </row>
    <row r="148" spans="1:17" x14ac:dyDescent="0.25">
      <c r="A148" s="2">
        <v>45447</v>
      </c>
      <c r="B148" s="15">
        <v>26.13</v>
      </c>
      <c r="C148" s="15">
        <v>92.78</v>
      </c>
      <c r="E148" s="7">
        <f t="shared" si="13"/>
        <v>-1.6189759036144613E-2</v>
      </c>
      <c r="F148" s="7">
        <f t="shared" si="14"/>
        <v>-1.9342564210971358E-2</v>
      </c>
      <c r="L148" s="5"/>
      <c r="M148" s="5"/>
      <c r="O148" s="9"/>
      <c r="P148" s="7"/>
      <c r="Q148" s="7"/>
    </row>
    <row r="149" spans="1:17" x14ac:dyDescent="0.25">
      <c r="A149" s="2">
        <v>45446</v>
      </c>
      <c r="B149" s="15">
        <v>26.56</v>
      </c>
      <c r="C149" s="15">
        <v>94.61</v>
      </c>
      <c r="E149" s="7">
        <f t="shared" si="13"/>
        <v>3.1456310679611521E-2</v>
      </c>
      <c r="F149" s="7">
        <f t="shared" si="14"/>
        <v>-5.3616484440707213E-3</v>
      </c>
      <c r="L149" s="5"/>
      <c r="M149" s="5"/>
      <c r="O149" s="9"/>
      <c r="P149" s="7"/>
      <c r="Q149" s="7"/>
    </row>
    <row r="150" spans="1:17" x14ac:dyDescent="0.25">
      <c r="A150" s="2">
        <v>45443</v>
      </c>
      <c r="B150" s="15">
        <v>25.75</v>
      </c>
      <c r="C150" s="15">
        <v>95.12</v>
      </c>
      <c r="E150" s="7">
        <f t="shared" si="13"/>
        <v>2.3355391202801723E-3</v>
      </c>
      <c r="F150" s="7">
        <f t="shared" si="14"/>
        <v>3.6931518413001463E-3</v>
      </c>
      <c r="L150" s="5"/>
      <c r="M150" s="5"/>
      <c r="O150" s="9"/>
      <c r="P150" s="7"/>
      <c r="Q150" s="7"/>
    </row>
    <row r="151" spans="1:17" x14ac:dyDescent="0.25">
      <c r="A151" s="2">
        <v>45442</v>
      </c>
      <c r="B151" s="15">
        <v>25.69</v>
      </c>
      <c r="C151" s="15">
        <v>94.77</v>
      </c>
      <c r="E151" s="7">
        <f t="shared" si="13"/>
        <v>-9.2556883918241128E-3</v>
      </c>
      <c r="F151" s="7">
        <f t="shared" si="14"/>
        <v>-1.1886143259305593E-2</v>
      </c>
      <c r="L151" s="5"/>
      <c r="M151" s="5"/>
      <c r="O151" s="9"/>
      <c r="P151" s="7"/>
      <c r="Q151" s="7"/>
    </row>
    <row r="152" spans="1:17" x14ac:dyDescent="0.25">
      <c r="A152" s="2">
        <v>45441</v>
      </c>
      <c r="B152" s="15">
        <v>25.93</v>
      </c>
      <c r="C152" s="15">
        <v>95.91</v>
      </c>
      <c r="E152" s="7">
        <f t="shared" si="13"/>
        <v>-7.2741194486983796E-3</v>
      </c>
      <c r="F152" s="7">
        <f t="shared" si="14"/>
        <v>-1.4575741801144959E-3</v>
      </c>
      <c r="L152" s="5"/>
      <c r="M152" s="5"/>
      <c r="O152" s="9"/>
      <c r="P152" s="7"/>
      <c r="Q152" s="7"/>
    </row>
    <row r="153" spans="1:17" x14ac:dyDescent="0.25">
      <c r="A153" s="2">
        <v>45440</v>
      </c>
      <c r="B153" s="15">
        <v>26.12</v>
      </c>
      <c r="C153" s="15">
        <v>96.05</v>
      </c>
      <c r="E153" s="7">
        <f t="shared" si="13"/>
        <v>-1.1472275334607485E-3</v>
      </c>
      <c r="F153" s="7">
        <f t="shared" si="14"/>
        <v>4.0769391595232296E-3</v>
      </c>
      <c r="L153" s="5"/>
      <c r="M153" s="5"/>
      <c r="O153" s="9"/>
      <c r="P153" s="7"/>
      <c r="Q153" s="7"/>
    </row>
    <row r="154" spans="1:17" x14ac:dyDescent="0.25">
      <c r="A154" s="2">
        <v>45439</v>
      </c>
      <c r="B154" s="15">
        <v>26.15</v>
      </c>
      <c r="C154" s="15">
        <v>95.66</v>
      </c>
      <c r="E154" s="7">
        <f t="shared" si="13"/>
        <v>-2.2892025944296623E-3</v>
      </c>
      <c r="F154" s="7">
        <f t="shared" si="14"/>
        <v>-2.8145522777025533E-3</v>
      </c>
      <c r="L154" s="5"/>
      <c r="M154" s="5"/>
      <c r="O154" s="9"/>
      <c r="P154" s="7"/>
      <c r="Q154" s="7"/>
    </row>
    <row r="155" spans="1:17" x14ac:dyDescent="0.25">
      <c r="A155" s="2">
        <v>45436</v>
      </c>
      <c r="B155" s="15">
        <v>26.21</v>
      </c>
      <c r="C155" s="15">
        <v>95.93</v>
      </c>
      <c r="E155" s="7">
        <f t="shared" si="13"/>
        <v>0</v>
      </c>
      <c r="F155" s="7">
        <f t="shared" si="14"/>
        <v>-1.2493492972409648E-3</v>
      </c>
      <c r="L155" s="5"/>
      <c r="M155" s="5"/>
      <c r="O155" s="9"/>
      <c r="P155" s="7"/>
      <c r="Q155" s="7"/>
    </row>
    <row r="156" spans="1:17" x14ac:dyDescent="0.25">
      <c r="A156" s="2">
        <v>45435</v>
      </c>
      <c r="B156" s="15">
        <v>26.21</v>
      </c>
      <c r="C156" s="15">
        <v>96.05</v>
      </c>
      <c r="E156" s="7">
        <f t="shared" si="13"/>
        <v>1.7074117190531757E-2</v>
      </c>
      <c r="F156" s="7">
        <f t="shared" si="14"/>
        <v>6.4969087289110661E-3</v>
      </c>
      <c r="L156" s="5"/>
      <c r="M156" s="5"/>
      <c r="O156" s="9"/>
      <c r="P156" s="7"/>
      <c r="Q156" s="7"/>
    </row>
    <row r="157" spans="1:17" x14ac:dyDescent="0.25">
      <c r="A157" s="2">
        <v>45434</v>
      </c>
      <c r="B157" s="15">
        <v>25.77</v>
      </c>
      <c r="C157" s="15">
        <v>95.43</v>
      </c>
      <c r="E157" s="7">
        <f t="shared" si="13"/>
        <v>2.7237354085603016E-3</v>
      </c>
      <c r="F157" s="7">
        <f t="shared" si="14"/>
        <v>-1.5693659761455425E-3</v>
      </c>
      <c r="L157" s="5"/>
      <c r="M157" s="5"/>
      <c r="O157" s="9"/>
      <c r="P157" s="7"/>
      <c r="Q157" s="7"/>
    </row>
    <row r="158" spans="1:17" x14ac:dyDescent="0.25">
      <c r="A158" s="2">
        <v>45433</v>
      </c>
      <c r="B158" s="15">
        <v>25.7</v>
      </c>
      <c r="C158" s="15">
        <v>95.58</v>
      </c>
      <c r="E158" s="7">
        <f t="shared" si="13"/>
        <v>-7.776049766717863E-4</v>
      </c>
      <c r="F158" s="7">
        <f t="shared" si="14"/>
        <v>5.9175531914893664E-2</v>
      </c>
      <c r="L158" s="5"/>
      <c r="M158" s="5"/>
      <c r="O158" s="9"/>
      <c r="P158" s="7"/>
      <c r="Q158" s="7"/>
    </row>
    <row r="159" spans="1:17" x14ac:dyDescent="0.25">
      <c r="A159" s="2">
        <v>45430</v>
      </c>
      <c r="B159" s="15">
        <v>25.72</v>
      </c>
      <c r="C159" s="15">
        <v>90.24</v>
      </c>
      <c r="E159" s="7">
        <f t="shared" si="13"/>
        <v>4.6874999999999556E-3</v>
      </c>
      <c r="F159" s="7">
        <f t="shared" si="14"/>
        <v>-5.5177468327923918E-2</v>
      </c>
      <c r="L159" s="5"/>
      <c r="M159" s="5"/>
      <c r="O159" s="9"/>
      <c r="P159" s="7"/>
      <c r="Q159" s="7"/>
    </row>
    <row r="160" spans="1:17" x14ac:dyDescent="0.25">
      <c r="A160" s="2">
        <v>45429</v>
      </c>
      <c r="B160" s="15">
        <v>25.6</v>
      </c>
      <c r="C160" s="15">
        <v>95.51</v>
      </c>
      <c r="E160" s="7">
        <f t="shared" si="13"/>
        <v>3.528028224225821E-3</v>
      </c>
      <c r="F160" s="7">
        <f t="shared" si="14"/>
        <v>2.7296587926510796E-3</v>
      </c>
      <c r="L160" s="5"/>
      <c r="M160" s="5"/>
      <c r="O160" s="9"/>
      <c r="P160" s="7"/>
      <c r="Q160" s="7"/>
    </row>
    <row r="161" spans="1:17" x14ac:dyDescent="0.25">
      <c r="A161" s="2">
        <v>45428</v>
      </c>
      <c r="B161" s="15">
        <v>25.51</v>
      </c>
      <c r="C161" s="15">
        <v>95.25</v>
      </c>
      <c r="E161" s="7">
        <f t="shared" si="13"/>
        <v>7.9020150138287004E-3</v>
      </c>
      <c r="F161" s="7">
        <f t="shared" si="14"/>
        <v>7.35448623660373E-4</v>
      </c>
      <c r="L161" s="5"/>
      <c r="M161" s="5"/>
      <c r="O161" s="9"/>
      <c r="P161" s="7"/>
      <c r="Q161" s="7"/>
    </row>
    <row r="162" spans="1:17" x14ac:dyDescent="0.25">
      <c r="A162" s="2">
        <v>45427</v>
      </c>
      <c r="B162" s="15">
        <v>25.31</v>
      </c>
      <c r="C162" s="15">
        <v>95.18</v>
      </c>
      <c r="E162" s="7">
        <f t="shared" si="13"/>
        <v>-1.1838989739543226E-3</v>
      </c>
      <c r="F162" s="7">
        <f t="shared" si="14"/>
        <v>2.0002105484788757E-3</v>
      </c>
      <c r="L162" s="5"/>
      <c r="M162" s="5"/>
      <c r="O162" s="9"/>
      <c r="P162" s="7"/>
      <c r="Q162" s="7"/>
    </row>
    <row r="163" spans="1:17" x14ac:dyDescent="0.25">
      <c r="A163" s="2">
        <v>45426</v>
      </c>
      <c r="B163" s="15">
        <v>25.34</v>
      </c>
      <c r="C163" s="15">
        <v>94.99</v>
      </c>
      <c r="E163" s="7">
        <f t="shared" si="13"/>
        <v>6.7540723083034937E-3</v>
      </c>
      <c r="F163" s="7">
        <f t="shared" si="14"/>
        <v>2.744642668637054E-3</v>
      </c>
      <c r="L163" s="5"/>
      <c r="M163" s="5"/>
      <c r="O163" s="9"/>
      <c r="P163" s="7"/>
      <c r="Q163" s="7"/>
    </row>
    <row r="164" spans="1:17" x14ac:dyDescent="0.25">
      <c r="A164" s="2">
        <v>45425</v>
      </c>
      <c r="B164" s="15">
        <v>25.17</v>
      </c>
      <c r="C164" s="15">
        <v>94.73</v>
      </c>
      <c r="E164" s="7">
        <f t="shared" si="13"/>
        <v>1.1933174224343368E-3</v>
      </c>
      <c r="F164" s="7">
        <f t="shared" si="14"/>
        <v>-5.6681011861026143E-3</v>
      </c>
      <c r="L164" s="5"/>
      <c r="M164" s="5"/>
      <c r="O164" s="9"/>
      <c r="P164" s="7"/>
      <c r="Q164" s="7"/>
    </row>
    <row r="165" spans="1:17" x14ac:dyDescent="0.25">
      <c r="A165" s="2">
        <v>45422</v>
      </c>
      <c r="B165" s="15">
        <v>25.14</v>
      </c>
      <c r="C165" s="15">
        <v>95.27</v>
      </c>
      <c r="E165" s="7">
        <f t="shared" si="13"/>
        <v>5.1979208316672576E-3</v>
      </c>
      <c r="F165" s="7">
        <f t="shared" si="14"/>
        <v>-1.1824499533243493E-2</v>
      </c>
      <c r="L165" s="5"/>
      <c r="M165" s="5"/>
      <c r="O165" s="9"/>
      <c r="P165" s="7"/>
      <c r="Q165" s="7"/>
    </row>
    <row r="166" spans="1:17" x14ac:dyDescent="0.25">
      <c r="A166" s="2">
        <v>45421</v>
      </c>
      <c r="B166" s="15">
        <v>25.01</v>
      </c>
      <c r="C166" s="15">
        <v>96.41</v>
      </c>
      <c r="E166" s="7">
        <f t="shared" si="13"/>
        <v>-1.4578408195429327E-2</v>
      </c>
      <c r="F166" s="7">
        <f t="shared" si="14"/>
        <v>-9.248792518754545E-3</v>
      </c>
      <c r="L166" s="5"/>
      <c r="M166" s="5"/>
      <c r="O166" s="9"/>
      <c r="P166" s="7"/>
      <c r="Q166" s="7"/>
    </row>
    <row r="167" spans="1:17" x14ac:dyDescent="0.25">
      <c r="A167" s="2">
        <v>45420</v>
      </c>
      <c r="B167" s="15">
        <v>25.38</v>
      </c>
      <c r="C167" s="15">
        <v>97.31</v>
      </c>
      <c r="E167" s="7">
        <f t="shared" si="13"/>
        <v>-1.1806375442739991E-3</v>
      </c>
      <c r="F167" s="7">
        <f t="shared" si="14"/>
        <v>1.2907255126470396E-2</v>
      </c>
      <c r="L167" s="5"/>
      <c r="M167" s="5"/>
      <c r="O167" s="9"/>
      <c r="P167" s="7"/>
      <c r="Q167" s="7"/>
    </row>
    <row r="168" spans="1:17" x14ac:dyDescent="0.25">
      <c r="A168" s="2">
        <v>45419</v>
      </c>
      <c r="B168" s="15">
        <v>25.41</v>
      </c>
      <c r="C168" s="15">
        <v>96.07</v>
      </c>
      <c r="E168" s="7">
        <f t="shared" si="13"/>
        <v>-6.2573328118888938E-3</v>
      </c>
      <c r="F168" s="7">
        <f t="shared" si="14"/>
        <v>-7.5413223140495811E-3</v>
      </c>
      <c r="L168" s="5"/>
      <c r="M168" s="5"/>
      <c r="O168" s="9"/>
      <c r="P168" s="7"/>
      <c r="Q168" s="7"/>
    </row>
    <row r="169" spans="1:17" x14ac:dyDescent="0.25">
      <c r="A169" s="2">
        <v>45418</v>
      </c>
      <c r="B169" s="15">
        <v>25.57</v>
      </c>
      <c r="C169" s="15">
        <v>96.8</v>
      </c>
      <c r="E169" s="7">
        <f t="shared" si="13"/>
        <v>-3.9093041438620357E-4</v>
      </c>
      <c r="F169" s="7">
        <f t="shared" si="14"/>
        <v>1.6166281755196188E-2</v>
      </c>
      <c r="L169" s="5"/>
      <c r="M169" s="5"/>
      <c r="O169" s="9"/>
      <c r="P169" s="7"/>
      <c r="Q169" s="7"/>
    </row>
    <row r="170" spans="1:17" x14ac:dyDescent="0.25">
      <c r="A170" s="2">
        <v>45415</v>
      </c>
      <c r="B170" s="15">
        <v>25.58</v>
      </c>
      <c r="C170" s="15">
        <v>95.26</v>
      </c>
      <c r="E170" s="7">
        <f t="shared" si="13"/>
        <v>-6.9875776397516631E-3</v>
      </c>
      <c r="F170" s="7">
        <f t="shared" si="14"/>
        <v>-1.641713990707272E-2</v>
      </c>
      <c r="L170" s="5"/>
      <c r="M170" s="5"/>
      <c r="O170" s="9"/>
      <c r="P170" s="7"/>
      <c r="Q170" s="7"/>
    </row>
    <row r="171" spans="1:17" x14ac:dyDescent="0.25">
      <c r="A171" s="2">
        <v>45414</v>
      </c>
      <c r="B171" s="15">
        <v>25.76</v>
      </c>
      <c r="C171" s="15">
        <v>96.85</v>
      </c>
      <c r="E171" s="7">
        <f t="shared" si="13"/>
        <v>1.5552099533437946E-3</v>
      </c>
      <c r="F171" s="7">
        <f t="shared" si="14"/>
        <v>8.1190798376185036E-3</v>
      </c>
      <c r="L171" s="5"/>
      <c r="M171" s="5"/>
      <c r="O171" s="9"/>
      <c r="P171" s="7"/>
      <c r="Q171" s="7"/>
    </row>
    <row r="172" spans="1:17" x14ac:dyDescent="0.25">
      <c r="A172" s="2">
        <v>45412</v>
      </c>
      <c r="B172" s="15">
        <v>25.72</v>
      </c>
      <c r="C172" s="15">
        <v>96.07</v>
      </c>
      <c r="E172" s="7">
        <f t="shared" si="13"/>
        <v>-7.7700077700071368E-4</v>
      </c>
      <c r="F172" s="7">
        <f t="shared" si="14"/>
        <v>1.9202206662422894E-2</v>
      </c>
      <c r="L172" s="5"/>
      <c r="M172" s="5"/>
      <c r="O172" s="9"/>
      <c r="P172" s="7"/>
      <c r="Q172" s="7"/>
    </row>
    <row r="173" spans="1:17" x14ac:dyDescent="0.25">
      <c r="A173" s="2">
        <v>45411</v>
      </c>
      <c r="B173" s="15">
        <v>25.74</v>
      </c>
      <c r="C173" s="15">
        <v>94.26</v>
      </c>
      <c r="E173" s="7">
        <f t="shared" si="13"/>
        <v>9.016072128576802E-3</v>
      </c>
      <c r="F173" s="7">
        <f t="shared" si="14"/>
        <v>-1.2053243894769805E-2</v>
      </c>
      <c r="L173" s="5"/>
      <c r="M173" s="5"/>
      <c r="O173" s="9"/>
      <c r="P173" s="7"/>
      <c r="Q173" s="7"/>
    </row>
    <row r="174" spans="1:17" x14ac:dyDescent="0.25">
      <c r="A174" s="2">
        <v>45408</v>
      </c>
      <c r="B174" s="15">
        <v>25.51</v>
      </c>
      <c r="C174" s="15">
        <v>95.41</v>
      </c>
      <c r="E174" s="7">
        <f t="shared" si="13"/>
        <v>-6.6199376947039257E-3</v>
      </c>
      <c r="F174" s="7">
        <f t="shared" si="14"/>
        <v>6.1162079510703737E-3</v>
      </c>
      <c r="L174" s="5"/>
      <c r="M174" s="5"/>
      <c r="O174" s="9"/>
      <c r="P174" s="7"/>
      <c r="Q174" s="7"/>
    </row>
    <row r="175" spans="1:17" x14ac:dyDescent="0.25">
      <c r="A175" s="2">
        <v>45407</v>
      </c>
      <c r="B175" s="15">
        <v>25.68</v>
      </c>
      <c r="C175" s="15">
        <v>94.83</v>
      </c>
      <c r="E175" s="7">
        <f t="shared" si="13"/>
        <v>7.8492935635792183E-3</v>
      </c>
      <c r="F175" s="7">
        <f t="shared" si="14"/>
        <v>2.0884917644525824E-2</v>
      </c>
      <c r="L175" s="5"/>
      <c r="M175" s="5"/>
      <c r="O175" s="9"/>
      <c r="P175" s="7"/>
      <c r="Q175" s="7"/>
    </row>
    <row r="176" spans="1:17" x14ac:dyDescent="0.25">
      <c r="A176" s="2">
        <v>45406</v>
      </c>
      <c r="B176" s="15">
        <v>25.48</v>
      </c>
      <c r="C176" s="15">
        <v>92.89</v>
      </c>
      <c r="E176" s="7">
        <f t="shared" si="13"/>
        <v>7.8554595443836028E-4</v>
      </c>
      <c r="F176" s="7">
        <f t="shared" si="14"/>
        <v>6.5012460721638465E-3</v>
      </c>
      <c r="L176" s="5"/>
      <c r="M176" s="5"/>
      <c r="O176" s="9"/>
      <c r="P176" s="7"/>
      <c r="Q176" s="7"/>
    </row>
    <row r="177" spans="1:17" x14ac:dyDescent="0.25">
      <c r="A177" s="2">
        <v>45405</v>
      </c>
      <c r="B177" s="15">
        <v>25.46</v>
      </c>
      <c r="C177" s="15">
        <v>92.29</v>
      </c>
      <c r="E177" s="7">
        <f t="shared" si="13"/>
        <v>1.9677292404565172E-3</v>
      </c>
      <c r="F177" s="7">
        <f t="shared" si="14"/>
        <v>-3.7543018041505838E-2</v>
      </c>
      <c r="L177" s="5"/>
      <c r="M177" s="5"/>
      <c r="O177" s="9"/>
      <c r="P177" s="7"/>
      <c r="Q177" s="7"/>
    </row>
    <row r="178" spans="1:17" x14ac:dyDescent="0.25">
      <c r="A178" s="2">
        <v>45404</v>
      </c>
      <c r="B178" s="15">
        <v>25.41</v>
      </c>
      <c r="C178" s="15">
        <v>95.89</v>
      </c>
      <c r="E178" s="7">
        <f t="shared" si="13"/>
        <v>7.9333597778659115E-3</v>
      </c>
      <c r="F178" s="7">
        <f t="shared" si="14"/>
        <v>-1.2563072804036679E-2</v>
      </c>
      <c r="L178" s="5"/>
      <c r="M178" s="5"/>
      <c r="O178" s="9"/>
      <c r="P178" s="7"/>
      <c r="Q178" s="7"/>
    </row>
    <row r="179" spans="1:17" x14ac:dyDescent="0.25">
      <c r="A179" s="2">
        <v>45401</v>
      </c>
      <c r="B179" s="15">
        <v>25.21</v>
      </c>
      <c r="C179" s="15">
        <v>97.11</v>
      </c>
      <c r="E179" s="7">
        <f t="shared" si="13"/>
        <v>6.3872255489021423E-3</v>
      </c>
      <c r="F179" s="7">
        <f t="shared" si="14"/>
        <v>9.7743579078715115E-3</v>
      </c>
      <c r="L179" s="5"/>
      <c r="M179" s="5"/>
      <c r="O179" s="9"/>
      <c r="P179" s="7"/>
      <c r="Q179" s="7"/>
    </row>
    <row r="180" spans="1:17" x14ac:dyDescent="0.25">
      <c r="A180" s="2">
        <v>45400</v>
      </c>
      <c r="B180" s="15">
        <v>25.05</v>
      </c>
      <c r="C180" s="15">
        <v>96.17</v>
      </c>
      <c r="E180" s="7">
        <f t="shared" si="13"/>
        <v>-5.9523809523809312E-3</v>
      </c>
      <c r="F180" s="7">
        <f t="shared" si="14"/>
        <v>1.0826150935463463E-2</v>
      </c>
      <c r="L180" s="5"/>
      <c r="M180" s="5"/>
      <c r="O180" s="9"/>
      <c r="P180" s="7"/>
      <c r="Q180" s="7"/>
    </row>
    <row r="181" spans="1:17" x14ac:dyDescent="0.25">
      <c r="A181" s="2">
        <v>45398</v>
      </c>
      <c r="B181" s="15">
        <v>25.2</v>
      </c>
      <c r="C181" s="15">
        <v>95.14</v>
      </c>
      <c r="E181" s="7">
        <f t="shared" si="13"/>
        <v>-7.0921985815602939E-3</v>
      </c>
      <c r="F181" s="7">
        <f t="shared" si="14"/>
        <v>-2.6899867034877678E-2</v>
      </c>
      <c r="L181" s="5"/>
      <c r="M181" s="5"/>
      <c r="O181" s="9"/>
      <c r="P181" s="7"/>
      <c r="Q181" s="7"/>
    </row>
    <row r="182" spans="1:17" x14ac:dyDescent="0.25">
      <c r="A182" s="2">
        <v>45397</v>
      </c>
      <c r="B182" s="15">
        <v>25.38</v>
      </c>
      <c r="C182" s="15">
        <v>97.77</v>
      </c>
      <c r="E182" s="7">
        <f t="shared" si="13"/>
        <v>-1.0526315789473717E-2</v>
      </c>
      <c r="F182" s="7">
        <f t="shared" si="14"/>
        <v>-1.1525629360024325E-2</v>
      </c>
      <c r="L182" s="5"/>
      <c r="M182" s="5"/>
      <c r="O182" s="9"/>
      <c r="P182" s="7"/>
      <c r="Q182" s="7"/>
    </row>
    <row r="183" spans="1:17" x14ac:dyDescent="0.25">
      <c r="A183" s="2">
        <v>45394</v>
      </c>
      <c r="B183" s="15">
        <v>25.65</v>
      </c>
      <c r="C183" s="15">
        <v>98.91</v>
      </c>
      <c r="E183" s="7">
        <f t="shared" si="13"/>
        <v>-8.5040587553151248E-3</v>
      </c>
      <c r="F183" s="7">
        <f t="shared" si="14"/>
        <v>-1.9172552976790547E-3</v>
      </c>
      <c r="L183" s="5"/>
      <c r="M183" s="5"/>
      <c r="O183" s="9"/>
      <c r="P183" s="7"/>
      <c r="Q183" s="7"/>
    </row>
    <row r="184" spans="1:17" x14ac:dyDescent="0.25">
      <c r="A184" s="2">
        <v>45392</v>
      </c>
      <c r="B184" s="15">
        <v>25.87</v>
      </c>
      <c r="C184" s="15">
        <v>99.1</v>
      </c>
      <c r="E184" s="7">
        <f t="shared" si="13"/>
        <v>3.1019775106631009E-3</v>
      </c>
      <c r="F184" s="7">
        <f t="shared" si="14"/>
        <v>-4.820245029122372E-3</v>
      </c>
      <c r="L184" s="5"/>
      <c r="M184" s="5"/>
      <c r="O184" s="9"/>
      <c r="P184" s="7"/>
      <c r="Q184" s="7"/>
    </row>
    <row r="185" spans="1:17" x14ac:dyDescent="0.25">
      <c r="A185" s="2">
        <v>45391</v>
      </c>
      <c r="B185" s="15">
        <v>25.79</v>
      </c>
      <c r="C185" s="15">
        <v>99.58</v>
      </c>
      <c r="E185" s="7">
        <f t="shared" si="13"/>
        <v>-7.7489345215031591E-4</v>
      </c>
      <c r="F185" s="7">
        <f t="shared" si="14"/>
        <v>2.5329489291598062E-2</v>
      </c>
      <c r="L185" s="5"/>
      <c r="M185" s="5"/>
      <c r="O185" s="9"/>
      <c r="P185" s="7"/>
      <c r="Q185" s="7"/>
    </row>
    <row r="186" spans="1:17" x14ac:dyDescent="0.25">
      <c r="A186" s="2">
        <v>45390</v>
      </c>
      <c r="B186" s="15">
        <v>25.81</v>
      </c>
      <c r="C186" s="15">
        <v>97.12</v>
      </c>
      <c r="E186" s="7">
        <f t="shared" si="13"/>
        <v>7.0230198985563597E-3</v>
      </c>
      <c r="F186" s="7">
        <f t="shared" si="14"/>
        <v>1.675041876046901E-2</v>
      </c>
      <c r="L186" s="5"/>
      <c r="M186" s="5"/>
      <c r="O186" s="9"/>
      <c r="P186" s="7"/>
      <c r="Q186" s="7"/>
    </row>
    <row r="187" spans="1:17" x14ac:dyDescent="0.25">
      <c r="A187" s="2">
        <v>45387</v>
      </c>
      <c r="B187" s="15">
        <v>25.63</v>
      </c>
      <c r="C187" s="15">
        <v>95.52</v>
      </c>
      <c r="E187" s="7">
        <f t="shared" si="13"/>
        <v>7.8094494338154519E-4</v>
      </c>
      <c r="F187" s="7">
        <f t="shared" si="14"/>
        <v>3.8825448613376778E-2</v>
      </c>
      <c r="L187" s="5"/>
      <c r="M187" s="5"/>
      <c r="O187" s="9"/>
      <c r="P187" s="7"/>
      <c r="Q187" s="7"/>
    </row>
    <row r="188" spans="1:17" x14ac:dyDescent="0.25">
      <c r="A188" s="2">
        <v>45386</v>
      </c>
      <c r="B188" s="15">
        <v>25.61</v>
      </c>
      <c r="C188" s="15">
        <v>91.95</v>
      </c>
      <c r="E188" s="7">
        <f t="shared" si="13"/>
        <v>2.3483365949119595E-3</v>
      </c>
      <c r="F188" s="7">
        <f t="shared" si="14"/>
        <v>2.6342225694832022E-2</v>
      </c>
      <c r="L188" s="5"/>
      <c r="M188" s="5"/>
      <c r="O188" s="9"/>
      <c r="P188" s="7"/>
      <c r="Q188" s="7"/>
    </row>
    <row r="189" spans="1:17" x14ac:dyDescent="0.25">
      <c r="A189" s="2">
        <v>45385</v>
      </c>
      <c r="B189" s="15">
        <v>25.55</v>
      </c>
      <c r="C189" s="15">
        <v>89.59</v>
      </c>
      <c r="E189" s="7">
        <f t="shared" si="13"/>
        <v>-7.8216660148611172E-4</v>
      </c>
      <c r="F189" s="7">
        <f t="shared" si="14"/>
        <v>1.8183884532333217E-2</v>
      </c>
      <c r="L189" s="5"/>
      <c r="M189" s="5"/>
      <c r="O189" s="9"/>
      <c r="P189" s="7"/>
      <c r="Q189" s="7"/>
    </row>
    <row r="190" spans="1:17" x14ac:dyDescent="0.25">
      <c r="A190" s="2">
        <v>45384</v>
      </c>
      <c r="B190" s="15">
        <v>25.57</v>
      </c>
      <c r="C190" s="15">
        <v>87.99</v>
      </c>
      <c r="E190" s="7">
        <f t="shared" si="13"/>
        <v>-7.815552950370952E-4</v>
      </c>
      <c r="F190" s="7">
        <f t="shared" si="14"/>
        <v>-3.1720856463124392E-3</v>
      </c>
      <c r="L190" s="5"/>
      <c r="M190" s="5"/>
      <c r="O190" s="9"/>
      <c r="P190" s="7"/>
      <c r="Q190" s="7"/>
    </row>
    <row r="191" spans="1:17" x14ac:dyDescent="0.25">
      <c r="A191" s="2">
        <v>45383</v>
      </c>
      <c r="B191" s="15">
        <v>25.59</v>
      </c>
      <c r="C191" s="15">
        <v>88.27</v>
      </c>
      <c r="E191" s="7">
        <f t="shared" si="13"/>
        <v>8.2742316784869541E-3</v>
      </c>
      <c r="F191" s="7">
        <f t="shared" si="14"/>
        <v>8.1087254454088598E-3</v>
      </c>
      <c r="L191" s="5"/>
      <c r="M191" s="5"/>
      <c r="O191" s="9"/>
      <c r="P191" s="7"/>
      <c r="Q191" s="7"/>
    </row>
    <row r="192" spans="1:17" x14ac:dyDescent="0.25">
      <c r="A192" s="2">
        <v>45379</v>
      </c>
      <c r="B192" s="15">
        <v>25.38</v>
      </c>
      <c r="C192" s="15">
        <v>87.56</v>
      </c>
      <c r="E192" s="7">
        <f t="shared" si="13"/>
        <v>7.5426756649463744E-3</v>
      </c>
      <c r="F192" s="7">
        <f t="shared" si="14"/>
        <v>1.5659436260294646E-2</v>
      </c>
      <c r="L192" s="5"/>
      <c r="M192" s="5"/>
      <c r="O192" s="9"/>
      <c r="P192" s="7"/>
      <c r="Q192" s="7"/>
    </row>
    <row r="193" spans="1:17" x14ac:dyDescent="0.25">
      <c r="A193" s="2">
        <v>45378</v>
      </c>
      <c r="B193" s="15">
        <v>25.19</v>
      </c>
      <c r="C193" s="15">
        <v>86.21</v>
      </c>
      <c r="E193" s="7">
        <f t="shared" si="13"/>
        <v>5.990415335463295E-3</v>
      </c>
      <c r="F193" s="7">
        <f t="shared" si="14"/>
        <v>5.4816888266853159E-3</v>
      </c>
      <c r="L193" s="5"/>
      <c r="M193" s="5"/>
      <c r="O193" s="9"/>
      <c r="P193" s="7"/>
      <c r="Q193" s="7"/>
    </row>
    <row r="194" spans="1:17" x14ac:dyDescent="0.25">
      <c r="A194" s="2">
        <v>45377</v>
      </c>
      <c r="B194" s="15">
        <v>25.04</v>
      </c>
      <c r="C194" s="15">
        <v>85.74</v>
      </c>
      <c r="E194" s="7">
        <f t="shared" si="13"/>
        <v>-4.3737574552683567E-3</v>
      </c>
      <c r="F194" s="7">
        <f t="shared" si="14"/>
        <v>1.4914772727272707E-2</v>
      </c>
      <c r="L194" s="5"/>
      <c r="M194" s="5"/>
      <c r="O194" s="9"/>
      <c r="P194" s="7"/>
      <c r="Q194" s="7"/>
    </row>
    <row r="195" spans="1:17" x14ac:dyDescent="0.25">
      <c r="A195" s="2">
        <v>45373</v>
      </c>
      <c r="B195" s="15">
        <v>25.15</v>
      </c>
      <c r="C195" s="15">
        <v>84.48</v>
      </c>
      <c r="E195" s="7">
        <f t="shared" si="13"/>
        <v>2.3913909924271337E-3</v>
      </c>
      <c r="F195" s="7">
        <f t="shared" si="14"/>
        <v>-5.1813471502590858E-3</v>
      </c>
      <c r="L195" s="5"/>
      <c r="M195" s="5"/>
      <c r="O195" s="9"/>
      <c r="P195" s="7"/>
      <c r="Q195" s="7"/>
    </row>
    <row r="196" spans="1:17" x14ac:dyDescent="0.25">
      <c r="A196" s="2">
        <v>45372</v>
      </c>
      <c r="B196" s="15">
        <v>25.09</v>
      </c>
      <c r="C196" s="15">
        <v>84.92</v>
      </c>
      <c r="E196" s="7">
        <f t="shared" si="13"/>
        <v>9.2518101367660144E-3</v>
      </c>
      <c r="F196" s="7">
        <f t="shared" si="14"/>
        <v>1.5060961032751674E-2</v>
      </c>
      <c r="L196" s="5"/>
      <c r="M196" s="5"/>
      <c r="O196" s="9"/>
      <c r="P196" s="7"/>
      <c r="Q196" s="7"/>
    </row>
    <row r="197" spans="1:17" x14ac:dyDescent="0.25">
      <c r="A197" s="2">
        <v>45371</v>
      </c>
      <c r="B197" s="15">
        <v>24.86</v>
      </c>
      <c r="C197" s="15">
        <v>83.66</v>
      </c>
      <c r="E197" s="7">
        <f t="shared" ref="E197:E252" si="15">(B197/B198)-1</f>
        <v>4.024144869214652E-4</v>
      </c>
      <c r="F197" s="7">
        <f t="shared" si="14"/>
        <v>1.4183537398472668E-2</v>
      </c>
      <c r="L197" s="5"/>
      <c r="M197" s="5"/>
      <c r="O197" s="9"/>
      <c r="P197" s="7"/>
      <c r="Q197" s="7"/>
    </row>
    <row r="198" spans="1:17" x14ac:dyDescent="0.25">
      <c r="A198" s="2">
        <v>45370</v>
      </c>
      <c r="B198" s="15">
        <v>24.85</v>
      </c>
      <c r="C198" s="15">
        <v>82.49</v>
      </c>
      <c r="E198" s="7">
        <f t="shared" si="15"/>
        <v>-1.114206128133699E-2</v>
      </c>
      <c r="F198" s="7">
        <f t="shared" si="14"/>
        <v>-5.1857211770381939E-3</v>
      </c>
      <c r="L198" s="5"/>
      <c r="M198" s="5"/>
      <c r="O198" s="9"/>
      <c r="P198" s="7"/>
      <c r="Q198" s="7"/>
    </row>
    <row r="199" spans="1:17" x14ac:dyDescent="0.25">
      <c r="A199" s="2">
        <v>45369</v>
      </c>
      <c r="B199" s="15">
        <v>25.13</v>
      </c>
      <c r="C199" s="15">
        <v>82.92</v>
      </c>
      <c r="E199" s="7">
        <f t="shared" si="15"/>
        <v>2.3932987634622815E-3</v>
      </c>
      <c r="F199" s="7">
        <f t="shared" si="14"/>
        <v>4.1172196657786042E-3</v>
      </c>
      <c r="L199" s="5"/>
      <c r="M199" s="5"/>
      <c r="O199" s="9"/>
      <c r="P199" s="7"/>
      <c r="Q199" s="7"/>
    </row>
    <row r="200" spans="1:17" x14ac:dyDescent="0.25">
      <c r="A200" s="2">
        <v>45366</v>
      </c>
      <c r="B200" s="15">
        <v>25.07</v>
      </c>
      <c r="C200" s="15">
        <v>82.58</v>
      </c>
      <c r="E200" s="7">
        <f t="shared" si="15"/>
        <v>-5.1587301587301404E-3</v>
      </c>
      <c r="F200" s="7">
        <f t="shared" si="14"/>
        <v>-1.7489589530041649E-2</v>
      </c>
      <c r="L200" s="5"/>
      <c r="M200" s="5"/>
      <c r="O200" s="9"/>
      <c r="P200" s="7"/>
      <c r="Q200" s="7"/>
    </row>
    <row r="201" spans="1:17" x14ac:dyDescent="0.25">
      <c r="A201" s="2">
        <v>45365</v>
      </c>
      <c r="B201" s="15">
        <v>25.2</v>
      </c>
      <c r="C201" s="15">
        <v>84.05</v>
      </c>
      <c r="E201" s="7">
        <f t="shared" si="15"/>
        <v>5.1854806541682397E-3</v>
      </c>
      <c r="F201" s="7">
        <f t="shared" si="14"/>
        <v>4.5416517270226997E-3</v>
      </c>
      <c r="L201" s="5"/>
      <c r="M201" s="5"/>
      <c r="O201" s="9"/>
      <c r="P201" s="7"/>
      <c r="Q201" s="7"/>
    </row>
    <row r="202" spans="1:17" x14ac:dyDescent="0.25">
      <c r="A202" s="2">
        <v>45364</v>
      </c>
      <c r="B202" s="15">
        <v>25.07</v>
      </c>
      <c r="C202" s="15">
        <v>83.67</v>
      </c>
      <c r="E202" s="7">
        <f t="shared" si="15"/>
        <v>-1.3768686073957537E-2</v>
      </c>
      <c r="F202" s="7">
        <f t="shared" si="14"/>
        <v>-1.7727166001408889E-2</v>
      </c>
      <c r="L202" s="5"/>
      <c r="M202" s="5"/>
      <c r="O202" s="9"/>
      <c r="P202" s="7"/>
      <c r="Q202" s="7"/>
    </row>
    <row r="203" spans="1:17" x14ac:dyDescent="0.25">
      <c r="A203" s="2">
        <v>45363</v>
      </c>
      <c r="B203" s="15">
        <v>25.42</v>
      </c>
      <c r="C203" s="15">
        <v>85.18</v>
      </c>
      <c r="E203" s="7">
        <f t="shared" si="15"/>
        <v>-3.9323633503729472E-4</v>
      </c>
      <c r="F203" s="7">
        <f t="shared" si="14"/>
        <v>-4.5576720813367277E-3</v>
      </c>
      <c r="L203" s="5"/>
      <c r="M203" s="5"/>
      <c r="O203" s="9"/>
      <c r="P203" s="7"/>
      <c r="Q203" s="7"/>
    </row>
    <row r="204" spans="1:17" x14ac:dyDescent="0.25">
      <c r="A204" s="2">
        <v>45362</v>
      </c>
      <c r="B204" s="15">
        <v>25.43</v>
      </c>
      <c r="C204" s="15">
        <v>85.57</v>
      </c>
      <c r="E204" s="7">
        <f t="shared" si="15"/>
        <v>-6.6406250000000666E-3</v>
      </c>
      <c r="F204" s="7">
        <f t="shared" si="14"/>
        <v>7.8916372202588736E-3</v>
      </c>
      <c r="L204" s="5"/>
      <c r="M204" s="5"/>
      <c r="O204" s="9"/>
      <c r="P204" s="7"/>
      <c r="Q204" s="7"/>
    </row>
    <row r="205" spans="1:17" x14ac:dyDescent="0.25">
      <c r="A205" s="2">
        <v>45358</v>
      </c>
      <c r="B205" s="15">
        <v>25.6</v>
      </c>
      <c r="C205" s="15">
        <v>84.9</v>
      </c>
      <c r="E205" s="7">
        <f t="shared" si="15"/>
        <v>1.9569471624265589E-3</v>
      </c>
      <c r="F205" s="7">
        <f t="shared" si="14"/>
        <v>3.5460992907803135E-3</v>
      </c>
      <c r="L205" s="5"/>
      <c r="M205" s="5"/>
      <c r="O205" s="9"/>
      <c r="P205" s="7"/>
      <c r="Q205" s="7"/>
    </row>
    <row r="206" spans="1:17" x14ac:dyDescent="0.25">
      <c r="A206" s="2">
        <v>45357</v>
      </c>
      <c r="B206" s="15">
        <v>25.55</v>
      </c>
      <c r="C206" s="15">
        <v>84.6</v>
      </c>
      <c r="E206" s="7">
        <f t="shared" si="15"/>
        <v>3.5349567949725103E-3</v>
      </c>
      <c r="F206" s="7">
        <f t="shared" si="14"/>
        <v>2.132196162046851E-3</v>
      </c>
      <c r="L206" s="5"/>
      <c r="M206" s="5"/>
      <c r="O206" s="9"/>
      <c r="P206" s="7"/>
      <c r="Q206" s="7"/>
    </row>
    <row r="207" spans="1:17" x14ac:dyDescent="0.25">
      <c r="A207" s="2">
        <v>45356</v>
      </c>
      <c r="B207" s="15">
        <v>25.46</v>
      </c>
      <c r="C207" s="15">
        <v>84.42</v>
      </c>
      <c r="E207" s="7">
        <f t="shared" si="15"/>
        <v>-1.9600156801254931E-3</v>
      </c>
      <c r="F207" s="7">
        <f t="shared" ref="F207:F252" si="16">(C207/C208)-1</f>
        <v>-3.3057851239669533E-3</v>
      </c>
      <c r="L207" s="5"/>
      <c r="M207" s="5"/>
      <c r="O207" s="9"/>
      <c r="P207" s="7"/>
      <c r="Q207" s="7"/>
    </row>
    <row r="208" spans="1:17" x14ac:dyDescent="0.25">
      <c r="A208" s="2">
        <v>45355</v>
      </c>
      <c r="B208" s="15">
        <v>25.51</v>
      </c>
      <c r="C208" s="15">
        <v>84.7</v>
      </c>
      <c r="E208" s="7">
        <f t="shared" si="15"/>
        <v>3.9215686274518546E-4</v>
      </c>
      <c r="F208" s="7">
        <f t="shared" si="16"/>
        <v>4.030346135609264E-3</v>
      </c>
      <c r="L208" s="5"/>
      <c r="M208" s="5"/>
      <c r="O208" s="9"/>
      <c r="P208" s="7"/>
      <c r="Q208" s="7"/>
    </row>
    <row r="209" spans="1:17" x14ac:dyDescent="0.25">
      <c r="A209" s="2">
        <v>45353</v>
      </c>
      <c r="B209" s="15">
        <v>25.5</v>
      </c>
      <c r="C209" s="15">
        <v>84.36</v>
      </c>
      <c r="E209" s="7">
        <f t="shared" si="15"/>
        <v>3.937007874015741E-3</v>
      </c>
      <c r="F209" s="7">
        <f t="shared" si="16"/>
        <v>1.0904733373277464E-2</v>
      </c>
      <c r="L209" s="5"/>
      <c r="M209" s="5"/>
      <c r="O209" s="9"/>
      <c r="P209" s="7"/>
      <c r="Q209" s="7"/>
    </row>
    <row r="210" spans="1:17" x14ac:dyDescent="0.25">
      <c r="A210" s="2">
        <v>45352</v>
      </c>
      <c r="B210" s="15">
        <v>25.4</v>
      </c>
      <c r="C210" s="15">
        <v>83.45</v>
      </c>
      <c r="E210" s="7">
        <f t="shared" si="15"/>
        <v>1.5187849720223801E-2</v>
      </c>
      <c r="F210" s="7">
        <f t="shared" si="16"/>
        <v>1.0796545105566935E-3</v>
      </c>
      <c r="L210" s="5"/>
      <c r="M210" s="5"/>
      <c r="O210" s="9"/>
      <c r="P210" s="7"/>
      <c r="Q210" s="7"/>
    </row>
    <row r="211" spans="1:17" x14ac:dyDescent="0.25">
      <c r="A211" s="2">
        <v>45351</v>
      </c>
      <c r="B211" s="15">
        <v>25.02</v>
      </c>
      <c r="C211" s="15">
        <v>83.36</v>
      </c>
      <c r="E211" s="7">
        <f t="shared" si="15"/>
        <v>7.9999999999991189E-4</v>
      </c>
      <c r="F211" s="7">
        <f t="shared" si="16"/>
        <v>-1.1981787682721068E-3</v>
      </c>
      <c r="L211" s="5"/>
      <c r="M211" s="5"/>
      <c r="O211" s="9"/>
      <c r="P211" s="7"/>
      <c r="Q211" s="7"/>
    </row>
    <row r="212" spans="1:17" x14ac:dyDescent="0.25">
      <c r="A212" s="2">
        <v>45350</v>
      </c>
      <c r="B212" s="15">
        <v>25</v>
      </c>
      <c r="C212" s="15">
        <v>83.46</v>
      </c>
      <c r="E212" s="7">
        <f t="shared" si="15"/>
        <v>-1.068460625247325E-2</v>
      </c>
      <c r="F212" s="7">
        <f t="shared" si="16"/>
        <v>-4.7904191616776615E-4</v>
      </c>
      <c r="L212" s="5"/>
      <c r="M212" s="5"/>
      <c r="O212" s="9"/>
      <c r="P212" s="7"/>
      <c r="Q212" s="7"/>
    </row>
    <row r="213" spans="1:17" x14ac:dyDescent="0.25">
      <c r="A213" s="2">
        <v>45349</v>
      </c>
      <c r="B213" s="15">
        <v>25.27</v>
      </c>
      <c r="C213" s="15">
        <v>83.5</v>
      </c>
      <c r="E213" s="7">
        <f t="shared" si="15"/>
        <v>3.1758634378720174E-3</v>
      </c>
      <c r="F213" s="7">
        <f t="shared" si="16"/>
        <v>8.3902672899438535E-4</v>
      </c>
      <c r="L213" s="5"/>
      <c r="M213" s="5"/>
      <c r="O213" s="9"/>
      <c r="P213" s="7"/>
      <c r="Q213" s="7"/>
    </row>
    <row r="214" spans="1:17" x14ac:dyDescent="0.25">
      <c r="A214" s="2">
        <v>45348</v>
      </c>
      <c r="B214" s="15">
        <v>25.19</v>
      </c>
      <c r="C214" s="15">
        <v>83.43</v>
      </c>
      <c r="E214" s="7">
        <f t="shared" si="15"/>
        <v>-3.9541320680109848E-3</v>
      </c>
      <c r="F214" s="7">
        <f t="shared" si="16"/>
        <v>1.9214603098356431E-3</v>
      </c>
      <c r="L214" s="5"/>
      <c r="M214" s="5"/>
      <c r="O214" s="9"/>
      <c r="P214" s="7"/>
      <c r="Q214" s="7"/>
    </row>
    <row r="215" spans="1:17" x14ac:dyDescent="0.25">
      <c r="A215" s="2">
        <v>45345</v>
      </c>
      <c r="B215" s="15">
        <v>25.29</v>
      </c>
      <c r="C215" s="15">
        <v>83.27</v>
      </c>
      <c r="E215" s="7">
        <f t="shared" si="15"/>
        <v>0</v>
      </c>
      <c r="F215" s="7">
        <f t="shared" si="16"/>
        <v>1.8219613597456608E-2</v>
      </c>
      <c r="L215" s="5"/>
      <c r="M215" s="5"/>
      <c r="O215" s="9"/>
      <c r="P215" s="7"/>
      <c r="Q215" s="7"/>
    </row>
    <row r="216" spans="1:17" x14ac:dyDescent="0.25">
      <c r="A216" s="2">
        <v>45344</v>
      </c>
      <c r="B216" s="15">
        <v>25.29</v>
      </c>
      <c r="C216" s="15">
        <v>81.78</v>
      </c>
      <c r="E216" s="7">
        <f t="shared" si="15"/>
        <v>6.7675159235667248E-3</v>
      </c>
      <c r="F216" s="7">
        <f t="shared" si="16"/>
        <v>1.9827908716797626E-2</v>
      </c>
      <c r="L216" s="5"/>
      <c r="M216" s="5"/>
      <c r="O216" s="9"/>
      <c r="P216" s="7"/>
      <c r="Q216" s="7"/>
    </row>
    <row r="217" spans="1:17" x14ac:dyDescent="0.25">
      <c r="A217" s="2">
        <v>45343</v>
      </c>
      <c r="B217" s="15">
        <v>25.12</v>
      </c>
      <c r="C217" s="15">
        <v>80.19</v>
      </c>
      <c r="E217" s="7">
        <f t="shared" si="15"/>
        <v>-4.7543581616480424E-3</v>
      </c>
      <c r="F217" s="7">
        <f t="shared" si="16"/>
        <v>-1.4016967908520805E-2</v>
      </c>
      <c r="L217" s="5"/>
      <c r="M217" s="5"/>
      <c r="O217" s="9"/>
      <c r="P217" s="7"/>
      <c r="Q217" s="7"/>
    </row>
    <row r="218" spans="1:17" x14ac:dyDescent="0.25">
      <c r="A218" s="2">
        <v>45342</v>
      </c>
      <c r="B218" s="15">
        <v>25.24</v>
      </c>
      <c r="C218" s="15">
        <v>81.33</v>
      </c>
      <c r="E218" s="7">
        <f t="shared" si="15"/>
        <v>2.3828435266084469E-3</v>
      </c>
      <c r="F218" s="7">
        <f t="shared" si="16"/>
        <v>-1.2985436893203972E-2</v>
      </c>
      <c r="L218" s="5"/>
      <c r="M218" s="5"/>
      <c r="O218" s="9"/>
      <c r="P218" s="7"/>
      <c r="Q218" s="7"/>
    </row>
    <row r="219" spans="1:17" x14ac:dyDescent="0.25">
      <c r="A219" s="2">
        <v>45341</v>
      </c>
      <c r="B219" s="15">
        <v>25.18</v>
      </c>
      <c r="C219" s="15">
        <v>82.4</v>
      </c>
      <c r="E219" s="7">
        <f t="shared" si="15"/>
        <v>4.7885075818037137E-3</v>
      </c>
      <c r="F219" s="7">
        <f t="shared" si="16"/>
        <v>-1.4541929229276995E-3</v>
      </c>
      <c r="L219" s="5"/>
      <c r="M219" s="5"/>
      <c r="O219" s="9"/>
      <c r="P219" s="7"/>
      <c r="Q219" s="7"/>
    </row>
    <row r="220" spans="1:17" x14ac:dyDescent="0.25">
      <c r="A220" s="2">
        <v>45338</v>
      </c>
      <c r="B220" s="15">
        <v>25.06</v>
      </c>
      <c r="C220" s="15">
        <v>82.52</v>
      </c>
      <c r="E220" s="7">
        <f t="shared" si="15"/>
        <v>5.6179775280897903E-3</v>
      </c>
      <c r="F220" s="7">
        <f t="shared" si="16"/>
        <v>1.5505783903519532E-2</v>
      </c>
      <c r="L220" s="5"/>
      <c r="M220" s="5"/>
      <c r="O220" s="9"/>
      <c r="P220" s="7"/>
      <c r="Q220" s="7"/>
    </row>
    <row r="221" spans="1:17" x14ac:dyDescent="0.25">
      <c r="A221" s="2">
        <v>45337</v>
      </c>
      <c r="B221" s="15">
        <v>24.92</v>
      </c>
      <c r="C221" s="15">
        <v>81.260000000000005</v>
      </c>
      <c r="E221" s="7">
        <f t="shared" si="15"/>
        <v>3.2206119162641045E-3</v>
      </c>
      <c r="F221" s="7">
        <f t="shared" si="16"/>
        <v>1.765810895428932E-2</v>
      </c>
      <c r="L221" s="5"/>
      <c r="M221" s="5"/>
      <c r="O221" s="9"/>
      <c r="P221" s="7"/>
      <c r="Q221" s="7"/>
    </row>
    <row r="222" spans="1:17" x14ac:dyDescent="0.25">
      <c r="A222" s="2">
        <v>45336</v>
      </c>
      <c r="B222" s="15">
        <v>24.84</v>
      </c>
      <c r="C222" s="15">
        <v>79.849999999999994</v>
      </c>
      <c r="E222" s="7">
        <f t="shared" si="15"/>
        <v>4.0420371867422311E-3</v>
      </c>
      <c r="F222" s="7">
        <f t="shared" si="16"/>
        <v>-1.1879717856701055E-2</v>
      </c>
      <c r="L222" s="5"/>
      <c r="M222" s="5"/>
      <c r="O222" s="9"/>
      <c r="P222" s="7"/>
      <c r="Q222" s="7"/>
    </row>
    <row r="223" spans="1:17" x14ac:dyDescent="0.25">
      <c r="A223" s="2">
        <v>45335</v>
      </c>
      <c r="B223" s="15">
        <v>24.74</v>
      </c>
      <c r="C223" s="15">
        <v>80.81</v>
      </c>
      <c r="E223" s="7">
        <f t="shared" si="15"/>
        <v>5.6910569105690367E-3</v>
      </c>
      <c r="F223" s="7">
        <f t="shared" si="16"/>
        <v>-6.0270602706026244E-3</v>
      </c>
      <c r="L223" s="5"/>
      <c r="M223" s="5"/>
      <c r="O223" s="9"/>
      <c r="P223" s="7"/>
      <c r="Q223" s="7"/>
    </row>
    <row r="224" spans="1:17" x14ac:dyDescent="0.25">
      <c r="A224" s="2">
        <v>45334</v>
      </c>
      <c r="B224" s="15">
        <v>24.6</v>
      </c>
      <c r="C224" s="15">
        <v>81.3</v>
      </c>
      <c r="E224" s="7">
        <f t="shared" si="15"/>
        <v>-6.863140896245401E-3</v>
      </c>
      <c r="F224" s="7">
        <f t="shared" si="16"/>
        <v>7.8095946448493159E-3</v>
      </c>
      <c r="L224" s="5"/>
      <c r="M224" s="5"/>
      <c r="O224" s="9"/>
      <c r="P224" s="7"/>
      <c r="Q224" s="7"/>
    </row>
    <row r="225" spans="1:17" x14ac:dyDescent="0.25">
      <c r="A225" s="2">
        <v>45331</v>
      </c>
      <c r="B225" s="15">
        <v>24.77</v>
      </c>
      <c r="C225" s="15">
        <v>80.67</v>
      </c>
      <c r="E225" s="7">
        <f t="shared" si="15"/>
        <v>1.2126111560226693E-3</v>
      </c>
      <c r="F225" s="7">
        <f t="shared" si="16"/>
        <v>7.2418529154700817E-3</v>
      </c>
      <c r="L225" s="5"/>
      <c r="M225" s="5"/>
      <c r="O225" s="9"/>
      <c r="P225" s="7"/>
      <c r="Q225" s="7"/>
    </row>
    <row r="226" spans="1:17" x14ac:dyDescent="0.25">
      <c r="A226" s="2">
        <v>45330</v>
      </c>
      <c r="B226" s="15">
        <v>24.74</v>
      </c>
      <c r="C226" s="15">
        <v>80.09</v>
      </c>
      <c r="E226" s="7">
        <f t="shared" si="15"/>
        <v>-8.0192461908581425E-3</v>
      </c>
      <c r="F226" s="7">
        <f t="shared" si="16"/>
        <v>1.6499555781190445E-2</v>
      </c>
      <c r="L226" s="5"/>
      <c r="M226" s="5"/>
      <c r="O226" s="9"/>
      <c r="P226" s="7"/>
      <c r="Q226" s="7"/>
    </row>
    <row r="227" spans="1:17" x14ac:dyDescent="0.25">
      <c r="A227" s="2">
        <v>45329</v>
      </c>
      <c r="B227" s="15">
        <v>24.94</v>
      </c>
      <c r="C227" s="15">
        <v>78.790000000000006</v>
      </c>
      <c r="E227" s="7">
        <f t="shared" si="15"/>
        <v>4.0112314480555966E-4</v>
      </c>
      <c r="F227" s="7">
        <f t="shared" si="16"/>
        <v>-2.7844576635869256E-3</v>
      </c>
      <c r="L227" s="5"/>
      <c r="M227" s="5"/>
      <c r="O227" s="9"/>
      <c r="P227" s="7"/>
      <c r="Q227" s="7"/>
    </row>
    <row r="228" spans="1:17" x14ac:dyDescent="0.25">
      <c r="A228" s="2">
        <v>45328</v>
      </c>
      <c r="B228" s="15">
        <v>24.93</v>
      </c>
      <c r="C228" s="15">
        <v>79.010000000000005</v>
      </c>
      <c r="E228" s="7">
        <f t="shared" si="15"/>
        <v>8.0873433077233159E-3</v>
      </c>
      <c r="F228" s="7">
        <f t="shared" si="16"/>
        <v>5.4721303130569332E-3</v>
      </c>
      <c r="L228" s="5"/>
      <c r="M228" s="5"/>
      <c r="O228" s="9"/>
      <c r="P228" s="7"/>
      <c r="Q228" s="7"/>
    </row>
    <row r="229" spans="1:17" x14ac:dyDescent="0.25">
      <c r="A229" s="2">
        <v>45327</v>
      </c>
      <c r="B229" s="15">
        <v>24.73</v>
      </c>
      <c r="C229" s="15">
        <v>78.58</v>
      </c>
      <c r="E229" s="7">
        <f t="shared" si="15"/>
        <v>-5.2292839903459454E-3</v>
      </c>
      <c r="F229" s="7">
        <f t="shared" si="16"/>
        <v>1.3673890608875139E-2</v>
      </c>
      <c r="L229" s="5"/>
      <c r="M229" s="5"/>
      <c r="O229" s="9"/>
      <c r="P229" s="7"/>
      <c r="Q229" s="7"/>
    </row>
    <row r="230" spans="1:17" x14ac:dyDescent="0.25">
      <c r="A230" s="2">
        <v>45324</v>
      </c>
      <c r="B230" s="15">
        <v>24.86</v>
      </c>
      <c r="C230" s="15">
        <v>77.52</v>
      </c>
      <c r="E230" s="7">
        <f t="shared" si="15"/>
        <v>8.519269776876337E-3</v>
      </c>
      <c r="F230" s="7">
        <f t="shared" si="16"/>
        <v>3.8306991695687076E-2</v>
      </c>
      <c r="L230" s="5"/>
      <c r="M230" s="5"/>
      <c r="O230" s="9"/>
      <c r="P230" s="7"/>
      <c r="Q230" s="7"/>
    </row>
    <row r="231" spans="1:17" x14ac:dyDescent="0.25">
      <c r="A231" s="2">
        <v>45323</v>
      </c>
      <c r="B231" s="15">
        <v>24.65</v>
      </c>
      <c r="C231" s="15">
        <v>74.66</v>
      </c>
      <c r="E231" s="7">
        <f t="shared" si="15"/>
        <v>-1.620089104900857E-3</v>
      </c>
      <c r="F231" s="7">
        <f t="shared" si="16"/>
        <v>-1.4779625230931681E-2</v>
      </c>
      <c r="L231" s="5"/>
      <c r="M231" s="5"/>
      <c r="O231" s="9"/>
      <c r="P231" s="7"/>
      <c r="Q231" s="7"/>
    </row>
    <row r="232" spans="1:17" x14ac:dyDescent="0.25">
      <c r="A232" s="2">
        <v>45322</v>
      </c>
      <c r="B232" s="15">
        <v>24.69</v>
      </c>
      <c r="C232" s="15">
        <v>75.78</v>
      </c>
      <c r="E232" s="7">
        <f t="shared" si="15"/>
        <v>8.166598611678344E-3</v>
      </c>
      <c r="F232" s="7">
        <f t="shared" si="16"/>
        <v>-1.1865953840135557E-2</v>
      </c>
      <c r="L232" s="5"/>
      <c r="M232" s="5"/>
      <c r="O232" s="9"/>
      <c r="P232" s="7"/>
      <c r="Q232" s="7"/>
    </row>
    <row r="233" spans="1:17" x14ac:dyDescent="0.25">
      <c r="A233" s="2">
        <v>45321</v>
      </c>
      <c r="B233" s="15">
        <v>24.49</v>
      </c>
      <c r="C233" s="15">
        <v>76.69</v>
      </c>
      <c r="E233" s="7">
        <f t="shared" si="15"/>
        <v>-9.3042071197411147E-3</v>
      </c>
      <c r="F233" s="7">
        <f t="shared" si="16"/>
        <v>1.0275326043999389E-2</v>
      </c>
      <c r="L233" s="5"/>
      <c r="M233" s="5"/>
      <c r="O233" s="9"/>
      <c r="P233" s="7"/>
      <c r="Q233" s="7"/>
    </row>
    <row r="234" spans="1:17" x14ac:dyDescent="0.25">
      <c r="A234" s="2">
        <v>45320</v>
      </c>
      <c r="B234" s="15">
        <v>24.72</v>
      </c>
      <c r="C234" s="15">
        <v>75.91</v>
      </c>
      <c r="E234" s="7">
        <f t="shared" si="15"/>
        <v>1.8541409147095234E-2</v>
      </c>
      <c r="F234" s="7">
        <f t="shared" si="16"/>
        <v>6.5910888478781793E-4</v>
      </c>
      <c r="L234" s="5"/>
      <c r="M234" s="5"/>
      <c r="O234" s="9"/>
      <c r="P234" s="7"/>
      <c r="Q234" s="7"/>
    </row>
    <row r="235" spans="1:17" x14ac:dyDescent="0.25">
      <c r="A235" s="2">
        <v>45316</v>
      </c>
      <c r="B235" s="15">
        <v>24.27</v>
      </c>
      <c r="C235" s="15">
        <v>75.86</v>
      </c>
      <c r="E235" s="7">
        <f t="shared" si="15"/>
        <v>-5.3278688524589501E-3</v>
      </c>
      <c r="F235" s="7">
        <f t="shared" si="16"/>
        <v>1.092750533049025E-2</v>
      </c>
      <c r="L235" s="5"/>
      <c r="M235" s="5"/>
      <c r="O235" s="9"/>
      <c r="P235" s="7"/>
      <c r="Q235" s="7"/>
    </row>
    <row r="236" spans="1:17" x14ac:dyDescent="0.25">
      <c r="A236" s="2">
        <v>45315</v>
      </c>
      <c r="B236" s="15">
        <v>24.4</v>
      </c>
      <c r="C236" s="15">
        <v>75.040000000000006</v>
      </c>
      <c r="E236" s="7">
        <f t="shared" si="15"/>
        <v>9.5159288374015993E-3</v>
      </c>
      <c r="F236" s="7">
        <f t="shared" si="16"/>
        <v>1.5426251691474935E-2</v>
      </c>
      <c r="L236" s="5"/>
      <c r="M236" s="5"/>
      <c r="O236" s="9"/>
      <c r="P236" s="7"/>
      <c r="Q236" s="7"/>
    </row>
    <row r="237" spans="1:17" x14ac:dyDescent="0.25">
      <c r="A237" s="2">
        <v>45314</v>
      </c>
      <c r="B237" s="15">
        <v>24.17</v>
      </c>
      <c r="C237" s="15">
        <v>73.900000000000006</v>
      </c>
      <c r="E237" s="7">
        <f t="shared" si="15"/>
        <v>-1.4675907052588588E-2</v>
      </c>
      <c r="F237" s="7">
        <f t="shared" si="16"/>
        <v>-1.4862856370760902E-3</v>
      </c>
      <c r="L237" s="5"/>
      <c r="M237" s="5"/>
      <c r="O237" s="9"/>
      <c r="P237" s="7"/>
      <c r="Q237" s="7"/>
    </row>
    <row r="238" spans="1:17" x14ac:dyDescent="0.25">
      <c r="A238" s="2">
        <v>45311</v>
      </c>
      <c r="B238" s="15">
        <v>24.53</v>
      </c>
      <c r="C238" s="15">
        <v>74.010000000000005</v>
      </c>
      <c r="E238" s="7">
        <f t="shared" si="15"/>
        <v>-2.8455284552845184E-3</v>
      </c>
      <c r="F238" s="7">
        <f t="shared" si="16"/>
        <v>2.0405349510547399E-2</v>
      </c>
      <c r="L238" s="5"/>
      <c r="M238" s="5"/>
      <c r="O238" s="9"/>
      <c r="P238" s="7"/>
      <c r="Q238" s="7"/>
    </row>
    <row r="239" spans="1:17" x14ac:dyDescent="0.25">
      <c r="A239" s="2">
        <v>45310</v>
      </c>
      <c r="B239" s="15">
        <v>24.6</v>
      </c>
      <c r="C239" s="15">
        <v>72.53</v>
      </c>
      <c r="E239" s="7">
        <f t="shared" si="15"/>
        <v>7.7836952068823795E-3</v>
      </c>
      <c r="F239" s="7">
        <f t="shared" si="16"/>
        <v>1.5968623056450415E-2</v>
      </c>
      <c r="L239" s="5"/>
      <c r="M239" s="5"/>
      <c r="O239" s="9"/>
      <c r="P239" s="7"/>
      <c r="Q239" s="7"/>
    </row>
    <row r="240" spans="1:17" x14ac:dyDescent="0.25">
      <c r="A240" s="2">
        <v>45309</v>
      </c>
      <c r="B240" s="15">
        <v>24.41</v>
      </c>
      <c r="C240" s="15">
        <v>71.39</v>
      </c>
      <c r="E240" s="7">
        <f t="shared" si="15"/>
        <v>-5.2974735126324335E-3</v>
      </c>
      <c r="F240" s="7">
        <f t="shared" si="16"/>
        <v>3.796400449943782E-3</v>
      </c>
      <c r="L240" s="5"/>
      <c r="M240" s="5"/>
      <c r="O240" s="9"/>
      <c r="P240" s="7"/>
      <c r="Q240" s="7"/>
    </row>
    <row r="241" spans="1:17" x14ac:dyDescent="0.25">
      <c r="A241" s="2">
        <v>45308</v>
      </c>
      <c r="B241" s="15">
        <v>24.54</v>
      </c>
      <c r="C241" s="15">
        <v>71.12</v>
      </c>
      <c r="E241" s="7">
        <f t="shared" si="15"/>
        <v>-1.8792483006797367E-2</v>
      </c>
      <c r="F241" s="7">
        <f t="shared" si="16"/>
        <v>-1.0022271714921982E-2</v>
      </c>
      <c r="L241" s="5"/>
      <c r="M241" s="5"/>
      <c r="O241" s="9"/>
      <c r="P241" s="7"/>
      <c r="Q241" s="7"/>
    </row>
    <row r="242" spans="1:17" x14ac:dyDescent="0.25">
      <c r="A242" s="2">
        <v>45307</v>
      </c>
      <c r="B242" s="15">
        <v>25.01</v>
      </c>
      <c r="C242" s="15">
        <v>71.84</v>
      </c>
      <c r="E242" s="7">
        <f t="shared" si="15"/>
        <v>-2.791068580542122E-3</v>
      </c>
      <c r="F242" s="7">
        <f t="shared" si="16"/>
        <v>9.7533788491022122E-4</v>
      </c>
      <c r="L242" s="5"/>
      <c r="M242" s="5"/>
      <c r="O242" s="9"/>
      <c r="P242" s="7"/>
      <c r="Q242" s="7"/>
    </row>
    <row r="243" spans="1:17" x14ac:dyDescent="0.25">
      <c r="A243" s="2">
        <v>45306</v>
      </c>
      <c r="B243" s="15">
        <v>25.08</v>
      </c>
      <c r="C243" s="15">
        <v>71.77</v>
      </c>
      <c r="E243" s="7">
        <f t="shared" si="15"/>
        <v>9.2555331991950318E-3</v>
      </c>
      <c r="F243" s="7">
        <f t="shared" si="16"/>
        <v>1.3935340022275255E-4</v>
      </c>
      <c r="L243" s="5"/>
      <c r="M243" s="5"/>
      <c r="O243" s="9"/>
      <c r="P243" s="7"/>
      <c r="Q243" s="7"/>
    </row>
    <row r="244" spans="1:17" x14ac:dyDescent="0.25">
      <c r="A244" s="2">
        <v>45303</v>
      </c>
      <c r="B244" s="15">
        <v>24.85</v>
      </c>
      <c r="C244" s="15">
        <v>71.760000000000005</v>
      </c>
      <c r="E244" s="7">
        <f t="shared" si="15"/>
        <v>1.0984540276647747E-2</v>
      </c>
      <c r="F244" s="7">
        <f t="shared" si="16"/>
        <v>-3.4717400361060635E-3</v>
      </c>
      <c r="L244" s="5"/>
      <c r="M244" s="5"/>
      <c r="O244" s="9"/>
      <c r="P244" s="7"/>
      <c r="Q244" s="7"/>
    </row>
    <row r="245" spans="1:17" x14ac:dyDescent="0.25">
      <c r="A245" s="2">
        <v>45302</v>
      </c>
      <c r="B245" s="15">
        <v>24.58</v>
      </c>
      <c r="C245" s="15">
        <v>72.010000000000005</v>
      </c>
      <c r="E245" s="7">
        <f t="shared" si="15"/>
        <v>8.143322475568926E-4</v>
      </c>
      <c r="F245" s="7">
        <f t="shared" si="16"/>
        <v>1.3796987188511967E-2</v>
      </c>
      <c r="L245" s="5"/>
      <c r="M245" s="5"/>
      <c r="O245" s="9"/>
      <c r="P245" s="7"/>
      <c r="Q245" s="7"/>
    </row>
    <row r="246" spans="1:17" x14ac:dyDescent="0.25">
      <c r="A246" s="2">
        <v>45301</v>
      </c>
      <c r="B246" s="15">
        <v>24.56</v>
      </c>
      <c r="C246" s="15">
        <v>71.03</v>
      </c>
      <c r="E246" s="7">
        <f t="shared" si="15"/>
        <v>2.4489795918367641E-3</v>
      </c>
      <c r="F246" s="7">
        <f t="shared" si="16"/>
        <v>1.2686777558501561E-3</v>
      </c>
      <c r="L246" s="5"/>
      <c r="M246" s="5"/>
      <c r="O246" s="9"/>
      <c r="P246" s="7"/>
      <c r="Q246" s="7"/>
    </row>
    <row r="247" spans="1:17" x14ac:dyDescent="0.25">
      <c r="A247" s="2">
        <v>45300</v>
      </c>
      <c r="B247" s="15">
        <v>24.5</v>
      </c>
      <c r="C247" s="15">
        <v>70.94</v>
      </c>
      <c r="E247" s="7">
        <f t="shared" si="15"/>
        <v>2.044989775051187E-3</v>
      </c>
      <c r="F247" s="7">
        <f t="shared" si="16"/>
        <v>1.6623674405273681E-2</v>
      </c>
      <c r="L247" s="5"/>
      <c r="M247" s="5"/>
      <c r="O247" s="9"/>
      <c r="P247" s="7"/>
      <c r="Q247" s="7"/>
    </row>
    <row r="248" spans="1:17" x14ac:dyDescent="0.25">
      <c r="A248" s="2">
        <v>45299</v>
      </c>
      <c r="B248" s="15">
        <v>24.45</v>
      </c>
      <c r="C248" s="15">
        <v>69.78</v>
      </c>
      <c r="E248" s="7">
        <f t="shared" si="15"/>
        <v>-8.515815085158196E-3</v>
      </c>
      <c r="F248" s="7">
        <f t="shared" si="16"/>
        <v>-1.6213167912025983E-2</v>
      </c>
      <c r="L248" s="5"/>
      <c r="M248" s="5"/>
      <c r="O248" s="9"/>
      <c r="P248" s="7"/>
      <c r="Q248" s="7"/>
    </row>
    <row r="249" spans="1:17" x14ac:dyDescent="0.25">
      <c r="A249" s="2">
        <v>45296</v>
      </c>
      <c r="B249" s="15">
        <v>24.66</v>
      </c>
      <c r="C249" s="15">
        <v>70.930000000000007</v>
      </c>
      <c r="E249" s="7">
        <f t="shared" si="15"/>
        <v>1.6246953696181787E-3</v>
      </c>
      <c r="F249" s="7">
        <f t="shared" si="16"/>
        <v>1.011107946454004E-2</v>
      </c>
      <c r="L249" s="5"/>
      <c r="M249" s="5"/>
      <c r="O249" s="9"/>
      <c r="P249" s="7"/>
      <c r="Q249" s="7"/>
    </row>
    <row r="250" spans="1:17" x14ac:dyDescent="0.25">
      <c r="A250" s="2">
        <v>45295</v>
      </c>
      <c r="B250" s="15">
        <v>24.62</v>
      </c>
      <c r="C250" s="15">
        <v>70.22</v>
      </c>
      <c r="E250" s="7">
        <f t="shared" si="15"/>
        <v>6.129955046996427E-3</v>
      </c>
      <c r="F250" s="7">
        <f t="shared" si="16"/>
        <v>-1.0985915492957798E-2</v>
      </c>
      <c r="L250" s="5"/>
      <c r="M250" s="5"/>
      <c r="O250" s="9"/>
      <c r="P250" s="7"/>
      <c r="Q250" s="7"/>
    </row>
    <row r="251" spans="1:17" x14ac:dyDescent="0.25">
      <c r="A251" s="2">
        <v>45294</v>
      </c>
      <c r="B251" s="15">
        <v>24.47</v>
      </c>
      <c r="C251" s="15">
        <v>71</v>
      </c>
      <c r="E251" s="7">
        <f t="shared" si="15"/>
        <v>-6.8993506493507661E-3</v>
      </c>
      <c r="F251" s="7">
        <f t="shared" si="16"/>
        <v>-2.149944873208387E-2</v>
      </c>
      <c r="L251" s="5"/>
      <c r="M251" s="5"/>
      <c r="O251" s="9"/>
      <c r="P251" s="7"/>
      <c r="Q251" s="7"/>
    </row>
    <row r="252" spans="1:17" x14ac:dyDescent="0.25">
      <c r="A252" s="2">
        <v>45293</v>
      </c>
      <c r="B252" s="15">
        <v>24.64</v>
      </c>
      <c r="C252" s="15">
        <v>72.56</v>
      </c>
      <c r="E252" s="7">
        <f t="shared" si="15"/>
        <v>-2.4291497975708065E-3</v>
      </c>
      <c r="F252" s="7">
        <f t="shared" si="16"/>
        <v>-6.2996439331689524E-3</v>
      </c>
      <c r="L252" s="5"/>
      <c r="M252" s="5"/>
      <c r="O252" s="9"/>
      <c r="P252" s="7"/>
      <c r="Q252" s="7"/>
    </row>
    <row r="253" spans="1:17" x14ac:dyDescent="0.25">
      <c r="A253" s="2">
        <v>45292</v>
      </c>
      <c r="B253" s="15">
        <v>24.7</v>
      </c>
      <c r="C253" s="15">
        <v>73.02</v>
      </c>
      <c r="E253" s="5"/>
      <c r="F253" s="5"/>
      <c r="M253" s="5"/>
    </row>
  </sheetData>
  <sheetProtection algorithmName="SHA-512" hashValue="DNR9YUkTuRWfnoXnsoZIhPfdpgZKXMcmLDXBEaEF5yrxiorHeua86J1CrHtItCpCVuyJ8U4nOJlPK3yJCIvRiA==" saltValue="xahQos+RrBr9dFOI/EbBnA==" spinCount="100000" sheet="1" objects="1" scenarios="1"/>
  <mergeCells count="9">
    <mergeCell ref="B3:C3"/>
    <mergeCell ref="E3:F3"/>
    <mergeCell ref="S4:U4"/>
    <mergeCell ref="L38:M38"/>
    <mergeCell ref="I4:J4"/>
    <mergeCell ref="L4:M4"/>
    <mergeCell ref="O4:Q4"/>
    <mergeCell ref="I8:J8"/>
    <mergeCell ref="I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Efficient Frontier and 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2025-05-29T05:19:20Z</dcterms:modified>
</cp:coreProperties>
</file>