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80" windowWidth="19395" windowHeight="7770"/>
  </bookViews>
  <sheets>
    <sheet name="１．ディレクトリ構成" sheetId="2" r:id="rId1"/>
    <sheet name="２．テーブル定義" sheetId="1" r:id="rId2"/>
    <sheet name="crontab" sheetId="6" r:id="rId3"/>
    <sheet name="データ" sheetId="3" r:id="rId4"/>
    <sheet name="mySQLコマンド" sheetId="5" r:id="rId5"/>
  </sheets>
  <definedNames>
    <definedName name="_xlnm._FilterDatabase" localSheetId="1" hidden="1">'２．テーブル定義'!$A$4:$D$12</definedName>
    <definedName name="AS2DocOpenMode" hidden="1">"AS2DocumentEdit"</definedName>
  </definedNames>
  <calcPr calcId="145621"/>
</workbook>
</file>

<file path=xl/calcChain.xml><?xml version="1.0" encoding="utf-8"?>
<calcChain xmlns="http://schemas.openxmlformats.org/spreadsheetml/2006/main">
  <c r="R31" i="3" l="1"/>
  <c r="Q31" i="3"/>
  <c r="P31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R40" i="3"/>
  <c r="R39" i="3"/>
  <c r="R38" i="3"/>
  <c r="R37" i="3"/>
  <c r="R36" i="3"/>
  <c r="R35" i="3"/>
  <c r="R34" i="3"/>
  <c r="R33" i="3"/>
  <c r="R32" i="3"/>
  <c r="R30" i="3"/>
  <c r="R84" i="3"/>
  <c r="Q84" i="3"/>
  <c r="P84" i="3"/>
  <c r="R66" i="3"/>
  <c r="Q66" i="3"/>
  <c r="P66" i="3"/>
  <c r="R65" i="3"/>
  <c r="Q65" i="3"/>
  <c r="P65" i="3"/>
  <c r="R64" i="3"/>
  <c r="Q64" i="3"/>
  <c r="P64" i="3"/>
  <c r="R128" i="3"/>
  <c r="R127" i="3"/>
  <c r="R126" i="3"/>
  <c r="R125" i="3"/>
  <c r="R119" i="3"/>
  <c r="R118" i="3"/>
  <c r="R117" i="3"/>
  <c r="R116" i="3"/>
  <c r="Q128" i="3"/>
  <c r="P128" i="3"/>
  <c r="Q127" i="3"/>
  <c r="P127" i="3"/>
  <c r="Q126" i="3"/>
  <c r="P126" i="3"/>
  <c r="Q125" i="3"/>
  <c r="P125" i="3"/>
  <c r="Q119" i="3"/>
  <c r="P119" i="3"/>
  <c r="Q118" i="3"/>
  <c r="P118" i="3"/>
  <c r="Q117" i="3"/>
  <c r="P117" i="3"/>
  <c r="Q116" i="3"/>
  <c r="P116" i="3"/>
  <c r="Q32" i="1"/>
  <c r="Q38" i="1"/>
  <c r="Q37" i="1"/>
  <c r="Q36" i="1"/>
  <c r="Q44" i="1"/>
  <c r="Q43" i="1"/>
  <c r="Q41" i="1"/>
  <c r="Q40" i="1"/>
  <c r="Q39" i="1"/>
  <c r="Q35" i="1"/>
  <c r="Q34" i="1"/>
  <c r="Q33" i="1"/>
  <c r="Q95" i="1"/>
  <c r="Q85" i="1"/>
  <c r="Q98" i="1"/>
  <c r="Q97" i="1"/>
  <c r="Q94" i="1"/>
  <c r="Q93" i="1"/>
  <c r="Q92" i="1"/>
  <c r="Q91" i="1"/>
  <c r="Q90" i="1"/>
  <c r="Q88" i="1"/>
  <c r="Q87" i="1"/>
  <c r="Q86" i="1"/>
  <c r="Q84" i="1"/>
  <c r="Q83" i="1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O43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78" i="1"/>
  <c r="Q82" i="1"/>
  <c r="Q81" i="1"/>
  <c r="Q79" i="1"/>
  <c r="Q77" i="1"/>
  <c r="Q76" i="1"/>
  <c r="Q75" i="1"/>
  <c r="Q74" i="1"/>
  <c r="Q73" i="1"/>
  <c r="Q72" i="1"/>
  <c r="Q57" i="1"/>
  <c r="Q61" i="1"/>
  <c r="Q60" i="1"/>
  <c r="Q58" i="1"/>
  <c r="Q56" i="1"/>
  <c r="Q55" i="1"/>
  <c r="Q54" i="1"/>
  <c r="R73" i="3" l="1"/>
  <c r="Q73" i="3"/>
  <c r="P73" i="3"/>
  <c r="R85" i="3" l="1"/>
  <c r="R83" i="3"/>
  <c r="R82" i="3"/>
  <c r="R81" i="3"/>
  <c r="R80" i="3"/>
  <c r="R79" i="3"/>
  <c r="R78" i="3"/>
  <c r="R77" i="3"/>
  <c r="R76" i="3"/>
  <c r="R75" i="3"/>
  <c r="R74" i="3"/>
  <c r="R62" i="3" l="1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63" i="3"/>
  <c r="Q85" i="3"/>
  <c r="P85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26" i="1"/>
  <c r="Q6" i="1" l="1"/>
  <c r="Q49" i="1"/>
  <c r="Q47" i="1"/>
  <c r="Q68" i="1"/>
  <c r="Q19" i="1" l="1"/>
  <c r="R23" i="3" l="1"/>
  <c r="R22" i="3"/>
  <c r="R21" i="3"/>
  <c r="R20" i="3"/>
  <c r="R19" i="3"/>
  <c r="R18" i="3"/>
  <c r="R17" i="3"/>
  <c r="R16" i="3"/>
  <c r="R15" i="3"/>
  <c r="R14" i="3"/>
  <c r="R13" i="3"/>
  <c r="Q18" i="3"/>
  <c r="P18" i="3"/>
  <c r="Q17" i="3"/>
  <c r="P17" i="3"/>
  <c r="Q18" i="1"/>
  <c r="Q17" i="1"/>
  <c r="R7" i="3"/>
  <c r="R6" i="3"/>
  <c r="Q8" i="1"/>
  <c r="Q27" i="1" l="1"/>
  <c r="Q63" i="3" l="1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13" i="1" l="1"/>
  <c r="Q28" i="1"/>
  <c r="Q75" i="3"/>
  <c r="P75" i="3"/>
  <c r="Q74" i="3"/>
  <c r="P74" i="3"/>
  <c r="Q47" i="3"/>
  <c r="P47" i="3"/>
  <c r="Q46" i="3"/>
  <c r="P46" i="3"/>
  <c r="Q71" i="1"/>
  <c r="Q70" i="1"/>
  <c r="Q67" i="1"/>
  <c r="Q66" i="1"/>
  <c r="Q65" i="1"/>
  <c r="Q64" i="1"/>
  <c r="Q63" i="1"/>
  <c r="Q62" i="1"/>
  <c r="Q53" i="1"/>
  <c r="Q52" i="1"/>
  <c r="Q50" i="1"/>
  <c r="Q48" i="1"/>
  <c r="Q46" i="1"/>
  <c r="Q45" i="1"/>
  <c r="Q31" i="1"/>
  <c r="Q29" i="1"/>
  <c r="Q25" i="1"/>
  <c r="Q24" i="1"/>
  <c r="Q23" i="1"/>
  <c r="Q22" i="1"/>
  <c r="Q20" i="1"/>
  <c r="Q16" i="1"/>
  <c r="Q15" i="1"/>
  <c r="Q14" i="1"/>
  <c r="Q7" i="3" l="1"/>
  <c r="P7" i="3"/>
  <c r="Q6" i="3"/>
  <c r="P6" i="3"/>
  <c r="Q33" i="3" l="1"/>
  <c r="P33" i="3"/>
  <c r="Q32" i="3"/>
  <c r="P32" i="3"/>
  <c r="Q30" i="3" l="1"/>
  <c r="P30" i="3"/>
  <c r="Q23" i="3"/>
  <c r="Q22" i="3"/>
  <c r="Q21" i="3"/>
  <c r="Q20" i="3"/>
  <c r="Q19" i="3"/>
  <c r="Q16" i="3"/>
  <c r="Q15" i="3"/>
  <c r="Q14" i="3"/>
  <c r="P23" i="3"/>
  <c r="P22" i="3"/>
  <c r="P21" i="3"/>
  <c r="P20" i="3"/>
  <c r="P19" i="3"/>
  <c r="P16" i="3"/>
  <c r="P15" i="3"/>
  <c r="P14" i="3"/>
  <c r="Q13" i="3"/>
  <c r="P13" i="3"/>
  <c r="Q9" i="1" l="1"/>
  <c r="Q7" i="1"/>
  <c r="Q5" i="1"/>
  <c r="Q12" i="1" l="1"/>
  <c r="Q11" i="1" l="1"/>
  <c r="Q4" i="1"/>
  <c r="Q3" i="1"/>
</calcChain>
</file>

<file path=xl/sharedStrings.xml><?xml version="1.0" encoding="utf-8"?>
<sst xmlns="http://schemas.openxmlformats.org/spreadsheetml/2006/main" count="1269" uniqueCount="375">
  <si>
    <t>MySQL定義</t>
    <rPh sb="5" eb="7">
      <t>テイギ</t>
    </rPh>
    <phoneticPr fontId="3"/>
  </si>
  <si>
    <t>MySQLコメント定義</t>
    <rPh sb="9" eb="11">
      <t>テイギ</t>
    </rPh>
    <phoneticPr fontId="3"/>
  </si>
  <si>
    <t>＊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</si>
  <si>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</si>
  <si>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</si>
  <si>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No</t>
    <phoneticPr fontId="6"/>
  </si>
  <si>
    <t>論理名称</t>
    <phoneticPr fontId="6"/>
  </si>
  <si>
    <t>物理名称</t>
    <phoneticPr fontId="6"/>
  </si>
  <si>
    <t>データ型</t>
  </si>
  <si>
    <t>桁数</t>
  </si>
  <si>
    <t>初期値</t>
  </si>
  <si>
    <t>PK</t>
  </si>
  <si>
    <t>IDX1</t>
  </si>
  <si>
    <t>IDX2</t>
  </si>
  <si>
    <t>NotNull</t>
    <phoneticPr fontId="6"/>
  </si>
  <si>
    <t>備考</t>
  </si>
  <si>
    <t>○</t>
    <phoneticPr fontId="6"/>
  </si>
  <si>
    <t>VARCHAR(45)</t>
    <phoneticPr fontId="6"/>
  </si>
  <si>
    <t>No</t>
  </si>
  <si>
    <t>制約名</t>
    <rPh sb="0" eb="2">
      <t>セイヤク</t>
    </rPh>
    <phoneticPr fontId="3"/>
  </si>
  <si>
    <t>カラムリスト</t>
  </si>
  <si>
    <t>データ型</t>
    <rPh sb="3" eb="4">
      <t>ガタ</t>
    </rPh>
    <phoneticPr fontId="3"/>
  </si>
  <si>
    <t>主キー</t>
  </si>
  <si>
    <t>ユニーク</t>
  </si>
  <si>
    <t>PRIMARY</t>
  </si>
  <si>
    <t>Yes</t>
  </si>
  <si>
    <t>テーブル定義</t>
    <rPh sb="4" eb="6">
      <t>テイギ</t>
    </rPh>
    <phoneticPr fontId="3"/>
  </si>
  <si>
    <t>サイト名</t>
    <rPh sb="3" eb="4">
      <t>メイ</t>
    </rPh>
    <phoneticPr fontId="3"/>
  </si>
  <si>
    <t>│</t>
  </si>
  <si>
    <t>.htaccess</t>
  </si>
  <si>
    <t>…すべて禁止</t>
    <rPh sb="4" eb="6">
      <t>キンシ</t>
    </rPh>
    <phoneticPr fontId="3"/>
  </si>
  <si>
    <t>├</t>
    <phoneticPr fontId="3"/>
  </si>
  <si>
    <t>&lt;Files ~ "(^\.(htaccess|htpasswd)$|\.html$)"&gt;</t>
  </si>
  <si>
    <t>deny from all</t>
  </si>
  <si>
    <t>[app]</t>
    <phoneticPr fontId="3"/>
  </si>
  <si>
    <t>&lt;/Files&gt;</t>
  </si>
  <si>
    <t>Options -Indexes</t>
  </si>
  <si>
    <t>order deny,allow</t>
  </si>
  <si>
    <t>├</t>
    <phoneticPr fontId="3"/>
  </si>
  <si>
    <t>[doc]</t>
    <phoneticPr fontId="3"/>
  </si>
  <si>
    <t>[output]</t>
    <phoneticPr fontId="3"/>
  </si>
  <si>
    <t>.htpasswd</t>
  </si>
  <si>
    <t>doc.xlsx</t>
    <phoneticPr fontId="3"/>
  </si>
  <si>
    <t>[controller]</t>
    <phoneticPr fontId="3"/>
  </si>
  <si>
    <t>[model]</t>
    <phoneticPr fontId="3"/>
  </si>
  <si>
    <t>[view]</t>
    <phoneticPr fontId="3"/>
  </si>
  <si>
    <t>[batch]</t>
    <phoneticPr fontId="3"/>
  </si>
  <si>
    <t>[dao]</t>
    <phoneticPr fontId="3"/>
  </si>
  <si>
    <t>VARCHAR(255)</t>
    <phoneticPr fontId="6"/>
  </si>
  <si>
    <t>削除フラグ</t>
    <rPh sb="0" eb="2">
      <t>サクジョ</t>
    </rPh>
    <phoneticPr fontId="3"/>
  </si>
  <si>
    <t>DELETE_FLG</t>
    <phoneticPr fontId="6"/>
  </si>
  <si>
    <t>BOOLEAN</t>
    <phoneticPr fontId="6"/>
  </si>
  <si>
    <t>INT(3)</t>
    <phoneticPr fontId="6"/>
  </si>
  <si>
    <t>);</t>
    <phoneticPr fontId="3"/>
  </si>
  <si>
    <t>M_SITE</t>
    <phoneticPr fontId="3"/>
  </si>
  <si>
    <t>INT(4)</t>
    <phoneticPr fontId="6"/>
  </si>
  <si>
    <t>DATE</t>
    <phoneticPr fontId="3"/>
  </si>
  <si>
    <t>rikunabi</t>
  </si>
  <si>
    <t>init.php</t>
    <phoneticPr fontId="3"/>
  </si>
  <si>
    <t>index.php</t>
    <phoneticPr fontId="3"/>
  </si>
  <si>
    <t>[helper]</t>
    <phoneticPr fontId="3"/>
  </si>
  <si>
    <t>サイト略称</t>
    <rPh sb="3" eb="5">
      <t>リャクショウ</t>
    </rPh>
    <phoneticPr fontId="3"/>
  </si>
  <si>
    <t>VARCHAR(10)</t>
  </si>
  <si>
    <t>INT(3)</t>
    <phoneticPr fontId="6"/>
  </si>
  <si>
    <t>mysql -u [user] -p[password] [database name] &lt; hoge.sql &gt;out.txt</t>
    <phoneticPr fontId="3"/>
  </si>
  <si>
    <t>mysql -u root -p root spcs_db &lt; /var/www/html/SPCS/sql/insert_0114-0205.sql</t>
    <phoneticPr fontId="3"/>
  </si>
  <si>
    <t>文字コード</t>
    <rPh sb="0" eb="2">
      <t>モジ</t>
    </rPh>
    <phoneticPr fontId="3"/>
  </si>
  <si>
    <t>言語</t>
    <rPh sb="0" eb="2">
      <t>ゲンゴ</t>
    </rPh>
    <phoneticPr fontId="3"/>
  </si>
  <si>
    <t>VARCHAR(20)</t>
  </si>
  <si>
    <t>ENCODE</t>
  </si>
  <si>
    <t>LANGUAGE</t>
  </si>
  <si>
    <t>説明</t>
    <rPh sb="0" eb="2">
      <t>セツメイ</t>
    </rPh>
    <phoneticPr fontId="3"/>
  </si>
  <si>
    <t>＊</t>
    <phoneticPr fontId="3"/>
  </si>
  <si>
    <t>No</t>
    <phoneticPr fontId="6"/>
  </si>
  <si>
    <t>論理名称</t>
    <phoneticPr fontId="6"/>
  </si>
  <si>
    <t>物理名称</t>
    <phoneticPr fontId="6"/>
  </si>
  <si>
    <t>NotNull</t>
    <phoneticPr fontId="6"/>
  </si>
  <si>
    <t>INT(3)</t>
    <phoneticPr fontId="6"/>
  </si>
  <si>
    <t>○</t>
    <phoneticPr fontId="6"/>
  </si>
  <si>
    <t>DELETE_FLG</t>
    <phoneticPr fontId="6"/>
  </si>
  <si>
    <t>BOOLEAN</t>
    <phoneticPr fontId="6"/>
  </si>
  <si>
    <t>DATE</t>
    <phoneticPr fontId="3"/>
  </si>
  <si>
    <t>○</t>
    <phoneticPr fontId="6"/>
  </si>
  <si>
    <t>＊</t>
    <phoneticPr fontId="3"/>
  </si>
  <si>
    <t>No</t>
    <phoneticPr fontId="6"/>
  </si>
  <si>
    <t>論理名称</t>
    <phoneticPr fontId="6"/>
  </si>
  <si>
    <t>物理名称</t>
    <phoneticPr fontId="6"/>
  </si>
  <si>
    <t>NotNull</t>
    <phoneticPr fontId="6"/>
  </si>
  <si>
    <t>ID</t>
  </si>
  <si>
    <t>カテゴリID</t>
  </si>
  <si>
    <t>URL</t>
  </si>
  <si>
    <t>SITE_NM</t>
  </si>
  <si>
    <t>DELETE_FLG</t>
  </si>
  <si>
    <t>INT(3)</t>
  </si>
  <si>
    <t>VARCHAR(45)</t>
  </si>
  <si>
    <t>INT(4)</t>
  </si>
  <si>
    <t>VARCHAR(255)</t>
  </si>
  <si>
    <t>BOOLEAN</t>
  </si>
  <si>
    <t>リクナビ</t>
  </si>
  <si>
    <t>Shift_JIS</t>
  </si>
  <si>
    <t>jp</t>
  </si>
  <si>
    <t>http://next.rikunabi.com/eigyo/</t>
  </si>
  <si>
    <t>営業、事務、企画系</t>
  </si>
  <si>
    <t>営業、MR、企画、経理、総務、貿易…</t>
  </si>
  <si>
    <t>http://next.rikunabi.com/service/</t>
  </si>
  <si>
    <t>サービス、販売、運輸系</t>
  </si>
  <si>
    <t>店長、小売、外食、ブライダル、ドライバー…</t>
  </si>
  <si>
    <t>説明２</t>
    <rPh sb="0" eb="2">
      <t>セツメイ</t>
    </rPh>
    <phoneticPr fontId="3"/>
  </si>
  <si>
    <t>SITE_INFO2</t>
  </si>
  <si>
    <t>VARCHAR(50)</t>
  </si>
  <si>
    <t>mysql -u root -p</t>
    <phoneticPr fontId="3"/>
  </si>
  <si>
    <t>show tables;</t>
    <phoneticPr fontId="3"/>
  </si>
  <si>
    <t>AbstractDao.php</t>
    <phoneticPr fontId="3"/>
  </si>
  <si>
    <t>DbConnection.php</t>
    <phoneticPr fontId="3"/>
  </si>
  <si>
    <t>CommonDao.php</t>
    <phoneticPr fontId="3"/>
  </si>
  <si>
    <t>AbstractModel.php</t>
    <phoneticPr fontId="3"/>
  </si>
  <si>
    <t>convert_utf8.sh</t>
    <phoneticPr fontId="3"/>
  </si>
  <si>
    <t>grep_files.sh</t>
    <phoneticPr fontId="3"/>
  </si>
  <si>
    <t>[sitename]</t>
    <phoneticPr fontId="3"/>
  </si>
  <si>
    <t>[01]</t>
    <phoneticPr fontId="3"/>
  </si>
  <si>
    <t>yyyymmdd.html</t>
    <phoneticPr fontId="3"/>
  </si>
  <si>
    <t>…</t>
    <phoneticPr fontId="3"/>
  </si>
  <si>
    <t>counter.tsv</t>
    <phoneticPr fontId="3"/>
  </si>
  <si>
    <t>WJobOfferDao.php</t>
    <phoneticPr fontId="3"/>
  </si>
  <si>
    <t>[task]</t>
    <phoneticPr fontId="3"/>
  </si>
  <si>
    <t>CrawlerTask.php</t>
    <phoneticPr fontId="3"/>
  </si>
  <si>
    <t>AggregateTask.php</t>
    <phoneticPr fontId="3"/>
  </si>
  <si>
    <t>CATEGORY_ID</t>
    <phoneticPr fontId="3"/>
  </si>
  <si>
    <t>SITE_SNM</t>
    <phoneticPr fontId="3"/>
  </si>
  <si>
    <t>CountList.tmpl</t>
    <phoneticPr fontId="3"/>
  </si>
  <si>
    <t>[/var/www/html/RICS]</t>
    <phoneticPr fontId="3"/>
  </si>
  <si>
    <t>AbstractController.php</t>
    <phoneticPr fontId="3"/>
  </si>
  <si>
    <t>CountListController.php</t>
    <phoneticPr fontId="3"/>
  </si>
  <si>
    <t>SITE_INFO</t>
    <phoneticPr fontId="3"/>
  </si>
  <si>
    <t xml:space="preserve"> 30  0  *  *  * root /var/www/html/RICS/app/index.sh 2 &gt;&gt; /var/www/html/RICS/batch/batch.log</t>
  </si>
  <si>
    <t xml:space="preserve"> 15  0  *  *  * root /var/www/html/RICS/batch/grep_files.sh &gt;&gt; /var/www/html/RICS/batch/batch.log</t>
    <phoneticPr fontId="3"/>
  </si>
  <si>
    <t>…取得（/app/task/CrawlerTask.php）→UTF8変換（convert_utf8.sh）→grepで件数抜粋（grep_files.sh）→DB集計（AggregateTask.php）</t>
    <rPh sb="1" eb="3">
      <t>シュトク</t>
    </rPh>
    <rPh sb="35" eb="37">
      <t>ヘンカン</t>
    </rPh>
    <rPh sb="60" eb="62">
      <t>ケンスウ</t>
    </rPh>
    <rPh sb="62" eb="64">
      <t>バッスイ</t>
    </rPh>
    <rPh sb="82" eb="84">
      <t>シュウケイ</t>
    </rPh>
    <phoneticPr fontId="3"/>
  </si>
  <si>
    <t>daily_getdata.sh</t>
    <phoneticPr fontId="3"/>
  </si>
  <si>
    <t xml:space="preserve">  5  0  *  *  * root /var/www/html/RICS/batch/daily_getdata.sh &gt;&gt; /var/www/html/RICS/batch/daily_getdata.log</t>
    <phoneticPr fontId="3"/>
  </si>
  <si>
    <t>…件数データ（grep_files.shより出力される）</t>
    <rPh sb="1" eb="3">
      <t>ケンスウ</t>
    </rPh>
    <rPh sb="22" eb="24">
      <t>シュツリョク</t>
    </rPh>
    <phoneticPr fontId="3"/>
  </si>
  <si>
    <t>…設計書</t>
    <rPh sb="1" eb="4">
      <t>セッケイショ</t>
    </rPh>
    <phoneticPr fontId="3"/>
  </si>
  <si>
    <t>…検索画面</t>
    <rPh sb="1" eb="3">
      <t>ケンサク</t>
    </rPh>
    <rPh sb="3" eb="5">
      <t>ガメン</t>
    </rPh>
    <phoneticPr fontId="3"/>
  </si>
  <si>
    <t>…集計タスク</t>
    <rPh sb="1" eb="3">
      <t>シュウケイ</t>
    </rPh>
    <phoneticPr fontId="3"/>
  </si>
  <si>
    <t>…サイト情報取得タスク</t>
    <rPh sb="4" eb="6">
      <t>ジョウホウ</t>
    </rPh>
    <rPh sb="6" eb="8">
      <t>シュトク</t>
    </rPh>
    <phoneticPr fontId="3"/>
  </si>
  <si>
    <t>CrawlerHelper.php</t>
    <phoneticPr fontId="3"/>
  </si>
  <si>
    <t>ViewHelper.php</t>
    <phoneticPr fontId="3"/>
  </si>
  <si>
    <t>…表示用ヘルパー</t>
    <rPh sb="1" eb="4">
      <t>ヒョウジヨウ</t>
    </rPh>
    <phoneticPr fontId="3"/>
  </si>
  <si>
    <t>…サイト情報取得用ヘルパー</t>
    <rPh sb="4" eb="6">
      <t>ジョウホウ</t>
    </rPh>
    <rPh sb="6" eb="8">
      <t>シュトク</t>
    </rPh>
    <rPh sb="8" eb="9">
      <t>ヨウ</t>
    </rPh>
    <phoneticPr fontId="3"/>
  </si>
  <si>
    <t>…初期処理</t>
    <rPh sb="1" eb="3">
      <t>ショキ</t>
    </rPh>
    <rPh sb="3" eb="5">
      <t>ショリ</t>
    </rPh>
    <phoneticPr fontId="3"/>
  </si>
  <si>
    <t>…BASIC認証用</t>
    <rPh sb="6" eb="8">
      <t>ニンショウ</t>
    </rPh>
    <rPh sb="8" eb="9">
      <t>ヨウ</t>
    </rPh>
    <phoneticPr fontId="3"/>
  </si>
  <si>
    <t>…BASIC認証用パスワード</t>
    <rPh sb="6" eb="8">
      <t>ニンショウ</t>
    </rPh>
    <rPh sb="8" eb="9">
      <t>ヨウ</t>
    </rPh>
    <phoneticPr fontId="3"/>
  </si>
  <si>
    <t>&lt;Files ~ "^\.(htaccess|htpasswd)$"&gt;</t>
  </si>
  <si>
    <t>&lt;Files ~ "\.txt$"&gt;</t>
  </si>
  <si>
    <t>allow from localhost</t>
  </si>
  <si>
    <t>allow from 192.168.33.77</t>
  </si>
  <si>
    <t>DirectoryIndex index.php</t>
  </si>
  <si>
    <t>…拡張子"txt"ファイル</t>
    <rPh sb="1" eb="4">
      <t>カクチョウシ</t>
    </rPh>
    <phoneticPr fontId="3"/>
  </si>
  <si>
    <t>&lt;Files ~ "^\.(htaccess|htpasswd)$"&gt;</t>
    <phoneticPr fontId="3"/>
  </si>
  <si>
    <t>….htaccessと.htpasswd以外</t>
    <rPh sb="20" eb="22">
      <t>イガイ</t>
    </rPh>
    <phoneticPr fontId="3"/>
  </si>
  <si>
    <t>AuthGroupFile /dev/null</t>
  </si>
  <si>
    <t>AuthName "Please enter your ID and password"</t>
  </si>
  <si>
    <t>AuthType Basic</t>
  </si>
  <si>
    <t xml:space="preserve">require valid-user </t>
  </si>
  <si>
    <t>DirectoryIndex index.html</t>
  </si>
  <si>
    <t>…INDEX用</t>
    <rPh sb="6" eb="7">
      <t>ヨウ</t>
    </rPh>
    <phoneticPr fontId="3"/>
  </si>
  <si>
    <t>…INDEX用</t>
    <phoneticPr fontId="3"/>
  </si>
  <si>
    <t>…BASIC認証用</t>
    <phoneticPr fontId="3"/>
  </si>
  <si>
    <t>.htaccess.basic</t>
    <phoneticPr fontId="3"/>
  </si>
  <si>
    <t>AuthUserFile /var/www/html/RICS/app/.htpasswd</t>
    <phoneticPr fontId="3"/>
  </si>
  <si>
    <t>有効フラグ</t>
    <rPh sb="0" eb="2">
      <t>ユウコウ</t>
    </rPh>
    <phoneticPr fontId="3"/>
  </si>
  <si>
    <t>ENABLE_FLG</t>
    <phoneticPr fontId="6"/>
  </si>
  <si>
    <t>ENABLE_FLG</t>
    <phoneticPr fontId="3"/>
  </si>
  <si>
    <t>T_QUESTION_HEAD</t>
  </si>
  <si>
    <t>T_QUESTION_HEAD</t>
    <phoneticPr fontId="3"/>
  </si>
  <si>
    <t>質問ヘッダテーブル</t>
    <rPh sb="0" eb="2">
      <t>シツモン</t>
    </rPh>
    <phoneticPr fontId="3"/>
  </si>
  <si>
    <t>質問詳細テーブル</t>
    <rPh sb="0" eb="2">
      <t>シツモン</t>
    </rPh>
    <rPh sb="2" eb="4">
      <t>ショウサイ</t>
    </rPh>
    <phoneticPr fontId="3"/>
  </si>
  <si>
    <t>T_QUESTION_DETAIL</t>
  </si>
  <si>
    <t>質問ID</t>
    <rPh sb="0" eb="2">
      <t>シツモン</t>
    </rPh>
    <phoneticPr fontId="3"/>
  </si>
  <si>
    <t>質問タイトル</t>
    <rPh sb="0" eb="2">
      <t>シツモン</t>
    </rPh>
    <phoneticPr fontId="3"/>
  </si>
  <si>
    <t>Q_ID</t>
  </si>
  <si>
    <t>Q_ID</t>
    <phoneticPr fontId="3"/>
  </si>
  <si>
    <t>Q_TITLE</t>
    <phoneticPr fontId="3"/>
  </si>
  <si>
    <t>Q_INFO</t>
    <phoneticPr fontId="3"/>
  </si>
  <si>
    <t>質問NO</t>
    <rPh sb="0" eb="2">
      <t>シツモン</t>
    </rPh>
    <phoneticPr fontId="3"/>
  </si>
  <si>
    <t>Q_ID</t>
    <phoneticPr fontId="3"/>
  </si>
  <si>
    <t>Q_NO</t>
  </si>
  <si>
    <t>Q_NO</t>
    <phoneticPr fontId="3"/>
  </si>
  <si>
    <t>Q_ID,Q_NO</t>
    <phoneticPr fontId="3"/>
  </si>
  <si>
    <t>Q_TEXT</t>
  </si>
  <si>
    <t>Q_TEXT</t>
    <phoneticPr fontId="3"/>
  </si>
  <si>
    <t>質問文</t>
    <rPh sb="0" eb="2">
      <t>シツモン</t>
    </rPh>
    <rPh sb="2" eb="3">
      <t>ブン</t>
    </rPh>
    <phoneticPr fontId="3"/>
  </si>
  <si>
    <t>回答種別ID</t>
    <rPh sb="0" eb="2">
      <t>カイトウ</t>
    </rPh>
    <rPh sb="2" eb="4">
      <t>シュベツ</t>
    </rPh>
    <phoneticPr fontId="3"/>
  </si>
  <si>
    <t>ANSWER_KIND_ID</t>
  </si>
  <si>
    <t>回答種別テーブル</t>
    <rPh sb="0" eb="2">
      <t>カイトウ</t>
    </rPh>
    <rPh sb="2" eb="4">
      <t>シュベツ</t>
    </rPh>
    <phoneticPr fontId="3"/>
  </si>
  <si>
    <t>T_ANSWER_KIND</t>
  </si>
  <si>
    <t>ANSWER_NAME</t>
  </si>
  <si>
    <t>回答NO</t>
    <rPh sb="0" eb="2">
      <t>カイトウ</t>
    </rPh>
    <phoneticPr fontId="3"/>
  </si>
  <si>
    <t>ANSWER_NAME</t>
    <phoneticPr fontId="3"/>
  </si>
  <si>
    <t>ANSWER_KIND_NO</t>
  </si>
  <si>
    <t>ANSWER_KIND_NO</t>
    <phoneticPr fontId="3"/>
  </si>
  <si>
    <t>回答種別名</t>
    <rPh sb="0" eb="2">
      <t>カイトウ</t>
    </rPh>
    <rPh sb="2" eb="4">
      <t>シュベツ</t>
    </rPh>
    <rPh sb="4" eb="5">
      <t>メイ</t>
    </rPh>
    <phoneticPr fontId="3"/>
  </si>
  <si>
    <t>必須フラグ</t>
    <rPh sb="0" eb="2">
      <t>ヒッス</t>
    </rPh>
    <phoneticPr fontId="3"/>
  </si>
  <si>
    <t>REQUIRED_FLG</t>
  </si>
  <si>
    <t>REQUIRED_FLG</t>
    <phoneticPr fontId="6"/>
  </si>
  <si>
    <t>回答ヘッダテーブル</t>
    <rPh sb="0" eb="2">
      <t>カイトウ</t>
    </rPh>
    <phoneticPr fontId="3"/>
  </si>
  <si>
    <t>T_ANSWER_HEAD</t>
  </si>
  <si>
    <t>T_ANSWER_HEAD</t>
    <phoneticPr fontId="3"/>
  </si>
  <si>
    <t>回答詳細テーブル</t>
    <rPh sb="0" eb="2">
      <t>カイトウ</t>
    </rPh>
    <rPh sb="2" eb="4">
      <t>ショウサイ</t>
    </rPh>
    <phoneticPr fontId="3"/>
  </si>
  <si>
    <t>T_ANSWER_DETAIL</t>
  </si>
  <si>
    <t>T_ANSWER_DETAIL</t>
    <phoneticPr fontId="3"/>
  </si>
  <si>
    <t>回答日時</t>
    <rPh sb="0" eb="2">
      <t>カイトウ</t>
    </rPh>
    <rPh sb="2" eb="4">
      <t>ニチジ</t>
    </rPh>
    <phoneticPr fontId="3"/>
  </si>
  <si>
    <t>回答ID</t>
    <rPh sb="0" eb="2">
      <t>カイトウ</t>
    </rPh>
    <phoneticPr fontId="3"/>
  </si>
  <si>
    <t>A_ID</t>
    <phoneticPr fontId="3"/>
  </si>
  <si>
    <t>INT(4)</t>
    <phoneticPr fontId="6"/>
  </si>
  <si>
    <t>回答者ID</t>
    <rPh sb="0" eb="2">
      <t>カイトウ</t>
    </rPh>
    <rPh sb="2" eb="3">
      <t>シャ</t>
    </rPh>
    <phoneticPr fontId="3"/>
  </si>
  <si>
    <t>USER_ID</t>
    <phoneticPr fontId="3"/>
  </si>
  <si>
    <t>ANSWER</t>
    <phoneticPr fontId="6"/>
  </si>
  <si>
    <t>回答</t>
    <rPh sb="0" eb="2">
      <t>カイトウ</t>
    </rPh>
    <phoneticPr fontId="3"/>
  </si>
  <si>
    <t>A_ID</t>
    <phoneticPr fontId="3"/>
  </si>
  <si>
    <t>Q_ID</t>
    <phoneticPr fontId="3"/>
  </si>
  <si>
    <t>Q_NO</t>
    <phoneticPr fontId="3"/>
  </si>
  <si>
    <t>A_ID,Q_ID,Q_NO</t>
    <phoneticPr fontId="3"/>
  </si>
  <si>
    <t>論理名称</t>
  </si>
  <si>
    <t>物理名称</t>
  </si>
  <si>
    <t>T_QUESTION_DETAIL</t>
    <phoneticPr fontId="3"/>
  </si>
  <si>
    <t>はい</t>
    <phoneticPr fontId="3"/>
  </si>
  <si>
    <t>いいえ</t>
    <phoneticPr fontId="3"/>
  </si>
  <si>
    <t>create database q_db;</t>
    <phoneticPr fontId="3"/>
  </si>
  <si>
    <t>use q_db;</t>
    <phoneticPr fontId="3"/>
  </si>
  <si>
    <t>T_QUESTION_HEAD</t>
    <phoneticPr fontId="3"/>
  </si>
  <si>
    <t>Q_ID</t>
    <phoneticPr fontId="3"/>
  </si>
  <si>
    <t>VARCHAR(255)</t>
    <phoneticPr fontId="6"/>
  </si>
  <si>
    <t>Q_TITLE</t>
    <phoneticPr fontId="3"/>
  </si>
  <si>
    <t>ANSWER_KIND_ID</t>
    <phoneticPr fontId="3"/>
  </si>
  <si>
    <t>ANSWER_KIND_ID</t>
    <phoneticPr fontId="3"/>
  </si>
  <si>
    <t>T_ANSWER_KIND</t>
    <phoneticPr fontId="3"/>
  </si>
  <si>
    <t>DELETE_FLG</t>
    <phoneticPr fontId="6"/>
  </si>
  <si>
    <t>A_ID</t>
    <phoneticPr fontId="3"/>
  </si>
  <si>
    <t>M_PARAMETOR</t>
  </si>
  <si>
    <t>パラメータマスタ</t>
  </si>
  <si>
    <t>パラメータマスタ</t>
    <phoneticPr fontId="3"/>
  </si>
  <si>
    <t>INT(3)</t>
    <phoneticPr fontId="6"/>
  </si>
  <si>
    <t>パラメータID</t>
  </si>
  <si>
    <t>パラメータID</t>
    <phoneticPr fontId="3"/>
  </si>
  <si>
    <t>パラメータ名</t>
    <rPh sb="5" eb="6">
      <t>メイ</t>
    </rPh>
    <phoneticPr fontId="3"/>
  </si>
  <si>
    <t>PRM_NAME</t>
  </si>
  <si>
    <t>VARCHAR(45)</t>
    <phoneticPr fontId="6"/>
  </si>
  <si>
    <t>VARCHAR(50)</t>
    <phoneticPr fontId="3"/>
  </si>
  <si>
    <t>T_ANSWER_PARAMETOR</t>
  </si>
  <si>
    <t>T_ANSWER_PARAMETOR</t>
    <phoneticPr fontId="3"/>
  </si>
  <si>
    <t>回答パラメータテーブル</t>
    <rPh sb="0" eb="2">
      <t>カイトウ</t>
    </rPh>
    <phoneticPr fontId="3"/>
  </si>
  <si>
    <t>P_ID</t>
  </si>
  <si>
    <t>P_ID</t>
    <phoneticPr fontId="3"/>
  </si>
  <si>
    <t>Q_ID,Q_NO,P_ID</t>
    <phoneticPr fontId="3"/>
  </si>
  <si>
    <t>係数</t>
    <rPh sb="0" eb="2">
      <t>ケイスウ</t>
    </rPh>
    <phoneticPr fontId="3"/>
  </si>
  <si>
    <t>POINT</t>
  </si>
  <si>
    <t>POINT</t>
    <phoneticPr fontId="6"/>
  </si>
  <si>
    <t>T_ANSWER_KIND</t>
    <phoneticPr fontId="3"/>
  </si>
  <si>
    <t>M_PARAMETOR</t>
    <phoneticPr fontId="3"/>
  </si>
  <si>
    <t>ANSWER</t>
  </si>
  <si>
    <t>パラメータ</t>
    <phoneticPr fontId="3"/>
  </si>
  <si>
    <t>回答</t>
    <rPh sb="0" eb="2">
      <t>カイトウ</t>
    </rPh>
    <phoneticPr fontId="3"/>
  </si>
  <si>
    <t>-1:低いほど高い 0:高いほど高い</t>
    <rPh sb="3" eb="4">
      <t>ヒク</t>
    </rPh>
    <rPh sb="7" eb="8">
      <t>タカ</t>
    </rPh>
    <rPh sb="12" eb="13">
      <t>タカ</t>
    </rPh>
    <rPh sb="16" eb="17">
      <t>タカ</t>
    </rPh>
    <phoneticPr fontId="3"/>
  </si>
  <si>
    <t>ポイント</t>
    <phoneticPr fontId="3"/>
  </si>
  <si>
    <t>最高点のポイント</t>
    <rPh sb="0" eb="3">
      <t>サイコウテン</t>
    </rPh>
    <phoneticPr fontId="3"/>
  </si>
  <si>
    <t>1</t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</si>
  <si>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</si>
  <si>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</si>
  <si>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</si>
  <si>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</si>
  <si>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</si>
  <si>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</si>
  <si>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</si>
  <si>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5</t>
  </si>
  <si>
    <t>5</t>
    <phoneticPr fontId="3"/>
  </si>
  <si>
    <t>6</t>
  </si>
  <si>
    <t>6</t>
    <phoneticPr fontId="3"/>
  </si>
  <si>
    <t>7</t>
  </si>
  <si>
    <t>7</t>
    <phoneticPr fontId="3"/>
  </si>
  <si>
    <t>8</t>
  </si>
  <si>
    <t>8</t>
    <phoneticPr fontId="3"/>
  </si>
  <si>
    <t>9</t>
  </si>
  <si>
    <t>9</t>
    <phoneticPr fontId="3"/>
  </si>
  <si>
    <t>10</t>
  </si>
  <si>
    <t>10</t>
    <phoneticPr fontId="3"/>
  </si>
  <si>
    <t>積極性</t>
    <rPh sb="0" eb="3">
      <t>セッキョクセイ</t>
    </rPh>
    <phoneticPr fontId="3"/>
  </si>
  <si>
    <t>冷静さ</t>
    <rPh sb="0" eb="2">
      <t>レイセイ</t>
    </rPh>
    <phoneticPr fontId="3"/>
  </si>
  <si>
    <t>リーダシップ</t>
    <phoneticPr fontId="3"/>
  </si>
  <si>
    <t>予備</t>
    <rPh sb="0" eb="2">
      <t>ヨビ</t>
    </rPh>
    <phoneticPr fontId="3"/>
  </si>
  <si>
    <t>サンプル</t>
    <phoneticPr fontId="3"/>
  </si>
  <si>
    <t>T_QUESTION_GROUP</t>
  </si>
  <si>
    <t>質問グループテーブル</t>
    <rPh sb="0" eb="2">
      <t>シツモン</t>
    </rPh>
    <phoneticPr fontId="3"/>
  </si>
  <si>
    <t>Q_G_ID</t>
  </si>
  <si>
    <t>Q_G_ID</t>
    <phoneticPr fontId="3"/>
  </si>
  <si>
    <t>質問グループID</t>
    <rPh sb="0" eb="2">
      <t>シツモン</t>
    </rPh>
    <phoneticPr fontId="3"/>
  </si>
  <si>
    <t>質問グループタイトル</t>
    <rPh sb="0" eb="2">
      <t>シツモン</t>
    </rPh>
    <phoneticPr fontId="3"/>
  </si>
  <si>
    <t>Q_G_TITLE</t>
  </si>
  <si>
    <t>Q_G_TITLE</t>
    <phoneticPr fontId="3"/>
  </si>
  <si>
    <t>Q_G_INFO</t>
  </si>
  <si>
    <t>Q_G_INFO</t>
    <phoneticPr fontId="3"/>
  </si>
  <si>
    <t>R_QUESTION_HEAD_GROUP</t>
  </si>
  <si>
    <t>R_QUESTION_HEAD_GROUP</t>
    <phoneticPr fontId="3"/>
  </si>
  <si>
    <t>質問ヘッダ・グループ関連テーブル</t>
    <rPh sb="0" eb="2">
      <t>シツモン</t>
    </rPh>
    <rPh sb="10" eb="12">
      <t>カンレン</t>
    </rPh>
    <phoneticPr fontId="3"/>
  </si>
  <si>
    <t>Q_G_ID</t>
    <phoneticPr fontId="3"/>
  </si>
  <si>
    <t>Q_ID</t>
    <phoneticPr fontId="3"/>
  </si>
  <si>
    <t>Q_G_ID,Q_ID</t>
    <phoneticPr fontId="3"/>
  </si>
  <si>
    <t>Q_G_ID</t>
    <phoneticPr fontId="3"/>
  </si>
  <si>
    <t>P_ID</t>
    <phoneticPr fontId="3"/>
  </si>
  <si>
    <t>P_NAME</t>
    <phoneticPr fontId="3"/>
  </si>
  <si>
    <t>ユーザーテーブル</t>
  </si>
  <si>
    <t>ユーザーテーブル</t>
    <phoneticPr fontId="3"/>
  </si>
  <si>
    <t>T_USER</t>
  </si>
  <si>
    <t>T_USER</t>
    <phoneticPr fontId="3"/>
  </si>
  <si>
    <t>ユーザーID</t>
    <phoneticPr fontId="3"/>
  </si>
  <si>
    <t>USER_ID</t>
    <phoneticPr fontId="3"/>
  </si>
  <si>
    <t>ユーザーテーブル</t>
    <phoneticPr fontId="3"/>
  </si>
  <si>
    <t>ユーザーテーブル</t>
    <phoneticPr fontId="3"/>
  </si>
  <si>
    <t>T_USER</t>
    <phoneticPr fontId="3"/>
  </si>
  <si>
    <t>T_USER</t>
    <phoneticPr fontId="3"/>
  </si>
  <si>
    <t>T_USER</t>
    <phoneticPr fontId="3"/>
  </si>
  <si>
    <t>名前</t>
    <rPh sb="0" eb="2">
      <t>ナマエ</t>
    </rPh>
    <phoneticPr fontId="3"/>
  </si>
  <si>
    <t>USER_NAME</t>
    <phoneticPr fontId="3"/>
  </si>
  <si>
    <t>MAIL_ADDRESS</t>
    <phoneticPr fontId="3"/>
  </si>
  <si>
    <t>メールアドレス</t>
    <phoneticPr fontId="3"/>
  </si>
  <si>
    <t>登録日時</t>
    <rPh sb="0" eb="2">
      <t>トウロク</t>
    </rPh>
    <rPh sb="2" eb="4">
      <t>ニチジ</t>
    </rPh>
    <phoneticPr fontId="3"/>
  </si>
  <si>
    <t>REG_DATE</t>
    <phoneticPr fontId="3"/>
  </si>
  <si>
    <t>性別</t>
    <rPh sb="0" eb="2">
      <t>セイベツ</t>
    </rPh>
    <phoneticPr fontId="3"/>
  </si>
  <si>
    <t>生年月日</t>
    <rPh sb="0" eb="2">
      <t>セイネン</t>
    </rPh>
    <rPh sb="2" eb="4">
      <t>ガッピ</t>
    </rPh>
    <phoneticPr fontId="3"/>
  </si>
  <si>
    <t>BIRTH_DATE</t>
    <phoneticPr fontId="3"/>
  </si>
  <si>
    <t>SEX</t>
    <phoneticPr fontId="3"/>
  </si>
  <si>
    <t>INT(1)</t>
    <phoneticPr fontId="6"/>
  </si>
  <si>
    <t>ANSWER_KIND_ID,ANSWER_KIND_NO</t>
    <phoneticPr fontId="3"/>
  </si>
  <si>
    <t>T_QUESTION_GROUP</t>
    <phoneticPr fontId="3"/>
  </si>
  <si>
    <t>T_QUESTION_GROUP</t>
    <phoneticPr fontId="3"/>
  </si>
  <si>
    <t>人の輪の中に入っていく方が一人でいることよりも好きだ</t>
  </si>
  <si>
    <t>初対面の人ともすぐ打ち解けられる</t>
  </si>
  <si>
    <t>自分のことよりも相手が楽しかったかどうかの方が気になる</t>
  </si>
  <si>
    <t>物事がうまく解決するならどんな方法をとってもかまわない</t>
  </si>
  <si>
    <t>突然のトラブルやハプニングには強いほうである</t>
  </si>
  <si>
    <t>今までのやり方に縛られて仕事をすることは意味がない</t>
  </si>
  <si>
    <t>相手が間違っていたとしても我慢すべきところは我慢する</t>
  </si>
  <si>
    <t>事態や状況の変化は些細なことでも敏感に感じるほうである</t>
  </si>
  <si>
    <t>相手の反応を常に想定しつつ話したり行動したりする</t>
  </si>
  <si>
    <t>自分の考えに固執し、相手の意見を理解できないことがある</t>
  </si>
  <si>
    <t>まったく当てはまらない</t>
  </si>
  <si>
    <t>あまり当てはまらない</t>
  </si>
  <si>
    <t>どちらともいえない</t>
  </si>
  <si>
    <t>わりと当てはまる</t>
  </si>
  <si>
    <t>とても当てはまる</t>
  </si>
  <si>
    <t>社交性</t>
    <rPh sb="0" eb="3">
      <t>シャコウセイ</t>
    </rPh>
    <phoneticPr fontId="3"/>
  </si>
  <si>
    <t>洞察力</t>
    <rPh sb="0" eb="3">
      <t>ドウサツリョク</t>
    </rPh>
    <phoneticPr fontId="3"/>
  </si>
  <si>
    <t>観察力</t>
    <rPh sb="0" eb="3">
      <t>カンサツリョク</t>
    </rPh>
    <phoneticPr fontId="3"/>
  </si>
  <si>
    <t>協調性</t>
    <rPh sb="0" eb="3">
      <t>キョウチョウセイ</t>
    </rPh>
    <phoneticPr fontId="3"/>
  </si>
  <si>
    <t>行動に関する質問</t>
    <rPh sb="0" eb="2">
      <t>コウドウ</t>
    </rPh>
    <rPh sb="3" eb="4">
      <t>カン</t>
    </rPh>
    <rPh sb="6" eb="8">
      <t>シツモン</t>
    </rPh>
    <phoneticPr fontId="3"/>
  </si>
  <si>
    <t>関心に関する質問</t>
    <rPh sb="0" eb="2">
      <t>カンシン</t>
    </rPh>
    <rPh sb="3" eb="4">
      <t>カン</t>
    </rPh>
    <rPh sb="6" eb="8">
      <t>シツモン</t>
    </rPh>
    <phoneticPr fontId="3"/>
  </si>
  <si>
    <t>市場や流行を調査し、商品開発や企画に活かしていく仕事</t>
  </si>
  <si>
    <t>アイデアを生かし、商品やイベントなどを企画提案する仕事</t>
  </si>
  <si>
    <t>新しい事業を考え、それを総合的に推進していく仕事</t>
  </si>
  <si>
    <t>接客など、直接人とふれあい、人にサービスする仕事</t>
  </si>
  <si>
    <t>人に満足してもらうため、気配りやサービスが必要な仕事</t>
  </si>
  <si>
    <t>人とのつながりやネットワークがそのまま生かされる仕事</t>
  </si>
  <si>
    <t>企業や個人から相談を受け、サポートやアドバイスする仕事</t>
  </si>
  <si>
    <t>人にアドバイスをしたり、何かを考えるような仕事</t>
  </si>
  <si>
    <t>顧客のニーズを汲み取り、様々な商品を提案企画する仕事</t>
  </si>
  <si>
    <t>関心興味がない</t>
  </si>
  <si>
    <t>関心興味はあまりない</t>
  </si>
  <si>
    <t>どちらでもない/わからない</t>
  </si>
  <si>
    <t>関心興味が少しある</t>
  </si>
  <si>
    <t>関心興味がある</t>
  </si>
  <si>
    <t>DELETE FROM T_ANSWER_PARAMETOR;</t>
    <phoneticPr fontId="3"/>
  </si>
  <si>
    <t>T_QUESTION_DETAIL</t>
    <phoneticPr fontId="3"/>
  </si>
  <si>
    <t>DELETE FROM T_QUESTION_DETAIL;</t>
  </si>
  <si>
    <t>0</t>
    <phoneticPr fontId="3"/>
  </si>
  <si>
    <t>採点用</t>
    <rPh sb="0" eb="3">
      <t>サイテンヨウ</t>
    </rPh>
    <phoneticPr fontId="3"/>
  </si>
  <si>
    <t>ポイント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</si>
</sst>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3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0070C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8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i/>
      <sz val="11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>
      <alignment vertical="center"/>
    </xf>
    <xf numFmtId="0" fontId="5" fillId="0" borderId="0"/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5" applyNumberFormat="0" applyAlignment="0" applyProtection="0">
      <alignment horizontal="left" vertical="center"/>
    </xf>
    <xf numFmtId="0" fontId="13" fillId="0" borderId="6">
      <alignment horizontal="left"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8" fillId="9" borderId="7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6" fontId="20" fillId="0" borderId="0" applyFont="0" applyFill="0" applyBorder="0" applyAlignment="0" applyProtection="0"/>
    <xf numFmtId="0" fontId="2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5" fillId="0" borderId="0"/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6" fillId="21" borderId="8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7" fillId="0" borderId="1" xfId="1" applyFont="1" applyFill="1" applyBorder="1" applyAlignment="1">
      <alignment vertical="top"/>
    </xf>
    <xf numFmtId="0" fontId="2" fillId="0" borderId="1" xfId="1" applyFont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7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vertical="top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29" fillId="22" borderId="10" xfId="0" applyFont="1" applyFill="1" applyBorder="1">
      <alignment vertical="center"/>
    </xf>
    <xf numFmtId="0" fontId="29" fillId="22" borderId="11" xfId="0" applyFont="1" applyFill="1" applyBorder="1">
      <alignment vertical="center"/>
    </xf>
    <xf numFmtId="0" fontId="29" fillId="22" borderId="12" xfId="0" applyFont="1" applyFill="1" applyBorder="1">
      <alignment vertical="center"/>
    </xf>
    <xf numFmtId="0" fontId="29" fillId="22" borderId="0" xfId="0" applyFont="1" applyFill="1" applyBorder="1">
      <alignment vertical="center"/>
    </xf>
    <xf numFmtId="0" fontId="29" fillId="22" borderId="13" xfId="0" applyFont="1" applyFill="1" applyBorder="1">
      <alignment vertical="center"/>
    </xf>
    <xf numFmtId="0" fontId="29" fillId="22" borderId="14" xfId="0" applyFont="1" applyFill="1" applyBorder="1">
      <alignment vertical="center"/>
    </xf>
    <xf numFmtId="0" fontId="29" fillId="22" borderId="15" xfId="0" applyFont="1" applyFill="1" applyBorder="1">
      <alignment vertical="center"/>
    </xf>
    <xf numFmtId="0" fontId="29" fillId="22" borderId="16" xfId="0" applyFont="1" applyFill="1" applyBorder="1">
      <alignment vertical="center"/>
    </xf>
    <xf numFmtId="0" fontId="29" fillId="22" borderId="17" xfId="0" applyFont="1" applyFill="1" applyBorder="1">
      <alignment vertical="center"/>
    </xf>
    <xf numFmtId="0" fontId="31" fillId="0" borderId="0" xfId="0" applyFont="1">
      <alignment vertical="center"/>
    </xf>
    <xf numFmtId="0" fontId="29" fillId="0" borderId="1" xfId="0" applyFont="1" applyBorder="1">
      <alignment vertical="center"/>
    </xf>
    <xf numFmtId="49" fontId="29" fillId="0" borderId="1" xfId="0" applyNumberFormat="1" applyFont="1" applyBorder="1">
      <alignment vertical="center"/>
    </xf>
    <xf numFmtId="0" fontId="32" fillId="2" borderId="1" xfId="1" applyFont="1" applyFill="1" applyBorder="1" applyAlignment="1">
      <alignment vertical="top"/>
    </xf>
    <xf numFmtId="0" fontId="33" fillId="0" borderId="1" xfId="0" applyFont="1" applyBorder="1">
      <alignment vertical="center"/>
    </xf>
    <xf numFmtId="0" fontId="2" fillId="0" borderId="1" xfId="1" quotePrefix="1" applyFont="1" applyBorder="1" applyAlignment="1">
      <alignment vertical="top"/>
    </xf>
    <xf numFmtId="0" fontId="29" fillId="0" borderId="0" xfId="0" applyFont="1" applyBorder="1">
      <alignment vertical="center"/>
    </xf>
    <xf numFmtId="0" fontId="29" fillId="23" borderId="1" xfId="0" applyFont="1" applyFill="1" applyBorder="1" applyAlignment="1">
      <alignment horizontal="centerContinuous" vertical="center"/>
    </xf>
    <xf numFmtId="0" fontId="29" fillId="23" borderId="1" xfId="0" applyFont="1" applyFill="1" applyBorder="1">
      <alignment vertical="center"/>
    </xf>
    <xf numFmtId="0" fontId="34" fillId="0" borderId="1" xfId="0" applyFont="1" applyBorder="1">
      <alignment vertical="center"/>
    </xf>
  </cellXfs>
  <cellStyles count="65">
    <cellStyle name="〰" xfId="2"/>
    <cellStyle name="〰〰" xfId="3"/>
    <cellStyle name="〰〰　0" xfId="4"/>
    <cellStyle name="〰_CVTEB4C (version 1)" xfId="5"/>
    <cellStyle name="〰0〰" xfId="6"/>
    <cellStyle name="〰〰0" xfId="7"/>
    <cellStyle name="〰〰〰0" xfId="8"/>
    <cellStyle name="〰0〰_CVTEB4C (version 1)" xfId="9"/>
    <cellStyle name="Header1" xfId="10"/>
    <cellStyle name="Header2" xfId="11"/>
    <cellStyle name="スタイル 1" xfId="12"/>
    <cellStyle name="スタイル 10" xfId="13"/>
    <cellStyle name="スタイル 11" xfId="14"/>
    <cellStyle name="スタイル 12" xfId="15"/>
    <cellStyle name="スタイル 13" xfId="16"/>
    <cellStyle name="スタイル 14" xfId="17"/>
    <cellStyle name="スタイル 15" xfId="18"/>
    <cellStyle name="スタイル 16" xfId="19"/>
    <cellStyle name="スタイル 17" xfId="20"/>
    <cellStyle name="スタイル 18" xfId="21"/>
    <cellStyle name="スタイル 2" xfId="22"/>
    <cellStyle name="スタイル 3" xfId="23"/>
    <cellStyle name="スタイル 4" xfId="24"/>
    <cellStyle name="スタイル 5" xfId="25"/>
    <cellStyle name="スタイル 6" xfId="26"/>
    <cellStyle name="スタイル 7" xfId="27"/>
    <cellStyle name="スタイル 8" xfId="28"/>
    <cellStyle name="スタイル 9" xfId="29"/>
    <cellStyle name="だ" xfId="30"/>
    <cellStyle name="の乺〰0" xfId="31"/>
    <cellStyle name="パーセント 2" xfId="32"/>
    <cellStyle name="パーセント 2 2" xfId="33"/>
    <cellStyle name="パーセント 3" xfId="34"/>
    <cellStyle name="パーセント 3 2" xfId="35"/>
    <cellStyle name="も" xfId="36"/>
    <cellStyle name="一覧表書式_タイトル" xfId="37"/>
    <cellStyle name="桁区切り 2" xfId="38"/>
    <cellStyle name="桁区切り 2 2" xfId="39"/>
    <cellStyle name="桁区切り 3" xfId="40"/>
    <cellStyle name="桁区切り 3 2" xfId="41"/>
    <cellStyle name="咋e" xfId="42"/>
    <cellStyle name="通貨 2" xfId="43"/>
    <cellStyle name="標準" xfId="0" builtinId="0"/>
    <cellStyle name="標準 2" xfId="44"/>
    <cellStyle name="標準 2 2" xfId="1"/>
    <cellStyle name="標準 2 3" xfId="45"/>
    <cellStyle name="標準 2_【XXXXX様】お見積＆作業項目" xfId="46"/>
    <cellStyle name="標準 3" xfId="47"/>
    <cellStyle name="標準 3 2" xfId="48"/>
    <cellStyle name="標準 3_課題一覧" xfId="49"/>
    <cellStyle name="標準 4" xfId="50"/>
    <cellStyle name="標準 5" xfId="51"/>
    <cellStyle name="標準 6" xfId="52"/>
    <cellStyle name="標準 7" xfId="53"/>
    <cellStyle name="標準 8" xfId="54"/>
    <cellStyle name="標準 9" xfId="55"/>
    <cellStyle name="冉0" xfId="56"/>
    <cellStyle name="剑" xfId="57"/>
    <cellStyle name="剑_CVTEB4C (version 1)" xfId="58"/>
    <cellStyle name="暊e" xfId="59"/>
    <cellStyle name="湪　窉书〰〰〰" xfId="60"/>
    <cellStyle name="箊" xfId="61"/>
    <cellStyle name="箊_CVTEB4C (version 1)" xfId="62"/>
    <cellStyle name="誖" xfId="63"/>
    <cellStyle name="誖_CVTEB4C (version 1)" xfId="64"/>
  </cellStyles>
  <dxfs count="8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46"/>
  <sheetViews>
    <sheetView tabSelected="1" zoomScale="85" zoomScaleNormal="85" workbookViewId="0">
      <selection activeCell="J12" sqref="J12"/>
    </sheetView>
  </sheetViews>
  <sheetFormatPr defaultRowHeight="13.5"/>
  <cols>
    <col min="1" max="3" width="9" style="18"/>
    <col min="4" max="4" width="18.375" style="18" bestFit="1" customWidth="1"/>
    <col min="5" max="5" width="26.125" style="18" bestFit="1" customWidth="1"/>
    <col min="6" max="16384" width="9" style="18"/>
  </cols>
  <sheetData>
    <row r="2" spans="2:21">
      <c r="B2" s="20" t="s">
        <v>130</v>
      </c>
      <c r="P2" s="18" t="s">
        <v>29</v>
      </c>
      <c r="Q2" s="18" t="s">
        <v>30</v>
      </c>
    </row>
    <row r="3" spans="2:21">
      <c r="B3" s="19" t="s">
        <v>31</v>
      </c>
      <c r="C3" s="18" t="s">
        <v>29</v>
      </c>
      <c r="D3" s="18" t="s">
        <v>30</v>
      </c>
      <c r="P3" s="21" t="s">
        <v>32</v>
      </c>
      <c r="Q3" s="22"/>
      <c r="R3" s="22"/>
      <c r="S3" s="22"/>
      <c r="T3" s="27"/>
    </row>
    <row r="4" spans="2:21">
      <c r="B4" s="19" t="s">
        <v>28</v>
      </c>
      <c r="P4" s="23" t="s">
        <v>33</v>
      </c>
      <c r="Q4" s="24"/>
      <c r="R4" s="24"/>
      <c r="S4" s="24"/>
      <c r="T4" s="28"/>
    </row>
    <row r="5" spans="2:21">
      <c r="B5" s="19" t="s">
        <v>31</v>
      </c>
      <c r="C5" s="18" t="s">
        <v>34</v>
      </c>
      <c r="P5" s="23" t="s">
        <v>35</v>
      </c>
      <c r="Q5" s="24"/>
      <c r="R5" s="24"/>
      <c r="S5" s="24"/>
      <c r="T5" s="28"/>
    </row>
    <row r="6" spans="2:21">
      <c r="B6" s="19" t="s">
        <v>28</v>
      </c>
      <c r="C6" s="19" t="s">
        <v>31</v>
      </c>
      <c r="D6" s="18" t="s">
        <v>29</v>
      </c>
      <c r="E6" s="18" t="s">
        <v>164</v>
      </c>
      <c r="P6" s="23" t="s">
        <v>36</v>
      </c>
      <c r="Q6" s="24"/>
      <c r="R6" s="24"/>
      <c r="S6" s="24"/>
      <c r="T6" s="28"/>
    </row>
    <row r="7" spans="2:21">
      <c r="B7" s="19" t="s">
        <v>28</v>
      </c>
      <c r="C7" s="19" t="s">
        <v>31</v>
      </c>
      <c r="D7" s="18" t="s">
        <v>167</v>
      </c>
      <c r="E7" s="18" t="s">
        <v>149</v>
      </c>
      <c r="P7" s="23" t="s">
        <v>37</v>
      </c>
      <c r="Q7" s="24"/>
      <c r="R7" s="24"/>
      <c r="S7" s="24"/>
      <c r="T7" s="28"/>
    </row>
    <row r="8" spans="2:21">
      <c r="B8" s="19" t="s">
        <v>28</v>
      </c>
      <c r="C8" s="19" t="s">
        <v>31</v>
      </c>
      <c r="D8" s="18" t="s">
        <v>41</v>
      </c>
      <c r="E8" s="18" t="s">
        <v>150</v>
      </c>
      <c r="P8" s="25"/>
      <c r="Q8" s="26"/>
      <c r="R8" s="26"/>
      <c r="S8" s="26"/>
      <c r="T8" s="29"/>
    </row>
    <row r="9" spans="2:21">
      <c r="B9" s="19" t="s">
        <v>28</v>
      </c>
      <c r="C9" s="19" t="s">
        <v>31</v>
      </c>
      <c r="D9" s="18" t="s">
        <v>59</v>
      </c>
    </row>
    <row r="10" spans="2:21">
      <c r="B10" s="19" t="s">
        <v>28</v>
      </c>
      <c r="C10" s="19" t="s">
        <v>31</v>
      </c>
      <c r="D10" s="18" t="s">
        <v>58</v>
      </c>
      <c r="E10" s="18" t="s">
        <v>148</v>
      </c>
      <c r="P10" s="18" t="s">
        <v>29</v>
      </c>
      <c r="Q10" s="18" t="s">
        <v>165</v>
      </c>
    </row>
    <row r="11" spans="2:21">
      <c r="B11" s="19" t="s">
        <v>28</v>
      </c>
      <c r="C11" s="19" t="s">
        <v>38</v>
      </c>
      <c r="D11" s="18" t="s">
        <v>43</v>
      </c>
      <c r="P11" s="21" t="s">
        <v>157</v>
      </c>
      <c r="Q11" s="22"/>
      <c r="R11" s="22"/>
      <c r="S11" s="22"/>
      <c r="T11" s="27"/>
      <c r="U11" s="18" t="s">
        <v>158</v>
      </c>
    </row>
    <row r="12" spans="2:21">
      <c r="B12" s="19" t="s">
        <v>28</v>
      </c>
      <c r="C12" s="19" t="s">
        <v>28</v>
      </c>
      <c r="D12" s="19" t="s">
        <v>38</v>
      </c>
      <c r="E12" s="18" t="s">
        <v>131</v>
      </c>
      <c r="P12" s="23" t="s">
        <v>33</v>
      </c>
      <c r="Q12" s="24"/>
      <c r="R12" s="24"/>
      <c r="S12" s="24"/>
      <c r="T12" s="28"/>
    </row>
    <row r="13" spans="2:21">
      <c r="B13" s="19" t="s">
        <v>28</v>
      </c>
      <c r="C13" s="19" t="s">
        <v>28</v>
      </c>
      <c r="D13" s="19" t="s">
        <v>38</v>
      </c>
      <c r="E13" s="18" t="s">
        <v>132</v>
      </c>
      <c r="P13" s="23" t="s">
        <v>35</v>
      </c>
      <c r="Q13" s="24"/>
      <c r="R13" s="24"/>
      <c r="S13" s="24"/>
      <c r="T13" s="28"/>
    </row>
    <row r="14" spans="2:21">
      <c r="B14" s="19" t="s">
        <v>28</v>
      </c>
      <c r="C14" s="19" t="s">
        <v>38</v>
      </c>
      <c r="D14" s="18" t="s">
        <v>47</v>
      </c>
      <c r="P14" s="23"/>
      <c r="Q14" s="24"/>
      <c r="R14" s="24"/>
      <c r="S14" s="24"/>
      <c r="T14" s="28"/>
    </row>
    <row r="15" spans="2:21">
      <c r="B15" s="19" t="s">
        <v>28</v>
      </c>
      <c r="C15" s="19" t="s">
        <v>28</v>
      </c>
      <c r="D15" s="19" t="s">
        <v>38</v>
      </c>
      <c r="E15" s="18" t="s">
        <v>112</v>
      </c>
      <c r="P15" s="23" t="s">
        <v>152</v>
      </c>
      <c r="Q15" s="24"/>
      <c r="R15" s="24"/>
      <c r="S15" s="24"/>
      <c r="T15" s="28"/>
      <c r="U15" s="18" t="s">
        <v>156</v>
      </c>
    </row>
    <row r="16" spans="2:21">
      <c r="B16" s="19" t="s">
        <v>28</v>
      </c>
      <c r="C16" s="19" t="s">
        <v>28</v>
      </c>
      <c r="D16" s="19" t="s">
        <v>38</v>
      </c>
      <c r="E16" s="18" t="s">
        <v>114</v>
      </c>
      <c r="P16" s="23" t="s">
        <v>37</v>
      </c>
      <c r="Q16" s="24"/>
      <c r="R16" s="24"/>
      <c r="S16" s="24"/>
      <c r="T16" s="28"/>
    </row>
    <row r="17" spans="2:21">
      <c r="B17" s="19" t="s">
        <v>28</v>
      </c>
      <c r="C17" s="19" t="s">
        <v>28</v>
      </c>
      <c r="D17" s="19" t="s">
        <v>38</v>
      </c>
      <c r="E17" s="18" t="s">
        <v>113</v>
      </c>
      <c r="P17" s="23" t="s">
        <v>33</v>
      </c>
      <c r="Q17" s="24"/>
      <c r="R17" s="24"/>
      <c r="S17" s="24"/>
      <c r="T17" s="28"/>
    </row>
    <row r="18" spans="2:21">
      <c r="B18" s="19" t="s">
        <v>28</v>
      </c>
      <c r="C18" s="19" t="s">
        <v>28</v>
      </c>
      <c r="D18" s="19" t="s">
        <v>38</v>
      </c>
      <c r="E18" s="18" t="s">
        <v>123</v>
      </c>
      <c r="P18" s="23" t="s">
        <v>153</v>
      </c>
      <c r="Q18" s="24"/>
      <c r="R18" s="24"/>
      <c r="S18" s="24"/>
      <c r="T18" s="28"/>
    </row>
    <row r="19" spans="2:21">
      <c r="B19" s="19" t="s">
        <v>28</v>
      </c>
      <c r="C19" s="19" t="s">
        <v>38</v>
      </c>
      <c r="D19" s="18" t="s">
        <v>60</v>
      </c>
      <c r="P19" s="23" t="s">
        <v>154</v>
      </c>
      <c r="Q19" s="24"/>
      <c r="R19" s="24"/>
      <c r="S19" s="24"/>
      <c r="T19" s="28"/>
    </row>
    <row r="20" spans="2:21">
      <c r="B20" s="19" t="s">
        <v>28</v>
      </c>
      <c r="C20" s="19" t="s">
        <v>28</v>
      </c>
      <c r="D20" s="19" t="s">
        <v>38</v>
      </c>
      <c r="E20" s="18" t="s">
        <v>144</v>
      </c>
      <c r="F20" s="18" t="s">
        <v>147</v>
      </c>
      <c r="P20" s="23" t="s">
        <v>35</v>
      </c>
      <c r="Q20" s="24"/>
      <c r="R20" s="24"/>
      <c r="S20" s="24"/>
      <c r="T20" s="28"/>
    </row>
    <row r="21" spans="2:21">
      <c r="B21" s="19" t="s">
        <v>28</v>
      </c>
      <c r="C21" s="19" t="s">
        <v>28</v>
      </c>
      <c r="D21" s="19" t="s">
        <v>38</v>
      </c>
      <c r="E21" s="18" t="s">
        <v>145</v>
      </c>
      <c r="F21" s="18" t="s">
        <v>146</v>
      </c>
      <c r="P21" s="23"/>
      <c r="Q21" s="24"/>
      <c r="R21" s="24"/>
      <c r="S21" s="24"/>
      <c r="T21" s="28"/>
    </row>
    <row r="22" spans="2:21">
      <c r="B22" s="19" t="s">
        <v>28</v>
      </c>
      <c r="C22" s="19" t="s">
        <v>28</v>
      </c>
      <c r="P22" s="23" t="s">
        <v>36</v>
      </c>
      <c r="Q22" s="24"/>
      <c r="R22" s="24"/>
      <c r="S22" s="24"/>
      <c r="T22" s="28"/>
    </row>
    <row r="23" spans="2:21">
      <c r="B23" s="19" t="s">
        <v>28</v>
      </c>
      <c r="C23" s="19" t="s">
        <v>38</v>
      </c>
      <c r="D23" s="18" t="s">
        <v>44</v>
      </c>
      <c r="P23" s="23" t="s">
        <v>155</v>
      </c>
      <c r="Q23" s="24"/>
      <c r="R23" s="24"/>
      <c r="S23" s="24"/>
      <c r="T23" s="28"/>
    </row>
    <row r="24" spans="2:21">
      <c r="B24" s="19" t="s">
        <v>28</v>
      </c>
      <c r="C24" s="19" t="s">
        <v>28</v>
      </c>
      <c r="D24" s="19" t="s">
        <v>38</v>
      </c>
      <c r="E24" s="18" t="s">
        <v>115</v>
      </c>
      <c r="P24" s="25"/>
      <c r="Q24" s="26"/>
      <c r="R24" s="26"/>
      <c r="S24" s="26"/>
      <c r="T24" s="29"/>
    </row>
    <row r="25" spans="2:21">
      <c r="B25" s="19" t="s">
        <v>28</v>
      </c>
      <c r="C25" s="19" t="s">
        <v>28</v>
      </c>
      <c r="D25" s="19" t="s">
        <v>38</v>
      </c>
    </row>
    <row r="26" spans="2:21">
      <c r="B26" s="19" t="s">
        <v>28</v>
      </c>
      <c r="C26" s="19" t="s">
        <v>28</v>
      </c>
      <c r="P26" s="18" t="s">
        <v>167</v>
      </c>
      <c r="R26" s="18" t="s">
        <v>166</v>
      </c>
    </row>
    <row r="27" spans="2:21">
      <c r="B27" s="19" t="s">
        <v>28</v>
      </c>
      <c r="C27" s="19" t="s">
        <v>31</v>
      </c>
      <c r="D27" s="18" t="s">
        <v>124</v>
      </c>
      <c r="P27" s="21" t="s">
        <v>151</v>
      </c>
      <c r="Q27" s="22"/>
      <c r="R27" s="22"/>
      <c r="S27" s="22"/>
      <c r="T27" s="22"/>
      <c r="U27" s="27"/>
    </row>
    <row r="28" spans="2:21">
      <c r="B28" s="19" t="s">
        <v>28</v>
      </c>
      <c r="C28" s="19" t="s">
        <v>28</v>
      </c>
      <c r="D28" s="19" t="s">
        <v>38</v>
      </c>
      <c r="E28" s="18" t="s">
        <v>125</v>
      </c>
      <c r="F28" s="18" t="s">
        <v>143</v>
      </c>
      <c r="P28" s="23" t="s">
        <v>33</v>
      </c>
      <c r="Q28" s="24"/>
      <c r="R28" s="24"/>
      <c r="S28" s="24"/>
      <c r="T28" s="24"/>
      <c r="U28" s="28"/>
    </row>
    <row r="29" spans="2:21">
      <c r="B29" s="19" t="s">
        <v>28</v>
      </c>
      <c r="C29" s="19" t="s">
        <v>28</v>
      </c>
      <c r="D29" s="19" t="s">
        <v>38</v>
      </c>
      <c r="E29" s="18" t="s">
        <v>126</v>
      </c>
      <c r="F29" s="18" t="s">
        <v>142</v>
      </c>
      <c r="P29" s="23" t="s">
        <v>35</v>
      </c>
      <c r="Q29" s="24"/>
      <c r="R29" s="24"/>
      <c r="S29" s="24"/>
      <c r="T29" s="24"/>
      <c r="U29" s="28"/>
    </row>
    <row r="30" spans="2:21">
      <c r="B30" s="19" t="s">
        <v>28</v>
      </c>
      <c r="C30" s="19" t="s">
        <v>38</v>
      </c>
      <c r="D30" s="18" t="s">
        <v>45</v>
      </c>
      <c r="P30" s="23"/>
      <c r="Q30" s="24"/>
      <c r="R30" s="24"/>
      <c r="S30" s="24"/>
      <c r="T30" s="24"/>
      <c r="U30" s="28"/>
    </row>
    <row r="31" spans="2:21">
      <c r="B31" s="19" t="s">
        <v>28</v>
      </c>
      <c r="D31" s="19" t="s">
        <v>38</v>
      </c>
      <c r="E31" s="18" t="s">
        <v>129</v>
      </c>
      <c r="F31" s="18" t="s">
        <v>141</v>
      </c>
      <c r="P31" s="23" t="s">
        <v>152</v>
      </c>
      <c r="Q31" s="24"/>
      <c r="R31" s="24"/>
      <c r="S31" s="24"/>
      <c r="T31" s="24"/>
      <c r="U31" s="28"/>
    </row>
    <row r="32" spans="2:21">
      <c r="B32" s="19" t="s">
        <v>28</v>
      </c>
      <c r="P32" s="23" t="s">
        <v>37</v>
      </c>
      <c r="Q32" s="24"/>
      <c r="R32" s="24"/>
      <c r="S32" s="24"/>
      <c r="T32" s="24"/>
      <c r="U32" s="28"/>
    </row>
    <row r="33" spans="2:21">
      <c r="B33" s="19" t="s">
        <v>38</v>
      </c>
      <c r="C33" s="18" t="s">
        <v>46</v>
      </c>
      <c r="P33" s="23" t="s">
        <v>33</v>
      </c>
      <c r="Q33" s="24"/>
      <c r="R33" s="24"/>
      <c r="S33" s="24"/>
      <c r="T33" s="24"/>
      <c r="U33" s="28"/>
    </row>
    <row r="34" spans="2:21">
      <c r="B34" s="19" t="s">
        <v>28</v>
      </c>
      <c r="C34" s="19" t="s">
        <v>38</v>
      </c>
      <c r="D34" s="18" t="s">
        <v>116</v>
      </c>
      <c r="P34" s="23" t="s">
        <v>153</v>
      </c>
      <c r="Q34" s="24"/>
      <c r="R34" s="24"/>
      <c r="S34" s="24"/>
      <c r="T34" s="24"/>
      <c r="U34" s="28"/>
    </row>
    <row r="35" spans="2:21">
      <c r="B35" s="19" t="s">
        <v>28</v>
      </c>
      <c r="C35" s="19" t="s">
        <v>38</v>
      </c>
      <c r="D35" s="18" t="s">
        <v>137</v>
      </c>
      <c r="E35" s="18" t="s">
        <v>136</v>
      </c>
      <c r="P35" s="23" t="s">
        <v>154</v>
      </c>
      <c r="Q35" s="24"/>
      <c r="R35" s="24"/>
      <c r="S35" s="24"/>
      <c r="T35" s="24"/>
      <c r="U35" s="28"/>
    </row>
    <row r="36" spans="2:21">
      <c r="B36" s="19" t="s">
        <v>28</v>
      </c>
      <c r="C36" s="19" t="s">
        <v>38</v>
      </c>
      <c r="D36" s="18" t="s">
        <v>117</v>
      </c>
      <c r="P36" s="23" t="s">
        <v>35</v>
      </c>
      <c r="Q36" s="24"/>
      <c r="R36" s="24"/>
      <c r="S36" s="24"/>
      <c r="T36" s="24"/>
      <c r="U36" s="28"/>
    </row>
    <row r="37" spans="2:21">
      <c r="B37" s="19" t="s">
        <v>28</v>
      </c>
      <c r="P37" s="23"/>
      <c r="Q37" s="24"/>
      <c r="R37" s="24"/>
      <c r="S37" s="24"/>
      <c r="T37" s="24"/>
      <c r="U37" s="28"/>
    </row>
    <row r="38" spans="2:21">
      <c r="B38" s="19" t="s">
        <v>38</v>
      </c>
      <c r="C38" s="18" t="s">
        <v>39</v>
      </c>
      <c r="P38" s="23" t="s">
        <v>36</v>
      </c>
      <c r="Q38" s="24"/>
      <c r="R38" s="24"/>
      <c r="S38" s="24"/>
      <c r="T38" s="24"/>
      <c r="U38" s="28"/>
    </row>
    <row r="39" spans="2:21">
      <c r="B39" s="19" t="s">
        <v>28</v>
      </c>
      <c r="C39" s="19" t="s">
        <v>38</v>
      </c>
      <c r="D39" s="18" t="s">
        <v>42</v>
      </c>
      <c r="E39" s="18" t="s">
        <v>140</v>
      </c>
      <c r="P39" s="23" t="s">
        <v>168</v>
      </c>
      <c r="Q39" s="24"/>
      <c r="R39" s="24"/>
      <c r="S39" s="24"/>
      <c r="T39" s="24"/>
      <c r="U39" s="28"/>
    </row>
    <row r="40" spans="2:21">
      <c r="B40" s="19" t="s">
        <v>28</v>
      </c>
      <c r="P40" s="23" t="s">
        <v>159</v>
      </c>
      <c r="Q40" s="24"/>
      <c r="R40" s="24"/>
      <c r="S40" s="24"/>
      <c r="T40" s="24"/>
      <c r="U40" s="28"/>
    </row>
    <row r="41" spans="2:21">
      <c r="B41" s="19" t="s">
        <v>38</v>
      </c>
      <c r="C41" s="18" t="s">
        <v>40</v>
      </c>
      <c r="P41" s="23" t="s">
        <v>160</v>
      </c>
      <c r="Q41" s="24"/>
      <c r="R41" s="24"/>
      <c r="S41" s="24"/>
      <c r="T41" s="24"/>
      <c r="U41" s="28"/>
    </row>
    <row r="42" spans="2:21">
      <c r="C42" s="19" t="s">
        <v>38</v>
      </c>
      <c r="D42" s="18" t="s">
        <v>122</v>
      </c>
      <c r="E42" s="18" t="s">
        <v>139</v>
      </c>
      <c r="P42" s="23" t="s">
        <v>161</v>
      </c>
      <c r="Q42" s="24"/>
      <c r="R42" s="24"/>
      <c r="S42" s="24"/>
      <c r="T42" s="24"/>
      <c r="U42" s="28"/>
    </row>
    <row r="43" spans="2:21">
      <c r="C43" s="19" t="s">
        <v>38</v>
      </c>
      <c r="D43" s="18" t="s">
        <v>118</v>
      </c>
      <c r="P43" s="23" t="s">
        <v>162</v>
      </c>
      <c r="Q43" s="24"/>
      <c r="R43" s="24"/>
      <c r="S43" s="24"/>
      <c r="T43" s="24"/>
      <c r="U43" s="28"/>
    </row>
    <row r="44" spans="2:21">
      <c r="C44" s="19" t="s">
        <v>28</v>
      </c>
      <c r="D44" s="19" t="s">
        <v>38</v>
      </c>
      <c r="E44" s="18" t="s">
        <v>119</v>
      </c>
      <c r="P44" s="23" t="s">
        <v>163</v>
      </c>
      <c r="Q44" s="24"/>
      <c r="R44" s="24"/>
      <c r="S44" s="24"/>
      <c r="T44" s="24"/>
      <c r="U44" s="28"/>
    </row>
    <row r="45" spans="2:21">
      <c r="C45" s="19" t="s">
        <v>28</v>
      </c>
      <c r="E45" s="19" t="s">
        <v>38</v>
      </c>
      <c r="F45" s="18" t="s">
        <v>120</v>
      </c>
      <c r="P45" s="25"/>
      <c r="Q45" s="26"/>
      <c r="R45" s="26"/>
      <c r="S45" s="26"/>
      <c r="T45" s="26"/>
      <c r="U45" s="29"/>
    </row>
    <row r="46" spans="2:21">
      <c r="C46" s="19" t="s">
        <v>28</v>
      </c>
      <c r="D46" s="18" t="s">
        <v>121</v>
      </c>
      <c r="E46" s="18" t="s">
        <v>121</v>
      </c>
      <c r="F46" s="18" t="s">
        <v>121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8"/>
  <sheetViews>
    <sheetView zoomScaleNormal="100" workbookViewId="0">
      <pane ySplit="4" topLeftCell="A71" activePane="bottomLeft" state="frozen"/>
      <selection pane="bottomLeft" activeCell="D94" sqref="D94"/>
    </sheetView>
  </sheetViews>
  <sheetFormatPr defaultRowHeight="10.5"/>
  <cols>
    <col min="1" max="1" width="2.625" style="1" customWidth="1"/>
    <col min="2" max="2" width="2.75" style="1" customWidth="1"/>
    <col min="3" max="3" width="23.875" style="1" bestFit="1" customWidth="1"/>
    <col min="4" max="4" width="13.875" style="1" customWidth="1"/>
    <col min="5" max="5" width="4" style="1" customWidth="1"/>
    <col min="6" max="7" width="12.625" style="1" customWidth="1"/>
    <col min="8" max="8" width="9.75" style="1" bestFit="1" customWidth="1"/>
    <col min="9" max="9" width="4.25" style="1" bestFit="1" customWidth="1"/>
    <col min="10" max="10" width="5.625" style="1" bestFit="1" customWidth="1"/>
    <col min="11" max="11" width="3.25" style="1" bestFit="1" customWidth="1"/>
    <col min="12" max="13" width="4.375" style="1" bestFit="1" customWidth="1"/>
    <col min="14" max="14" width="5.75" style="1" bestFit="1" customWidth="1"/>
    <col min="15" max="15" width="17.625" style="1" customWidth="1"/>
    <col min="16" max="16" width="4.75" style="1" customWidth="1"/>
    <col min="17" max="17" width="32.625" style="2" customWidth="1"/>
    <col min="18" max="18" width="17.625" style="2" customWidth="1"/>
    <col min="19" max="19" width="2.625" style="1" customWidth="1"/>
    <col min="20" max="16384" width="9" style="1"/>
  </cols>
  <sheetData>
    <row r="1" spans="1:18">
      <c r="A1" s="17" t="s">
        <v>26</v>
      </c>
    </row>
    <row r="2" spans="1:18">
      <c r="Q2" s="2" t="s">
        <v>0</v>
      </c>
      <c r="R2" s="2" t="s">
        <v>1</v>
      </c>
    </row>
    <row r="3" spans="1:18">
      <c r="Q3" s="2" t="str">
        <f>"DROP TABLE " &amp; $D5 &amp; ";"</f>
        <v>DROP TABLE T_QUESTION_HEAD;</v>
      </c>
    </row>
    <row r="4" spans="1:18">
      <c r="A4" s="1" t="s">
        <v>2</v>
      </c>
      <c r="B4" s="3"/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6"/>
      <c r="Q4" s="2" t="str">
        <f>"CREATE TABLE " &amp; $D5 &amp; " ("</f>
        <v>CREATE TABLE T_QUESTION_HEAD (</v>
      </c>
      <c r="R4" s="7"/>
    </row>
    <row r="5" spans="1:18">
      <c r="A5" s="1" t="s">
        <v>2</v>
      </c>
      <c r="B5" s="8">
        <v>1</v>
      </c>
      <c r="C5" s="8" t="s">
        <v>174</v>
      </c>
      <c r="D5" s="8" t="s">
        <v>173</v>
      </c>
      <c r="E5" s="9">
        <v>1</v>
      </c>
      <c r="F5" s="10" t="s">
        <v>177</v>
      </c>
      <c r="G5" s="10" t="s">
        <v>230</v>
      </c>
      <c r="H5" s="11" t="s">
        <v>63</v>
      </c>
      <c r="I5" s="12"/>
      <c r="J5" s="12"/>
      <c r="K5" s="11" t="s">
        <v>16</v>
      </c>
      <c r="L5" s="12"/>
      <c r="M5" s="12"/>
      <c r="N5" s="11" t="s">
        <v>16</v>
      </c>
      <c r="O5" s="11"/>
      <c r="P5" s="13"/>
      <c r="Q5" s="2" t="str">
        <f t="shared" ref="Q5:Q9" si="0">$G5 &amp; " " &amp; $H5 &amp; " " &amp; IF($N5="○","NOT NULL","") &amp; IF($B6="",""," ,")</f>
        <v>Q_ID INT(3) NOT NULL ,</v>
      </c>
      <c r="R5" s="14"/>
    </row>
    <row r="6" spans="1:18">
      <c r="A6" s="1" t="s">
        <v>2</v>
      </c>
      <c r="B6" s="8">
        <v>1</v>
      </c>
      <c r="C6" s="8" t="s">
        <v>174</v>
      </c>
      <c r="D6" s="8" t="s">
        <v>172</v>
      </c>
      <c r="E6" s="9">
        <v>2</v>
      </c>
      <c r="F6" s="10" t="s">
        <v>178</v>
      </c>
      <c r="G6" s="10" t="s">
        <v>232</v>
      </c>
      <c r="H6" s="11" t="s">
        <v>17</v>
      </c>
      <c r="I6" s="12"/>
      <c r="J6" s="12"/>
      <c r="K6" s="11"/>
      <c r="L6" s="12"/>
      <c r="M6" s="12"/>
      <c r="N6" s="11" t="s">
        <v>16</v>
      </c>
      <c r="O6" s="11"/>
      <c r="P6" s="13"/>
      <c r="Q6" s="2" t="str">
        <f>$G6 &amp; " " &amp; $H6 &amp; " " &amp; IF($N6="○","NOT NULL","") &amp; IF($B8="",""," ,")</f>
        <v>Q_TITLE VARCHAR(45) NOT NULL ,</v>
      </c>
      <c r="R6" s="14"/>
    </row>
    <row r="7" spans="1:18">
      <c r="A7" s="1" t="s">
        <v>2</v>
      </c>
      <c r="B7" s="8">
        <v>1</v>
      </c>
      <c r="C7" s="8" t="s">
        <v>174</v>
      </c>
      <c r="D7" s="8" t="s">
        <v>172</v>
      </c>
      <c r="E7" s="9">
        <v>3</v>
      </c>
      <c r="F7" s="10" t="s">
        <v>71</v>
      </c>
      <c r="G7" s="10" t="s">
        <v>182</v>
      </c>
      <c r="H7" s="11" t="s">
        <v>231</v>
      </c>
      <c r="I7" s="12"/>
      <c r="J7" s="12"/>
      <c r="K7" s="12"/>
      <c r="L7" s="12"/>
      <c r="M7" s="12"/>
      <c r="N7" s="11"/>
      <c r="O7" s="11"/>
      <c r="P7" s="13"/>
      <c r="Q7" s="2" t="str">
        <f>$G7 &amp; " " &amp; $H7 &amp; " " &amp; IF($N7="○","NOT NULL","") &amp; IF($B9="",""," ,")</f>
        <v>Q_INFO VARCHAR(255)  ,</v>
      </c>
      <c r="R7" s="14"/>
    </row>
    <row r="8" spans="1:18">
      <c r="A8" s="1" t="s">
        <v>2</v>
      </c>
      <c r="B8" s="8">
        <v>1</v>
      </c>
      <c r="C8" s="8" t="s">
        <v>174</v>
      </c>
      <c r="D8" s="8" t="s">
        <v>172</v>
      </c>
      <c r="E8" s="9">
        <v>4</v>
      </c>
      <c r="F8" s="9" t="s">
        <v>169</v>
      </c>
      <c r="G8" s="9" t="s">
        <v>170</v>
      </c>
      <c r="H8" s="12" t="s">
        <v>51</v>
      </c>
      <c r="I8" s="12"/>
      <c r="J8" s="12"/>
      <c r="K8" s="12"/>
      <c r="L8" s="12"/>
      <c r="M8" s="12"/>
      <c r="N8" s="11"/>
      <c r="O8" s="11"/>
      <c r="P8" s="13"/>
      <c r="Q8" s="2" t="str">
        <f t="shared" si="0"/>
        <v>ENABLE_FLG BOOLEAN  ,</v>
      </c>
      <c r="R8" s="14"/>
    </row>
    <row r="9" spans="1:18">
      <c r="A9" s="1" t="s">
        <v>2</v>
      </c>
      <c r="B9" s="8">
        <v>1</v>
      </c>
      <c r="C9" s="8" t="s">
        <v>174</v>
      </c>
      <c r="D9" s="8" t="s">
        <v>172</v>
      </c>
      <c r="E9" s="9">
        <v>5</v>
      </c>
      <c r="F9" s="10" t="s">
        <v>49</v>
      </c>
      <c r="G9" s="10" t="s">
        <v>50</v>
      </c>
      <c r="H9" s="11" t="s">
        <v>51</v>
      </c>
      <c r="I9" s="12"/>
      <c r="J9" s="12"/>
      <c r="K9" s="12"/>
      <c r="L9" s="12"/>
      <c r="M9" s="12"/>
      <c r="N9" s="11"/>
      <c r="O9" s="11"/>
      <c r="P9" s="13"/>
      <c r="Q9" s="2" t="str">
        <f t="shared" si="0"/>
        <v>DELETE_FLG BOOLEAN  ,</v>
      </c>
      <c r="R9" s="14"/>
    </row>
    <row r="10" spans="1:18">
      <c r="A10" s="1" t="s">
        <v>2</v>
      </c>
      <c r="B10" s="8">
        <v>1</v>
      </c>
      <c r="C10" s="8" t="s">
        <v>174</v>
      </c>
      <c r="D10" s="8" t="s">
        <v>172</v>
      </c>
      <c r="E10" s="3" t="s">
        <v>18</v>
      </c>
      <c r="F10" s="3" t="s">
        <v>19</v>
      </c>
      <c r="G10" s="3" t="s">
        <v>20</v>
      </c>
      <c r="H10" s="15" t="s">
        <v>21</v>
      </c>
      <c r="I10" s="16" t="s">
        <v>22</v>
      </c>
      <c r="J10" s="16" t="s">
        <v>23</v>
      </c>
      <c r="K10" s="16" t="s">
        <v>15</v>
      </c>
      <c r="L10" s="15"/>
      <c r="M10" s="15"/>
      <c r="N10" s="16"/>
      <c r="O10" s="16"/>
      <c r="P10" s="13"/>
      <c r="Q10" s="14"/>
      <c r="R10" s="14"/>
    </row>
    <row r="11" spans="1:18">
      <c r="A11" s="1" t="s">
        <v>2</v>
      </c>
      <c r="B11" s="8">
        <v>1</v>
      </c>
      <c r="C11" s="8" t="s">
        <v>174</v>
      </c>
      <c r="D11" s="8" t="s">
        <v>172</v>
      </c>
      <c r="E11" s="8">
        <v>1</v>
      </c>
      <c r="F11" s="8" t="s">
        <v>24</v>
      </c>
      <c r="G11" s="8" t="s">
        <v>184</v>
      </c>
      <c r="H11" s="9"/>
      <c r="I11" s="10" t="s">
        <v>25</v>
      </c>
      <c r="J11" s="10" t="s">
        <v>25</v>
      </c>
      <c r="K11" s="11"/>
      <c r="L11" s="12"/>
      <c r="M11" s="12"/>
      <c r="N11" s="11"/>
      <c r="O11" s="11"/>
      <c r="P11" s="13"/>
      <c r="Q11" s="2" t="str">
        <f>IF(F11="PRIMARY","  PRIMARY KEY (" &amp; G11 &amp; ")","")</f>
        <v xml:space="preserve">  PRIMARY KEY (Q_ID)</v>
      </c>
      <c r="R11" s="14"/>
    </row>
    <row r="12" spans="1:18">
      <c r="A12" s="1" t="s">
        <v>2</v>
      </c>
      <c r="Q12" s="2" t="str">
        <f>") ENGINE=InnoDB DEFAULT CHARSET=utf8 " &amp; IF(TRIM(C11)="","","COMMENT '" &amp; C11 &amp; "'") &amp;";"</f>
        <v>) ENGINE=InnoDB DEFAULT CHARSET=utf8 COMMENT '質問ヘッダテーブル';</v>
      </c>
    </row>
    <row r="13" spans="1:18">
      <c r="A13" s="1" t="s">
        <v>2</v>
      </c>
      <c r="Q13" s="2" t="str">
        <f>"DROP TABLE " &amp; $D15 &amp; ";"</f>
        <v>DROP TABLE T_QUESTION_DETAIL;</v>
      </c>
    </row>
    <row r="14" spans="1:18">
      <c r="A14" s="1" t="s">
        <v>72</v>
      </c>
      <c r="B14" s="3"/>
      <c r="C14" s="3" t="s">
        <v>3</v>
      </c>
      <c r="D14" s="3" t="s">
        <v>4</v>
      </c>
      <c r="E14" s="4" t="s">
        <v>73</v>
      </c>
      <c r="F14" s="4" t="s">
        <v>74</v>
      </c>
      <c r="G14" s="4" t="s">
        <v>75</v>
      </c>
      <c r="H14" s="5" t="s">
        <v>8</v>
      </c>
      <c r="I14" s="5" t="s">
        <v>9</v>
      </c>
      <c r="J14" s="5" t="s">
        <v>10</v>
      </c>
      <c r="K14" s="5" t="s">
        <v>11</v>
      </c>
      <c r="L14" s="5" t="s">
        <v>12</v>
      </c>
      <c r="M14" s="5" t="s">
        <v>13</v>
      </c>
      <c r="N14" s="5" t="s">
        <v>76</v>
      </c>
      <c r="O14" s="5" t="s">
        <v>15</v>
      </c>
      <c r="P14" s="6"/>
      <c r="Q14" s="2" t="str">
        <f>"CREATE TABLE " &amp; $D15 &amp; " ("</f>
        <v>CREATE TABLE T_QUESTION_DETAIL (</v>
      </c>
      <c r="R14" s="7"/>
    </row>
    <row r="15" spans="1:18">
      <c r="A15" s="1" t="s">
        <v>72</v>
      </c>
      <c r="B15" s="8">
        <v>2</v>
      </c>
      <c r="C15" s="8" t="s">
        <v>175</v>
      </c>
      <c r="D15" s="8" t="s">
        <v>224</v>
      </c>
      <c r="E15" s="9">
        <v>1</v>
      </c>
      <c r="F15" s="10" t="s">
        <v>177</v>
      </c>
      <c r="G15" s="10" t="s">
        <v>180</v>
      </c>
      <c r="H15" s="11" t="s">
        <v>77</v>
      </c>
      <c r="I15" s="12"/>
      <c r="J15" s="12"/>
      <c r="K15" s="11" t="s">
        <v>78</v>
      </c>
      <c r="L15" s="12"/>
      <c r="M15" s="12"/>
      <c r="N15" s="11" t="s">
        <v>78</v>
      </c>
      <c r="O15" s="11"/>
      <c r="P15" s="13"/>
      <c r="Q15" s="2" t="str">
        <f>$G15 &amp; " " &amp; $H15 &amp; " " &amp; IF($N15="○","NOT NULL","") &amp; IF($B16="",""," ,")</f>
        <v>Q_ID INT(3) NOT NULL ,</v>
      </c>
      <c r="R15" s="14"/>
    </row>
    <row r="16" spans="1:18">
      <c r="A16" s="1" t="s">
        <v>72</v>
      </c>
      <c r="B16" s="8">
        <v>2</v>
      </c>
      <c r="C16" s="8" t="s">
        <v>175</v>
      </c>
      <c r="D16" s="8" t="s">
        <v>176</v>
      </c>
      <c r="E16" s="9">
        <v>2</v>
      </c>
      <c r="F16" s="10" t="s">
        <v>183</v>
      </c>
      <c r="G16" s="10" t="s">
        <v>186</v>
      </c>
      <c r="H16" s="11" t="s">
        <v>77</v>
      </c>
      <c r="I16" s="12"/>
      <c r="J16" s="12"/>
      <c r="K16" s="11" t="s">
        <v>78</v>
      </c>
      <c r="L16" s="12"/>
      <c r="M16" s="12"/>
      <c r="N16" s="11" t="s">
        <v>78</v>
      </c>
      <c r="O16" s="11"/>
      <c r="P16" s="13"/>
      <c r="Q16" s="2" t="str">
        <f>$G16 &amp; " " &amp; $H16 &amp; " " &amp; IF($N16="○","NOT NULL","") &amp; IF($B20="",""," ,")</f>
        <v>Q_NO INT(3) NOT NULL ,</v>
      </c>
      <c r="R16" s="14"/>
    </row>
    <row r="17" spans="1:18">
      <c r="A17" s="1" t="s">
        <v>72</v>
      </c>
      <c r="B17" s="8">
        <v>2</v>
      </c>
      <c r="C17" s="8" t="s">
        <v>175</v>
      </c>
      <c r="D17" s="8" t="s">
        <v>176</v>
      </c>
      <c r="E17" s="9">
        <v>3</v>
      </c>
      <c r="F17" s="10" t="s">
        <v>190</v>
      </c>
      <c r="G17" s="10" t="s">
        <v>189</v>
      </c>
      <c r="H17" s="11" t="s">
        <v>48</v>
      </c>
      <c r="I17" s="12"/>
      <c r="J17" s="12"/>
      <c r="K17" s="11"/>
      <c r="L17" s="12"/>
      <c r="M17" s="12"/>
      <c r="N17" s="11" t="s">
        <v>78</v>
      </c>
      <c r="O17" s="11"/>
      <c r="P17" s="13"/>
      <c r="Q17" s="2" t="str">
        <f>$G17 &amp; " " &amp; $H17 &amp; " " &amp; IF($N17="○","NOT NULL","") &amp; IF($B21="",""," ,")</f>
        <v>Q_TEXT VARCHAR(255) NOT NULL ,</v>
      </c>
      <c r="R17" s="14"/>
    </row>
    <row r="18" spans="1:18">
      <c r="A18" s="1" t="s">
        <v>72</v>
      </c>
      <c r="B18" s="8">
        <v>2</v>
      </c>
      <c r="C18" s="8" t="s">
        <v>175</v>
      </c>
      <c r="D18" s="8" t="s">
        <v>176</v>
      </c>
      <c r="E18" s="9">
        <v>4</v>
      </c>
      <c r="F18" s="10" t="s">
        <v>191</v>
      </c>
      <c r="G18" s="10" t="s">
        <v>233</v>
      </c>
      <c r="H18" s="11" t="s">
        <v>77</v>
      </c>
      <c r="I18" s="12"/>
      <c r="J18" s="12"/>
      <c r="K18" s="11"/>
      <c r="L18" s="12"/>
      <c r="M18" s="12"/>
      <c r="N18" s="11" t="s">
        <v>78</v>
      </c>
      <c r="O18" s="11"/>
      <c r="P18" s="13"/>
      <c r="Q18" s="2" t="str">
        <f>$G18 &amp; " " &amp; $H18 &amp; " " &amp; IF($N18="○","NOT NULL","") &amp; IF($B22="",""," ,")</f>
        <v>ANSWER_KIND_ID INT(3) NOT NULL ,</v>
      </c>
      <c r="R18" s="14"/>
    </row>
    <row r="19" spans="1:18">
      <c r="A19" s="1" t="s">
        <v>72</v>
      </c>
      <c r="B19" s="8">
        <v>2</v>
      </c>
      <c r="C19" s="8" t="s">
        <v>175</v>
      </c>
      <c r="D19" s="8" t="s">
        <v>176</v>
      </c>
      <c r="E19" s="9">
        <v>5</v>
      </c>
      <c r="F19" s="10" t="s">
        <v>201</v>
      </c>
      <c r="G19" s="10" t="s">
        <v>203</v>
      </c>
      <c r="H19" s="11" t="s">
        <v>80</v>
      </c>
      <c r="I19" s="12"/>
      <c r="J19" s="12"/>
      <c r="K19" s="12"/>
      <c r="L19" s="12"/>
      <c r="M19" s="12"/>
      <c r="N19" s="11" t="s">
        <v>78</v>
      </c>
      <c r="O19" s="11"/>
      <c r="P19" s="13"/>
      <c r="Q19" s="2" t="str">
        <f t="shared" ref="Q19:Q20" si="1">$G19 &amp; " " &amp; $H19 &amp; " " &amp; IF($N19="○","NOT NULL","") &amp; IF($B20="",""," ,")</f>
        <v>REQUIRED_FLG BOOLEAN NOT NULL ,</v>
      </c>
      <c r="R19" s="14"/>
    </row>
    <row r="20" spans="1:18">
      <c r="A20" s="1" t="s">
        <v>72</v>
      </c>
      <c r="B20" s="8">
        <v>2</v>
      </c>
      <c r="C20" s="8" t="s">
        <v>175</v>
      </c>
      <c r="D20" s="8" t="s">
        <v>176</v>
      </c>
      <c r="E20" s="9">
        <v>6</v>
      </c>
      <c r="F20" s="10" t="s">
        <v>49</v>
      </c>
      <c r="G20" s="10" t="s">
        <v>79</v>
      </c>
      <c r="H20" s="11" t="s">
        <v>80</v>
      </c>
      <c r="I20" s="12"/>
      <c r="J20" s="12"/>
      <c r="K20" s="12"/>
      <c r="L20" s="12"/>
      <c r="M20" s="12"/>
      <c r="N20" s="11"/>
      <c r="O20" s="11"/>
      <c r="P20" s="13"/>
      <c r="Q20" s="2" t="str">
        <f t="shared" si="1"/>
        <v>DELETE_FLG BOOLEAN  ,</v>
      </c>
      <c r="R20" s="14"/>
    </row>
    <row r="21" spans="1:18">
      <c r="A21" s="1" t="s">
        <v>72</v>
      </c>
      <c r="B21" s="8">
        <v>2</v>
      </c>
      <c r="C21" s="8" t="s">
        <v>175</v>
      </c>
      <c r="D21" s="8" t="s">
        <v>176</v>
      </c>
      <c r="E21" s="3" t="s">
        <v>18</v>
      </c>
      <c r="F21" s="3" t="s">
        <v>19</v>
      </c>
      <c r="G21" s="3" t="s">
        <v>20</v>
      </c>
      <c r="H21" s="15" t="s">
        <v>21</v>
      </c>
      <c r="I21" s="16" t="s">
        <v>22</v>
      </c>
      <c r="J21" s="16" t="s">
        <v>23</v>
      </c>
      <c r="K21" s="16" t="s">
        <v>15</v>
      </c>
      <c r="L21" s="15"/>
      <c r="M21" s="15"/>
      <c r="N21" s="16"/>
      <c r="O21" s="16"/>
      <c r="P21" s="13"/>
      <c r="Q21" s="14"/>
      <c r="R21" s="14"/>
    </row>
    <row r="22" spans="1:18">
      <c r="A22" s="1" t="s">
        <v>72</v>
      </c>
      <c r="B22" s="8">
        <v>2</v>
      </c>
      <c r="C22" s="8" t="s">
        <v>175</v>
      </c>
      <c r="D22" s="8" t="s">
        <v>176</v>
      </c>
      <c r="E22" s="8">
        <v>1</v>
      </c>
      <c r="F22" s="8" t="s">
        <v>24</v>
      </c>
      <c r="G22" s="10" t="s">
        <v>187</v>
      </c>
      <c r="H22" s="9"/>
      <c r="I22" s="10" t="s">
        <v>25</v>
      </c>
      <c r="J22" s="10" t="s">
        <v>25</v>
      </c>
      <c r="K22" s="11"/>
      <c r="L22" s="12"/>
      <c r="M22" s="12"/>
      <c r="N22" s="11"/>
      <c r="O22" s="11"/>
      <c r="P22" s="13"/>
      <c r="Q22" s="2" t="str">
        <f>IF(F22="PRIMARY","  PRIMARY KEY (" &amp; G22 &amp; ")","")</f>
        <v xml:space="preserve">  PRIMARY KEY (Q_ID,Q_NO)</v>
      </c>
      <c r="R22" s="14"/>
    </row>
    <row r="23" spans="1:18">
      <c r="A23" s="1" t="s">
        <v>72</v>
      </c>
      <c r="Q23" s="2" t="str">
        <f>") ENGINE=InnoDB DEFAULT CHARSET=utf8 " &amp; IF(TRIM(C22)="","","COMMENT '" &amp; C22 &amp; "'") &amp;";"</f>
        <v>) ENGINE=InnoDB DEFAULT CHARSET=utf8 COMMENT '質問詳細テーブル';</v>
      </c>
    </row>
    <row r="24" spans="1:18">
      <c r="A24" s="1" t="s">
        <v>2</v>
      </c>
      <c r="Q24" s="2" t="str">
        <f>"DROP TABLE " &amp; $D26 &amp; ";"</f>
        <v>DROP TABLE T_ANSWER_KIND;</v>
      </c>
    </row>
    <row r="25" spans="1:18">
      <c r="A25" s="1" t="s">
        <v>72</v>
      </c>
      <c r="B25" s="3"/>
      <c r="C25" s="3" t="s">
        <v>3</v>
      </c>
      <c r="D25" s="3" t="s">
        <v>4</v>
      </c>
      <c r="E25" s="4" t="s">
        <v>73</v>
      </c>
      <c r="F25" s="4" t="s">
        <v>74</v>
      </c>
      <c r="G25" s="4" t="s">
        <v>75</v>
      </c>
      <c r="H25" s="5" t="s">
        <v>8</v>
      </c>
      <c r="I25" s="5" t="s">
        <v>9</v>
      </c>
      <c r="J25" s="5" t="s">
        <v>10</v>
      </c>
      <c r="K25" s="5" t="s">
        <v>11</v>
      </c>
      <c r="L25" s="5" t="s">
        <v>12</v>
      </c>
      <c r="M25" s="5" t="s">
        <v>13</v>
      </c>
      <c r="N25" s="5" t="s">
        <v>76</v>
      </c>
      <c r="O25" s="5" t="s">
        <v>15</v>
      </c>
      <c r="P25" s="6"/>
      <c r="Q25" s="2" t="str">
        <f>"CREATE TABLE " &amp; $D26 &amp; " ("</f>
        <v>CREATE TABLE T_ANSWER_KIND (</v>
      </c>
      <c r="R25" s="7"/>
    </row>
    <row r="26" spans="1:18">
      <c r="A26" s="1" t="s">
        <v>72</v>
      </c>
      <c r="B26" s="8">
        <v>3</v>
      </c>
      <c r="C26" s="8" t="s">
        <v>193</v>
      </c>
      <c r="D26" s="8" t="s">
        <v>257</v>
      </c>
      <c r="E26" s="9">
        <v>1</v>
      </c>
      <c r="F26" s="10" t="s">
        <v>191</v>
      </c>
      <c r="G26" s="10" t="s">
        <v>234</v>
      </c>
      <c r="H26" s="11" t="s">
        <v>77</v>
      </c>
      <c r="I26" s="12"/>
      <c r="J26" s="12"/>
      <c r="K26" s="11" t="s">
        <v>78</v>
      </c>
      <c r="L26" s="12"/>
      <c r="M26" s="12"/>
      <c r="N26" s="11" t="s">
        <v>78</v>
      </c>
      <c r="O26" s="11"/>
      <c r="P26" s="13"/>
      <c r="Q26" s="2" t="str">
        <f t="shared" ref="Q26:Q29" si="2">$G26 &amp; " " &amp; $H26 &amp; " " &amp; IF($N26="○","NOT NULL","") &amp; IF($B27="",""," ,")</f>
        <v>ANSWER_KIND_ID INT(3) NOT NULL ,</v>
      </c>
      <c r="R26" s="14"/>
    </row>
    <row r="27" spans="1:18">
      <c r="A27" s="1" t="s">
        <v>72</v>
      </c>
      <c r="B27" s="8">
        <v>3</v>
      </c>
      <c r="C27" s="8" t="s">
        <v>193</v>
      </c>
      <c r="D27" s="8" t="s">
        <v>194</v>
      </c>
      <c r="E27" s="9">
        <v>2</v>
      </c>
      <c r="F27" s="10" t="s">
        <v>196</v>
      </c>
      <c r="G27" s="10" t="s">
        <v>199</v>
      </c>
      <c r="H27" s="11" t="s">
        <v>77</v>
      </c>
      <c r="I27" s="12"/>
      <c r="J27" s="12"/>
      <c r="K27" s="11" t="s">
        <v>78</v>
      </c>
      <c r="L27" s="12"/>
      <c r="M27" s="12"/>
      <c r="N27" s="11" t="s">
        <v>78</v>
      </c>
      <c r="O27" s="11"/>
      <c r="P27" s="13"/>
      <c r="Q27" s="2" t="str">
        <f t="shared" si="2"/>
        <v>ANSWER_KIND_NO INT(3) NOT NULL ,</v>
      </c>
      <c r="R27" s="14"/>
    </row>
    <row r="28" spans="1:18">
      <c r="A28" s="1" t="s">
        <v>72</v>
      </c>
      <c r="B28" s="8">
        <v>3</v>
      </c>
      <c r="C28" s="8" t="s">
        <v>193</v>
      </c>
      <c r="D28" s="8" t="s">
        <v>194</v>
      </c>
      <c r="E28" s="9">
        <v>3</v>
      </c>
      <c r="F28" s="10" t="s">
        <v>200</v>
      </c>
      <c r="G28" s="10" t="s">
        <v>197</v>
      </c>
      <c r="H28" s="11" t="s">
        <v>246</v>
      </c>
      <c r="I28" s="12"/>
      <c r="J28" s="12"/>
      <c r="K28" s="11"/>
      <c r="L28" s="12"/>
      <c r="M28" s="12"/>
      <c r="N28" s="11" t="s">
        <v>78</v>
      </c>
      <c r="O28" s="11"/>
      <c r="P28" s="13"/>
      <c r="Q28" s="2" t="str">
        <f>$G28 &amp; " " &amp; $H28 &amp; " " &amp; IF($N28="○","NOT NULL","") &amp; IF($B29="",""," ,")</f>
        <v>ANSWER_NAME VARCHAR(45) NOT NULL ,</v>
      </c>
      <c r="R28" s="14"/>
    </row>
    <row r="29" spans="1:18">
      <c r="A29" s="1" t="s">
        <v>72</v>
      </c>
      <c r="B29" s="8">
        <v>3</v>
      </c>
      <c r="C29" s="8" t="s">
        <v>193</v>
      </c>
      <c r="D29" s="8" t="s">
        <v>194</v>
      </c>
      <c r="E29" s="9">
        <v>4</v>
      </c>
      <c r="F29" s="10" t="s">
        <v>49</v>
      </c>
      <c r="G29" s="10" t="s">
        <v>79</v>
      </c>
      <c r="H29" s="11" t="s">
        <v>80</v>
      </c>
      <c r="I29" s="12"/>
      <c r="J29" s="12"/>
      <c r="K29" s="12"/>
      <c r="L29" s="12"/>
      <c r="M29" s="12"/>
      <c r="N29" s="11"/>
      <c r="O29" s="11"/>
      <c r="P29" s="13"/>
      <c r="Q29" s="2" t="str">
        <f t="shared" si="2"/>
        <v>DELETE_FLG BOOLEAN  ,</v>
      </c>
      <c r="R29" s="14"/>
    </row>
    <row r="30" spans="1:18">
      <c r="A30" s="1" t="s">
        <v>72</v>
      </c>
      <c r="B30" s="8">
        <v>3</v>
      </c>
      <c r="C30" s="8" t="s">
        <v>193</v>
      </c>
      <c r="D30" s="8" t="s">
        <v>194</v>
      </c>
      <c r="E30" s="3" t="s">
        <v>18</v>
      </c>
      <c r="F30" s="3" t="s">
        <v>19</v>
      </c>
      <c r="G30" s="3" t="s">
        <v>20</v>
      </c>
      <c r="H30" s="15" t="s">
        <v>21</v>
      </c>
      <c r="I30" s="16" t="s">
        <v>22</v>
      </c>
      <c r="J30" s="16" t="s">
        <v>23</v>
      </c>
      <c r="K30" s="16" t="s">
        <v>15</v>
      </c>
      <c r="L30" s="15"/>
      <c r="M30" s="15"/>
      <c r="N30" s="16"/>
      <c r="O30" s="16"/>
      <c r="P30" s="13"/>
      <c r="Q30" s="14"/>
      <c r="R30" s="14"/>
    </row>
    <row r="31" spans="1:18">
      <c r="A31" s="1" t="s">
        <v>72</v>
      </c>
      <c r="B31" s="8">
        <v>3</v>
      </c>
      <c r="C31" s="8" t="s">
        <v>193</v>
      </c>
      <c r="D31" s="8" t="s">
        <v>194</v>
      </c>
      <c r="E31" s="8">
        <v>1</v>
      </c>
      <c r="F31" s="8" t="s">
        <v>24</v>
      </c>
      <c r="G31" s="10" t="s">
        <v>331</v>
      </c>
      <c r="H31" s="9"/>
      <c r="I31" s="10" t="s">
        <v>25</v>
      </c>
      <c r="J31" s="10" t="s">
        <v>25</v>
      </c>
      <c r="K31" s="11"/>
      <c r="L31" s="12"/>
      <c r="M31" s="12"/>
      <c r="N31" s="11"/>
      <c r="O31" s="11"/>
      <c r="P31" s="13"/>
      <c r="Q31" s="2" t="str">
        <f>IF(F31="PRIMARY","  PRIMARY KEY (" &amp; G31 &amp; ")","")</f>
        <v xml:space="preserve">  PRIMARY KEY (ANSWER_KIND_ID,ANSWER_KIND_NO)</v>
      </c>
      <c r="R31" s="14"/>
    </row>
    <row r="32" spans="1:18">
      <c r="A32" s="1" t="s">
        <v>2</v>
      </c>
      <c r="Q32" s="2" t="str">
        <f>") ENGINE=InnoDB DEFAULT CHARSET=utf8 " &amp; IF(TRIM(C26)="","","COMMENT '" &amp; C26 &amp; "'") &amp;";"</f>
        <v>) ENGINE=InnoDB DEFAULT CHARSET=utf8 COMMENT '回答種別テーブル';</v>
      </c>
    </row>
    <row r="33" spans="1:18">
      <c r="A33" s="1" t="s">
        <v>2</v>
      </c>
      <c r="Q33" s="2" t="str">
        <f>"DROP TABLE " &amp; $D35 &amp; ";"</f>
        <v>DROP TABLE T_USER;</v>
      </c>
    </row>
    <row r="34" spans="1:18">
      <c r="A34" s="1" t="s">
        <v>2</v>
      </c>
      <c r="B34" s="3"/>
      <c r="C34" s="3" t="s">
        <v>3</v>
      </c>
      <c r="D34" s="3" t="s">
        <v>4</v>
      </c>
      <c r="E34" s="4" t="s">
        <v>5</v>
      </c>
      <c r="F34" s="4" t="s">
        <v>6</v>
      </c>
      <c r="G34" s="4" t="s">
        <v>7</v>
      </c>
      <c r="H34" s="5" t="s">
        <v>8</v>
      </c>
      <c r="I34" s="5" t="s">
        <v>9</v>
      </c>
      <c r="J34" s="5" t="s">
        <v>10</v>
      </c>
      <c r="K34" s="5" t="s">
        <v>11</v>
      </c>
      <c r="L34" s="5" t="s">
        <v>12</v>
      </c>
      <c r="M34" s="5" t="s">
        <v>13</v>
      </c>
      <c r="N34" s="5" t="s">
        <v>14</v>
      </c>
      <c r="O34" s="5" t="s">
        <v>15</v>
      </c>
      <c r="P34" s="6"/>
      <c r="Q34" s="2" t="str">
        <f>"CREATE TABLE " &amp; $D35 &amp; " ("</f>
        <v>CREATE TABLE T_USER (</v>
      </c>
      <c r="R34" s="7"/>
    </row>
    <row r="35" spans="1:18">
      <c r="A35" s="1" t="s">
        <v>2</v>
      </c>
      <c r="B35" s="8">
        <v>4</v>
      </c>
      <c r="C35" s="8" t="s">
        <v>310</v>
      </c>
      <c r="D35" s="8" t="s">
        <v>312</v>
      </c>
      <c r="E35" s="9">
        <v>1</v>
      </c>
      <c r="F35" s="10" t="s">
        <v>313</v>
      </c>
      <c r="G35" s="10" t="s">
        <v>215</v>
      </c>
      <c r="H35" s="11" t="s">
        <v>55</v>
      </c>
      <c r="I35" s="12"/>
      <c r="J35" s="12"/>
      <c r="K35" s="11" t="s">
        <v>16</v>
      </c>
      <c r="L35" s="12"/>
      <c r="M35" s="12"/>
      <c r="N35" s="11" t="s">
        <v>16</v>
      </c>
      <c r="O35" s="11"/>
      <c r="P35" s="13"/>
      <c r="Q35" s="2" t="str">
        <f>$G35 &amp; " " &amp; $H35 &amp; " " &amp; IF($N35="○","NOT NULL","") &amp; IF($B39="",""," ,")</f>
        <v>USER_ID INT(4) NOT NULL ,</v>
      </c>
      <c r="R35" s="14"/>
    </row>
    <row r="36" spans="1:18">
      <c r="A36" s="1" t="s">
        <v>2</v>
      </c>
      <c r="B36" s="8">
        <v>4</v>
      </c>
      <c r="C36" s="8" t="s">
        <v>315</v>
      </c>
      <c r="D36" s="8" t="s">
        <v>317</v>
      </c>
      <c r="E36" s="9">
        <v>2</v>
      </c>
      <c r="F36" s="10" t="s">
        <v>320</v>
      </c>
      <c r="G36" s="10" t="s">
        <v>321</v>
      </c>
      <c r="H36" s="11" t="s">
        <v>246</v>
      </c>
      <c r="I36" s="12"/>
      <c r="J36" s="12"/>
      <c r="K36" s="11"/>
      <c r="L36" s="12"/>
      <c r="M36" s="12"/>
      <c r="N36" s="11" t="s">
        <v>16</v>
      </c>
      <c r="O36" s="11"/>
      <c r="P36" s="13"/>
      <c r="Q36" s="2" t="str">
        <f t="shared" ref="Q36:Q38" si="3">$G36 &amp; " " &amp; $H36 &amp; " " &amp; IF($N36="○","NOT NULL","") &amp; IF($B37="",""," ,")</f>
        <v>USER_NAME VARCHAR(45) NOT NULL ,</v>
      </c>
      <c r="R36" s="14"/>
    </row>
    <row r="37" spans="1:18">
      <c r="A37" s="1" t="s">
        <v>2</v>
      </c>
      <c r="B37" s="8">
        <v>4</v>
      </c>
      <c r="C37" s="8" t="s">
        <v>316</v>
      </c>
      <c r="D37" s="8" t="s">
        <v>318</v>
      </c>
      <c r="E37" s="9">
        <v>3</v>
      </c>
      <c r="F37" s="10" t="s">
        <v>323</v>
      </c>
      <c r="G37" s="10" t="s">
        <v>322</v>
      </c>
      <c r="H37" s="11" t="s">
        <v>246</v>
      </c>
      <c r="I37" s="12"/>
      <c r="J37" s="12"/>
      <c r="K37" s="11"/>
      <c r="L37" s="12"/>
      <c r="M37" s="12"/>
      <c r="N37" s="11" t="s">
        <v>16</v>
      </c>
      <c r="O37" s="11"/>
      <c r="P37" s="13"/>
      <c r="Q37" s="2" t="str">
        <f t="shared" si="3"/>
        <v>MAIL_ADDRESS VARCHAR(45) NOT NULL ,</v>
      </c>
      <c r="R37" s="14"/>
    </row>
    <row r="38" spans="1:18">
      <c r="A38" s="1" t="s">
        <v>2</v>
      </c>
      <c r="B38" s="8">
        <v>4</v>
      </c>
      <c r="C38" s="8" t="s">
        <v>316</v>
      </c>
      <c r="D38" s="8" t="s">
        <v>319</v>
      </c>
      <c r="E38" s="9">
        <v>4</v>
      </c>
      <c r="F38" s="10" t="s">
        <v>326</v>
      </c>
      <c r="G38" s="10" t="s">
        <v>329</v>
      </c>
      <c r="H38" s="11" t="s">
        <v>330</v>
      </c>
      <c r="I38" s="12"/>
      <c r="J38" s="12"/>
      <c r="K38" s="11"/>
      <c r="L38" s="12"/>
      <c r="M38" s="12"/>
      <c r="N38" s="11" t="s">
        <v>16</v>
      </c>
      <c r="O38" s="11"/>
      <c r="P38" s="13"/>
      <c r="Q38" s="2" t="str">
        <f t="shared" si="3"/>
        <v>SEX INT(1) NOT NULL ,</v>
      </c>
      <c r="R38" s="14"/>
    </row>
    <row r="39" spans="1:18">
      <c r="A39" s="1" t="s">
        <v>2</v>
      </c>
      <c r="B39" s="8">
        <v>4</v>
      </c>
      <c r="C39" s="8" t="s">
        <v>309</v>
      </c>
      <c r="D39" s="8" t="s">
        <v>311</v>
      </c>
      <c r="E39" s="9">
        <v>5</v>
      </c>
      <c r="F39" s="10" t="s">
        <v>327</v>
      </c>
      <c r="G39" s="10" t="s">
        <v>328</v>
      </c>
      <c r="H39" s="11" t="s">
        <v>56</v>
      </c>
      <c r="I39" s="12"/>
      <c r="J39" s="12"/>
      <c r="K39" s="11"/>
      <c r="L39" s="12"/>
      <c r="M39" s="12"/>
      <c r="N39" s="11" t="s">
        <v>16</v>
      </c>
      <c r="O39" s="11"/>
      <c r="P39" s="13"/>
      <c r="Q39" s="2" t="str">
        <f t="shared" ref="Q39:Q41" si="4">$G39 &amp; " " &amp; $H39 &amp; " " &amp; IF($N39="○","NOT NULL","") &amp; IF($B40="",""," ,")</f>
        <v>BIRTH_DATE DATE NOT NULL ,</v>
      </c>
      <c r="R39" s="14"/>
    </row>
    <row r="40" spans="1:18">
      <c r="A40" s="1" t="s">
        <v>2</v>
      </c>
      <c r="B40" s="8">
        <v>4</v>
      </c>
      <c r="C40" s="8" t="s">
        <v>309</v>
      </c>
      <c r="D40" s="8" t="s">
        <v>311</v>
      </c>
      <c r="E40" s="9">
        <v>6</v>
      </c>
      <c r="F40" s="10" t="s">
        <v>324</v>
      </c>
      <c r="G40" s="10" t="s">
        <v>325</v>
      </c>
      <c r="H40" s="11" t="s">
        <v>56</v>
      </c>
      <c r="I40" s="12"/>
      <c r="J40" s="12"/>
      <c r="K40" s="11"/>
      <c r="L40" s="12"/>
      <c r="M40" s="12"/>
      <c r="N40" s="11" t="s">
        <v>16</v>
      </c>
      <c r="O40" s="11"/>
      <c r="P40" s="13"/>
      <c r="Q40" s="2" t="str">
        <f t="shared" si="4"/>
        <v>REG_DATE DATE NOT NULL ,</v>
      </c>
      <c r="R40" s="14"/>
    </row>
    <row r="41" spans="1:18">
      <c r="A41" s="1" t="s">
        <v>2</v>
      </c>
      <c r="B41" s="8">
        <v>4</v>
      </c>
      <c r="C41" s="8" t="s">
        <v>309</v>
      </c>
      <c r="D41" s="8" t="s">
        <v>311</v>
      </c>
      <c r="E41" s="9">
        <v>7</v>
      </c>
      <c r="F41" s="10" t="s">
        <v>49</v>
      </c>
      <c r="G41" s="10" t="s">
        <v>50</v>
      </c>
      <c r="H41" s="11" t="s">
        <v>51</v>
      </c>
      <c r="I41" s="12"/>
      <c r="J41" s="12"/>
      <c r="K41" s="12"/>
      <c r="L41" s="12"/>
      <c r="M41" s="12"/>
      <c r="N41" s="11"/>
      <c r="O41" s="11"/>
      <c r="P41" s="13"/>
      <c r="Q41" s="2" t="str">
        <f t="shared" si="4"/>
        <v>DELETE_FLG BOOLEAN  ,</v>
      </c>
      <c r="R41" s="14"/>
    </row>
    <row r="42" spans="1:18">
      <c r="A42" s="1" t="s">
        <v>2</v>
      </c>
      <c r="B42" s="8">
        <v>4</v>
      </c>
      <c r="C42" s="8" t="s">
        <v>309</v>
      </c>
      <c r="D42" s="8" t="s">
        <v>311</v>
      </c>
      <c r="E42" s="3" t="s">
        <v>18</v>
      </c>
      <c r="F42" s="3" t="s">
        <v>19</v>
      </c>
      <c r="G42" s="3" t="s">
        <v>20</v>
      </c>
      <c r="H42" s="15" t="s">
        <v>21</v>
      </c>
      <c r="I42" s="16" t="s">
        <v>22</v>
      </c>
      <c r="J42" s="16" t="s">
        <v>23</v>
      </c>
      <c r="K42" s="16" t="s">
        <v>15</v>
      </c>
      <c r="L42" s="15"/>
      <c r="M42" s="15"/>
      <c r="N42" s="16"/>
      <c r="O42" s="16"/>
      <c r="P42" s="13"/>
      <c r="Q42" s="14"/>
      <c r="R42" s="14"/>
    </row>
    <row r="43" spans="1:18">
      <c r="A43" s="1" t="s">
        <v>2</v>
      </c>
      <c r="B43" s="8">
        <v>4</v>
      </c>
      <c r="C43" s="8" t="s">
        <v>309</v>
      </c>
      <c r="D43" s="8" t="s">
        <v>311</v>
      </c>
      <c r="E43" s="8">
        <v>1</v>
      </c>
      <c r="F43" s="8" t="s">
        <v>24</v>
      </c>
      <c r="G43" s="8" t="s">
        <v>314</v>
      </c>
      <c r="H43" s="9"/>
      <c r="I43" s="10" t="s">
        <v>25</v>
      </c>
      <c r="J43" s="10" t="s">
        <v>25</v>
      </c>
      <c r="K43" s="11"/>
      <c r="L43" s="12"/>
      <c r="M43" s="12"/>
      <c r="N43" s="11"/>
      <c r="O43" s="11"/>
      <c r="P43" s="13"/>
      <c r="Q43" s="2" t="str">
        <f>IF(F43="PRIMARY","  PRIMARY KEY (" &amp; G43 &amp; ")","")</f>
        <v xml:space="preserve">  PRIMARY KEY (USER_ID)</v>
      </c>
      <c r="R43" s="14"/>
    </row>
    <row r="44" spans="1:18">
      <c r="A44" s="1" t="s">
        <v>2</v>
      </c>
      <c r="Q44" s="2" t="str">
        <f>") ENGINE=InnoDB DEFAULT CHARSET=utf8 " &amp; IF(TRIM(C43)="","","COMMENT '" &amp; C43 &amp; "'") &amp;";"</f>
        <v>) ENGINE=InnoDB DEFAULT CHARSET=utf8 COMMENT 'ユーザーテーブル';</v>
      </c>
    </row>
    <row r="45" spans="1:18">
      <c r="A45" s="1" t="s">
        <v>2</v>
      </c>
      <c r="Q45" s="2" t="str">
        <f>"DROP TABLE " &amp; $D47 &amp; ";"</f>
        <v>DROP TABLE T_ANSWER_HEAD;</v>
      </c>
    </row>
    <row r="46" spans="1:18">
      <c r="A46" s="1" t="s">
        <v>72</v>
      </c>
      <c r="B46" s="3"/>
      <c r="C46" s="3" t="s">
        <v>3</v>
      </c>
      <c r="D46" s="3" t="s">
        <v>4</v>
      </c>
      <c r="E46" s="4" t="s">
        <v>73</v>
      </c>
      <c r="F46" s="4" t="s">
        <v>74</v>
      </c>
      <c r="G46" s="4" t="s">
        <v>75</v>
      </c>
      <c r="H46" s="5" t="s">
        <v>8</v>
      </c>
      <c r="I46" s="5" t="s">
        <v>9</v>
      </c>
      <c r="J46" s="5" t="s">
        <v>10</v>
      </c>
      <c r="K46" s="5" t="s">
        <v>11</v>
      </c>
      <c r="L46" s="5" t="s">
        <v>12</v>
      </c>
      <c r="M46" s="5" t="s">
        <v>13</v>
      </c>
      <c r="N46" s="5" t="s">
        <v>76</v>
      </c>
      <c r="O46" s="5" t="s">
        <v>15</v>
      </c>
      <c r="P46" s="6"/>
      <c r="Q46" s="2" t="str">
        <f>"CREATE TABLE " &amp; $D47 &amp; " ("</f>
        <v>CREATE TABLE T_ANSWER_HEAD (</v>
      </c>
      <c r="R46" s="7"/>
    </row>
    <row r="47" spans="1:18">
      <c r="A47" s="1" t="s">
        <v>72</v>
      </c>
      <c r="B47" s="8">
        <v>5</v>
      </c>
      <c r="C47" s="8" t="s">
        <v>204</v>
      </c>
      <c r="D47" s="8" t="s">
        <v>206</v>
      </c>
      <c r="E47" s="9">
        <v>1</v>
      </c>
      <c r="F47" s="10" t="s">
        <v>211</v>
      </c>
      <c r="G47" s="10" t="s">
        <v>237</v>
      </c>
      <c r="H47" s="11" t="s">
        <v>213</v>
      </c>
      <c r="I47" s="12"/>
      <c r="J47" s="12"/>
      <c r="K47" s="11" t="s">
        <v>82</v>
      </c>
      <c r="L47" s="12"/>
      <c r="M47" s="12"/>
      <c r="N47" s="11" t="s">
        <v>82</v>
      </c>
      <c r="O47" s="11"/>
      <c r="P47" s="13"/>
      <c r="Q47" s="2" t="str">
        <f t="shared" ref="Q47:Q50" si="5">$G47 &amp; " " &amp; $H47 &amp; " " &amp; IF($N47="○","NOT NULL","") &amp; IF($B48="",""," ,")</f>
        <v>A_ID INT(4) NOT NULL ,</v>
      </c>
      <c r="R47" s="14"/>
    </row>
    <row r="48" spans="1:18">
      <c r="A48" s="1" t="s">
        <v>83</v>
      </c>
      <c r="B48" s="8">
        <v>5</v>
      </c>
      <c r="C48" s="8" t="s">
        <v>204</v>
      </c>
      <c r="D48" s="8" t="s">
        <v>205</v>
      </c>
      <c r="E48" s="9">
        <v>2</v>
      </c>
      <c r="F48" s="10" t="s">
        <v>210</v>
      </c>
      <c r="G48" s="10" t="s">
        <v>81</v>
      </c>
      <c r="H48" s="11" t="s">
        <v>81</v>
      </c>
      <c r="I48" s="12"/>
      <c r="J48" s="12"/>
      <c r="K48" s="11"/>
      <c r="L48" s="12"/>
      <c r="M48" s="12"/>
      <c r="N48" s="11" t="s">
        <v>82</v>
      </c>
      <c r="O48" s="11"/>
      <c r="P48" s="13"/>
      <c r="Q48" s="2" t="str">
        <f t="shared" si="5"/>
        <v>DATE DATE NOT NULL ,</v>
      </c>
      <c r="R48" s="14"/>
    </row>
    <row r="49" spans="1:18">
      <c r="A49" s="1" t="s">
        <v>83</v>
      </c>
      <c r="B49" s="8">
        <v>5</v>
      </c>
      <c r="C49" s="8" t="s">
        <v>204</v>
      </c>
      <c r="D49" s="8" t="s">
        <v>205</v>
      </c>
      <c r="E49" s="9">
        <v>3</v>
      </c>
      <c r="F49" s="10" t="s">
        <v>214</v>
      </c>
      <c r="G49" s="10" t="s">
        <v>215</v>
      </c>
      <c r="H49" s="11" t="s">
        <v>213</v>
      </c>
      <c r="I49" s="12"/>
      <c r="J49" s="12"/>
      <c r="K49" s="11"/>
      <c r="L49" s="12"/>
      <c r="M49" s="12"/>
      <c r="N49" s="11" t="s">
        <v>82</v>
      </c>
      <c r="O49" s="11"/>
      <c r="P49" s="13"/>
      <c r="Q49" s="2" t="str">
        <f t="shared" si="5"/>
        <v>USER_ID INT(4) NOT NULL ,</v>
      </c>
      <c r="R49" s="14"/>
    </row>
    <row r="50" spans="1:18">
      <c r="A50" s="1" t="s">
        <v>83</v>
      </c>
      <c r="B50" s="8">
        <v>5</v>
      </c>
      <c r="C50" s="8" t="s">
        <v>204</v>
      </c>
      <c r="D50" s="8" t="s">
        <v>205</v>
      </c>
      <c r="E50" s="9">
        <v>4</v>
      </c>
      <c r="F50" s="10" t="s">
        <v>49</v>
      </c>
      <c r="G50" s="10" t="s">
        <v>236</v>
      </c>
      <c r="H50" s="11" t="s">
        <v>80</v>
      </c>
      <c r="I50" s="12"/>
      <c r="J50" s="12"/>
      <c r="K50" s="12"/>
      <c r="L50" s="12"/>
      <c r="M50" s="12"/>
      <c r="N50" s="11"/>
      <c r="O50" s="11"/>
      <c r="P50" s="13"/>
      <c r="Q50" s="2" t="str">
        <f t="shared" si="5"/>
        <v>DELETE_FLG BOOLEAN  ,</v>
      </c>
      <c r="R50" s="14"/>
    </row>
    <row r="51" spans="1:18">
      <c r="A51" s="1" t="s">
        <v>83</v>
      </c>
      <c r="B51" s="8">
        <v>5</v>
      </c>
      <c r="C51" s="8" t="s">
        <v>204</v>
      </c>
      <c r="D51" s="8" t="s">
        <v>205</v>
      </c>
      <c r="E51" s="3" t="s">
        <v>18</v>
      </c>
      <c r="F51" s="3" t="s">
        <v>19</v>
      </c>
      <c r="G51" s="3" t="s">
        <v>20</v>
      </c>
      <c r="H51" s="15" t="s">
        <v>21</v>
      </c>
      <c r="I51" s="16" t="s">
        <v>22</v>
      </c>
      <c r="J51" s="16" t="s">
        <v>23</v>
      </c>
      <c r="K51" s="16" t="s">
        <v>15</v>
      </c>
      <c r="L51" s="15"/>
      <c r="M51" s="15"/>
      <c r="N51" s="16"/>
      <c r="O51" s="16"/>
      <c r="P51" s="13"/>
      <c r="Q51" s="14"/>
      <c r="R51" s="14"/>
    </row>
    <row r="52" spans="1:18">
      <c r="A52" s="1" t="s">
        <v>83</v>
      </c>
      <c r="B52" s="8">
        <v>5</v>
      </c>
      <c r="C52" s="8" t="s">
        <v>204</v>
      </c>
      <c r="D52" s="8" t="s">
        <v>205</v>
      </c>
      <c r="E52" s="8">
        <v>1</v>
      </c>
      <c r="F52" s="8" t="s">
        <v>24</v>
      </c>
      <c r="G52" s="8" t="s">
        <v>212</v>
      </c>
      <c r="H52" s="9"/>
      <c r="I52" s="10" t="s">
        <v>25</v>
      </c>
      <c r="J52" s="10" t="s">
        <v>25</v>
      </c>
      <c r="K52" s="11"/>
      <c r="L52" s="12"/>
      <c r="M52" s="12"/>
      <c r="N52" s="11"/>
      <c r="O52" s="11"/>
      <c r="P52" s="13"/>
      <c r="Q52" s="2" t="str">
        <f>IF(F52="PRIMARY","  PRIMARY KEY (" &amp; G52 &amp; ")","")</f>
        <v xml:space="preserve">  PRIMARY KEY (A_ID)</v>
      </c>
      <c r="R52" s="14"/>
    </row>
    <row r="53" spans="1:18">
      <c r="A53" s="1" t="s">
        <v>83</v>
      </c>
      <c r="Q53" s="2" t="str">
        <f>") ENGINE=InnoDB DEFAULT CHARSET=utf8 " &amp; IF(TRIM(C52)="","","COMMENT '" &amp; C52 &amp; "'") &amp;";"</f>
        <v>) ENGINE=InnoDB DEFAULT CHARSET=utf8 COMMENT '回答ヘッダテーブル';</v>
      </c>
    </row>
    <row r="54" spans="1:18">
      <c r="A54" s="1" t="s">
        <v>2</v>
      </c>
      <c r="Q54" s="2" t="str">
        <f>"DROP TABLE " &amp; $D56 &amp; ";"</f>
        <v>DROP TABLE M_PARAMETOR;</v>
      </c>
    </row>
    <row r="55" spans="1:18">
      <c r="A55" s="1" t="s">
        <v>2</v>
      </c>
      <c r="B55" s="3"/>
      <c r="C55" s="3" t="s">
        <v>3</v>
      </c>
      <c r="D55" s="3" t="s">
        <v>4</v>
      </c>
      <c r="E55" s="4" t="s">
        <v>5</v>
      </c>
      <c r="F55" s="4" t="s">
        <v>6</v>
      </c>
      <c r="G55" s="4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L55" s="5" t="s">
        <v>12</v>
      </c>
      <c r="M55" s="5" t="s">
        <v>13</v>
      </c>
      <c r="N55" s="5" t="s">
        <v>14</v>
      </c>
      <c r="O55" s="5" t="s">
        <v>15</v>
      </c>
      <c r="P55" s="6"/>
      <c r="Q55" s="2" t="str">
        <f>"CREATE TABLE " &amp; $D56 &amp; " ("</f>
        <v>CREATE TABLE M_PARAMETOR (</v>
      </c>
      <c r="R55" s="7"/>
    </row>
    <row r="56" spans="1:18">
      <c r="A56" s="1" t="s">
        <v>2</v>
      </c>
      <c r="B56" s="8">
        <v>6</v>
      </c>
      <c r="C56" s="8" t="s">
        <v>240</v>
      </c>
      <c r="D56" s="8" t="s">
        <v>258</v>
      </c>
      <c r="E56" s="9">
        <v>1</v>
      </c>
      <c r="F56" s="10" t="s">
        <v>243</v>
      </c>
      <c r="G56" s="10" t="s">
        <v>307</v>
      </c>
      <c r="H56" s="11" t="s">
        <v>241</v>
      </c>
      <c r="I56" s="12"/>
      <c r="J56" s="12"/>
      <c r="K56" s="11" t="s">
        <v>16</v>
      </c>
      <c r="L56" s="12"/>
      <c r="M56" s="12"/>
      <c r="N56" s="11" t="s">
        <v>16</v>
      </c>
      <c r="O56" s="11"/>
      <c r="P56" s="13"/>
      <c r="Q56" s="2" t="str">
        <f>$G56 &amp; " " &amp; $H56 &amp; " " &amp; IF($N56="○","NOT NULL","") &amp; IF($B57="",""," ,")</f>
        <v>P_ID INT(3) NOT NULL ,</v>
      </c>
      <c r="R56" s="14"/>
    </row>
    <row r="57" spans="1:18">
      <c r="A57" s="1" t="s">
        <v>2</v>
      </c>
      <c r="B57" s="8">
        <v>6</v>
      </c>
      <c r="C57" s="8" t="s">
        <v>239</v>
      </c>
      <c r="D57" s="8" t="s">
        <v>238</v>
      </c>
      <c r="E57" s="9">
        <v>2</v>
      </c>
      <c r="F57" s="10" t="s">
        <v>244</v>
      </c>
      <c r="G57" s="10" t="s">
        <v>308</v>
      </c>
      <c r="H57" s="11" t="s">
        <v>247</v>
      </c>
      <c r="I57" s="12"/>
      <c r="J57" s="12"/>
      <c r="K57" s="11" t="s">
        <v>16</v>
      </c>
      <c r="L57" s="12"/>
      <c r="M57" s="12"/>
      <c r="N57" s="11" t="s">
        <v>16</v>
      </c>
      <c r="O57" s="11"/>
      <c r="P57" s="13"/>
      <c r="Q57" s="2" t="str">
        <f>$G57 &amp; " " &amp; $H57 &amp; " " &amp; IF($N57="○","NOT NULL","") &amp; IF($B58="",""," ,")</f>
        <v>P_NAME VARCHAR(50) NOT NULL ,</v>
      </c>
      <c r="R57" s="14"/>
    </row>
    <row r="58" spans="1:18">
      <c r="A58" s="1" t="s">
        <v>2</v>
      </c>
      <c r="B58" s="8">
        <v>6</v>
      </c>
      <c r="C58" s="8" t="s">
        <v>239</v>
      </c>
      <c r="D58" s="8" t="s">
        <v>238</v>
      </c>
      <c r="E58" s="9">
        <v>3</v>
      </c>
      <c r="F58" s="10" t="s">
        <v>49</v>
      </c>
      <c r="G58" s="10" t="s">
        <v>50</v>
      </c>
      <c r="H58" s="11" t="s">
        <v>51</v>
      </c>
      <c r="I58" s="12"/>
      <c r="J58" s="12"/>
      <c r="K58" s="12"/>
      <c r="L58" s="12"/>
      <c r="M58" s="12"/>
      <c r="N58" s="11"/>
      <c r="O58" s="11"/>
      <c r="P58" s="13"/>
      <c r="Q58" s="2" t="str">
        <f>$G58 &amp; " " &amp; $H58 &amp; " " &amp; IF($N58="○","NOT NULL","") &amp; IF($B60="",""," ,")</f>
        <v>DELETE_FLG BOOLEAN  ,</v>
      </c>
      <c r="R58" s="14"/>
    </row>
    <row r="59" spans="1:18">
      <c r="A59" s="1" t="s">
        <v>2</v>
      </c>
      <c r="B59" s="8">
        <v>6</v>
      </c>
      <c r="C59" s="8" t="s">
        <v>239</v>
      </c>
      <c r="D59" s="8" t="s">
        <v>238</v>
      </c>
      <c r="E59" s="3" t="s">
        <v>18</v>
      </c>
      <c r="F59" s="3" t="s">
        <v>19</v>
      </c>
      <c r="G59" s="3" t="s">
        <v>20</v>
      </c>
      <c r="H59" s="15" t="s">
        <v>21</v>
      </c>
      <c r="I59" s="16" t="s">
        <v>22</v>
      </c>
      <c r="J59" s="16" t="s">
        <v>23</v>
      </c>
      <c r="K59" s="16" t="s">
        <v>15</v>
      </c>
      <c r="L59" s="15"/>
      <c r="M59" s="15"/>
      <c r="N59" s="16"/>
      <c r="O59" s="16"/>
      <c r="P59" s="13"/>
      <c r="Q59" s="14"/>
      <c r="R59" s="14"/>
    </row>
    <row r="60" spans="1:18">
      <c r="A60" s="1" t="s">
        <v>2</v>
      </c>
      <c r="B60" s="8">
        <v>6</v>
      </c>
      <c r="C60" s="8" t="s">
        <v>239</v>
      </c>
      <c r="D60" s="8" t="s">
        <v>238</v>
      </c>
      <c r="E60" s="8">
        <v>1</v>
      </c>
      <c r="F60" s="8" t="s">
        <v>24</v>
      </c>
      <c r="G60" s="8" t="s">
        <v>251</v>
      </c>
      <c r="H60" s="9"/>
      <c r="I60" s="10" t="s">
        <v>25</v>
      </c>
      <c r="J60" s="10" t="s">
        <v>25</v>
      </c>
      <c r="K60" s="11"/>
      <c r="L60" s="12"/>
      <c r="M60" s="12"/>
      <c r="N60" s="11"/>
      <c r="O60" s="11"/>
      <c r="P60" s="13"/>
      <c r="Q60" s="2" t="str">
        <f>IF(F60="PRIMARY","  PRIMARY KEY (" &amp; G60 &amp; ")","")</f>
        <v xml:space="preserve">  PRIMARY KEY (P_ID)</v>
      </c>
      <c r="R60" s="14"/>
    </row>
    <row r="61" spans="1:18">
      <c r="A61" s="1" t="s">
        <v>2</v>
      </c>
      <c r="Q61" s="2" t="str">
        <f>") ENGINE=InnoDB DEFAULT CHARSET=utf8 " &amp; IF(TRIM(C60)="","","COMMENT '" &amp; C60 &amp; "'") &amp;";"</f>
        <v>) ENGINE=InnoDB DEFAULT CHARSET=utf8 COMMENT 'パラメータマスタ';</v>
      </c>
    </row>
    <row r="62" spans="1:18">
      <c r="A62" s="1" t="s">
        <v>2</v>
      </c>
      <c r="Q62" s="2" t="str">
        <f>"DROP TABLE " &amp; $D64 &amp; ";"</f>
        <v>DROP TABLE T_ANSWER_DETAIL;</v>
      </c>
    </row>
    <row r="63" spans="1:18">
      <c r="A63" s="1" t="s">
        <v>2</v>
      </c>
      <c r="B63" s="3"/>
      <c r="C63" s="3" t="s">
        <v>3</v>
      </c>
      <c r="D63" s="3" t="s">
        <v>4</v>
      </c>
      <c r="E63" s="4" t="s">
        <v>84</v>
      </c>
      <c r="F63" s="4" t="s">
        <v>85</v>
      </c>
      <c r="G63" s="4" t="s">
        <v>86</v>
      </c>
      <c r="H63" s="5" t="s">
        <v>8</v>
      </c>
      <c r="I63" s="5" t="s">
        <v>9</v>
      </c>
      <c r="J63" s="5" t="s">
        <v>10</v>
      </c>
      <c r="K63" s="5" t="s">
        <v>11</v>
      </c>
      <c r="L63" s="5" t="s">
        <v>12</v>
      </c>
      <c r="M63" s="5" t="s">
        <v>13</v>
      </c>
      <c r="N63" s="5" t="s">
        <v>87</v>
      </c>
      <c r="O63" s="5" t="s">
        <v>15</v>
      </c>
      <c r="P63" s="6"/>
      <c r="Q63" s="2" t="str">
        <f>"CREATE TABLE " &amp; $D64 &amp; " ("</f>
        <v>CREATE TABLE T_ANSWER_DETAIL (</v>
      </c>
      <c r="R63" s="7"/>
    </row>
    <row r="64" spans="1:18">
      <c r="A64" s="1" t="s">
        <v>2</v>
      </c>
      <c r="B64" s="8">
        <v>7</v>
      </c>
      <c r="C64" s="8" t="s">
        <v>207</v>
      </c>
      <c r="D64" s="8" t="s">
        <v>209</v>
      </c>
      <c r="E64" s="9">
        <v>1</v>
      </c>
      <c r="F64" s="10" t="s">
        <v>211</v>
      </c>
      <c r="G64" s="10" t="s">
        <v>218</v>
      </c>
      <c r="H64" s="11" t="s">
        <v>213</v>
      </c>
      <c r="I64" s="12"/>
      <c r="J64" s="12"/>
      <c r="K64" s="11" t="s">
        <v>82</v>
      </c>
      <c r="L64" s="12"/>
      <c r="M64" s="12"/>
      <c r="N64" s="11" t="s">
        <v>82</v>
      </c>
      <c r="O64" s="11"/>
      <c r="P64" s="13"/>
      <c r="Q64" s="2" t="str">
        <f t="shared" ref="Q64:Q66" si="6">$G64 &amp; " " &amp; $H64 &amp; " " &amp; IF($N64="○","NOT NULL","") &amp; IF($B65="",""," ,")</f>
        <v>A_ID INT(4) NOT NULL ,</v>
      </c>
      <c r="R64" s="14"/>
    </row>
    <row r="65" spans="1:18">
      <c r="A65" s="1" t="s">
        <v>2</v>
      </c>
      <c r="B65" s="8">
        <v>7</v>
      </c>
      <c r="C65" s="8" t="s">
        <v>207</v>
      </c>
      <c r="D65" s="8" t="s">
        <v>208</v>
      </c>
      <c r="E65" s="9">
        <v>2</v>
      </c>
      <c r="F65" s="10" t="s">
        <v>177</v>
      </c>
      <c r="G65" s="10" t="s">
        <v>219</v>
      </c>
      <c r="H65" s="11" t="s">
        <v>77</v>
      </c>
      <c r="I65" s="12"/>
      <c r="J65" s="12"/>
      <c r="K65" s="11" t="s">
        <v>82</v>
      </c>
      <c r="L65" s="12"/>
      <c r="M65" s="12"/>
      <c r="N65" s="11" t="s">
        <v>82</v>
      </c>
      <c r="O65" s="11"/>
      <c r="P65" s="13"/>
      <c r="Q65" s="2" t="str">
        <f t="shared" si="6"/>
        <v>Q_ID INT(3) NOT NULL ,</v>
      </c>
      <c r="R65" s="14"/>
    </row>
    <row r="66" spans="1:18">
      <c r="A66" s="1" t="s">
        <v>2</v>
      </c>
      <c r="B66" s="8">
        <v>7</v>
      </c>
      <c r="C66" s="8" t="s">
        <v>207</v>
      </c>
      <c r="D66" s="8" t="s">
        <v>208</v>
      </c>
      <c r="E66" s="9">
        <v>3</v>
      </c>
      <c r="F66" s="10" t="s">
        <v>183</v>
      </c>
      <c r="G66" s="10" t="s">
        <v>220</v>
      </c>
      <c r="H66" s="11" t="s">
        <v>77</v>
      </c>
      <c r="I66" s="12"/>
      <c r="J66" s="12"/>
      <c r="K66" s="11" t="s">
        <v>82</v>
      </c>
      <c r="L66" s="12"/>
      <c r="M66" s="12"/>
      <c r="N66" s="11" t="s">
        <v>82</v>
      </c>
      <c r="O66" s="11"/>
      <c r="P66" s="13"/>
      <c r="Q66" s="2" t="str">
        <f t="shared" si="6"/>
        <v>Q_NO INT(3) NOT NULL ,</v>
      </c>
      <c r="R66" s="14"/>
    </row>
    <row r="67" spans="1:18">
      <c r="A67" s="1" t="s">
        <v>2</v>
      </c>
      <c r="B67" s="8">
        <v>7</v>
      </c>
      <c r="C67" s="8" t="s">
        <v>207</v>
      </c>
      <c r="D67" s="8" t="s">
        <v>208</v>
      </c>
      <c r="E67" s="9">
        <v>4</v>
      </c>
      <c r="F67" s="10" t="s">
        <v>217</v>
      </c>
      <c r="G67" s="10" t="s">
        <v>216</v>
      </c>
      <c r="H67" s="11" t="s">
        <v>96</v>
      </c>
      <c r="I67" s="12"/>
      <c r="J67" s="12"/>
      <c r="K67" s="12"/>
      <c r="L67" s="12"/>
      <c r="M67" s="12"/>
      <c r="N67" s="11" t="s">
        <v>82</v>
      </c>
      <c r="O67" s="11"/>
      <c r="P67" s="13"/>
      <c r="Q67" s="2" t="str">
        <f>$G67 &amp; " " &amp; $H67 &amp; " " &amp; IF($N67="○","NOT NULL","") &amp; IF($B69="",""," ,")</f>
        <v>ANSWER VARCHAR(255) NOT NULL ,</v>
      </c>
      <c r="R67" s="14"/>
    </row>
    <row r="68" spans="1:18">
      <c r="A68" s="1" t="s">
        <v>2</v>
      </c>
      <c r="B68" s="8">
        <v>7</v>
      </c>
      <c r="C68" s="8" t="s">
        <v>207</v>
      </c>
      <c r="D68" s="8" t="s">
        <v>208</v>
      </c>
      <c r="E68" s="9">
        <v>5</v>
      </c>
      <c r="F68" s="10" t="s">
        <v>49</v>
      </c>
      <c r="G68" s="10" t="s">
        <v>79</v>
      </c>
      <c r="H68" s="11" t="s">
        <v>80</v>
      </c>
      <c r="I68" s="12"/>
      <c r="J68" s="12"/>
      <c r="K68" s="12"/>
      <c r="L68" s="12"/>
      <c r="M68" s="12"/>
      <c r="N68" s="11"/>
      <c r="O68" s="11"/>
      <c r="P68" s="13"/>
      <c r="Q68" s="2" t="str">
        <f>$G68 &amp; " " &amp; $H68 &amp; " " &amp; IF($N68="○","NOT NULL","") &amp; IF($B70="",""," ,")</f>
        <v>DELETE_FLG BOOLEAN  ,</v>
      </c>
      <c r="R68" s="14"/>
    </row>
    <row r="69" spans="1:18">
      <c r="A69" s="1" t="s">
        <v>2</v>
      </c>
      <c r="B69" s="8">
        <v>7</v>
      </c>
      <c r="C69" s="8" t="s">
        <v>207</v>
      </c>
      <c r="D69" s="8" t="s">
        <v>208</v>
      </c>
      <c r="E69" s="3" t="s">
        <v>18</v>
      </c>
      <c r="F69" s="3" t="s">
        <v>19</v>
      </c>
      <c r="G69" s="3" t="s">
        <v>20</v>
      </c>
      <c r="H69" s="15" t="s">
        <v>21</v>
      </c>
      <c r="I69" s="16" t="s">
        <v>22</v>
      </c>
      <c r="J69" s="16" t="s">
        <v>23</v>
      </c>
      <c r="K69" s="16" t="s">
        <v>15</v>
      </c>
      <c r="L69" s="15"/>
      <c r="M69" s="15"/>
      <c r="N69" s="16"/>
      <c r="O69" s="16"/>
      <c r="P69" s="13"/>
      <c r="Q69" s="14"/>
      <c r="R69" s="14"/>
    </row>
    <row r="70" spans="1:18">
      <c r="A70" s="1" t="s">
        <v>2</v>
      </c>
      <c r="B70" s="8">
        <v>7</v>
      </c>
      <c r="C70" s="8" t="s">
        <v>207</v>
      </c>
      <c r="D70" s="8" t="s">
        <v>208</v>
      </c>
      <c r="E70" s="8">
        <v>1</v>
      </c>
      <c r="F70" s="8" t="s">
        <v>24</v>
      </c>
      <c r="G70" s="8" t="s">
        <v>221</v>
      </c>
      <c r="H70" s="9"/>
      <c r="I70" s="10" t="s">
        <v>25</v>
      </c>
      <c r="J70" s="10" t="s">
        <v>25</v>
      </c>
      <c r="K70" s="11"/>
      <c r="L70" s="12"/>
      <c r="M70" s="12"/>
      <c r="N70" s="11"/>
      <c r="O70" s="11"/>
      <c r="P70" s="13"/>
      <c r="Q70" s="2" t="str">
        <f>IF(F70="PRIMARY","  PRIMARY KEY (" &amp; G70 &amp; ")","")</f>
        <v xml:space="preserve">  PRIMARY KEY (A_ID,Q_ID,Q_NO)</v>
      </c>
      <c r="R70" s="14"/>
    </row>
    <row r="71" spans="1:18">
      <c r="A71" s="1" t="s">
        <v>2</v>
      </c>
      <c r="Q71" s="2" t="str">
        <f>") ENGINE=InnoDB DEFAULT CHARSET=utf8 " &amp; IF(TRIM(C70)="","","COMMENT '" &amp; C70 &amp; "'") &amp;";"</f>
        <v>) ENGINE=InnoDB DEFAULT CHARSET=utf8 COMMENT '回答詳細テーブル';</v>
      </c>
    </row>
    <row r="72" spans="1:18">
      <c r="A72" s="1" t="s">
        <v>2</v>
      </c>
      <c r="Q72" s="2" t="str">
        <f>"DROP TABLE " &amp; $D74 &amp; ";"</f>
        <v>DROP TABLE T_ANSWER_PARAMETOR;</v>
      </c>
    </row>
    <row r="73" spans="1:18">
      <c r="A73" s="1" t="s">
        <v>2</v>
      </c>
      <c r="B73" s="3"/>
      <c r="C73" s="3" t="s">
        <v>3</v>
      </c>
      <c r="D73" s="3" t="s">
        <v>4</v>
      </c>
      <c r="E73" s="4" t="s">
        <v>5</v>
      </c>
      <c r="F73" s="4" t="s">
        <v>6</v>
      </c>
      <c r="G73" s="4" t="s">
        <v>7</v>
      </c>
      <c r="H73" s="5" t="s">
        <v>8</v>
      </c>
      <c r="I73" s="5" t="s">
        <v>9</v>
      </c>
      <c r="J73" s="5" t="s">
        <v>10</v>
      </c>
      <c r="K73" s="5" t="s">
        <v>11</v>
      </c>
      <c r="L73" s="5" t="s">
        <v>12</v>
      </c>
      <c r="M73" s="5" t="s">
        <v>13</v>
      </c>
      <c r="N73" s="5" t="s">
        <v>14</v>
      </c>
      <c r="O73" s="5" t="s">
        <v>15</v>
      </c>
      <c r="P73" s="6"/>
      <c r="Q73" s="2" t="str">
        <f>"CREATE TABLE " &amp; $D74 &amp; " ("</f>
        <v>CREATE TABLE T_ANSWER_PARAMETOR (</v>
      </c>
      <c r="R73" s="7"/>
    </row>
    <row r="74" spans="1:18">
      <c r="A74" s="1" t="s">
        <v>2</v>
      </c>
      <c r="B74" s="8">
        <v>8</v>
      </c>
      <c r="C74" s="8" t="s">
        <v>250</v>
      </c>
      <c r="D74" s="8" t="s">
        <v>249</v>
      </c>
      <c r="E74" s="9">
        <v>1</v>
      </c>
      <c r="F74" s="10" t="s">
        <v>177</v>
      </c>
      <c r="G74" s="10" t="s">
        <v>180</v>
      </c>
      <c r="H74" s="11" t="s">
        <v>52</v>
      </c>
      <c r="I74" s="12"/>
      <c r="J74" s="12"/>
      <c r="K74" s="11" t="s">
        <v>16</v>
      </c>
      <c r="L74" s="12"/>
      <c r="M74" s="12"/>
      <c r="N74" s="11" t="s">
        <v>16</v>
      </c>
      <c r="O74" s="11"/>
      <c r="P74" s="13"/>
      <c r="Q74" s="2" t="str">
        <f t="shared" ref="Q74:Q76" si="7">$G74 &amp; " " &amp; $H74 &amp; " " &amp; IF($N74="○","NOT NULL","") &amp; IF($B75="",""," ,")</f>
        <v>Q_ID INT(3) NOT NULL ,</v>
      </c>
      <c r="R74" s="14"/>
    </row>
    <row r="75" spans="1:18">
      <c r="A75" s="1" t="s">
        <v>2</v>
      </c>
      <c r="B75" s="8">
        <v>8</v>
      </c>
      <c r="C75" s="8" t="s">
        <v>250</v>
      </c>
      <c r="D75" s="8" t="s">
        <v>248</v>
      </c>
      <c r="E75" s="9">
        <v>2</v>
      </c>
      <c r="F75" s="10" t="s">
        <v>183</v>
      </c>
      <c r="G75" s="10" t="s">
        <v>186</v>
      </c>
      <c r="H75" s="11" t="s">
        <v>52</v>
      </c>
      <c r="I75" s="12"/>
      <c r="J75" s="12"/>
      <c r="K75" s="11" t="s">
        <v>16</v>
      </c>
      <c r="L75" s="12"/>
      <c r="M75" s="12"/>
      <c r="N75" s="11" t="s">
        <v>16</v>
      </c>
      <c r="O75" s="11"/>
      <c r="P75" s="13"/>
      <c r="Q75" s="2" t="str">
        <f t="shared" si="7"/>
        <v>Q_NO INT(3) NOT NULL ,</v>
      </c>
      <c r="R75" s="14"/>
    </row>
    <row r="76" spans="1:18">
      <c r="A76" s="1" t="s">
        <v>2</v>
      </c>
      <c r="B76" s="8">
        <v>8</v>
      </c>
      <c r="C76" s="8" t="s">
        <v>250</v>
      </c>
      <c r="D76" s="8" t="s">
        <v>248</v>
      </c>
      <c r="E76" s="9">
        <v>3</v>
      </c>
      <c r="F76" s="10" t="s">
        <v>243</v>
      </c>
      <c r="G76" s="10" t="s">
        <v>252</v>
      </c>
      <c r="H76" s="11" t="s">
        <v>241</v>
      </c>
      <c r="I76" s="12"/>
      <c r="J76" s="12"/>
      <c r="K76" s="11" t="s">
        <v>16</v>
      </c>
      <c r="L76" s="12"/>
      <c r="M76" s="12"/>
      <c r="N76" s="11" t="s">
        <v>16</v>
      </c>
      <c r="O76" s="11"/>
      <c r="P76" s="13"/>
      <c r="Q76" s="2" t="str">
        <f t="shared" si="7"/>
        <v>P_ID INT(3) NOT NULL ,</v>
      </c>
      <c r="R76" s="14"/>
    </row>
    <row r="77" spans="1:18">
      <c r="A77" s="1" t="s">
        <v>2</v>
      </c>
      <c r="B77" s="8">
        <v>8</v>
      </c>
      <c r="C77" s="8" t="s">
        <v>250</v>
      </c>
      <c r="D77" s="8" t="s">
        <v>248</v>
      </c>
      <c r="E77" s="9">
        <v>4</v>
      </c>
      <c r="F77" s="10" t="s">
        <v>217</v>
      </c>
      <c r="G77" s="10" t="s">
        <v>216</v>
      </c>
      <c r="H77" s="11" t="s">
        <v>96</v>
      </c>
      <c r="I77" s="12"/>
      <c r="J77" s="12"/>
      <c r="K77" s="12"/>
      <c r="L77" s="12"/>
      <c r="M77" s="12"/>
      <c r="N77" s="11" t="s">
        <v>16</v>
      </c>
      <c r="O77" s="35" t="s">
        <v>262</v>
      </c>
      <c r="P77" s="13"/>
      <c r="Q77" s="2" t="str">
        <f>$G77 &amp; " " &amp; $H77 &amp; " " &amp; IF($N77="○","NOT NULL","") &amp; IF($B80="",""," ,")</f>
        <v>ANSWER VARCHAR(255) NOT NULL ,</v>
      </c>
      <c r="R77" s="14"/>
    </row>
    <row r="78" spans="1:18">
      <c r="A78" s="1" t="s">
        <v>2</v>
      </c>
      <c r="B78" s="8">
        <v>8</v>
      </c>
      <c r="C78" s="8" t="s">
        <v>250</v>
      </c>
      <c r="D78" s="8" t="s">
        <v>248</v>
      </c>
      <c r="E78" s="9">
        <v>5</v>
      </c>
      <c r="F78" s="10" t="s">
        <v>263</v>
      </c>
      <c r="G78" s="10" t="s">
        <v>256</v>
      </c>
      <c r="H78" s="11" t="s">
        <v>241</v>
      </c>
      <c r="I78" s="12"/>
      <c r="J78" s="12"/>
      <c r="K78" s="12"/>
      <c r="L78" s="12"/>
      <c r="M78" s="12"/>
      <c r="N78" s="11" t="s">
        <v>16</v>
      </c>
      <c r="O78" s="11" t="s">
        <v>264</v>
      </c>
      <c r="P78" s="13"/>
      <c r="Q78" s="2" t="str">
        <f>$G78 &amp; " " &amp; $H78 &amp; " " &amp; IF($N78="○","NOT NULL","") &amp; IF($B81="",""," ,")</f>
        <v>POINT INT(3) NOT NULL ,</v>
      </c>
      <c r="R78" s="14"/>
    </row>
    <row r="79" spans="1:18">
      <c r="A79" s="1" t="s">
        <v>2</v>
      </c>
      <c r="B79" s="8">
        <v>8</v>
      </c>
      <c r="C79" s="8" t="s">
        <v>250</v>
      </c>
      <c r="D79" s="8" t="s">
        <v>248</v>
      </c>
      <c r="E79" s="9">
        <v>6</v>
      </c>
      <c r="F79" s="10" t="s">
        <v>49</v>
      </c>
      <c r="G79" s="10" t="s">
        <v>50</v>
      </c>
      <c r="H79" s="11" t="s">
        <v>51</v>
      </c>
      <c r="I79" s="12"/>
      <c r="J79" s="12"/>
      <c r="K79" s="12"/>
      <c r="L79" s="12"/>
      <c r="M79" s="12"/>
      <c r="N79" s="11"/>
      <c r="O79" s="11"/>
      <c r="P79" s="13"/>
      <c r="Q79" s="2" t="str">
        <f>$G79 &amp; " " &amp; $H79 &amp; " " &amp; IF($N79="○","NOT NULL","") &amp; IF($B81="",""," ,")</f>
        <v>DELETE_FLG BOOLEAN  ,</v>
      </c>
      <c r="R79" s="14"/>
    </row>
    <row r="80" spans="1:18">
      <c r="A80" s="1" t="s">
        <v>2</v>
      </c>
      <c r="B80" s="8">
        <v>8</v>
      </c>
      <c r="C80" s="8" t="s">
        <v>250</v>
      </c>
      <c r="D80" s="8" t="s">
        <v>248</v>
      </c>
      <c r="E80" s="3" t="s">
        <v>18</v>
      </c>
      <c r="F80" s="3" t="s">
        <v>19</v>
      </c>
      <c r="G80" s="3" t="s">
        <v>20</v>
      </c>
      <c r="H80" s="15" t="s">
        <v>21</v>
      </c>
      <c r="I80" s="16" t="s">
        <v>22</v>
      </c>
      <c r="J80" s="16" t="s">
        <v>23</v>
      </c>
      <c r="K80" s="16" t="s">
        <v>15</v>
      </c>
      <c r="L80" s="15"/>
      <c r="M80" s="15"/>
      <c r="N80" s="16"/>
      <c r="O80" s="16"/>
      <c r="P80" s="13"/>
      <c r="Q80" s="14"/>
      <c r="R80" s="14"/>
    </row>
    <row r="81" spans="1:18">
      <c r="A81" s="1" t="s">
        <v>2</v>
      </c>
      <c r="B81" s="8">
        <v>8</v>
      </c>
      <c r="C81" s="8" t="s">
        <v>250</v>
      </c>
      <c r="D81" s="8" t="s">
        <v>248</v>
      </c>
      <c r="E81" s="8">
        <v>1</v>
      </c>
      <c r="F81" s="8" t="s">
        <v>24</v>
      </c>
      <c r="G81" s="8" t="s">
        <v>253</v>
      </c>
      <c r="H81" s="9"/>
      <c r="I81" s="10" t="s">
        <v>25</v>
      </c>
      <c r="J81" s="10" t="s">
        <v>25</v>
      </c>
      <c r="K81" s="11"/>
      <c r="L81" s="12"/>
      <c r="M81" s="12"/>
      <c r="N81" s="11"/>
      <c r="O81" s="11"/>
      <c r="P81" s="13"/>
      <c r="Q81" s="2" t="str">
        <f>IF(F81="PRIMARY","  PRIMARY KEY (" &amp; G81 &amp; ")","")</f>
        <v xml:space="preserve">  PRIMARY KEY (Q_ID,Q_NO,P_ID)</v>
      </c>
      <c r="R81" s="14"/>
    </row>
    <row r="82" spans="1:18">
      <c r="A82" s="1" t="s">
        <v>2</v>
      </c>
      <c r="Q82" s="2" t="str">
        <f>") ENGINE=InnoDB DEFAULT CHARSET=utf8 " &amp; IF(TRIM(C81)="","","COMMENT '" &amp; C81 &amp; "'") &amp;";"</f>
        <v>) ENGINE=InnoDB DEFAULT CHARSET=utf8 COMMENT '回答パラメータテーブル';</v>
      </c>
    </row>
    <row r="83" spans="1:18">
      <c r="Q83" s="2" t="str">
        <f>"DROP TABLE " &amp; $D85 &amp; ";"</f>
        <v>DROP TABLE T_QUESTION_GROUP;</v>
      </c>
    </row>
    <row r="84" spans="1:18">
      <c r="A84" s="1" t="s">
        <v>2</v>
      </c>
      <c r="B84" s="3"/>
      <c r="C84" s="3" t="s">
        <v>3</v>
      </c>
      <c r="D84" s="3" t="s">
        <v>4</v>
      </c>
      <c r="E84" s="4" t="s">
        <v>5</v>
      </c>
      <c r="F84" s="4" t="s">
        <v>6</v>
      </c>
      <c r="G84" s="4" t="s">
        <v>7</v>
      </c>
      <c r="H84" s="5" t="s">
        <v>8</v>
      </c>
      <c r="I84" s="5" t="s">
        <v>9</v>
      </c>
      <c r="J84" s="5" t="s">
        <v>10</v>
      </c>
      <c r="K84" s="5" t="s">
        <v>11</v>
      </c>
      <c r="L84" s="5" t="s">
        <v>12</v>
      </c>
      <c r="M84" s="5" t="s">
        <v>13</v>
      </c>
      <c r="N84" s="5" t="s">
        <v>14</v>
      </c>
      <c r="O84" s="5" t="s">
        <v>15</v>
      </c>
      <c r="P84" s="6"/>
      <c r="Q84" s="2" t="str">
        <f>"CREATE TABLE " &amp; $D85 &amp; " ("</f>
        <v>CREATE TABLE T_QUESTION_GROUP (</v>
      </c>
      <c r="R84" s="7"/>
    </row>
    <row r="85" spans="1:18">
      <c r="A85" s="1" t="s">
        <v>2</v>
      </c>
      <c r="B85" s="8">
        <v>9</v>
      </c>
      <c r="C85" s="8" t="s">
        <v>291</v>
      </c>
      <c r="D85" s="8" t="s">
        <v>332</v>
      </c>
      <c r="E85" s="9">
        <v>1</v>
      </c>
      <c r="F85" s="10" t="s">
        <v>294</v>
      </c>
      <c r="G85" s="10" t="s">
        <v>306</v>
      </c>
      <c r="H85" s="11" t="s">
        <v>52</v>
      </c>
      <c r="I85" s="12"/>
      <c r="J85" s="12"/>
      <c r="K85" s="11" t="s">
        <v>16</v>
      </c>
      <c r="L85" s="12"/>
      <c r="M85" s="12"/>
      <c r="N85" s="11" t="s">
        <v>16</v>
      </c>
      <c r="O85" s="11"/>
      <c r="P85" s="13"/>
      <c r="Q85" s="2" t="str">
        <f>$G85 &amp; " " &amp; $H85 &amp; " " &amp; IF($N85="○","NOT NULL","") &amp; IF($B87="",""," ,")</f>
        <v>Q_G_ID INT(3) NOT NULL ,</v>
      </c>
      <c r="R85" s="14"/>
    </row>
    <row r="86" spans="1:18">
      <c r="A86" s="1" t="s">
        <v>2</v>
      </c>
      <c r="B86" s="8">
        <v>9</v>
      </c>
      <c r="C86" s="8" t="s">
        <v>291</v>
      </c>
      <c r="D86" s="8" t="s">
        <v>290</v>
      </c>
      <c r="E86" s="9">
        <v>2</v>
      </c>
      <c r="F86" s="10" t="s">
        <v>295</v>
      </c>
      <c r="G86" s="10" t="s">
        <v>297</v>
      </c>
      <c r="H86" s="11" t="s">
        <v>17</v>
      </c>
      <c r="I86" s="12"/>
      <c r="J86" s="12"/>
      <c r="K86" s="12"/>
      <c r="L86" s="12"/>
      <c r="M86" s="12"/>
      <c r="N86" s="11"/>
      <c r="O86" s="11"/>
      <c r="P86" s="13"/>
      <c r="Q86" s="2" t="str">
        <f>$G86 &amp; " " &amp; $H86 &amp; " " &amp; IF($N86="○","NOT NULL","") &amp; IF($B88="",""," ,")</f>
        <v>Q_G_TITLE VARCHAR(45)  ,</v>
      </c>
      <c r="R86" s="14"/>
    </row>
    <row r="87" spans="1:18">
      <c r="A87" s="1" t="s">
        <v>2</v>
      </c>
      <c r="B87" s="8">
        <v>9</v>
      </c>
      <c r="C87" s="8" t="s">
        <v>291</v>
      </c>
      <c r="D87" s="8" t="s">
        <v>290</v>
      </c>
      <c r="E87" s="9">
        <v>3</v>
      </c>
      <c r="F87" s="10" t="s">
        <v>71</v>
      </c>
      <c r="G87" s="10" t="s">
        <v>299</v>
      </c>
      <c r="H87" s="11" t="s">
        <v>48</v>
      </c>
      <c r="I87" s="12"/>
      <c r="J87" s="12"/>
      <c r="K87" s="12"/>
      <c r="L87" s="12"/>
      <c r="M87" s="12"/>
      <c r="N87" s="11"/>
      <c r="O87" s="11"/>
      <c r="P87" s="13"/>
      <c r="Q87" s="2" t="str">
        <f t="shared" ref="Q87:Q88" si="8">$G87 &amp; " " &amp; $H87 &amp; " " &amp; IF($N87="○","NOT NULL","") &amp; IF($B88="",""," ,")</f>
        <v>Q_G_INFO VARCHAR(255)  ,</v>
      </c>
      <c r="R87" s="14"/>
    </row>
    <row r="88" spans="1:18">
      <c r="A88" s="1" t="s">
        <v>2</v>
      </c>
      <c r="B88" s="8">
        <v>9</v>
      </c>
      <c r="C88" s="8" t="s">
        <v>291</v>
      </c>
      <c r="D88" s="8" t="s">
        <v>290</v>
      </c>
      <c r="E88" s="9">
        <v>4</v>
      </c>
      <c r="F88" s="10" t="s">
        <v>49</v>
      </c>
      <c r="G88" s="10" t="s">
        <v>50</v>
      </c>
      <c r="H88" s="11" t="s">
        <v>51</v>
      </c>
      <c r="I88" s="12"/>
      <c r="J88" s="12"/>
      <c r="K88" s="12"/>
      <c r="L88" s="12"/>
      <c r="M88" s="12"/>
      <c r="N88" s="11"/>
      <c r="O88" s="11"/>
      <c r="P88" s="13"/>
      <c r="Q88" s="2" t="str">
        <f t="shared" si="8"/>
        <v>DELETE_FLG BOOLEAN  ,</v>
      </c>
      <c r="R88" s="14"/>
    </row>
    <row r="89" spans="1:18">
      <c r="A89" s="1" t="s">
        <v>2</v>
      </c>
      <c r="B89" s="8">
        <v>9</v>
      </c>
      <c r="C89" s="8" t="s">
        <v>291</v>
      </c>
      <c r="D89" s="8" t="s">
        <v>290</v>
      </c>
      <c r="E89" s="3" t="s">
        <v>18</v>
      </c>
      <c r="F89" s="3" t="s">
        <v>19</v>
      </c>
      <c r="G89" s="3" t="s">
        <v>20</v>
      </c>
      <c r="H89" s="15" t="s">
        <v>21</v>
      </c>
      <c r="I89" s="16" t="s">
        <v>22</v>
      </c>
      <c r="J89" s="16" t="s">
        <v>23</v>
      </c>
      <c r="K89" s="16" t="s">
        <v>15</v>
      </c>
      <c r="L89" s="15"/>
      <c r="M89" s="15"/>
      <c r="N89" s="16"/>
      <c r="O89" s="16"/>
      <c r="P89" s="13"/>
      <c r="Q89" s="14"/>
      <c r="R89" s="14"/>
    </row>
    <row r="90" spans="1:18">
      <c r="A90" s="1" t="s">
        <v>2</v>
      </c>
      <c r="B90" s="8">
        <v>9</v>
      </c>
      <c r="C90" s="8" t="s">
        <v>291</v>
      </c>
      <c r="D90" s="8" t="s">
        <v>290</v>
      </c>
      <c r="E90" s="8">
        <v>1</v>
      </c>
      <c r="F90" s="8" t="s">
        <v>24</v>
      </c>
      <c r="G90" s="8" t="s">
        <v>293</v>
      </c>
      <c r="H90" s="9"/>
      <c r="I90" s="10" t="s">
        <v>25</v>
      </c>
      <c r="J90" s="10" t="s">
        <v>25</v>
      </c>
      <c r="K90" s="11"/>
      <c r="L90" s="12"/>
      <c r="M90" s="12"/>
      <c r="N90" s="11"/>
      <c r="O90" s="11"/>
      <c r="P90" s="13"/>
      <c r="Q90" s="2" t="str">
        <f>IF(F90="PRIMARY","  PRIMARY KEY (" &amp; G90 &amp; ")","")</f>
        <v xml:space="preserve">  PRIMARY KEY (Q_G_ID)</v>
      </c>
      <c r="R90" s="14"/>
    </row>
    <row r="91" spans="1:18">
      <c r="A91" s="1" t="s">
        <v>2</v>
      </c>
      <c r="Q91" s="2" t="str">
        <f>") ENGINE=InnoDB DEFAULT CHARSET=utf8 " &amp; IF(TRIM(C90)="","","COMMENT '" &amp; C90 &amp; "'") &amp;";"</f>
        <v>) ENGINE=InnoDB DEFAULT CHARSET=utf8 COMMENT '質問グループテーブル';</v>
      </c>
    </row>
    <row r="92" spans="1:18">
      <c r="Q92" s="2" t="str">
        <f>"DROP TABLE " &amp; $D94 &amp; ";"</f>
        <v>DROP TABLE R_QUESTION_HEAD_GROUP;</v>
      </c>
    </row>
    <row r="93" spans="1:18">
      <c r="A93" s="1" t="s">
        <v>2</v>
      </c>
      <c r="B93" s="3"/>
      <c r="C93" s="3" t="s">
        <v>3</v>
      </c>
      <c r="D93" s="3" t="s">
        <v>4</v>
      </c>
      <c r="E93" s="4" t="s">
        <v>5</v>
      </c>
      <c r="F93" s="4" t="s">
        <v>6</v>
      </c>
      <c r="G93" s="4" t="s">
        <v>7</v>
      </c>
      <c r="H93" s="5" t="s">
        <v>8</v>
      </c>
      <c r="I93" s="5" t="s">
        <v>9</v>
      </c>
      <c r="J93" s="5" t="s">
        <v>10</v>
      </c>
      <c r="K93" s="5" t="s">
        <v>11</v>
      </c>
      <c r="L93" s="5" t="s">
        <v>12</v>
      </c>
      <c r="M93" s="5" t="s">
        <v>13</v>
      </c>
      <c r="N93" s="5" t="s">
        <v>14</v>
      </c>
      <c r="O93" s="5" t="s">
        <v>15</v>
      </c>
      <c r="P93" s="6"/>
      <c r="Q93" s="2" t="str">
        <f>"CREATE TABLE " &amp; $D94 &amp; " ("</f>
        <v>CREATE TABLE R_QUESTION_HEAD_GROUP (</v>
      </c>
      <c r="R93" s="7"/>
    </row>
    <row r="94" spans="1:18">
      <c r="A94" s="1" t="s">
        <v>2</v>
      </c>
      <c r="B94" s="8">
        <v>10</v>
      </c>
      <c r="C94" s="8" t="s">
        <v>302</v>
      </c>
      <c r="D94" s="8" t="s">
        <v>301</v>
      </c>
      <c r="E94" s="9">
        <v>1</v>
      </c>
      <c r="F94" s="10" t="s">
        <v>294</v>
      </c>
      <c r="G94" s="10" t="s">
        <v>303</v>
      </c>
      <c r="H94" s="11" t="s">
        <v>52</v>
      </c>
      <c r="I94" s="12"/>
      <c r="J94" s="12"/>
      <c r="K94" s="11" t="s">
        <v>16</v>
      </c>
      <c r="L94" s="12"/>
      <c r="M94" s="12"/>
      <c r="N94" s="11" t="s">
        <v>16</v>
      </c>
      <c r="O94" s="11"/>
      <c r="P94" s="13"/>
      <c r="Q94" s="2" t="str">
        <f t="shared" ref="Q94:Q95" si="9">$G94 &amp; " " &amp; $H94 &amp; " " &amp; IF($N94="○","NOT NULL","") &amp; IF($B95="",""," ,")</f>
        <v>Q_G_ID INT(3) NOT NULL ,</v>
      </c>
      <c r="R94" s="14"/>
    </row>
    <row r="95" spans="1:18">
      <c r="A95" s="1" t="s">
        <v>2</v>
      </c>
      <c r="B95" s="8">
        <v>10</v>
      </c>
      <c r="C95" s="8" t="s">
        <v>302</v>
      </c>
      <c r="D95" s="8" t="s">
        <v>300</v>
      </c>
      <c r="E95" s="9">
        <v>2</v>
      </c>
      <c r="F95" s="10" t="s">
        <v>177</v>
      </c>
      <c r="G95" s="10" t="s">
        <v>304</v>
      </c>
      <c r="H95" s="11" t="s">
        <v>52</v>
      </c>
      <c r="I95" s="12"/>
      <c r="J95" s="12"/>
      <c r="K95" s="11"/>
      <c r="L95" s="12"/>
      <c r="M95" s="12"/>
      <c r="N95" s="11" t="s">
        <v>16</v>
      </c>
      <c r="O95" s="11"/>
      <c r="P95" s="13"/>
      <c r="Q95" s="2" t="str">
        <f t="shared" si="9"/>
        <v>Q_ID INT(3) NOT NULL ,</v>
      </c>
      <c r="R95" s="14"/>
    </row>
    <row r="96" spans="1:18">
      <c r="A96" s="1" t="s">
        <v>2</v>
      </c>
      <c r="B96" s="8">
        <v>10</v>
      </c>
      <c r="C96" s="8" t="s">
        <v>302</v>
      </c>
      <c r="D96" s="8" t="s">
        <v>300</v>
      </c>
      <c r="E96" s="3" t="s">
        <v>18</v>
      </c>
      <c r="F96" s="3" t="s">
        <v>19</v>
      </c>
      <c r="G96" s="3" t="s">
        <v>20</v>
      </c>
      <c r="H96" s="15" t="s">
        <v>21</v>
      </c>
      <c r="I96" s="16" t="s">
        <v>22</v>
      </c>
      <c r="J96" s="16" t="s">
        <v>23</v>
      </c>
      <c r="K96" s="16" t="s">
        <v>15</v>
      </c>
      <c r="L96" s="15"/>
      <c r="M96" s="15"/>
      <c r="N96" s="16"/>
      <c r="O96" s="16"/>
      <c r="P96" s="13"/>
      <c r="Q96" s="14"/>
      <c r="R96" s="14"/>
    </row>
    <row r="97" spans="1:18">
      <c r="A97" s="1" t="s">
        <v>2</v>
      </c>
      <c r="B97" s="8">
        <v>10</v>
      </c>
      <c r="C97" s="8" t="s">
        <v>302</v>
      </c>
      <c r="D97" s="8" t="s">
        <v>300</v>
      </c>
      <c r="E97" s="8">
        <v>1</v>
      </c>
      <c r="F97" s="8" t="s">
        <v>24</v>
      </c>
      <c r="G97" s="8" t="s">
        <v>305</v>
      </c>
      <c r="H97" s="9"/>
      <c r="I97" s="10" t="s">
        <v>25</v>
      </c>
      <c r="J97" s="10" t="s">
        <v>25</v>
      </c>
      <c r="K97" s="11"/>
      <c r="L97" s="12"/>
      <c r="M97" s="12"/>
      <c r="N97" s="11"/>
      <c r="O97" s="11"/>
      <c r="P97" s="13"/>
      <c r="Q97" s="2" t="str">
        <f>IF(F97="PRIMARY","  PRIMARY KEY (" &amp; G97 &amp; ")","")</f>
        <v xml:space="preserve">  PRIMARY KEY (Q_G_ID,Q_ID)</v>
      </c>
      <c r="R97" s="14"/>
    </row>
    <row r="98" spans="1:18">
      <c r="A98" s="1" t="s">
        <v>2</v>
      </c>
      <c r="Q98" s="2" t="str">
        <f>") ENGINE=InnoDB DEFAULT CHARSET=utf8 " &amp; IF(TRIM(C97)="","","COMMENT '" &amp; C97 &amp; "'") &amp;";"</f>
        <v>) ENGINE=InnoDB DEFAULT CHARSET=utf8 COMMENT '質問ヘッダ・グループ関連テーブル';</v>
      </c>
    </row>
  </sheetData>
  <autoFilter ref="A4:D12"/>
  <phoneticPr fontId="3"/>
  <conditionalFormatting sqref="B5:D5 B11 C30:D31 B16:D16 C48:D48 C51:D52 C87:D89">
    <cfRule type="expression" dxfId="83" priority="172">
      <formula>B4=B5</formula>
    </cfRule>
  </conditionalFormatting>
  <conditionalFormatting sqref="E11:G11">
    <cfRule type="expression" dxfId="82" priority="173">
      <formula>E10=E11</formula>
    </cfRule>
  </conditionalFormatting>
  <conditionalFormatting sqref="E10:G10">
    <cfRule type="expression" dxfId="81" priority="174">
      <formula>#REF!=E10</formula>
    </cfRule>
  </conditionalFormatting>
  <conditionalFormatting sqref="B6:D6">
    <cfRule type="expression" dxfId="80" priority="148">
      <formula>B5=B6</formula>
    </cfRule>
  </conditionalFormatting>
  <conditionalFormatting sqref="B47:D47">
    <cfRule type="expression" dxfId="79" priority="110">
      <formula>B46=B47</formula>
    </cfRule>
  </conditionalFormatting>
  <conditionalFormatting sqref="B65 B21:B22">
    <cfRule type="expression" dxfId="78" priority="113">
      <formula>B20=B21</formula>
    </cfRule>
  </conditionalFormatting>
  <conditionalFormatting sqref="E52:F52">
    <cfRule type="expression" dxfId="77" priority="111">
      <formula>E51=E52</formula>
    </cfRule>
  </conditionalFormatting>
  <conditionalFormatting sqref="E51:G51">
    <cfRule type="expression" dxfId="76" priority="112">
      <formula>#REF!=E51</formula>
    </cfRule>
  </conditionalFormatting>
  <conditionalFormatting sqref="B64">
    <cfRule type="expression" dxfId="75" priority="107">
      <formula>B63=B64</formula>
    </cfRule>
  </conditionalFormatting>
  <conditionalFormatting sqref="E70:G70">
    <cfRule type="expression" dxfId="74" priority="108">
      <formula>E69=E70</formula>
    </cfRule>
  </conditionalFormatting>
  <conditionalFormatting sqref="E69:G69">
    <cfRule type="expression" dxfId="73" priority="109">
      <formula>#REF!=E69</formula>
    </cfRule>
  </conditionalFormatting>
  <conditionalFormatting sqref="G52">
    <cfRule type="expression" dxfId="72" priority="105">
      <formula>G51=G52</formula>
    </cfRule>
  </conditionalFormatting>
  <conditionalFormatting sqref="B26:D26">
    <cfRule type="expression" dxfId="71" priority="102">
      <formula>B25=B26</formula>
    </cfRule>
  </conditionalFormatting>
  <conditionalFormatting sqref="E31:F31">
    <cfRule type="expression" dxfId="70" priority="103">
      <formula>E30=E31</formula>
    </cfRule>
  </conditionalFormatting>
  <conditionalFormatting sqref="E30:G30">
    <cfRule type="expression" dxfId="69" priority="104">
      <formula>#REF!=E30</formula>
    </cfRule>
  </conditionalFormatting>
  <conditionalFormatting sqref="C11:D11">
    <cfRule type="expression" dxfId="68" priority="114">
      <formula>C8=C11</formula>
    </cfRule>
  </conditionalFormatting>
  <conditionalFormatting sqref="B15">
    <cfRule type="expression" dxfId="67" priority="95">
      <formula>B14=B15</formula>
    </cfRule>
  </conditionalFormatting>
  <conditionalFormatting sqref="E22:F22">
    <cfRule type="expression" dxfId="66" priority="96">
      <formula>E21=E22</formula>
    </cfRule>
  </conditionalFormatting>
  <conditionalFormatting sqref="E21:G21">
    <cfRule type="expression" dxfId="65" priority="97">
      <formula>#REF!=E21</formula>
    </cfRule>
  </conditionalFormatting>
  <conditionalFormatting sqref="C28:D28">
    <cfRule type="expression" dxfId="64" priority="176">
      <formula>C26=C28</formula>
    </cfRule>
  </conditionalFormatting>
  <conditionalFormatting sqref="B27:D27">
    <cfRule type="expression" dxfId="63" priority="90">
      <formula>B26=B27</formula>
    </cfRule>
  </conditionalFormatting>
  <conditionalFormatting sqref="B20:D20 C39:D39">
    <cfRule type="expression" dxfId="62" priority="184">
      <formula>B16=B20</formula>
    </cfRule>
  </conditionalFormatting>
  <conditionalFormatting sqref="B17:D18">
    <cfRule type="expression" dxfId="61" priority="88">
      <formula>B16=B17</formula>
    </cfRule>
  </conditionalFormatting>
  <conditionalFormatting sqref="C15:D15">
    <cfRule type="expression" dxfId="60" priority="86">
      <formula>C14=C15</formula>
    </cfRule>
  </conditionalFormatting>
  <conditionalFormatting sqref="B7:D10">
    <cfRule type="expression" dxfId="59" priority="85">
      <formula>B6=B7</formula>
    </cfRule>
  </conditionalFormatting>
  <conditionalFormatting sqref="C21:D21">
    <cfRule type="expression" dxfId="58" priority="84">
      <formula>C17=C21</formula>
    </cfRule>
  </conditionalFormatting>
  <conditionalFormatting sqref="C22:D22">
    <cfRule type="expression" dxfId="57" priority="83">
      <formula>C18=C22</formula>
    </cfRule>
  </conditionalFormatting>
  <conditionalFormatting sqref="B19:D19">
    <cfRule type="expression" dxfId="56" priority="82">
      <formula>B15=B19</formula>
    </cfRule>
  </conditionalFormatting>
  <conditionalFormatting sqref="C64:D64">
    <cfRule type="expression" dxfId="55" priority="79">
      <formula>C63=C64</formula>
    </cfRule>
  </conditionalFormatting>
  <conditionalFormatting sqref="C65:D65">
    <cfRule type="expression" dxfId="54" priority="80">
      <formula>C64=C65</formula>
    </cfRule>
  </conditionalFormatting>
  <conditionalFormatting sqref="C69:D69">
    <cfRule type="expression" dxfId="53" priority="81">
      <formula>C65=C69</formula>
    </cfRule>
  </conditionalFormatting>
  <conditionalFormatting sqref="C67:D67">
    <cfRule type="expression" dxfId="52" priority="78">
      <formula>C64=C67</formula>
    </cfRule>
  </conditionalFormatting>
  <conditionalFormatting sqref="C66:D66">
    <cfRule type="expression" dxfId="51" priority="77">
      <formula>C65=C66</formula>
    </cfRule>
  </conditionalFormatting>
  <conditionalFormatting sqref="C70:D70">
    <cfRule type="expression" dxfId="50" priority="76">
      <formula>C66=C70</formula>
    </cfRule>
  </conditionalFormatting>
  <conditionalFormatting sqref="C68:D68">
    <cfRule type="expression" dxfId="49" priority="74">
      <formula>C65=C68</formula>
    </cfRule>
  </conditionalFormatting>
  <conditionalFormatting sqref="C29:D29">
    <cfRule type="expression" dxfId="48" priority="73">
      <formula>C27=C29</formula>
    </cfRule>
  </conditionalFormatting>
  <conditionalFormatting sqref="B28:B31">
    <cfRule type="expression" dxfId="47" priority="72">
      <formula>B27=B28</formula>
    </cfRule>
  </conditionalFormatting>
  <conditionalFormatting sqref="B48">
    <cfRule type="expression" dxfId="46" priority="70">
      <formula>B47=B48</formula>
    </cfRule>
  </conditionalFormatting>
  <conditionalFormatting sqref="C49:D50">
    <cfRule type="expression" dxfId="45" priority="69">
      <formula>C48=C49</formula>
    </cfRule>
  </conditionalFormatting>
  <conditionalFormatting sqref="E60:G60">
    <cfRule type="expression" dxfId="44" priority="63">
      <formula>E59=E60</formula>
    </cfRule>
  </conditionalFormatting>
  <conditionalFormatting sqref="B57">
    <cfRule type="expression" dxfId="43" priority="65">
      <formula>B56=B57</formula>
    </cfRule>
  </conditionalFormatting>
  <conditionalFormatting sqref="B56">
    <cfRule type="expression" dxfId="42" priority="62">
      <formula>B55=B56</formula>
    </cfRule>
  </conditionalFormatting>
  <conditionalFormatting sqref="E59:G59">
    <cfRule type="expression" dxfId="41" priority="64">
      <formula>#REF!=E59</formula>
    </cfRule>
  </conditionalFormatting>
  <conditionalFormatting sqref="C56:D56">
    <cfRule type="expression" dxfId="40" priority="59">
      <formula>C55=C56</formula>
    </cfRule>
  </conditionalFormatting>
  <conditionalFormatting sqref="C57:D57">
    <cfRule type="expression" dxfId="39" priority="60">
      <formula>C56=C57</formula>
    </cfRule>
  </conditionalFormatting>
  <conditionalFormatting sqref="B58:B60">
    <cfRule type="expression" dxfId="38" priority="51">
      <formula>B57=B58</formula>
    </cfRule>
  </conditionalFormatting>
  <conditionalFormatting sqref="C58:D60">
    <cfRule type="expression" dxfId="37" priority="50">
      <formula>C57=C58</formula>
    </cfRule>
  </conditionalFormatting>
  <conditionalFormatting sqref="E81:G81">
    <cfRule type="expression" dxfId="36" priority="45">
      <formula>E80=E81</formula>
    </cfRule>
  </conditionalFormatting>
  <conditionalFormatting sqref="B75">
    <cfRule type="expression" dxfId="35" priority="47">
      <formula>B74=B75</formula>
    </cfRule>
  </conditionalFormatting>
  <conditionalFormatting sqref="B74">
    <cfRule type="expression" dxfId="34" priority="44">
      <formula>B73=B74</formula>
    </cfRule>
  </conditionalFormatting>
  <conditionalFormatting sqref="E80:G80">
    <cfRule type="expression" dxfId="33" priority="46">
      <formula>#REF!=E80</formula>
    </cfRule>
  </conditionalFormatting>
  <conditionalFormatting sqref="C74:D74">
    <cfRule type="expression" dxfId="32" priority="41">
      <formula>C73=C74</formula>
    </cfRule>
  </conditionalFormatting>
  <conditionalFormatting sqref="C75:D75">
    <cfRule type="expression" dxfId="31" priority="42">
      <formula>C74=C75</formula>
    </cfRule>
  </conditionalFormatting>
  <conditionalFormatting sqref="C80:D80">
    <cfRule type="expression" dxfId="30" priority="43">
      <formula>C75=C80</formula>
    </cfRule>
  </conditionalFormatting>
  <conditionalFormatting sqref="C77:D77">
    <cfRule type="expression" dxfId="29" priority="40">
      <formula>C74=C77</formula>
    </cfRule>
  </conditionalFormatting>
  <conditionalFormatting sqref="C76:D76">
    <cfRule type="expression" dxfId="28" priority="39">
      <formula>C75=C76</formula>
    </cfRule>
  </conditionalFormatting>
  <conditionalFormatting sqref="C81:D81">
    <cfRule type="expression" dxfId="27" priority="38">
      <formula>C76=C81</formula>
    </cfRule>
  </conditionalFormatting>
  <conditionalFormatting sqref="C79:D79">
    <cfRule type="expression" dxfId="26" priority="36">
      <formula>C75=C79</formula>
    </cfRule>
  </conditionalFormatting>
  <conditionalFormatting sqref="E90:G90">
    <cfRule type="expression" dxfId="25" priority="32">
      <formula>E89=E90</formula>
    </cfRule>
  </conditionalFormatting>
  <conditionalFormatting sqref="C78:D78">
    <cfRule type="expression" dxfId="24" priority="34">
      <formula>C75=C78</formula>
    </cfRule>
  </conditionalFormatting>
  <conditionalFormatting sqref="B85:D85">
    <cfRule type="expression" dxfId="23" priority="31">
      <formula>B84=B85</formula>
    </cfRule>
  </conditionalFormatting>
  <conditionalFormatting sqref="E89:G89">
    <cfRule type="expression" dxfId="22" priority="33">
      <formula>#REF!=E89</formula>
    </cfRule>
  </conditionalFormatting>
  <conditionalFormatting sqref="C90:D90">
    <cfRule type="expression" dxfId="21" priority="29">
      <formula>C87=C90</formula>
    </cfRule>
  </conditionalFormatting>
  <conditionalFormatting sqref="B94:D94">
    <cfRule type="expression" dxfId="20" priority="25">
      <formula>B93=B94</formula>
    </cfRule>
  </conditionalFormatting>
  <conditionalFormatting sqref="E97:G97">
    <cfRule type="expression" dxfId="19" priority="26">
      <formula>E96=E97</formula>
    </cfRule>
  </conditionalFormatting>
  <conditionalFormatting sqref="E96:G96">
    <cfRule type="expression" dxfId="18" priority="27">
      <formula>#REF!=E96</formula>
    </cfRule>
  </conditionalFormatting>
  <conditionalFormatting sqref="B95:D95">
    <cfRule type="expression" dxfId="17" priority="24">
      <formula>B94=B95</formula>
    </cfRule>
  </conditionalFormatting>
  <conditionalFormatting sqref="B86:D86">
    <cfRule type="expression" dxfId="16" priority="21">
      <formula>B85=B86</formula>
    </cfRule>
  </conditionalFormatting>
  <conditionalFormatting sqref="C96:D96">
    <cfRule type="expression" dxfId="15" priority="20">
      <formula>C95=C96</formula>
    </cfRule>
  </conditionalFormatting>
  <conditionalFormatting sqref="C97:D97">
    <cfRule type="expression" dxfId="14" priority="19">
      <formula>C96=C97</formula>
    </cfRule>
  </conditionalFormatting>
  <conditionalFormatting sqref="C42:D43">
    <cfRule type="expression" dxfId="13" priority="18">
      <formula>C41=C42</formula>
    </cfRule>
  </conditionalFormatting>
  <conditionalFormatting sqref="B35:D35">
    <cfRule type="expression" dxfId="12" priority="15">
      <formula>B34=B35</formula>
    </cfRule>
  </conditionalFormatting>
  <conditionalFormatting sqref="E43:F43">
    <cfRule type="expression" dxfId="11" priority="16">
      <formula>E42=E43</formula>
    </cfRule>
  </conditionalFormatting>
  <conditionalFormatting sqref="E42:G42">
    <cfRule type="expression" dxfId="10" priority="17">
      <formula>#REF!=E42</formula>
    </cfRule>
  </conditionalFormatting>
  <conditionalFormatting sqref="G43">
    <cfRule type="expression" dxfId="9" priority="14">
      <formula>G42=G43</formula>
    </cfRule>
  </conditionalFormatting>
  <conditionalFormatting sqref="C40:D41">
    <cfRule type="expression" dxfId="8" priority="12">
      <formula>C39=C40</formula>
    </cfRule>
  </conditionalFormatting>
  <conditionalFormatting sqref="B76:B81">
    <cfRule type="expression" dxfId="7" priority="8">
      <formula>B75=B76</formula>
    </cfRule>
  </conditionalFormatting>
  <conditionalFormatting sqref="B49:B52">
    <cfRule type="expression" dxfId="6" priority="10">
      <formula>B48=B49</formula>
    </cfRule>
  </conditionalFormatting>
  <conditionalFormatting sqref="B66:B70">
    <cfRule type="expression" dxfId="5" priority="9">
      <formula>B65=B66</formula>
    </cfRule>
  </conditionalFormatting>
  <conditionalFormatting sqref="B87:B90">
    <cfRule type="expression" dxfId="4" priority="7">
      <formula>B86=B87</formula>
    </cfRule>
  </conditionalFormatting>
  <conditionalFormatting sqref="B96:B97">
    <cfRule type="expression" dxfId="3" priority="6">
      <formula>B95=B96</formula>
    </cfRule>
  </conditionalFormatting>
  <conditionalFormatting sqref="B36:B43">
    <cfRule type="expression" dxfId="2" priority="3">
      <formula>B35=B36</formula>
    </cfRule>
  </conditionalFormatting>
  <conditionalFormatting sqref="C36:C38">
    <cfRule type="expression" dxfId="1" priority="2">
      <formula>C35=C36</formula>
    </cfRule>
  </conditionalFormatting>
  <conditionalFormatting sqref="D36:D38">
    <cfRule type="expression" dxfId="0" priority="1">
      <formula>D35=D36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B10"/>
  <sheetViews>
    <sheetView workbookViewId="0">
      <selection activeCell="B8" sqref="B8"/>
    </sheetView>
  </sheetViews>
  <sheetFormatPr defaultRowHeight="13.5"/>
  <cols>
    <col min="1" max="16384" width="9" style="18"/>
  </cols>
  <sheetData>
    <row r="8" spans="2:2">
      <c r="B8" s="18" t="s">
        <v>138</v>
      </c>
    </row>
    <row r="9" spans="2:2">
      <c r="B9" s="18" t="s">
        <v>135</v>
      </c>
    </row>
    <row r="10" spans="2:2">
      <c r="B10" s="18" t="s">
        <v>134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128"/>
  <sheetViews>
    <sheetView topLeftCell="A11" zoomScale="70" zoomScaleNormal="70" workbookViewId="0">
      <selection activeCell="N46" sqref="N46"/>
    </sheetView>
  </sheetViews>
  <sheetFormatPr defaultRowHeight="13.5"/>
  <cols>
    <col min="2" max="2" width="18.5" style="18" customWidth="1"/>
    <col min="3" max="3" width="10.5" style="18" bestFit="1" customWidth="1"/>
    <col min="4" max="4" width="12.625" style="18" customWidth="1"/>
    <col min="5" max="5" width="44.125" style="18" customWidth="1"/>
    <col min="6" max="8" width="9" style="18"/>
    <col min="9" max="9" width="9.75" style="18" customWidth="1"/>
    <col min="10" max="14" width="9" style="18"/>
    <col min="15" max="15" width="4" customWidth="1"/>
    <col min="16" max="16" width="28.25" bestFit="1" customWidth="1"/>
    <col min="17" max="17" width="33.875" bestFit="1" customWidth="1"/>
    <col min="18" max="18" width="49.375" customWidth="1"/>
    <col min="20" max="20" width="63.75" bestFit="1" customWidth="1"/>
    <col min="21" max="21" width="62.75" bestFit="1" customWidth="1"/>
  </cols>
  <sheetData>
    <row r="1" spans="2:20">
      <c r="B1" s="18" t="s">
        <v>289</v>
      </c>
      <c r="P1" s="18"/>
      <c r="Q1" s="18"/>
      <c r="R1" s="18"/>
      <c r="S1" s="18"/>
      <c r="T1" s="18"/>
    </row>
    <row r="2" spans="2:20">
      <c r="B2" s="4" t="s">
        <v>5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33">
        <v>10</v>
      </c>
      <c r="M2" s="15">
        <v>11</v>
      </c>
      <c r="P2" s="18"/>
      <c r="Q2" s="18"/>
      <c r="R2" s="18"/>
      <c r="S2" s="18"/>
      <c r="T2" s="18"/>
    </row>
    <row r="3" spans="2:20">
      <c r="B3" s="4" t="s">
        <v>6</v>
      </c>
      <c r="C3" s="16" t="s">
        <v>88</v>
      </c>
      <c r="D3" s="16" t="s">
        <v>27</v>
      </c>
      <c r="E3" s="16" t="s">
        <v>61</v>
      </c>
      <c r="F3" s="16" t="s">
        <v>66</v>
      </c>
      <c r="G3" s="16" t="s">
        <v>67</v>
      </c>
      <c r="H3" s="16" t="s">
        <v>89</v>
      </c>
      <c r="I3" s="16" t="s">
        <v>90</v>
      </c>
      <c r="J3" s="16" t="s">
        <v>71</v>
      </c>
      <c r="K3" s="16" t="s">
        <v>107</v>
      </c>
      <c r="L3" s="33" t="s">
        <v>169</v>
      </c>
      <c r="M3" s="16" t="s">
        <v>49</v>
      </c>
      <c r="P3" s="30"/>
      <c r="Q3" s="30"/>
      <c r="R3" s="30"/>
      <c r="S3" s="30"/>
    </row>
    <row r="4" spans="2:20">
      <c r="B4" s="4" t="s">
        <v>7</v>
      </c>
      <c r="C4" s="16" t="s">
        <v>88</v>
      </c>
      <c r="D4" s="16" t="s">
        <v>91</v>
      </c>
      <c r="E4" s="16" t="s">
        <v>128</v>
      </c>
      <c r="F4" s="16" t="s">
        <v>69</v>
      </c>
      <c r="G4" s="16" t="s">
        <v>70</v>
      </c>
      <c r="H4" s="16" t="s">
        <v>127</v>
      </c>
      <c r="I4" s="16" t="s">
        <v>90</v>
      </c>
      <c r="J4" s="16" t="s">
        <v>133</v>
      </c>
      <c r="K4" s="16" t="s">
        <v>108</v>
      </c>
      <c r="L4" s="33" t="s">
        <v>171</v>
      </c>
      <c r="M4" s="16" t="s">
        <v>92</v>
      </c>
    </row>
    <row r="5" spans="2:20">
      <c r="B5" s="5" t="s">
        <v>8</v>
      </c>
      <c r="C5" s="16" t="s">
        <v>93</v>
      </c>
      <c r="D5" s="16" t="s">
        <v>94</v>
      </c>
      <c r="E5" s="16" t="s">
        <v>62</v>
      </c>
      <c r="F5" s="16" t="s">
        <v>68</v>
      </c>
      <c r="G5" s="16" t="s">
        <v>62</v>
      </c>
      <c r="H5" s="16" t="s">
        <v>95</v>
      </c>
      <c r="I5" s="16" t="s">
        <v>96</v>
      </c>
      <c r="J5" s="16" t="s">
        <v>109</v>
      </c>
      <c r="K5" s="16" t="s">
        <v>96</v>
      </c>
      <c r="L5" s="33" t="s">
        <v>97</v>
      </c>
      <c r="M5" s="16" t="s">
        <v>97</v>
      </c>
      <c r="P5" s="18"/>
      <c r="Q5" s="18"/>
    </row>
    <row r="6" spans="2:20">
      <c r="B6" s="31" t="s">
        <v>54</v>
      </c>
      <c r="C6" s="31">
        <v>1</v>
      </c>
      <c r="D6" s="31" t="s">
        <v>98</v>
      </c>
      <c r="E6" s="31" t="s">
        <v>57</v>
      </c>
      <c r="F6" s="31" t="s">
        <v>99</v>
      </c>
      <c r="G6" s="31" t="s">
        <v>100</v>
      </c>
      <c r="H6" s="31">
        <v>1</v>
      </c>
      <c r="I6" s="31" t="s">
        <v>101</v>
      </c>
      <c r="J6" s="31" t="s">
        <v>102</v>
      </c>
      <c r="K6" s="31" t="s">
        <v>103</v>
      </c>
      <c r="L6" s="34" t="b">
        <v>1</v>
      </c>
      <c r="M6" s="31" t="b">
        <v>0</v>
      </c>
      <c r="N6" s="36"/>
      <c r="O6">
        <v>1</v>
      </c>
      <c r="P6" s="30" t="str">
        <f>"DELETE FROM " &amp; $B6 &amp; " WHERE ID = " &amp; C6 &amp; ";"</f>
        <v>DELETE FROM M_SITE WHERE ID = 1;</v>
      </c>
      <c r="Q6" s="30" t="str">
        <f>"INSERT INTO " &amp; $B6 &amp; " VALUES("</f>
        <v>INSERT INTO M_SITE VALUES(</v>
      </c>
      <c r="R6" s="30" t="str">
        <f xml:space="preserve"> IF(IFERROR(FIND("VAR",C$5),0)&gt;0,""""&amp; C6 &amp; """",C6) &amp; "," &amp; IF(IFERROR(FIND("VAR",D$5),0)&gt;0,""""&amp; D6 &amp; """",D6) &amp; "," &amp; IF(IFERROR(FIND("VAR",E$5),0)&gt;0,""""&amp; E6 &amp; """",E6) &amp; "," &amp;  IF(IFERROR(FIND("VAR",F$5),0)&gt;0,""""&amp; F6 &amp; """",F6)&amp; "," &amp;  IF(IFERROR(FIND("VAR",G$5),0)&gt;0,""""&amp; G6 &amp; """",G6) &amp; "," &amp; IF(IFERROR(FIND("VAR",H$5),0)&gt;0,""""&amp; H6 &amp; """",H6) &amp; "," &amp;  IF(IFERROR(FIND("VAR",I$5),0)&gt;0,""""&amp; I6 &amp; """",I6) &amp; "," &amp; IF(IFERROR(FIND("VAR",J$5),0)&gt;0,""""&amp; J6 &amp; """",J6) &amp; "," &amp; IF(IFERROR(FIND("VAR",K$5),0)&gt;0,""""&amp; K6 &amp; """",K6) &amp; "," &amp; IF(IFERROR(FIND("VAR",L$5),0)&gt;0,""""&amp; L6 &amp; """",L6) &amp; "," &amp; IF(IFERROR(FIND("VAR",M$5),0)&gt;0,""""&amp; M6 &amp; """",M6)</f>
        <v>1,"リクナビ","rikunabi","Shift_JIS","jp",1,"http://next.rikunabi.com/eigyo/","営業、事務、企画系","営業、MR、企画、経理、総務、貿易…",TRUE,FALSE</v>
      </c>
      <c r="S6" s="18" t="s">
        <v>53</v>
      </c>
      <c r="T6" s="18"/>
    </row>
    <row r="7" spans="2:20">
      <c r="B7" s="31" t="s">
        <v>54</v>
      </c>
      <c r="C7" s="31">
        <v>2</v>
      </c>
      <c r="D7" s="31" t="s">
        <v>98</v>
      </c>
      <c r="E7" s="31" t="s">
        <v>57</v>
      </c>
      <c r="F7" s="31" t="s">
        <v>99</v>
      </c>
      <c r="G7" s="31" t="s">
        <v>100</v>
      </c>
      <c r="H7" s="31">
        <v>2</v>
      </c>
      <c r="I7" s="31" t="s">
        <v>104</v>
      </c>
      <c r="J7" s="31" t="s">
        <v>105</v>
      </c>
      <c r="K7" s="31" t="s">
        <v>106</v>
      </c>
      <c r="L7" s="34" t="b">
        <v>1</v>
      </c>
      <c r="M7" s="31" t="b">
        <v>0</v>
      </c>
      <c r="N7" s="36"/>
      <c r="O7">
        <v>2</v>
      </c>
      <c r="P7" s="30" t="str">
        <f t="shared" ref="P7" si="0">"DELETE FROM " &amp; $B7 &amp; " WHERE ID = " &amp; C7 &amp; ";"</f>
        <v>DELETE FROM M_SITE WHERE ID = 2;</v>
      </c>
      <c r="Q7" s="30" t="str">
        <f t="shared" ref="Q7" si="1">"INSERT INTO " &amp; $B7 &amp; " VALUES("</f>
        <v>INSERT INTO M_SITE VALUES(</v>
      </c>
      <c r="R7" s="30" t="str">
        <f t="shared" ref="R7" si="2" xml:space="preserve"> IF(IFERROR(FIND("VAR",C$5),0)&gt;0,""""&amp; C7 &amp; """",C7) &amp; "," &amp; IF(IFERROR(FIND("VAR",D$5),0)&gt;0,""""&amp; D7 &amp; """",D7) &amp; "," &amp; IF(IFERROR(FIND("VAR",E$5),0)&gt;0,""""&amp; E7 &amp; """",E7) &amp; "," &amp;  IF(IFERROR(FIND("VAR",F$5),0)&gt;0,""""&amp; F7 &amp; """",F7)&amp; "," &amp;  IF(IFERROR(FIND("VAR",G$5),0)&gt;0,""""&amp; G7 &amp; """",G7) &amp; "," &amp; IF(IFERROR(FIND("VAR",H$5),0)&gt;0,""""&amp; H7 &amp; """",H7) &amp; "," &amp;  IF(IFERROR(FIND("VAR",I$5),0)&gt;0,""""&amp; I7 &amp; """",I7) &amp; "," &amp; IF(IFERROR(FIND("VAR",J$5),0)&gt;0,""""&amp; J7 &amp; """",J7) &amp; "," &amp; IF(IFERROR(FIND("VAR",K$5),0)&gt;0,""""&amp; K7 &amp; """",K7) &amp; "," &amp; IF(IFERROR(FIND("VAR",L$5),0)&gt;0,""""&amp; L7 &amp; """",L7) &amp; "," &amp; IF(IFERROR(FIND("VAR",M$5),0)&gt;0,""""&amp; M7 &amp; """",M7)</f>
        <v>2,"リクナビ","rikunabi","Shift_JIS","jp",2,"http://next.rikunabi.com/service/","サービス、販売、運輸系","店長、小売、外食、ブライダル、ドライバー…",TRUE,FALSE</v>
      </c>
      <c r="S7" s="18" t="s">
        <v>53</v>
      </c>
    </row>
    <row r="9" spans="2:20">
      <c r="B9" s="4" t="s">
        <v>5</v>
      </c>
      <c r="C9" s="15">
        <v>1</v>
      </c>
      <c r="D9" s="15">
        <v>2</v>
      </c>
      <c r="E9" s="15">
        <v>3</v>
      </c>
      <c r="F9" s="15">
        <v>4</v>
      </c>
      <c r="G9" s="15">
        <v>5</v>
      </c>
    </row>
    <row r="10" spans="2:20">
      <c r="B10" s="4" t="s">
        <v>6</v>
      </c>
      <c r="C10" s="16" t="s">
        <v>177</v>
      </c>
      <c r="D10" s="16" t="s">
        <v>178</v>
      </c>
      <c r="E10" s="16" t="s">
        <v>71</v>
      </c>
      <c r="F10" s="15" t="s">
        <v>169</v>
      </c>
      <c r="G10" s="16" t="s">
        <v>49</v>
      </c>
    </row>
    <row r="11" spans="2:20">
      <c r="B11" s="4" t="s">
        <v>7</v>
      </c>
      <c r="C11" s="16" t="s">
        <v>180</v>
      </c>
      <c r="D11" s="16" t="s">
        <v>181</v>
      </c>
      <c r="E11" s="16" t="s">
        <v>182</v>
      </c>
      <c r="F11" s="15" t="s">
        <v>170</v>
      </c>
      <c r="G11" s="16" t="s">
        <v>50</v>
      </c>
    </row>
    <row r="12" spans="2:20">
      <c r="B12" s="5" t="s">
        <v>8</v>
      </c>
      <c r="C12" s="16" t="s">
        <v>63</v>
      </c>
      <c r="D12" s="16" t="s">
        <v>17</v>
      </c>
      <c r="E12" s="16" t="s">
        <v>48</v>
      </c>
      <c r="F12" s="15" t="s">
        <v>51</v>
      </c>
      <c r="G12" s="16" t="s">
        <v>51</v>
      </c>
      <c r="P12" s="18"/>
      <c r="Q12" s="18"/>
    </row>
    <row r="13" spans="2:20">
      <c r="B13" s="31" t="s">
        <v>229</v>
      </c>
      <c r="C13" s="31">
        <v>1</v>
      </c>
      <c r="D13" s="31" t="s">
        <v>353</v>
      </c>
      <c r="E13" s="31"/>
      <c r="F13" s="31" t="b">
        <v>1</v>
      </c>
      <c r="G13" s="31" t="b">
        <v>0</v>
      </c>
      <c r="P13" s="30" t="str">
        <f>"DELETE FROM " &amp; $B13 &amp; " WHERE ID = " &amp; C13 &amp; ";"</f>
        <v>DELETE FROM T_QUESTION_HEAD WHERE ID = 1;</v>
      </c>
      <c r="Q13" s="30" t="str">
        <f>"INSERT INTO " &amp; $B13 &amp; " VALUES("</f>
        <v>INSERT INTO T_QUESTION_HEAD VALUES(</v>
      </c>
      <c r="R13" s="30" t="str">
        <f xml:space="preserve"> IF(IFERROR(FIND("VAR",C$12),0)&gt;0,""""&amp; C13 &amp; """",C13) &amp; "," &amp; IF(IFERROR(FIND("VAR",D$12),0)&gt;0,""""&amp; D13 &amp; """",D13) &amp; "," &amp; IF(IFERROR(FIND("VAR",E$12),0)&gt;0,""""&amp; E13 &amp; """",E13) &amp; "," &amp;  IF(IFERROR(FIND("VAR",F$12),0)&gt;0,""""&amp; F13 &amp; """",F13)&amp; "," &amp;  IF(IFERROR(FIND("VAR",G$12),0)&gt;0,""""&amp; G13 &amp; """",G13)</f>
        <v>1,"行動に関する質問","",TRUE,FALSE</v>
      </c>
      <c r="S13" s="18" t="s">
        <v>53</v>
      </c>
    </row>
    <row r="14" spans="2:20">
      <c r="B14" s="31" t="s">
        <v>229</v>
      </c>
      <c r="C14" s="31">
        <v>2</v>
      </c>
      <c r="D14" s="31" t="s">
        <v>354</v>
      </c>
      <c r="E14" s="31"/>
      <c r="F14" s="31" t="b">
        <v>1</v>
      </c>
      <c r="G14" s="31" t="b">
        <v>0</v>
      </c>
      <c r="P14" s="30" t="str">
        <f t="shared" ref="P14:P23" si="3">"DELETE FROM " &amp; $B14 &amp; " WHERE ID = " &amp; C14 &amp; ";"</f>
        <v>DELETE FROM T_QUESTION_HEAD WHERE ID = 2;</v>
      </c>
      <c r="Q14" s="30" t="str">
        <f t="shared" ref="Q14:Q23" si="4">"INSERT INTO " &amp; $B14 &amp; " VALUES("</f>
        <v>INSERT INTO T_QUESTION_HEAD VALUES(</v>
      </c>
      <c r="R14" s="30" t="str">
        <f t="shared" ref="R14:R23" si="5" xml:space="preserve"> IF(IFERROR(FIND("VAR",C$12),0)&gt;0,""""&amp; C14 &amp; """",C14) &amp; "," &amp; IF(IFERROR(FIND("VAR",D$12),0)&gt;0,""""&amp; D14 &amp; """",D14) &amp; "," &amp; IF(IFERROR(FIND("VAR",E$12),0)&gt;0,""""&amp; E14 &amp; """",E14) &amp; "," &amp;  IF(IFERROR(FIND("VAR",F$12),0)&gt;0,""""&amp; F14 &amp; """",F14)&amp; "," &amp;  IF(IFERROR(FIND("VAR",G$12),0)&gt;0,""""&amp; G14 &amp; """",G14)</f>
        <v>2,"関心に関する質問","",TRUE,FALSE</v>
      </c>
      <c r="S14" s="18" t="s">
        <v>53</v>
      </c>
    </row>
    <row r="15" spans="2:20">
      <c r="B15" s="31" t="s">
        <v>172</v>
      </c>
      <c r="C15" s="31">
        <v>3</v>
      </c>
      <c r="D15" s="31"/>
      <c r="E15" s="31"/>
      <c r="F15" s="31"/>
      <c r="G15" s="31" t="b">
        <v>0</v>
      </c>
      <c r="P15" s="30" t="str">
        <f t="shared" si="3"/>
        <v>DELETE FROM T_QUESTION_HEAD WHERE ID = 3;</v>
      </c>
      <c r="Q15" s="30" t="str">
        <f t="shared" si="4"/>
        <v>INSERT INTO T_QUESTION_HEAD VALUES(</v>
      </c>
      <c r="R15" s="30" t="str">
        <f t="shared" si="5"/>
        <v>3,"","",,FALSE</v>
      </c>
      <c r="S15" s="18" t="s">
        <v>53</v>
      </c>
    </row>
    <row r="16" spans="2:20">
      <c r="B16" s="31" t="s">
        <v>172</v>
      </c>
      <c r="C16" s="31">
        <v>4</v>
      </c>
      <c r="D16" s="31"/>
      <c r="E16" s="31"/>
      <c r="F16" s="31"/>
      <c r="G16" s="31" t="b">
        <v>0</v>
      </c>
      <c r="P16" s="30" t="str">
        <f t="shared" si="3"/>
        <v>DELETE FROM T_QUESTION_HEAD WHERE ID = 4;</v>
      </c>
      <c r="Q16" s="30" t="str">
        <f t="shared" si="4"/>
        <v>INSERT INTO T_QUESTION_HEAD VALUES(</v>
      </c>
      <c r="R16" s="30" t="str">
        <f t="shared" si="5"/>
        <v>4,"","",,FALSE</v>
      </c>
      <c r="S16" s="18" t="s">
        <v>53</v>
      </c>
    </row>
    <row r="17" spans="2:19">
      <c r="B17" s="31" t="s">
        <v>172</v>
      </c>
      <c r="C17" s="31">
        <v>5</v>
      </c>
      <c r="D17" s="31"/>
      <c r="E17" s="31"/>
      <c r="F17" s="31"/>
      <c r="G17" s="31" t="b">
        <v>0</v>
      </c>
      <c r="P17" s="30" t="str">
        <f t="shared" ref="P17:P18" si="6">"DELETE FROM " &amp; $B17 &amp; " WHERE ID = " &amp; C17 &amp; ";"</f>
        <v>DELETE FROM T_QUESTION_HEAD WHERE ID = 5;</v>
      </c>
      <c r="Q17" s="30" t="str">
        <f t="shared" si="4"/>
        <v>INSERT INTO T_QUESTION_HEAD VALUES(</v>
      </c>
      <c r="R17" s="30" t="str">
        <f t="shared" si="5"/>
        <v>5,"","",,FALSE</v>
      </c>
      <c r="S17" s="18" t="s">
        <v>53</v>
      </c>
    </row>
    <row r="18" spans="2:19">
      <c r="B18" s="31" t="s">
        <v>172</v>
      </c>
      <c r="C18" s="31">
        <v>6</v>
      </c>
      <c r="D18" s="31"/>
      <c r="E18" s="31"/>
      <c r="F18" s="31"/>
      <c r="G18" s="31" t="b">
        <v>0</v>
      </c>
      <c r="P18" s="30" t="str">
        <f t="shared" si="6"/>
        <v>DELETE FROM T_QUESTION_HEAD WHERE ID = 6;</v>
      </c>
      <c r="Q18" s="30" t="str">
        <f t="shared" si="4"/>
        <v>INSERT INTO T_QUESTION_HEAD VALUES(</v>
      </c>
      <c r="R18" s="30" t="str">
        <f t="shared" si="5"/>
        <v>6,"","",,FALSE</v>
      </c>
      <c r="S18" s="18" t="s">
        <v>53</v>
      </c>
    </row>
    <row r="19" spans="2:19">
      <c r="B19" s="31" t="s">
        <v>172</v>
      </c>
      <c r="C19" s="31">
        <v>7</v>
      </c>
      <c r="D19" s="31"/>
      <c r="E19" s="31"/>
      <c r="F19" s="31"/>
      <c r="G19" s="31" t="b">
        <v>0</v>
      </c>
      <c r="P19" s="30" t="str">
        <f t="shared" si="3"/>
        <v>DELETE FROM T_QUESTION_HEAD WHERE ID = 7;</v>
      </c>
      <c r="Q19" s="30" t="str">
        <f t="shared" si="4"/>
        <v>INSERT INTO T_QUESTION_HEAD VALUES(</v>
      </c>
      <c r="R19" s="30" t="str">
        <f t="shared" si="5"/>
        <v>7,"","",,FALSE</v>
      </c>
      <c r="S19" s="18" t="s">
        <v>53</v>
      </c>
    </row>
    <row r="20" spans="2:19">
      <c r="B20" s="31" t="s">
        <v>172</v>
      </c>
      <c r="C20" s="31">
        <v>8</v>
      </c>
      <c r="D20" s="31"/>
      <c r="E20" s="31"/>
      <c r="F20" s="31"/>
      <c r="G20" s="31" t="b">
        <v>0</v>
      </c>
      <c r="P20" s="30" t="str">
        <f t="shared" si="3"/>
        <v>DELETE FROM T_QUESTION_HEAD WHERE ID = 8;</v>
      </c>
      <c r="Q20" s="30" t="str">
        <f t="shared" si="4"/>
        <v>INSERT INTO T_QUESTION_HEAD VALUES(</v>
      </c>
      <c r="R20" s="30" t="str">
        <f t="shared" si="5"/>
        <v>8,"","",,FALSE</v>
      </c>
      <c r="S20" s="18" t="s">
        <v>53</v>
      </c>
    </row>
    <row r="21" spans="2:19">
      <c r="B21" s="31" t="s">
        <v>172</v>
      </c>
      <c r="C21" s="31">
        <v>9</v>
      </c>
      <c r="D21" s="31"/>
      <c r="E21" s="31"/>
      <c r="F21" s="31"/>
      <c r="G21" s="31" t="b">
        <v>0</v>
      </c>
      <c r="P21" s="30" t="str">
        <f t="shared" si="3"/>
        <v>DELETE FROM T_QUESTION_HEAD WHERE ID = 9;</v>
      </c>
      <c r="Q21" s="30" t="str">
        <f t="shared" si="4"/>
        <v>INSERT INTO T_QUESTION_HEAD VALUES(</v>
      </c>
      <c r="R21" s="30" t="str">
        <f t="shared" si="5"/>
        <v>9,"","",,FALSE</v>
      </c>
      <c r="S21" s="18" t="s">
        <v>53</v>
      </c>
    </row>
    <row r="22" spans="2:19">
      <c r="B22" s="31" t="s">
        <v>172</v>
      </c>
      <c r="C22" s="31">
        <v>10</v>
      </c>
      <c r="D22" s="31"/>
      <c r="E22" s="31"/>
      <c r="F22" s="31"/>
      <c r="G22" s="31" t="b">
        <v>0</v>
      </c>
      <c r="P22" s="30" t="str">
        <f t="shared" si="3"/>
        <v>DELETE FROM T_QUESTION_HEAD WHERE ID = 10;</v>
      </c>
      <c r="Q22" s="30" t="str">
        <f t="shared" si="4"/>
        <v>INSERT INTO T_QUESTION_HEAD VALUES(</v>
      </c>
      <c r="R22" s="30" t="str">
        <f t="shared" si="5"/>
        <v>10,"","",,FALSE</v>
      </c>
      <c r="S22" s="18" t="s">
        <v>53</v>
      </c>
    </row>
    <row r="23" spans="2:19">
      <c r="B23" s="31" t="s">
        <v>172</v>
      </c>
      <c r="C23" s="31">
        <v>11</v>
      </c>
      <c r="D23" s="31"/>
      <c r="E23" s="31"/>
      <c r="F23" s="31"/>
      <c r="G23" s="31" t="b">
        <v>0</v>
      </c>
      <c r="P23" s="30" t="str">
        <f t="shared" si="3"/>
        <v>DELETE FROM T_QUESTION_HEAD WHERE ID = 11;</v>
      </c>
      <c r="Q23" s="30" t="str">
        <f t="shared" si="4"/>
        <v>INSERT INTO T_QUESTION_HEAD VALUES(</v>
      </c>
      <c r="R23" s="30" t="str">
        <f t="shared" si="5"/>
        <v>11,"","",,FALSE</v>
      </c>
      <c r="S23" s="18" t="s">
        <v>53</v>
      </c>
    </row>
    <row r="26" spans="2:19">
      <c r="B26" s="4" t="s">
        <v>18</v>
      </c>
      <c r="C26" s="15">
        <v>1</v>
      </c>
      <c r="D26" s="15">
        <v>2</v>
      </c>
      <c r="E26" s="15">
        <v>3</v>
      </c>
    </row>
    <row r="27" spans="2:19">
      <c r="B27" s="4" t="s">
        <v>222</v>
      </c>
      <c r="C27" s="16" t="s">
        <v>242</v>
      </c>
      <c r="D27" s="16" t="s">
        <v>244</v>
      </c>
      <c r="E27" s="16" t="s">
        <v>49</v>
      </c>
    </row>
    <row r="28" spans="2:19">
      <c r="B28" s="4" t="s">
        <v>223</v>
      </c>
      <c r="C28" s="16" t="s">
        <v>251</v>
      </c>
      <c r="D28" s="16" t="s">
        <v>245</v>
      </c>
      <c r="E28" s="16" t="s">
        <v>92</v>
      </c>
    </row>
    <row r="29" spans="2:19">
      <c r="B29" s="5" t="s">
        <v>8</v>
      </c>
      <c r="C29" s="16" t="s">
        <v>93</v>
      </c>
      <c r="D29" s="16" t="s">
        <v>109</v>
      </c>
      <c r="E29" s="16" t="s">
        <v>97</v>
      </c>
      <c r="P29" s="18"/>
      <c r="Q29" s="18"/>
    </row>
    <row r="30" spans="2:19">
      <c r="B30" s="31" t="s">
        <v>238</v>
      </c>
      <c r="C30" s="32" t="s">
        <v>372</v>
      </c>
      <c r="D30" s="39" t="s">
        <v>373</v>
      </c>
      <c r="E30" s="31" t="b">
        <v>0</v>
      </c>
      <c r="F30" s="18" t="s">
        <v>265</v>
      </c>
      <c r="P30" s="30" t="str">
        <f>"DELETE FROM " &amp; $B30 &amp; " WHERE ID = " &amp; C30 &amp; ";"</f>
        <v>DELETE FROM M_PARAMETOR WHERE ID = 0;</v>
      </c>
      <c r="Q30" s="30" t="str">
        <f>"INSERT INTO " &amp; $B30 &amp; " VALUES("</f>
        <v>INSERT INTO M_PARAMETOR VALUES(</v>
      </c>
      <c r="R30" s="30" t="str">
        <f xml:space="preserve"> IF(IFERROR(FIND("DATE",C$29),0)&gt;0,""""&amp; C30 &amp; """",C30) &amp; "," &amp; IF(IFERROR(FIND("VAR",D$29),0)&gt;0,""""&amp; D30 &amp; """",D30) &amp; "," &amp; IF(IFERROR(FIND("VAR",E$29),0)&gt;0,""""&amp; E30 &amp; """",E30)</f>
        <v>0,"採点用",FALSE</v>
      </c>
      <c r="S30" s="18" t="s">
        <v>53</v>
      </c>
    </row>
    <row r="31" spans="2:19">
      <c r="B31" s="31" t="s">
        <v>238</v>
      </c>
      <c r="C31" s="32" t="s">
        <v>266</v>
      </c>
      <c r="D31" s="39" t="s">
        <v>285</v>
      </c>
      <c r="E31" s="31" t="b">
        <v>0</v>
      </c>
      <c r="F31" s="18" t="s">
        <v>265</v>
      </c>
      <c r="P31" s="30" t="str">
        <f>"DELETE FROM " &amp; $B31 &amp; " WHERE ID = " &amp; C31 &amp; ";"</f>
        <v>DELETE FROM M_PARAMETOR WHERE ID = 1;</v>
      </c>
      <c r="Q31" s="30" t="str">
        <f>"INSERT INTO " &amp; $B31 &amp; " VALUES("</f>
        <v>INSERT INTO M_PARAMETOR VALUES(</v>
      </c>
      <c r="R31" s="30" t="str">
        <f xml:space="preserve"> IF(IFERROR(FIND("DATE",C$29),0)&gt;0,""""&amp; C31 &amp; """",C31) &amp; "," &amp; IF(IFERROR(FIND("VAR",D$29),0)&gt;0,""""&amp; D31 &amp; """",D31) &amp; "," &amp; IF(IFERROR(FIND("VAR",E$29),0)&gt;0,""""&amp; E31 &amp; """",E31)</f>
        <v>1,"積極性",FALSE</v>
      </c>
      <c r="S31" s="18" t="s">
        <v>53</v>
      </c>
    </row>
    <row r="32" spans="2:19">
      <c r="B32" s="31" t="s">
        <v>238</v>
      </c>
      <c r="C32" s="32" t="s">
        <v>268</v>
      </c>
      <c r="D32" s="39" t="s">
        <v>286</v>
      </c>
      <c r="E32" s="31" t="b">
        <v>0</v>
      </c>
      <c r="F32" s="18" t="s">
        <v>267</v>
      </c>
      <c r="P32" s="30" t="str">
        <f>"DELETE FROM " &amp; $B32 &amp; " WHERE ID = " &amp; C32 &amp; ";"</f>
        <v>DELETE FROM M_PARAMETOR WHERE ID = 2;</v>
      </c>
      <c r="Q32" s="30" t="str">
        <f>"INSERT INTO " &amp; $B32 &amp; " VALUES("</f>
        <v>INSERT INTO M_PARAMETOR VALUES(</v>
      </c>
      <c r="R32" s="30" t="str">
        <f t="shared" ref="R32:R40" si="7" xml:space="preserve"> IF(IFERROR(FIND("DATE",C$29),0)&gt;0,""""&amp; C32 &amp; """",C32) &amp; "," &amp; IF(IFERROR(FIND("VAR",D$29),0)&gt;0,""""&amp; D32 &amp; """",D32) &amp; "," &amp; IF(IFERROR(FIND("VAR",E$29),0)&gt;0,""""&amp; E32 &amp; """",E32)</f>
        <v>2,"冷静さ",FALSE</v>
      </c>
      <c r="S32" s="18" t="s">
        <v>53</v>
      </c>
    </row>
    <row r="33" spans="2:21">
      <c r="B33" s="31" t="s">
        <v>238</v>
      </c>
      <c r="C33" s="32" t="s">
        <v>270</v>
      </c>
      <c r="D33" s="39" t="s">
        <v>287</v>
      </c>
      <c r="E33" s="31" t="b">
        <v>0</v>
      </c>
      <c r="F33" s="18" t="s">
        <v>269</v>
      </c>
      <c r="P33" s="30" t="str">
        <f>"DELETE FROM " &amp; $B33 &amp; " WHERE ID = " &amp; C33 &amp; ";"</f>
        <v>DELETE FROM M_PARAMETOR WHERE ID = 3;</v>
      </c>
      <c r="Q33" s="30" t="str">
        <f>"INSERT INTO " &amp; $B33 &amp; " VALUES("</f>
        <v>INSERT INTO M_PARAMETOR VALUES(</v>
      </c>
      <c r="R33" s="30" t="str">
        <f t="shared" si="7"/>
        <v>3,"リーダシップ",FALSE</v>
      </c>
      <c r="S33" s="18" t="s">
        <v>53</v>
      </c>
    </row>
    <row r="34" spans="2:21">
      <c r="B34" s="31" t="s">
        <v>238</v>
      </c>
      <c r="C34" s="32" t="s">
        <v>272</v>
      </c>
      <c r="D34" s="39" t="s">
        <v>349</v>
      </c>
      <c r="E34" s="31" t="b">
        <v>0</v>
      </c>
      <c r="F34" s="18" t="s">
        <v>271</v>
      </c>
      <c r="P34" s="30" t="str">
        <f>"DELETE FROM " &amp; $B34 &amp; " WHERE ID = " &amp; C34 &amp; ";"</f>
        <v>DELETE FROM M_PARAMETOR WHERE ID = 4;</v>
      </c>
      <c r="Q34" s="30" t="str">
        <f>"INSERT INTO " &amp; $B34 &amp; " VALUES("</f>
        <v>INSERT INTO M_PARAMETOR VALUES(</v>
      </c>
      <c r="R34" s="30" t="str">
        <f t="shared" si="7"/>
        <v>4,"社交性",FALSE</v>
      </c>
      <c r="S34" s="18" t="s">
        <v>53</v>
      </c>
    </row>
    <row r="35" spans="2:21">
      <c r="B35" s="31" t="s">
        <v>238</v>
      </c>
      <c r="C35" s="32" t="s">
        <v>274</v>
      </c>
      <c r="D35" s="39" t="s">
        <v>350</v>
      </c>
      <c r="E35" s="31" t="b">
        <v>0</v>
      </c>
      <c r="F35" s="18" t="s">
        <v>273</v>
      </c>
      <c r="P35" s="30" t="str">
        <f>"DELETE FROM " &amp; $B35 &amp; " WHERE ID = " &amp; C35 &amp; ";"</f>
        <v>DELETE FROM M_PARAMETOR WHERE ID = 5;</v>
      </c>
      <c r="Q35" s="30" t="str">
        <f>"INSERT INTO " &amp; $B35 &amp; " VALUES("</f>
        <v>INSERT INTO M_PARAMETOR VALUES(</v>
      </c>
      <c r="R35" s="30" t="str">
        <f t="shared" si="7"/>
        <v>5,"洞察力",FALSE</v>
      </c>
      <c r="S35" s="18" t="s">
        <v>53</v>
      </c>
    </row>
    <row r="36" spans="2:21">
      <c r="B36" s="31" t="s">
        <v>238</v>
      </c>
      <c r="C36" s="32" t="s">
        <v>276</v>
      </c>
      <c r="D36" s="39" t="s">
        <v>351</v>
      </c>
      <c r="E36" s="31" t="b">
        <v>0</v>
      </c>
      <c r="F36" s="18" t="s">
        <v>275</v>
      </c>
      <c r="P36" s="30" t="str">
        <f>"DELETE FROM " &amp; $B36 &amp; " WHERE ID = " &amp; C36 &amp; ";"</f>
        <v>DELETE FROM M_PARAMETOR WHERE ID = 6;</v>
      </c>
      <c r="Q36" s="30" t="str">
        <f>"INSERT INTO " &amp; $B36 &amp; " VALUES("</f>
        <v>INSERT INTO M_PARAMETOR VALUES(</v>
      </c>
      <c r="R36" s="30" t="str">
        <f t="shared" si="7"/>
        <v>6,"観察力",FALSE</v>
      </c>
      <c r="S36" s="18" t="s">
        <v>53</v>
      </c>
    </row>
    <row r="37" spans="2:21">
      <c r="B37" s="31" t="s">
        <v>238</v>
      </c>
      <c r="C37" s="32" t="s">
        <v>278</v>
      </c>
      <c r="D37" s="39" t="s">
        <v>352</v>
      </c>
      <c r="E37" s="31" t="b">
        <v>0</v>
      </c>
      <c r="F37" s="18" t="s">
        <v>277</v>
      </c>
      <c r="P37" s="30" t="str">
        <f>"DELETE FROM " &amp; $B37 &amp; " WHERE ID = " &amp; C37 &amp; ";"</f>
        <v>DELETE FROM M_PARAMETOR WHERE ID = 7;</v>
      </c>
      <c r="Q37" s="30" t="str">
        <f>"INSERT INTO " &amp; $B37 &amp; " VALUES("</f>
        <v>INSERT INTO M_PARAMETOR VALUES(</v>
      </c>
      <c r="R37" s="30" t="str">
        <f t="shared" si="7"/>
        <v>7,"協調性",FALSE</v>
      </c>
      <c r="S37" s="18" t="s">
        <v>53</v>
      </c>
    </row>
    <row r="38" spans="2:21">
      <c r="B38" s="31" t="s">
        <v>238</v>
      </c>
      <c r="C38" s="32" t="s">
        <v>280</v>
      </c>
      <c r="D38" s="39"/>
      <c r="E38" s="31" t="b">
        <v>0</v>
      </c>
      <c r="F38" s="18" t="s">
        <v>279</v>
      </c>
      <c r="P38" s="30" t="str">
        <f t="shared" ref="P38:P40" si="8">"DELETE FROM " &amp; $B38 &amp; " WHERE ID = " &amp; C38 &amp; ";"</f>
        <v>DELETE FROM M_PARAMETOR WHERE ID = 8;</v>
      </c>
      <c r="Q38" s="30" t="str">
        <f t="shared" ref="Q38:Q40" si="9">"INSERT INTO " &amp; $B38 &amp; " VALUES("</f>
        <v>INSERT INTO M_PARAMETOR VALUES(</v>
      </c>
      <c r="R38" s="30" t="str">
        <f t="shared" si="7"/>
        <v>8,"",FALSE</v>
      </c>
      <c r="S38" s="18" t="s">
        <v>53</v>
      </c>
    </row>
    <row r="39" spans="2:21">
      <c r="B39" s="31" t="s">
        <v>238</v>
      </c>
      <c r="C39" s="32" t="s">
        <v>282</v>
      </c>
      <c r="D39" s="39"/>
      <c r="E39" s="31" t="b">
        <v>0</v>
      </c>
      <c r="F39" s="18" t="s">
        <v>281</v>
      </c>
      <c r="P39" s="30" t="str">
        <f t="shared" si="8"/>
        <v>DELETE FROM M_PARAMETOR WHERE ID = 9;</v>
      </c>
      <c r="Q39" s="30" t="str">
        <f t="shared" si="9"/>
        <v>INSERT INTO M_PARAMETOR VALUES(</v>
      </c>
      <c r="R39" s="30" t="str">
        <f t="shared" si="7"/>
        <v>9,"",FALSE</v>
      </c>
      <c r="S39" s="18" t="s">
        <v>53</v>
      </c>
    </row>
    <row r="40" spans="2:21">
      <c r="B40" s="31" t="s">
        <v>238</v>
      </c>
      <c r="C40" s="32" t="s">
        <v>284</v>
      </c>
      <c r="D40" s="39" t="s">
        <v>288</v>
      </c>
      <c r="E40" s="31" t="b">
        <v>0</v>
      </c>
      <c r="F40" s="18" t="s">
        <v>283</v>
      </c>
      <c r="P40" s="30" t="str">
        <f t="shared" si="8"/>
        <v>DELETE FROM M_PARAMETOR WHERE ID = 10;</v>
      </c>
      <c r="Q40" s="30" t="str">
        <f t="shared" si="9"/>
        <v>INSERT INTO M_PARAMETOR VALUES(</v>
      </c>
      <c r="R40" s="30" t="str">
        <f t="shared" si="7"/>
        <v>10,"予備",FALSE</v>
      </c>
      <c r="S40" s="18" t="s">
        <v>53</v>
      </c>
    </row>
    <row r="42" spans="2:21">
      <c r="B42" s="4" t="s">
        <v>18</v>
      </c>
      <c r="C42" s="15">
        <v>1</v>
      </c>
      <c r="D42" s="15">
        <v>2</v>
      </c>
      <c r="E42" s="15">
        <v>3</v>
      </c>
      <c r="F42" s="15">
        <v>4</v>
      </c>
      <c r="G42" s="15">
        <v>5</v>
      </c>
      <c r="H42" s="15">
        <v>6</v>
      </c>
      <c r="P42" s="18"/>
      <c r="Q42" s="18"/>
      <c r="R42" s="18"/>
      <c r="S42" s="18"/>
      <c r="T42" s="18"/>
    </row>
    <row r="43" spans="2:21">
      <c r="B43" s="4" t="s">
        <v>222</v>
      </c>
      <c r="C43" s="16" t="s">
        <v>177</v>
      </c>
      <c r="D43" s="16" t="s">
        <v>183</v>
      </c>
      <c r="E43" s="16" t="s">
        <v>190</v>
      </c>
      <c r="F43" s="16" t="s">
        <v>191</v>
      </c>
      <c r="G43" s="16" t="s">
        <v>201</v>
      </c>
      <c r="H43" s="16" t="s">
        <v>49</v>
      </c>
      <c r="I43" s="18" t="s">
        <v>248</v>
      </c>
      <c r="O43" t="str">
        <f>VLOOKUP(I46,$D$30:$F$40,3,FALSE)</f>
        <v>4</v>
      </c>
      <c r="P43" s="30"/>
      <c r="Q43" s="30"/>
      <c r="R43" s="30"/>
      <c r="S43" s="30"/>
    </row>
    <row r="44" spans="2:21">
      <c r="B44" s="4" t="s">
        <v>223</v>
      </c>
      <c r="C44" s="16" t="s">
        <v>179</v>
      </c>
      <c r="D44" s="16" t="s">
        <v>185</v>
      </c>
      <c r="E44" s="16" t="s">
        <v>188</v>
      </c>
      <c r="F44" s="16" t="s">
        <v>192</v>
      </c>
      <c r="G44" s="16" t="s">
        <v>202</v>
      </c>
      <c r="H44" s="16" t="s">
        <v>92</v>
      </c>
      <c r="I44" s="37">
        <v>1</v>
      </c>
      <c r="J44" s="37"/>
      <c r="K44" s="37"/>
      <c r="L44" s="37">
        <v>2</v>
      </c>
      <c r="M44" s="37"/>
      <c r="N44" s="37"/>
    </row>
    <row r="45" spans="2:21">
      <c r="B45" s="5" t="s">
        <v>8</v>
      </c>
      <c r="C45" s="16" t="s">
        <v>93</v>
      </c>
      <c r="D45" s="16" t="s">
        <v>93</v>
      </c>
      <c r="E45" s="16" t="s">
        <v>96</v>
      </c>
      <c r="F45" s="16" t="s">
        <v>93</v>
      </c>
      <c r="G45" s="16" t="s">
        <v>97</v>
      </c>
      <c r="H45" s="16" t="s">
        <v>97</v>
      </c>
      <c r="I45" s="38" t="s">
        <v>260</v>
      </c>
      <c r="J45" s="38" t="s">
        <v>261</v>
      </c>
      <c r="K45" s="38" t="s">
        <v>374</v>
      </c>
      <c r="L45" s="38" t="s">
        <v>260</v>
      </c>
      <c r="M45" s="38" t="s">
        <v>261</v>
      </c>
      <c r="N45" s="38" t="s">
        <v>374</v>
      </c>
      <c r="P45" s="18"/>
      <c r="Q45" s="18" t="s">
        <v>371</v>
      </c>
      <c r="T45" t="s">
        <v>369</v>
      </c>
    </row>
    <row r="46" spans="2:21">
      <c r="B46" s="31" t="s">
        <v>370</v>
      </c>
      <c r="C46" s="31">
        <v>1</v>
      </c>
      <c r="D46" s="31">
        <v>1</v>
      </c>
      <c r="E46" s="31" t="s">
        <v>334</v>
      </c>
      <c r="F46" s="31">
        <v>2</v>
      </c>
      <c r="G46" s="31" t="b">
        <v>1</v>
      </c>
      <c r="H46" s="31" t="b">
        <v>0</v>
      </c>
      <c r="I46" s="31" t="s">
        <v>349</v>
      </c>
      <c r="J46" s="31">
        <v>0</v>
      </c>
      <c r="K46" s="31">
        <v>100</v>
      </c>
      <c r="L46" s="31"/>
      <c r="M46" s="31"/>
      <c r="N46" s="31"/>
      <c r="O46">
        <v>1</v>
      </c>
      <c r="P46" s="30" t="str">
        <f>"DELETE FROM " &amp; $B46 &amp; " WHERE ID = " &amp; C46 &amp; ";"</f>
        <v>DELETE FROM T_QUESTION_DETAIL WHERE ID = 1;</v>
      </c>
      <c r="Q46" s="30" t="str">
        <f>"INSERT INTO " &amp; $B46 &amp; " VALUES("</f>
        <v>INSERT INTO T_QUESTION_DETAIL VALUES(</v>
      </c>
      <c r="R46" s="30" t="str">
        <f t="shared" ref="R46:R62" si="10" xml:space="preserve"> IF(IFERROR(FIND("VAR",C$45),0)&gt;0,""""&amp; C46 &amp; """",C46) &amp; "," &amp; IF(IFERROR(FIND("VAR",D$45),0)&gt;0,""""&amp; D46 &amp; """",D46) &amp; "," &amp; IF(IFERROR(FIND("VAR",E$45),0)&gt;0,""""&amp; E46 &amp; """",E46) &amp; "," &amp;  IF(IFERROR(FIND("VAR",F$45),0)&gt;0,""""&amp; F46 &amp; """",F46)&amp; "," &amp;  IF(IFERROR(FIND("VAR",G$45),0)&gt;0,""""&amp; G46 &amp; """",G46) &amp; "," &amp; IF(IFERROR(FIND("VAR",H$45),0)&gt;0,""""&amp; H46 &amp; """",H46)</f>
        <v>1,1,"人の輪の中に入っていく方が一人でいることよりも好きだ",2,TRUE,FALSE</v>
      </c>
      <c r="S46" s="18" t="s">
        <v>53</v>
      </c>
      <c r="T46" s="30" t="str">
        <f>IF(I46="","","INSERT INTO T_ANSWER_PARAMETOR VALUES(" &amp; $C46 &amp; "," &amp; $D46 &amp; "," &amp; VLOOKUP(I46,$D$30:$F$40,3,FALSE) &amp; "," &amp; J46 &amp; "," &amp; K46 &amp; ",FALSE);")</f>
        <v>INSERT INTO T_ANSWER_PARAMETOR VALUES(1,1,4,0,100,FALSE);</v>
      </c>
      <c r="U46" s="30" t="str">
        <f>IF(L46="","","INSERT INTO T_ANSWER_PARAMETOR VALUES(" &amp; $C46 &amp; "," &amp; $D46 &amp; "," &amp; VLOOKUP(L46,$D$30:$F$40,3,FALSE) &amp; "," &amp; M46 &amp; "," &amp; N46 &amp; ",FALSE);")</f>
        <v/>
      </c>
    </row>
    <row r="47" spans="2:21">
      <c r="B47" s="31" t="s">
        <v>176</v>
      </c>
      <c r="C47" s="31">
        <v>1</v>
      </c>
      <c r="D47" s="31">
        <v>2</v>
      </c>
      <c r="E47" s="31" t="s">
        <v>335</v>
      </c>
      <c r="F47" s="31">
        <v>2</v>
      </c>
      <c r="G47" s="31" t="b">
        <v>1</v>
      </c>
      <c r="H47" s="31" t="b">
        <v>0</v>
      </c>
      <c r="I47" s="31" t="s">
        <v>349</v>
      </c>
      <c r="J47" s="31">
        <v>0</v>
      </c>
      <c r="K47" s="31">
        <v>100</v>
      </c>
      <c r="L47" s="31"/>
      <c r="M47" s="31"/>
      <c r="N47" s="31"/>
      <c r="O47">
        <v>2</v>
      </c>
      <c r="P47" s="30" t="str">
        <f t="shared" ref="P47" si="11">"DELETE FROM " &amp; $B47 &amp; " WHERE ID = " &amp; C47 &amp; ";"</f>
        <v>DELETE FROM T_QUESTION_DETAIL WHERE ID = 1;</v>
      </c>
      <c r="Q47" s="30" t="str">
        <f t="shared" ref="Q47:Q66" si="12">"INSERT INTO " &amp; $B47 &amp; " VALUES("</f>
        <v>INSERT INTO T_QUESTION_DETAIL VALUES(</v>
      </c>
      <c r="R47" s="30" t="str">
        <f t="shared" si="10"/>
        <v>1,2,"初対面の人ともすぐ打ち解けられる",2,TRUE,FALSE</v>
      </c>
      <c r="S47" s="18" t="s">
        <v>53</v>
      </c>
      <c r="T47" s="30" t="str">
        <f t="shared" ref="T47:T66" si="13">IF(I47="","","INSERT INTO T_ANSWER_PARAMETOR VALUES(" &amp; $C47 &amp; "," &amp; $D47 &amp; "," &amp; VLOOKUP(I47,$D$30:$F$40,3,FALSE) &amp; "," &amp; J47 &amp; "," &amp; K47 &amp; ",FALSE);")</f>
        <v>INSERT INTO T_ANSWER_PARAMETOR VALUES(1,2,4,0,100,FALSE);</v>
      </c>
      <c r="U47" s="30" t="str">
        <f t="shared" ref="U47:U66" si="14">IF(L47="","","INSERT INTO T_ANSWER_PARAMETOR VALUES(" &amp; $C47 &amp; "," &amp; $D47 &amp; "," &amp; VLOOKUP(L47,$D$30:$F$40,3,FALSE) &amp; "," &amp; M47 &amp; "," &amp; N47 &amp; ",FALSE);")</f>
        <v/>
      </c>
    </row>
    <row r="48" spans="2:21">
      <c r="B48" s="31" t="s">
        <v>176</v>
      </c>
      <c r="C48" s="31">
        <v>1</v>
      </c>
      <c r="D48" s="31">
        <v>3</v>
      </c>
      <c r="E48" s="31" t="s">
        <v>336</v>
      </c>
      <c r="F48" s="31">
        <v>2</v>
      </c>
      <c r="G48" s="31" t="b">
        <v>1</v>
      </c>
      <c r="H48" s="31" t="b">
        <v>0</v>
      </c>
      <c r="I48" s="31" t="s">
        <v>352</v>
      </c>
      <c r="J48" s="31">
        <v>0</v>
      </c>
      <c r="K48" s="31">
        <v>100</v>
      </c>
      <c r="L48" s="31"/>
      <c r="M48" s="31"/>
      <c r="N48" s="31"/>
      <c r="O48">
        <v>2</v>
      </c>
      <c r="P48" s="30" t="str">
        <f t="shared" ref="P48:P63" si="15">"DELETE FROM " &amp; $B48 &amp; " WHERE ID = " &amp; C48 &amp; ";"</f>
        <v>DELETE FROM T_QUESTION_DETAIL WHERE ID = 1;</v>
      </c>
      <c r="Q48" s="30" t="str">
        <f t="shared" si="12"/>
        <v>INSERT INTO T_QUESTION_DETAIL VALUES(</v>
      </c>
      <c r="R48" s="30" t="str">
        <f t="shared" si="10"/>
        <v>1,3,"自分のことよりも相手が楽しかったかどうかの方が気になる",2,TRUE,FALSE</v>
      </c>
      <c r="S48" s="18" t="s">
        <v>53</v>
      </c>
      <c r="T48" s="30" t="str">
        <f t="shared" si="13"/>
        <v>INSERT INTO T_ANSWER_PARAMETOR VALUES(1,3,7,0,100,FALSE);</v>
      </c>
      <c r="U48" s="30" t="str">
        <f t="shared" si="14"/>
        <v/>
      </c>
    </row>
    <row r="49" spans="2:21">
      <c r="B49" s="31" t="s">
        <v>176</v>
      </c>
      <c r="C49" s="31">
        <v>1</v>
      </c>
      <c r="D49" s="31">
        <v>4</v>
      </c>
      <c r="E49" s="31" t="s">
        <v>337</v>
      </c>
      <c r="F49" s="31">
        <v>2</v>
      </c>
      <c r="G49" s="31" t="b">
        <v>1</v>
      </c>
      <c r="H49" s="31" t="b">
        <v>0</v>
      </c>
      <c r="I49" s="31" t="s">
        <v>285</v>
      </c>
      <c r="J49" s="31">
        <v>0</v>
      </c>
      <c r="K49" s="31">
        <v>100</v>
      </c>
      <c r="L49" s="31"/>
      <c r="M49" s="31"/>
      <c r="N49" s="31"/>
      <c r="O49">
        <v>2</v>
      </c>
      <c r="P49" s="30" t="str">
        <f t="shared" si="15"/>
        <v>DELETE FROM T_QUESTION_DETAIL WHERE ID = 1;</v>
      </c>
      <c r="Q49" s="30" t="str">
        <f t="shared" si="12"/>
        <v>INSERT INTO T_QUESTION_DETAIL VALUES(</v>
      </c>
      <c r="R49" s="30" t="str">
        <f t="shared" si="10"/>
        <v>1,4,"物事がうまく解決するならどんな方法をとってもかまわない",2,TRUE,FALSE</v>
      </c>
      <c r="S49" s="18" t="s">
        <v>53</v>
      </c>
      <c r="T49" s="30" t="str">
        <f t="shared" si="13"/>
        <v>INSERT INTO T_ANSWER_PARAMETOR VALUES(1,4,1,0,100,FALSE);</v>
      </c>
      <c r="U49" s="30" t="str">
        <f t="shared" si="14"/>
        <v/>
      </c>
    </row>
    <row r="50" spans="2:21">
      <c r="B50" s="31" t="s">
        <v>176</v>
      </c>
      <c r="C50" s="31">
        <v>1</v>
      </c>
      <c r="D50" s="31">
        <v>5</v>
      </c>
      <c r="E50" s="31" t="s">
        <v>338</v>
      </c>
      <c r="F50" s="31">
        <v>2</v>
      </c>
      <c r="G50" s="31" t="b">
        <v>1</v>
      </c>
      <c r="H50" s="31" t="b">
        <v>0</v>
      </c>
      <c r="I50" s="31" t="s">
        <v>285</v>
      </c>
      <c r="J50" s="31">
        <v>0</v>
      </c>
      <c r="K50" s="31">
        <v>50</v>
      </c>
      <c r="L50" s="31" t="s">
        <v>286</v>
      </c>
      <c r="M50" s="31">
        <v>0</v>
      </c>
      <c r="N50" s="31">
        <v>50</v>
      </c>
      <c r="O50">
        <v>2</v>
      </c>
      <c r="P50" s="30" t="str">
        <f t="shared" si="15"/>
        <v>DELETE FROM T_QUESTION_DETAIL WHERE ID = 1;</v>
      </c>
      <c r="Q50" s="30" t="str">
        <f t="shared" si="12"/>
        <v>INSERT INTO T_QUESTION_DETAIL VALUES(</v>
      </c>
      <c r="R50" s="30" t="str">
        <f t="shared" si="10"/>
        <v>1,5,"突然のトラブルやハプニングには強いほうである",2,TRUE,FALSE</v>
      </c>
      <c r="S50" s="18" t="s">
        <v>53</v>
      </c>
      <c r="T50" s="30" t="str">
        <f t="shared" si="13"/>
        <v>INSERT INTO T_ANSWER_PARAMETOR VALUES(1,5,1,0,50,FALSE);</v>
      </c>
      <c r="U50" s="30" t="str">
        <f t="shared" si="14"/>
        <v>INSERT INTO T_ANSWER_PARAMETOR VALUES(1,5,2,0,50,FALSE);</v>
      </c>
    </row>
    <row r="51" spans="2:21">
      <c r="B51" s="31" t="s">
        <v>176</v>
      </c>
      <c r="C51" s="31">
        <v>1</v>
      </c>
      <c r="D51" s="31">
        <v>6</v>
      </c>
      <c r="E51" s="31" t="s">
        <v>339</v>
      </c>
      <c r="F51" s="31">
        <v>2</v>
      </c>
      <c r="G51" s="31" t="b">
        <v>1</v>
      </c>
      <c r="H51" s="31" t="b">
        <v>0</v>
      </c>
      <c r="I51" s="31"/>
      <c r="J51" s="31"/>
      <c r="K51" s="31"/>
      <c r="L51" s="31"/>
      <c r="M51" s="31"/>
      <c r="N51" s="31"/>
      <c r="O51">
        <v>2</v>
      </c>
      <c r="P51" s="30" t="str">
        <f t="shared" si="15"/>
        <v>DELETE FROM T_QUESTION_DETAIL WHERE ID = 1;</v>
      </c>
      <c r="Q51" s="30" t="str">
        <f t="shared" si="12"/>
        <v>INSERT INTO T_QUESTION_DETAIL VALUES(</v>
      </c>
      <c r="R51" s="30" t="str">
        <f t="shared" si="10"/>
        <v>1,6,"今までのやり方に縛られて仕事をすることは意味がない",2,TRUE,FALSE</v>
      </c>
      <c r="S51" s="18" t="s">
        <v>53</v>
      </c>
      <c r="T51" s="30" t="str">
        <f t="shared" si="13"/>
        <v/>
      </c>
      <c r="U51" s="30" t="str">
        <f t="shared" si="14"/>
        <v/>
      </c>
    </row>
    <row r="52" spans="2:21">
      <c r="B52" s="31" t="s">
        <v>176</v>
      </c>
      <c r="C52" s="31">
        <v>1</v>
      </c>
      <c r="D52" s="31">
        <v>7</v>
      </c>
      <c r="E52" s="31" t="s">
        <v>340</v>
      </c>
      <c r="F52" s="31">
        <v>2</v>
      </c>
      <c r="G52" s="31" t="b">
        <v>1</v>
      </c>
      <c r="H52" s="31" t="b">
        <v>0</v>
      </c>
      <c r="I52" s="31" t="s">
        <v>352</v>
      </c>
      <c r="J52" s="31">
        <v>0</v>
      </c>
      <c r="K52" s="31">
        <v>100</v>
      </c>
      <c r="L52" s="31"/>
      <c r="M52" s="31"/>
      <c r="N52" s="31"/>
      <c r="O52">
        <v>2</v>
      </c>
      <c r="P52" s="30" t="str">
        <f t="shared" si="15"/>
        <v>DELETE FROM T_QUESTION_DETAIL WHERE ID = 1;</v>
      </c>
      <c r="Q52" s="30" t="str">
        <f t="shared" si="12"/>
        <v>INSERT INTO T_QUESTION_DETAIL VALUES(</v>
      </c>
      <c r="R52" s="30" t="str">
        <f t="shared" si="10"/>
        <v>1,7,"相手が間違っていたとしても我慢すべきところは我慢する",2,TRUE,FALSE</v>
      </c>
      <c r="S52" s="18" t="s">
        <v>53</v>
      </c>
      <c r="T52" s="30" t="str">
        <f t="shared" si="13"/>
        <v>INSERT INTO T_ANSWER_PARAMETOR VALUES(1,7,7,0,100,FALSE);</v>
      </c>
      <c r="U52" s="30" t="str">
        <f t="shared" si="14"/>
        <v/>
      </c>
    </row>
    <row r="53" spans="2:21">
      <c r="B53" s="31" t="s">
        <v>176</v>
      </c>
      <c r="C53" s="31">
        <v>1</v>
      </c>
      <c r="D53" s="31">
        <v>8</v>
      </c>
      <c r="E53" s="31" t="s">
        <v>341</v>
      </c>
      <c r="F53" s="31">
        <v>2</v>
      </c>
      <c r="G53" s="31" t="b">
        <v>1</v>
      </c>
      <c r="H53" s="31" t="b">
        <v>0</v>
      </c>
      <c r="I53" s="31" t="s">
        <v>351</v>
      </c>
      <c r="J53" s="31">
        <v>0</v>
      </c>
      <c r="K53" s="31">
        <v>100</v>
      </c>
      <c r="L53" s="31"/>
      <c r="M53" s="31"/>
      <c r="N53" s="31"/>
      <c r="O53">
        <v>2</v>
      </c>
      <c r="P53" s="30" t="str">
        <f t="shared" si="15"/>
        <v>DELETE FROM T_QUESTION_DETAIL WHERE ID = 1;</v>
      </c>
      <c r="Q53" s="30" t="str">
        <f t="shared" si="12"/>
        <v>INSERT INTO T_QUESTION_DETAIL VALUES(</v>
      </c>
      <c r="R53" s="30" t="str">
        <f t="shared" si="10"/>
        <v>1,8,"事態や状況の変化は些細なことでも敏感に感じるほうである",2,TRUE,FALSE</v>
      </c>
      <c r="S53" s="18" t="s">
        <v>53</v>
      </c>
      <c r="T53" s="30" t="str">
        <f t="shared" si="13"/>
        <v>INSERT INTO T_ANSWER_PARAMETOR VALUES(1,8,6,0,100,FALSE);</v>
      </c>
      <c r="U53" s="30" t="str">
        <f t="shared" si="14"/>
        <v/>
      </c>
    </row>
    <row r="54" spans="2:21">
      <c r="B54" s="31" t="s">
        <v>176</v>
      </c>
      <c r="C54" s="31">
        <v>1</v>
      </c>
      <c r="D54" s="31">
        <v>9</v>
      </c>
      <c r="E54" s="31" t="s">
        <v>342</v>
      </c>
      <c r="F54" s="31">
        <v>2</v>
      </c>
      <c r="G54" s="31" t="b">
        <v>1</v>
      </c>
      <c r="H54" s="31" t="b">
        <v>0</v>
      </c>
      <c r="I54" s="31" t="s">
        <v>352</v>
      </c>
      <c r="J54" s="31">
        <v>0</v>
      </c>
      <c r="K54" s="31">
        <v>50</v>
      </c>
      <c r="L54" s="31" t="s">
        <v>286</v>
      </c>
      <c r="M54" s="31">
        <v>0</v>
      </c>
      <c r="N54" s="31">
        <v>50</v>
      </c>
      <c r="O54">
        <v>2</v>
      </c>
      <c r="P54" s="30" t="str">
        <f t="shared" si="15"/>
        <v>DELETE FROM T_QUESTION_DETAIL WHERE ID = 1;</v>
      </c>
      <c r="Q54" s="30" t="str">
        <f t="shared" si="12"/>
        <v>INSERT INTO T_QUESTION_DETAIL VALUES(</v>
      </c>
      <c r="R54" s="30" t="str">
        <f t="shared" si="10"/>
        <v>1,9,"相手の反応を常に想定しつつ話したり行動したりする",2,TRUE,FALSE</v>
      </c>
      <c r="S54" s="18" t="s">
        <v>53</v>
      </c>
      <c r="T54" s="30" t="str">
        <f t="shared" si="13"/>
        <v>INSERT INTO T_ANSWER_PARAMETOR VALUES(1,9,7,0,50,FALSE);</v>
      </c>
      <c r="U54" s="30" t="str">
        <f t="shared" si="14"/>
        <v>INSERT INTO T_ANSWER_PARAMETOR VALUES(1,9,2,0,50,FALSE);</v>
      </c>
    </row>
    <row r="55" spans="2:21">
      <c r="B55" s="31" t="s">
        <v>176</v>
      </c>
      <c r="C55" s="31">
        <v>1</v>
      </c>
      <c r="D55" s="31">
        <v>10</v>
      </c>
      <c r="E55" s="31" t="s">
        <v>343</v>
      </c>
      <c r="F55" s="31">
        <v>2</v>
      </c>
      <c r="G55" s="31" t="b">
        <v>1</v>
      </c>
      <c r="H55" s="31" t="b">
        <v>0</v>
      </c>
      <c r="I55" s="31" t="s">
        <v>352</v>
      </c>
      <c r="J55" s="31">
        <v>-1</v>
      </c>
      <c r="K55" s="31">
        <v>100</v>
      </c>
      <c r="L55" s="31"/>
      <c r="M55" s="31"/>
      <c r="N55" s="31"/>
      <c r="O55">
        <v>2</v>
      </c>
      <c r="P55" s="30" t="str">
        <f t="shared" si="15"/>
        <v>DELETE FROM T_QUESTION_DETAIL WHERE ID = 1;</v>
      </c>
      <c r="Q55" s="30" t="str">
        <f t="shared" si="12"/>
        <v>INSERT INTO T_QUESTION_DETAIL VALUES(</v>
      </c>
      <c r="R55" s="30" t="str">
        <f t="shared" si="10"/>
        <v>1,10,"自分の考えに固執し、相手の意見を理解できないことがある",2,TRUE,FALSE</v>
      </c>
      <c r="S55" s="18" t="s">
        <v>53</v>
      </c>
      <c r="T55" s="30" t="str">
        <f t="shared" si="13"/>
        <v>INSERT INTO T_ANSWER_PARAMETOR VALUES(1,10,7,-1,100,FALSE);</v>
      </c>
      <c r="U55" s="30" t="str">
        <f t="shared" si="14"/>
        <v/>
      </c>
    </row>
    <row r="56" spans="2:21">
      <c r="B56" s="31" t="s">
        <v>176</v>
      </c>
      <c r="C56" s="31">
        <v>2</v>
      </c>
      <c r="D56" s="31">
        <v>1</v>
      </c>
      <c r="E56" s="31" t="s">
        <v>355</v>
      </c>
      <c r="F56" s="31">
        <v>3</v>
      </c>
      <c r="G56" s="31" t="b">
        <v>1</v>
      </c>
      <c r="H56" s="31" t="b">
        <v>0</v>
      </c>
      <c r="I56" s="31"/>
      <c r="J56" s="31"/>
      <c r="K56" s="31"/>
      <c r="L56" s="31"/>
      <c r="M56" s="31"/>
      <c r="N56" s="31"/>
      <c r="O56">
        <v>2</v>
      </c>
      <c r="P56" s="30" t="str">
        <f t="shared" si="15"/>
        <v>DELETE FROM T_QUESTION_DETAIL WHERE ID = 2;</v>
      </c>
      <c r="Q56" s="30" t="str">
        <f t="shared" si="12"/>
        <v>INSERT INTO T_QUESTION_DETAIL VALUES(</v>
      </c>
      <c r="R56" s="30" t="str">
        <f t="shared" si="10"/>
        <v>2,1,"市場や流行を調査し、商品開発や企画に活かしていく仕事",3,TRUE,FALSE</v>
      </c>
      <c r="S56" s="18" t="s">
        <v>53</v>
      </c>
      <c r="T56" s="30" t="str">
        <f t="shared" si="13"/>
        <v/>
      </c>
      <c r="U56" s="30" t="str">
        <f t="shared" si="14"/>
        <v/>
      </c>
    </row>
    <row r="57" spans="2:21">
      <c r="B57" s="31" t="s">
        <v>176</v>
      </c>
      <c r="C57" s="31">
        <v>2</v>
      </c>
      <c r="D57" s="31">
        <v>2</v>
      </c>
      <c r="E57" s="31" t="s">
        <v>356</v>
      </c>
      <c r="F57" s="31">
        <v>3</v>
      </c>
      <c r="G57" s="31" t="b">
        <v>1</v>
      </c>
      <c r="H57" s="31" t="b">
        <v>0</v>
      </c>
      <c r="I57" s="31"/>
      <c r="J57" s="31"/>
      <c r="K57" s="31"/>
      <c r="L57" s="31"/>
      <c r="M57" s="31"/>
      <c r="N57" s="31"/>
      <c r="O57">
        <v>2</v>
      </c>
      <c r="P57" s="30" t="str">
        <f t="shared" si="15"/>
        <v>DELETE FROM T_QUESTION_DETAIL WHERE ID = 2;</v>
      </c>
      <c r="Q57" s="30" t="str">
        <f t="shared" si="12"/>
        <v>INSERT INTO T_QUESTION_DETAIL VALUES(</v>
      </c>
      <c r="R57" s="30" t="str">
        <f t="shared" si="10"/>
        <v>2,2,"アイデアを生かし、商品やイベントなどを企画提案する仕事",3,TRUE,FALSE</v>
      </c>
      <c r="S57" s="18" t="s">
        <v>53</v>
      </c>
      <c r="T57" s="30" t="str">
        <f t="shared" si="13"/>
        <v/>
      </c>
      <c r="U57" s="30" t="str">
        <f t="shared" si="14"/>
        <v/>
      </c>
    </row>
    <row r="58" spans="2:21">
      <c r="B58" s="31" t="s">
        <v>176</v>
      </c>
      <c r="C58" s="31">
        <v>2</v>
      </c>
      <c r="D58" s="31">
        <v>3</v>
      </c>
      <c r="E58" s="31" t="s">
        <v>357</v>
      </c>
      <c r="F58" s="31">
        <v>3</v>
      </c>
      <c r="G58" s="31" t="b">
        <v>1</v>
      </c>
      <c r="H58" s="31" t="b">
        <v>0</v>
      </c>
      <c r="I58" s="31"/>
      <c r="J58" s="31"/>
      <c r="K58" s="31"/>
      <c r="L58" s="31"/>
      <c r="M58" s="31"/>
      <c r="N58" s="31"/>
      <c r="O58">
        <v>2</v>
      </c>
      <c r="P58" s="30" t="str">
        <f t="shared" si="15"/>
        <v>DELETE FROM T_QUESTION_DETAIL WHERE ID = 2;</v>
      </c>
      <c r="Q58" s="30" t="str">
        <f t="shared" si="12"/>
        <v>INSERT INTO T_QUESTION_DETAIL VALUES(</v>
      </c>
      <c r="R58" s="30" t="str">
        <f t="shared" si="10"/>
        <v>2,3,"新しい事業を考え、それを総合的に推進していく仕事",3,TRUE,FALSE</v>
      </c>
      <c r="S58" s="18" t="s">
        <v>53</v>
      </c>
      <c r="T58" s="30" t="str">
        <f t="shared" si="13"/>
        <v/>
      </c>
      <c r="U58" s="30" t="str">
        <f t="shared" si="14"/>
        <v/>
      </c>
    </row>
    <row r="59" spans="2:21">
      <c r="B59" s="31" t="s">
        <v>176</v>
      </c>
      <c r="C59" s="31">
        <v>2</v>
      </c>
      <c r="D59" s="31">
        <v>4</v>
      </c>
      <c r="E59" s="31" t="s">
        <v>358</v>
      </c>
      <c r="F59" s="31">
        <v>3</v>
      </c>
      <c r="G59" s="31" t="b">
        <v>1</v>
      </c>
      <c r="H59" s="31" t="b">
        <v>0</v>
      </c>
      <c r="I59" s="31"/>
      <c r="J59" s="31"/>
      <c r="K59" s="31"/>
      <c r="L59" s="31"/>
      <c r="M59" s="31"/>
      <c r="N59" s="31"/>
      <c r="O59">
        <v>2</v>
      </c>
      <c r="P59" s="30" t="str">
        <f t="shared" si="15"/>
        <v>DELETE FROM T_QUESTION_DETAIL WHERE ID = 2;</v>
      </c>
      <c r="Q59" s="30" t="str">
        <f t="shared" si="12"/>
        <v>INSERT INTO T_QUESTION_DETAIL VALUES(</v>
      </c>
      <c r="R59" s="30" t="str">
        <f t="shared" si="10"/>
        <v>2,4,"接客など、直接人とふれあい、人にサービスする仕事",3,TRUE,FALSE</v>
      </c>
      <c r="S59" s="18" t="s">
        <v>53</v>
      </c>
      <c r="T59" s="30" t="str">
        <f t="shared" si="13"/>
        <v/>
      </c>
      <c r="U59" s="30" t="str">
        <f t="shared" si="14"/>
        <v/>
      </c>
    </row>
    <row r="60" spans="2:21">
      <c r="B60" s="31" t="s">
        <v>176</v>
      </c>
      <c r="C60" s="31">
        <v>2</v>
      </c>
      <c r="D60" s="31">
        <v>5</v>
      </c>
      <c r="E60" s="31" t="s">
        <v>359</v>
      </c>
      <c r="F60" s="31">
        <v>3</v>
      </c>
      <c r="G60" s="31" t="b">
        <v>1</v>
      </c>
      <c r="H60" s="31" t="b">
        <v>0</v>
      </c>
      <c r="I60" s="31"/>
      <c r="J60" s="31"/>
      <c r="K60" s="31"/>
      <c r="L60" s="31"/>
      <c r="M60" s="31"/>
      <c r="N60" s="31"/>
      <c r="O60">
        <v>2</v>
      </c>
      <c r="P60" s="30" t="str">
        <f t="shared" si="15"/>
        <v>DELETE FROM T_QUESTION_DETAIL WHERE ID = 2;</v>
      </c>
      <c r="Q60" s="30" t="str">
        <f t="shared" si="12"/>
        <v>INSERT INTO T_QUESTION_DETAIL VALUES(</v>
      </c>
      <c r="R60" s="30" t="str">
        <f t="shared" si="10"/>
        <v>2,5,"人に満足してもらうため、気配りやサービスが必要な仕事",3,TRUE,FALSE</v>
      </c>
      <c r="S60" s="18" t="s">
        <v>53</v>
      </c>
      <c r="T60" s="30" t="str">
        <f t="shared" si="13"/>
        <v/>
      </c>
      <c r="U60" s="30" t="str">
        <f t="shared" si="14"/>
        <v/>
      </c>
    </row>
    <row r="61" spans="2:21">
      <c r="B61" s="31" t="s">
        <v>176</v>
      </c>
      <c r="C61" s="31">
        <v>2</v>
      </c>
      <c r="D61" s="31">
        <v>6</v>
      </c>
      <c r="E61" s="31" t="s">
        <v>360</v>
      </c>
      <c r="F61" s="31">
        <v>3</v>
      </c>
      <c r="G61" s="31" t="b">
        <v>1</v>
      </c>
      <c r="H61" s="31" t="b">
        <v>0</v>
      </c>
      <c r="I61" s="31"/>
      <c r="J61" s="31"/>
      <c r="K61" s="31"/>
      <c r="L61" s="31"/>
      <c r="M61" s="31"/>
      <c r="N61" s="31"/>
      <c r="O61">
        <v>2</v>
      </c>
      <c r="P61" s="30" t="str">
        <f t="shared" si="15"/>
        <v>DELETE FROM T_QUESTION_DETAIL WHERE ID = 2;</v>
      </c>
      <c r="Q61" s="30" t="str">
        <f t="shared" si="12"/>
        <v>INSERT INTO T_QUESTION_DETAIL VALUES(</v>
      </c>
      <c r="R61" s="30" t="str">
        <f t="shared" si="10"/>
        <v>2,6,"人とのつながりやネットワークがそのまま生かされる仕事",3,TRUE,FALSE</v>
      </c>
      <c r="S61" s="18" t="s">
        <v>53</v>
      </c>
      <c r="T61" s="30" t="str">
        <f t="shared" si="13"/>
        <v/>
      </c>
      <c r="U61" s="30" t="str">
        <f t="shared" si="14"/>
        <v/>
      </c>
    </row>
    <row r="62" spans="2:21">
      <c r="B62" s="31" t="s">
        <v>176</v>
      </c>
      <c r="C62" s="31">
        <v>2</v>
      </c>
      <c r="D62" s="31">
        <v>7</v>
      </c>
      <c r="E62" s="31" t="s">
        <v>361</v>
      </c>
      <c r="F62" s="31">
        <v>3</v>
      </c>
      <c r="G62" s="31" t="b">
        <v>1</v>
      </c>
      <c r="H62" s="31" t="b">
        <v>0</v>
      </c>
      <c r="I62" s="31"/>
      <c r="J62" s="31"/>
      <c r="K62" s="31"/>
      <c r="L62" s="31"/>
      <c r="M62" s="31"/>
      <c r="N62" s="31"/>
      <c r="O62">
        <v>2</v>
      </c>
      <c r="P62" s="30" t="str">
        <f t="shared" si="15"/>
        <v>DELETE FROM T_QUESTION_DETAIL WHERE ID = 2;</v>
      </c>
      <c r="Q62" s="30" t="str">
        <f t="shared" si="12"/>
        <v>INSERT INTO T_QUESTION_DETAIL VALUES(</v>
      </c>
      <c r="R62" s="30" t="str">
        <f t="shared" si="10"/>
        <v>2,7,"企業や個人から相談を受け、サポートやアドバイスする仕事",3,TRUE,FALSE</v>
      </c>
      <c r="S62" s="18" t="s">
        <v>53</v>
      </c>
      <c r="T62" s="30" t="str">
        <f t="shared" si="13"/>
        <v/>
      </c>
      <c r="U62" s="30" t="str">
        <f t="shared" si="14"/>
        <v/>
      </c>
    </row>
    <row r="63" spans="2:21">
      <c r="B63" s="31" t="s">
        <v>176</v>
      </c>
      <c r="C63" s="31">
        <v>2</v>
      </c>
      <c r="D63" s="31">
        <v>8</v>
      </c>
      <c r="E63" s="31" t="s">
        <v>362</v>
      </c>
      <c r="F63" s="31">
        <v>3</v>
      </c>
      <c r="G63" s="31" t="b">
        <v>1</v>
      </c>
      <c r="H63" s="31" t="b">
        <v>0</v>
      </c>
      <c r="I63" s="31"/>
      <c r="J63" s="31"/>
      <c r="K63" s="31"/>
      <c r="L63" s="31"/>
      <c r="M63" s="31"/>
      <c r="N63" s="31"/>
      <c r="O63">
        <v>2</v>
      </c>
      <c r="P63" s="30" t="str">
        <f t="shared" si="15"/>
        <v>DELETE FROM T_QUESTION_DETAIL WHERE ID = 2;</v>
      </c>
      <c r="Q63" s="30" t="str">
        <f t="shared" si="12"/>
        <v>INSERT INTO T_QUESTION_DETAIL VALUES(</v>
      </c>
      <c r="R63" s="30" t="str">
        <f xml:space="preserve"> IF(IFERROR(FIND("VAR",C$45),0)&gt;0,""""&amp; C63 &amp; """",C63) &amp; "," &amp; IF(IFERROR(FIND("VAR",D$45),0)&gt;0,""""&amp; D63 &amp; """",D63) &amp; "," &amp; IF(IFERROR(FIND("VAR",E$45),0)&gt;0,""""&amp; E63 &amp; """",E63) &amp; "," &amp;  IF(IFERROR(FIND("VAR",F$45),0)&gt;0,""""&amp; F63 &amp; """",F63)&amp; "," &amp;  IF(IFERROR(FIND("VAR",G$45),0)&gt;0,""""&amp; G63 &amp; """",G63) &amp; "," &amp; IF(IFERROR(FIND("VAR",H$45),0)&gt;0,""""&amp; H63 &amp; """",H63)</f>
        <v>2,8,"人にアドバイスをしたり、何かを考えるような仕事",3,TRUE,FALSE</v>
      </c>
      <c r="S63" s="18" t="s">
        <v>53</v>
      </c>
      <c r="T63" s="30" t="str">
        <f t="shared" si="13"/>
        <v/>
      </c>
      <c r="U63" s="30" t="str">
        <f t="shared" si="14"/>
        <v/>
      </c>
    </row>
    <row r="64" spans="2:21">
      <c r="B64" s="31" t="s">
        <v>176</v>
      </c>
      <c r="C64" s="31">
        <v>2</v>
      </c>
      <c r="D64" s="31">
        <v>9</v>
      </c>
      <c r="E64" s="31" t="s">
        <v>363</v>
      </c>
      <c r="F64" s="31">
        <v>3</v>
      </c>
      <c r="G64" s="31" t="b">
        <v>1</v>
      </c>
      <c r="H64" s="31" t="b">
        <v>0</v>
      </c>
      <c r="I64" s="31"/>
      <c r="J64" s="31"/>
      <c r="K64" s="31"/>
      <c r="L64" s="31"/>
      <c r="M64" s="31"/>
      <c r="N64" s="31"/>
      <c r="O64">
        <v>2</v>
      </c>
      <c r="P64" s="30" t="str">
        <f t="shared" ref="P64:P66" si="16">"DELETE FROM " &amp; $B64 &amp; " WHERE ID = " &amp; C64 &amp; ";"</f>
        <v>DELETE FROM T_QUESTION_DETAIL WHERE ID = 2;</v>
      </c>
      <c r="Q64" s="30" t="str">
        <f t="shared" si="12"/>
        <v>INSERT INTO T_QUESTION_DETAIL VALUES(</v>
      </c>
      <c r="R64" s="30" t="str">
        <f t="shared" ref="R64:R66" si="17" xml:space="preserve"> IF(IFERROR(FIND("VAR",C$45),0)&gt;0,""""&amp; C64 &amp; """",C64) &amp; "," &amp; IF(IFERROR(FIND("VAR",D$45),0)&gt;0,""""&amp; D64 &amp; """",D64) &amp; "," &amp; IF(IFERROR(FIND("VAR",E$45),0)&gt;0,""""&amp; E64 &amp; """",E64) &amp; "," &amp;  IF(IFERROR(FIND("VAR",F$45),0)&gt;0,""""&amp; F64 &amp; """",F64)&amp; "," &amp;  IF(IFERROR(FIND("VAR",G$45),0)&gt;0,""""&amp; G64 &amp; """",G64) &amp; "," &amp; IF(IFERROR(FIND("VAR",H$45),0)&gt;0,""""&amp; H64 &amp; """",H64)</f>
        <v>2,9,"顧客のニーズを汲み取り、様々な商品を提案企画する仕事",3,TRUE,FALSE</v>
      </c>
      <c r="S64" s="18" t="s">
        <v>53</v>
      </c>
      <c r="T64" s="30" t="str">
        <f t="shared" si="13"/>
        <v/>
      </c>
      <c r="U64" s="30" t="str">
        <f t="shared" si="14"/>
        <v/>
      </c>
    </row>
    <row r="65" spans="2:21">
      <c r="B65" s="31" t="s">
        <v>176</v>
      </c>
      <c r="C65" s="31"/>
      <c r="D65" s="31"/>
      <c r="E65" s="31"/>
      <c r="F65" s="31"/>
      <c r="G65" s="31"/>
      <c r="H65" s="31" t="b">
        <v>0</v>
      </c>
      <c r="I65" s="31"/>
      <c r="J65" s="31"/>
      <c r="K65" s="31"/>
      <c r="L65" s="31"/>
      <c r="M65" s="31"/>
      <c r="N65" s="31"/>
      <c r="O65">
        <v>2</v>
      </c>
      <c r="P65" s="30" t="str">
        <f t="shared" si="16"/>
        <v>DELETE FROM T_QUESTION_DETAIL WHERE ID = ;</v>
      </c>
      <c r="Q65" s="30" t="str">
        <f t="shared" si="12"/>
        <v>INSERT INTO T_QUESTION_DETAIL VALUES(</v>
      </c>
      <c r="R65" s="30" t="str">
        <f t="shared" si="17"/>
        <v>,,"",,,FALSE</v>
      </c>
      <c r="S65" s="18" t="s">
        <v>53</v>
      </c>
      <c r="T65" s="30" t="str">
        <f t="shared" si="13"/>
        <v/>
      </c>
      <c r="U65" s="30" t="str">
        <f t="shared" si="14"/>
        <v/>
      </c>
    </row>
    <row r="66" spans="2:21">
      <c r="B66" s="31" t="s">
        <v>176</v>
      </c>
      <c r="C66" s="31"/>
      <c r="D66" s="31"/>
      <c r="E66" s="31"/>
      <c r="F66" s="31"/>
      <c r="G66" s="31"/>
      <c r="H66" s="31" t="b">
        <v>0</v>
      </c>
      <c r="I66" s="31"/>
      <c r="J66" s="31"/>
      <c r="K66" s="31"/>
      <c r="L66" s="31"/>
      <c r="M66" s="31"/>
      <c r="N66" s="31"/>
      <c r="O66">
        <v>2</v>
      </c>
      <c r="P66" s="30" t="str">
        <f t="shared" si="16"/>
        <v>DELETE FROM T_QUESTION_DETAIL WHERE ID = ;</v>
      </c>
      <c r="Q66" s="30" t="str">
        <f t="shared" si="12"/>
        <v>INSERT INTO T_QUESTION_DETAIL VALUES(</v>
      </c>
      <c r="R66" s="30" t="str">
        <f t="shared" si="17"/>
        <v>,,"",,,FALSE</v>
      </c>
      <c r="S66" s="18" t="s">
        <v>53</v>
      </c>
      <c r="T66" s="30" t="str">
        <f t="shared" si="13"/>
        <v/>
      </c>
      <c r="U66" s="30" t="str">
        <f t="shared" si="14"/>
        <v/>
      </c>
    </row>
    <row r="69" spans="2:21">
      <c r="B69" s="4" t="s">
        <v>18</v>
      </c>
      <c r="C69" s="15">
        <v>1</v>
      </c>
      <c r="D69" s="15">
        <v>2</v>
      </c>
      <c r="E69" s="15">
        <v>3</v>
      </c>
      <c r="F69" s="15">
        <v>4</v>
      </c>
      <c r="P69" s="18"/>
      <c r="Q69" s="18"/>
      <c r="R69" s="18"/>
      <c r="S69" s="18"/>
      <c r="T69" s="18"/>
    </row>
    <row r="70" spans="2:21">
      <c r="B70" s="4" t="s">
        <v>222</v>
      </c>
      <c r="C70" s="16" t="s">
        <v>191</v>
      </c>
      <c r="D70" s="16" t="s">
        <v>196</v>
      </c>
      <c r="E70" s="16" t="s">
        <v>200</v>
      </c>
      <c r="F70" s="16" t="s">
        <v>49</v>
      </c>
      <c r="P70" s="30"/>
      <c r="Q70" s="30"/>
      <c r="R70" s="30"/>
      <c r="S70" s="30"/>
    </row>
    <row r="71" spans="2:21">
      <c r="B71" s="4" t="s">
        <v>223</v>
      </c>
      <c r="C71" s="16" t="s">
        <v>192</v>
      </c>
      <c r="D71" s="16" t="s">
        <v>198</v>
      </c>
      <c r="E71" s="16" t="s">
        <v>195</v>
      </c>
      <c r="F71" s="16" t="s">
        <v>92</v>
      </c>
    </row>
    <row r="72" spans="2:21">
      <c r="B72" s="5" t="s">
        <v>8</v>
      </c>
      <c r="C72" s="16" t="s">
        <v>93</v>
      </c>
      <c r="D72" s="16" t="s">
        <v>93</v>
      </c>
      <c r="E72" s="16" t="s">
        <v>94</v>
      </c>
      <c r="F72" s="16" t="s">
        <v>97</v>
      </c>
      <c r="P72" s="18"/>
      <c r="Q72" s="18"/>
    </row>
    <row r="73" spans="2:21">
      <c r="B73" s="31" t="s">
        <v>235</v>
      </c>
      <c r="C73" s="31">
        <v>0</v>
      </c>
      <c r="D73" s="31">
        <v>0</v>
      </c>
      <c r="E73" s="31"/>
      <c r="F73" s="31" t="b">
        <v>0</v>
      </c>
      <c r="O73">
        <v>1</v>
      </c>
      <c r="P73" s="30" t="str">
        <f>"DELETE FROM " &amp; $B73 &amp; " WHERE ID = " &amp; C73 &amp; ";"</f>
        <v>DELETE FROM T_ANSWER_KIND WHERE ID = 0;</v>
      </c>
      <c r="Q73" s="30" t="str">
        <f>"INSERT INTO " &amp; $B73 &amp; " VALUES("</f>
        <v>INSERT INTO T_ANSWER_KIND VALUES(</v>
      </c>
      <c r="R73" s="30" t="str">
        <f xml:space="preserve"> IF(IFERROR(FIND("VAR",C$72),0)&gt;0,""""&amp; C73 &amp; """",C73) &amp; "," &amp; IF(IFERROR(FIND("VAR",D$72),0)&gt;0,""""&amp; D73 &amp; """",D73) &amp; "," &amp; IF(IFERROR(FIND("VAR",E$72),0)&gt;0,""""&amp; E73 &amp; """",E73) &amp; "," &amp;  IF(IFERROR(FIND("VAR",F$72),0)&gt;0,""""&amp; F73 &amp; """",F73)</f>
        <v>0,0,"",FALSE</v>
      </c>
      <c r="S73" s="18" t="s">
        <v>53</v>
      </c>
      <c r="T73" s="18"/>
    </row>
    <row r="74" spans="2:21">
      <c r="B74" s="31" t="s">
        <v>235</v>
      </c>
      <c r="C74" s="31">
        <v>1</v>
      </c>
      <c r="D74" s="31">
        <v>1</v>
      </c>
      <c r="E74" s="31" t="s">
        <v>225</v>
      </c>
      <c r="F74" s="31" t="b">
        <v>0</v>
      </c>
      <c r="O74">
        <v>1</v>
      </c>
      <c r="P74" s="30" t="str">
        <f>"DELETE FROM " &amp; $B74 &amp; " WHERE ID = " &amp; C74 &amp; ";"</f>
        <v>DELETE FROM T_ANSWER_KIND WHERE ID = 1;</v>
      </c>
      <c r="Q74" s="30" t="str">
        <f>"INSERT INTO " &amp; $B74 &amp; " VALUES("</f>
        <v>INSERT INTO T_ANSWER_KIND VALUES(</v>
      </c>
      <c r="R74" s="30" t="str">
        <f xml:space="preserve"> IF(IFERROR(FIND("VAR",C$72),0)&gt;0,""""&amp; C74 &amp; """",C74) &amp; "," &amp; IF(IFERROR(FIND("VAR",D$72),0)&gt;0,""""&amp; D74 &amp; """",D74) &amp; "," &amp; IF(IFERROR(FIND("VAR",E$72),0)&gt;0,""""&amp; E74 &amp; """",E74) &amp; "," &amp;  IF(IFERROR(FIND("VAR",F$72),0)&gt;0,""""&amp; F74 &amp; """",F74)</f>
        <v>1,1,"はい",FALSE</v>
      </c>
      <c r="S74" s="18" t="s">
        <v>53</v>
      </c>
      <c r="T74" s="18"/>
    </row>
    <row r="75" spans="2:21">
      <c r="B75" s="31" t="s">
        <v>194</v>
      </c>
      <c r="C75" s="31">
        <v>1</v>
      </c>
      <c r="D75" s="31">
        <v>2</v>
      </c>
      <c r="E75" s="31" t="s">
        <v>226</v>
      </c>
      <c r="F75" s="31" t="b">
        <v>0</v>
      </c>
      <c r="O75">
        <v>2</v>
      </c>
      <c r="P75" s="30" t="str">
        <f t="shared" ref="P75" si="18">"DELETE FROM " &amp; $B75 &amp; " WHERE ID = " &amp; C75 &amp; ";"</f>
        <v>DELETE FROM T_ANSWER_KIND WHERE ID = 1;</v>
      </c>
      <c r="Q75" s="30" t="str">
        <f t="shared" ref="Q75:Q85" si="19">"INSERT INTO " &amp; $B75 &amp; " VALUES("</f>
        <v>INSERT INTO T_ANSWER_KIND VALUES(</v>
      </c>
      <c r="R75" s="30" t="str">
        <f t="shared" ref="R75:R85" si="20" xml:space="preserve"> IF(IFERROR(FIND("VAR",C$72),0)&gt;0,""""&amp; C75 &amp; """",C75) &amp; "," &amp; IF(IFERROR(FIND("VAR",D$72),0)&gt;0,""""&amp; D75 &amp; """",D75) &amp; "," &amp; IF(IFERROR(FIND("VAR",E$72),0)&gt;0,""""&amp; E75 &amp; """",E75) &amp; "," &amp;  IF(IFERROR(FIND("VAR",F$72),0)&gt;0,""""&amp; F75 &amp; """",F75)</f>
        <v>1,2,"いいえ",FALSE</v>
      </c>
      <c r="S75" s="18" t="s">
        <v>53</v>
      </c>
    </row>
    <row r="76" spans="2:21">
      <c r="B76" s="31" t="s">
        <v>194</v>
      </c>
      <c r="C76" s="31">
        <v>2</v>
      </c>
      <c r="D76" s="31">
        <v>1</v>
      </c>
      <c r="E76" s="31" t="s">
        <v>344</v>
      </c>
      <c r="F76" s="31" t="b">
        <v>0</v>
      </c>
      <c r="O76">
        <v>2</v>
      </c>
      <c r="P76" s="30" t="str">
        <f t="shared" ref="P76:P85" si="21">"DELETE FROM " &amp; $B76 &amp; " WHERE ID = " &amp; C76 &amp; ";"</f>
        <v>DELETE FROM T_ANSWER_KIND WHERE ID = 2;</v>
      </c>
      <c r="Q76" s="30" t="str">
        <f t="shared" si="19"/>
        <v>INSERT INTO T_ANSWER_KIND VALUES(</v>
      </c>
      <c r="R76" s="30" t="str">
        <f t="shared" si="20"/>
        <v>2,1,"まったく当てはまらない",FALSE</v>
      </c>
      <c r="S76" s="18" t="s">
        <v>53</v>
      </c>
    </row>
    <row r="77" spans="2:21">
      <c r="B77" s="31" t="s">
        <v>194</v>
      </c>
      <c r="C77" s="31">
        <v>2</v>
      </c>
      <c r="D77" s="31">
        <v>2</v>
      </c>
      <c r="E77" s="31" t="s">
        <v>345</v>
      </c>
      <c r="F77" s="31" t="b">
        <v>0</v>
      </c>
      <c r="O77">
        <v>2</v>
      </c>
      <c r="P77" s="30" t="str">
        <f t="shared" si="21"/>
        <v>DELETE FROM T_ANSWER_KIND WHERE ID = 2;</v>
      </c>
      <c r="Q77" s="30" t="str">
        <f t="shared" si="19"/>
        <v>INSERT INTO T_ANSWER_KIND VALUES(</v>
      </c>
      <c r="R77" s="30" t="str">
        <f t="shared" si="20"/>
        <v>2,2,"あまり当てはまらない",FALSE</v>
      </c>
      <c r="S77" s="18" t="s">
        <v>53</v>
      </c>
    </row>
    <row r="78" spans="2:21">
      <c r="B78" s="31" t="s">
        <v>194</v>
      </c>
      <c r="C78" s="31">
        <v>2</v>
      </c>
      <c r="D78" s="31">
        <v>3</v>
      </c>
      <c r="E78" s="31" t="s">
        <v>346</v>
      </c>
      <c r="F78" s="31" t="b">
        <v>0</v>
      </c>
      <c r="O78">
        <v>2</v>
      </c>
      <c r="P78" s="30" t="str">
        <f t="shared" si="21"/>
        <v>DELETE FROM T_ANSWER_KIND WHERE ID = 2;</v>
      </c>
      <c r="Q78" s="30" t="str">
        <f t="shared" si="19"/>
        <v>INSERT INTO T_ANSWER_KIND VALUES(</v>
      </c>
      <c r="R78" s="30" t="str">
        <f t="shared" si="20"/>
        <v>2,3,"どちらともいえない",FALSE</v>
      </c>
      <c r="S78" s="18" t="s">
        <v>53</v>
      </c>
    </row>
    <row r="79" spans="2:21">
      <c r="B79" s="31" t="s">
        <v>194</v>
      </c>
      <c r="C79" s="31">
        <v>2</v>
      </c>
      <c r="D79" s="31">
        <v>4</v>
      </c>
      <c r="E79" s="31" t="s">
        <v>347</v>
      </c>
      <c r="F79" s="31" t="b">
        <v>0</v>
      </c>
      <c r="O79">
        <v>2</v>
      </c>
      <c r="P79" s="30" t="str">
        <f t="shared" si="21"/>
        <v>DELETE FROM T_ANSWER_KIND WHERE ID = 2;</v>
      </c>
      <c r="Q79" s="30" t="str">
        <f t="shared" si="19"/>
        <v>INSERT INTO T_ANSWER_KIND VALUES(</v>
      </c>
      <c r="R79" s="30" t="str">
        <f t="shared" si="20"/>
        <v>2,4,"わりと当てはまる",FALSE</v>
      </c>
      <c r="S79" s="18" t="s">
        <v>53</v>
      </c>
    </row>
    <row r="80" spans="2:21">
      <c r="B80" s="31" t="s">
        <v>194</v>
      </c>
      <c r="C80" s="31">
        <v>2</v>
      </c>
      <c r="D80" s="31">
        <v>5</v>
      </c>
      <c r="E80" s="31" t="s">
        <v>348</v>
      </c>
      <c r="F80" s="31" t="b">
        <v>0</v>
      </c>
      <c r="O80">
        <v>2</v>
      </c>
      <c r="P80" s="30" t="str">
        <f t="shared" si="21"/>
        <v>DELETE FROM T_ANSWER_KIND WHERE ID = 2;</v>
      </c>
      <c r="Q80" s="30" t="str">
        <f t="shared" si="19"/>
        <v>INSERT INTO T_ANSWER_KIND VALUES(</v>
      </c>
      <c r="R80" s="30" t="str">
        <f t="shared" si="20"/>
        <v>2,5,"とても当てはまる",FALSE</v>
      </c>
      <c r="S80" s="18" t="s">
        <v>53</v>
      </c>
    </row>
    <row r="81" spans="2:20">
      <c r="B81" s="31" t="s">
        <v>194</v>
      </c>
      <c r="C81" s="31">
        <v>3</v>
      </c>
      <c r="D81" s="31">
        <v>1</v>
      </c>
      <c r="E81" s="31" t="s">
        <v>364</v>
      </c>
      <c r="F81" s="31" t="b">
        <v>0</v>
      </c>
      <c r="O81">
        <v>2</v>
      </c>
      <c r="P81" s="30" t="str">
        <f t="shared" si="21"/>
        <v>DELETE FROM T_ANSWER_KIND WHERE ID = 3;</v>
      </c>
      <c r="Q81" s="30" t="str">
        <f t="shared" si="19"/>
        <v>INSERT INTO T_ANSWER_KIND VALUES(</v>
      </c>
      <c r="R81" s="30" t="str">
        <f t="shared" si="20"/>
        <v>3,1,"関心興味がない",FALSE</v>
      </c>
      <c r="S81" s="18" t="s">
        <v>53</v>
      </c>
    </row>
    <row r="82" spans="2:20">
      <c r="B82" s="31" t="s">
        <v>194</v>
      </c>
      <c r="C82" s="31">
        <v>3</v>
      </c>
      <c r="D82" s="31">
        <v>2</v>
      </c>
      <c r="E82" s="31" t="s">
        <v>365</v>
      </c>
      <c r="F82" s="31" t="b">
        <v>0</v>
      </c>
      <c r="O82">
        <v>2</v>
      </c>
      <c r="P82" s="30" t="str">
        <f t="shared" si="21"/>
        <v>DELETE FROM T_ANSWER_KIND WHERE ID = 3;</v>
      </c>
      <c r="Q82" s="30" t="str">
        <f t="shared" si="19"/>
        <v>INSERT INTO T_ANSWER_KIND VALUES(</v>
      </c>
      <c r="R82" s="30" t="str">
        <f t="shared" si="20"/>
        <v>3,2,"関心興味はあまりない",FALSE</v>
      </c>
      <c r="S82" s="18" t="s">
        <v>53</v>
      </c>
    </row>
    <row r="83" spans="2:20">
      <c r="B83" s="31" t="s">
        <v>194</v>
      </c>
      <c r="C83" s="31">
        <v>3</v>
      </c>
      <c r="D83" s="31">
        <v>3</v>
      </c>
      <c r="E83" s="31" t="s">
        <v>366</v>
      </c>
      <c r="F83" s="31" t="b">
        <v>0</v>
      </c>
      <c r="O83">
        <v>2</v>
      </c>
      <c r="P83" s="30" t="str">
        <f t="shared" si="21"/>
        <v>DELETE FROM T_ANSWER_KIND WHERE ID = 3;</v>
      </c>
      <c r="Q83" s="30" t="str">
        <f t="shared" si="19"/>
        <v>INSERT INTO T_ANSWER_KIND VALUES(</v>
      </c>
      <c r="R83" s="30" t="str">
        <f t="shared" si="20"/>
        <v>3,3,"どちらでもない/わからない",FALSE</v>
      </c>
      <c r="S83" s="18" t="s">
        <v>53</v>
      </c>
    </row>
    <row r="84" spans="2:20">
      <c r="B84" s="31" t="s">
        <v>194</v>
      </c>
      <c r="C84" s="31">
        <v>3</v>
      </c>
      <c r="D84" s="31">
        <v>4</v>
      </c>
      <c r="E84" s="31" t="s">
        <v>367</v>
      </c>
      <c r="F84" s="31" t="b">
        <v>0</v>
      </c>
      <c r="O84">
        <v>2</v>
      </c>
      <c r="P84" s="30" t="str">
        <f t="shared" ref="P84" si="22">"DELETE FROM " &amp; $B84 &amp; " WHERE ID = " &amp; C84 &amp; ";"</f>
        <v>DELETE FROM T_ANSWER_KIND WHERE ID = 3;</v>
      </c>
      <c r="Q84" s="30" t="str">
        <f t="shared" si="19"/>
        <v>INSERT INTO T_ANSWER_KIND VALUES(</v>
      </c>
      <c r="R84" s="30" t="str">
        <f t="shared" ref="R84" si="23" xml:space="preserve"> IF(IFERROR(FIND("VAR",C$72),0)&gt;0,""""&amp; C84 &amp; """",C84) &amp; "," &amp; IF(IFERROR(FIND("VAR",D$72),0)&gt;0,""""&amp; D84 &amp; """",D84) &amp; "," &amp; IF(IFERROR(FIND("VAR",E$72),0)&gt;0,""""&amp; E84 &amp; """",E84) &amp; "," &amp;  IF(IFERROR(FIND("VAR",F$72),0)&gt;0,""""&amp; F84 &amp; """",F84)</f>
        <v>3,4,"関心興味が少しある",FALSE</v>
      </c>
      <c r="S84" s="18" t="s">
        <v>53</v>
      </c>
    </row>
    <row r="85" spans="2:20">
      <c r="B85" s="31" t="s">
        <v>194</v>
      </c>
      <c r="C85" s="31">
        <v>3</v>
      </c>
      <c r="D85" s="31">
        <v>5</v>
      </c>
      <c r="E85" s="31" t="s">
        <v>368</v>
      </c>
      <c r="F85" s="31" t="b">
        <v>0</v>
      </c>
      <c r="O85">
        <v>2</v>
      </c>
      <c r="P85" s="30" t="str">
        <f t="shared" si="21"/>
        <v>DELETE FROM T_ANSWER_KIND WHERE ID = 3;</v>
      </c>
      <c r="Q85" s="30" t="str">
        <f t="shared" si="19"/>
        <v>INSERT INTO T_ANSWER_KIND VALUES(</v>
      </c>
      <c r="R85" s="30" t="str">
        <f t="shared" si="20"/>
        <v>3,5,"関心興味がある",FALSE</v>
      </c>
      <c r="S85" s="18" t="s">
        <v>53</v>
      </c>
    </row>
    <row r="89" spans="2:20">
      <c r="B89" s="4" t="s">
        <v>18</v>
      </c>
      <c r="C89" s="15">
        <v>1</v>
      </c>
      <c r="D89" s="15">
        <v>2</v>
      </c>
      <c r="E89" s="15">
        <v>3</v>
      </c>
      <c r="F89" s="15">
        <v>4</v>
      </c>
      <c r="G89" s="15">
        <v>5</v>
      </c>
      <c r="H89" s="15">
        <v>6</v>
      </c>
      <c r="P89" s="18"/>
      <c r="Q89" s="18"/>
      <c r="R89" s="18"/>
      <c r="S89" s="18"/>
      <c r="T89" s="18"/>
    </row>
    <row r="90" spans="2:20">
      <c r="B90" s="4" t="s">
        <v>222</v>
      </c>
      <c r="C90" s="16" t="s">
        <v>177</v>
      </c>
      <c r="D90" s="16" t="s">
        <v>183</v>
      </c>
      <c r="E90" s="16" t="s">
        <v>242</v>
      </c>
      <c r="F90" s="16" t="s">
        <v>217</v>
      </c>
      <c r="G90" s="16" t="s">
        <v>254</v>
      </c>
      <c r="H90" s="16" t="s">
        <v>49</v>
      </c>
      <c r="P90" s="30"/>
      <c r="Q90" s="30"/>
      <c r="R90" s="30"/>
      <c r="S90" s="30"/>
    </row>
    <row r="91" spans="2:20">
      <c r="B91" s="4" t="s">
        <v>223</v>
      </c>
      <c r="C91" s="16" t="s">
        <v>179</v>
      </c>
      <c r="D91" s="16" t="s">
        <v>185</v>
      </c>
      <c r="E91" s="16" t="s">
        <v>88</v>
      </c>
      <c r="F91" s="16" t="s">
        <v>259</v>
      </c>
      <c r="G91" s="16" t="s">
        <v>255</v>
      </c>
      <c r="H91" s="16" t="s">
        <v>92</v>
      </c>
    </row>
    <row r="92" spans="2:20">
      <c r="B92" s="5" t="s">
        <v>8</v>
      </c>
      <c r="C92" s="16" t="s">
        <v>93</v>
      </c>
      <c r="D92" s="16" t="s">
        <v>93</v>
      </c>
      <c r="E92" s="16" t="s">
        <v>93</v>
      </c>
      <c r="F92" s="16" t="s">
        <v>96</v>
      </c>
      <c r="G92" s="16" t="s">
        <v>93</v>
      </c>
      <c r="H92" s="16" t="s">
        <v>97</v>
      </c>
      <c r="P92" s="18"/>
      <c r="Q92" s="18"/>
    </row>
    <row r="93" spans="2:20">
      <c r="B93" s="31" t="s">
        <v>248</v>
      </c>
      <c r="C93" s="31"/>
      <c r="D93" s="31"/>
      <c r="E93" s="31"/>
      <c r="F93" s="31"/>
      <c r="G93" s="31"/>
      <c r="H93" s="31" t="b">
        <v>0</v>
      </c>
      <c r="O93">
        <v>1</v>
      </c>
      <c r="P93" s="30" t="str">
        <f>"DELETE FROM " &amp; $B93 &amp; " WHERE ID = " &amp; C93 &amp; ";"</f>
        <v>DELETE FROM T_ANSWER_PARAMETOR WHERE ID = ;</v>
      </c>
      <c r="Q93" s="30" t="str">
        <f>"INSERT INTO " &amp; $B93 &amp; " VALUES("</f>
        <v>INSERT INTO T_ANSWER_PARAMETOR VALUES(</v>
      </c>
      <c r="R93" s="30" t="str">
        <f xml:space="preserve"> IF(IFERROR(FIND("VAR",C$92),0)&gt;0,""""&amp; C93 &amp; """",C93) &amp; "," &amp; IF(IFERROR(FIND("VAR",D$92),0)&gt;0,""""&amp; D93 &amp; """",D93) &amp; "," &amp; IF(IFERROR(FIND("VAR",E$92),0)&gt;0,""""&amp; E93 &amp; """",E93) &amp; "," &amp;  IF(IFERROR(FIND("VAR",F$92),0)&gt;0,""""&amp; F93 &amp; """",F93)&amp; "," &amp;  IF(IFERROR(FIND("VAR",G$92),0)&gt;0,""""&amp; G93 &amp; """",G93) &amp; "," &amp; IF(IFERROR(FIND("VAR",H$92),0)&gt;0,""""&amp; H93 &amp; """",H93)</f>
        <v>,,,"",,FALSE</v>
      </c>
      <c r="S93" s="18" t="s">
        <v>53</v>
      </c>
      <c r="T93" s="18"/>
    </row>
    <row r="94" spans="2:20">
      <c r="B94" s="31" t="s">
        <v>248</v>
      </c>
      <c r="C94" s="31"/>
      <c r="D94" s="31"/>
      <c r="E94" s="31"/>
      <c r="F94" s="31"/>
      <c r="G94" s="31"/>
      <c r="H94" s="31" t="b">
        <v>0</v>
      </c>
      <c r="O94">
        <v>2</v>
      </c>
      <c r="P94" s="30" t="str">
        <f t="shared" ref="P94:P110" si="24">"DELETE FROM " &amp; $B94 &amp; " WHERE ID = " &amp; C94 &amp; ";"</f>
        <v>DELETE FROM T_ANSWER_PARAMETOR WHERE ID = ;</v>
      </c>
      <c r="Q94" s="30" t="str">
        <f t="shared" ref="Q94:Q110" si="25">"INSERT INTO " &amp; $B94 &amp; " VALUES("</f>
        <v>INSERT INTO T_ANSWER_PARAMETOR VALUES(</v>
      </c>
      <c r="R94" s="30" t="str">
        <f t="shared" ref="R94:R110" si="26" xml:space="preserve"> IF(IFERROR(FIND("VAR",C$92),0)&gt;0,""""&amp; C94 &amp; """",C94) &amp; "," &amp; IF(IFERROR(FIND("VAR",D$92),0)&gt;0,""""&amp; D94 &amp; """",D94) &amp; "," &amp; IF(IFERROR(FIND("VAR",E$92),0)&gt;0,""""&amp; E94 &amp; """",E94) &amp; "," &amp;  IF(IFERROR(FIND("VAR",F$92),0)&gt;0,""""&amp; F94 &amp; """",F94)&amp; "," &amp;  IF(IFERROR(FIND("VAR",G$92),0)&gt;0,""""&amp; G94 &amp; """",G94) &amp; "," &amp; IF(IFERROR(FIND("VAR",H$92),0)&gt;0,""""&amp; H94 &amp; """",H94)</f>
        <v>,,,"",,FALSE</v>
      </c>
      <c r="S94" s="18" t="s">
        <v>53</v>
      </c>
    </row>
    <row r="95" spans="2:20">
      <c r="B95" s="31" t="s">
        <v>248</v>
      </c>
      <c r="C95" s="31"/>
      <c r="D95" s="31"/>
      <c r="E95" s="31"/>
      <c r="F95" s="31"/>
      <c r="G95" s="31"/>
      <c r="H95" s="31" t="b">
        <v>0</v>
      </c>
      <c r="O95">
        <v>2</v>
      </c>
      <c r="P95" s="30" t="str">
        <f t="shared" si="24"/>
        <v>DELETE FROM T_ANSWER_PARAMETOR WHERE ID = ;</v>
      </c>
      <c r="Q95" s="30" t="str">
        <f t="shared" si="25"/>
        <v>INSERT INTO T_ANSWER_PARAMETOR VALUES(</v>
      </c>
      <c r="R95" s="30" t="str">
        <f t="shared" si="26"/>
        <v>,,,"",,FALSE</v>
      </c>
      <c r="S95" s="18" t="s">
        <v>53</v>
      </c>
    </row>
    <row r="96" spans="2:20">
      <c r="B96" s="31" t="s">
        <v>248</v>
      </c>
      <c r="C96" s="31"/>
      <c r="D96" s="31"/>
      <c r="E96" s="31"/>
      <c r="F96" s="31"/>
      <c r="G96" s="31"/>
      <c r="H96" s="31" t="b">
        <v>0</v>
      </c>
      <c r="O96">
        <v>2</v>
      </c>
      <c r="P96" s="30" t="str">
        <f t="shared" si="24"/>
        <v>DELETE FROM T_ANSWER_PARAMETOR WHERE ID = ;</v>
      </c>
      <c r="Q96" s="30" t="str">
        <f t="shared" si="25"/>
        <v>INSERT INTO T_ANSWER_PARAMETOR VALUES(</v>
      </c>
      <c r="R96" s="30" t="str">
        <f t="shared" si="26"/>
        <v>,,,"",,FALSE</v>
      </c>
      <c r="S96" s="18" t="s">
        <v>53</v>
      </c>
    </row>
    <row r="97" spans="2:20">
      <c r="B97" s="31" t="s">
        <v>248</v>
      </c>
      <c r="C97" s="31"/>
      <c r="D97" s="31"/>
      <c r="E97" s="31"/>
      <c r="F97" s="31"/>
      <c r="G97" s="31"/>
      <c r="H97" s="31" t="b">
        <v>0</v>
      </c>
      <c r="O97">
        <v>2</v>
      </c>
      <c r="P97" s="30" t="str">
        <f t="shared" si="24"/>
        <v>DELETE FROM T_ANSWER_PARAMETOR WHERE ID = ;</v>
      </c>
      <c r="Q97" s="30" t="str">
        <f t="shared" si="25"/>
        <v>INSERT INTO T_ANSWER_PARAMETOR VALUES(</v>
      </c>
      <c r="R97" s="30" t="str">
        <f t="shared" si="26"/>
        <v>,,,"",,FALSE</v>
      </c>
      <c r="S97" s="18" t="s">
        <v>53</v>
      </c>
    </row>
    <row r="98" spans="2:20">
      <c r="B98" s="31" t="s">
        <v>248</v>
      </c>
      <c r="C98" s="31"/>
      <c r="D98" s="31"/>
      <c r="E98" s="31"/>
      <c r="F98" s="31"/>
      <c r="G98" s="31"/>
      <c r="H98" s="31" t="b">
        <v>0</v>
      </c>
      <c r="O98">
        <v>2</v>
      </c>
      <c r="P98" s="30" t="str">
        <f t="shared" si="24"/>
        <v>DELETE FROM T_ANSWER_PARAMETOR WHERE ID = ;</v>
      </c>
      <c r="Q98" s="30" t="str">
        <f t="shared" si="25"/>
        <v>INSERT INTO T_ANSWER_PARAMETOR VALUES(</v>
      </c>
      <c r="R98" s="30" t="str">
        <f t="shared" si="26"/>
        <v>,,,"",,FALSE</v>
      </c>
      <c r="S98" s="18" t="s">
        <v>53</v>
      </c>
    </row>
    <row r="99" spans="2:20">
      <c r="B99" s="31" t="s">
        <v>248</v>
      </c>
      <c r="C99" s="31"/>
      <c r="D99" s="31"/>
      <c r="E99" s="31"/>
      <c r="F99" s="31"/>
      <c r="G99" s="31"/>
      <c r="H99" s="31" t="b">
        <v>0</v>
      </c>
      <c r="O99">
        <v>2</v>
      </c>
      <c r="P99" s="30" t="str">
        <f t="shared" si="24"/>
        <v>DELETE FROM T_ANSWER_PARAMETOR WHERE ID = ;</v>
      </c>
      <c r="Q99" s="30" t="str">
        <f t="shared" si="25"/>
        <v>INSERT INTO T_ANSWER_PARAMETOR VALUES(</v>
      </c>
      <c r="R99" s="30" t="str">
        <f t="shared" si="26"/>
        <v>,,,"",,FALSE</v>
      </c>
      <c r="S99" s="18" t="s">
        <v>53</v>
      </c>
    </row>
    <row r="100" spans="2:20">
      <c r="B100" s="31" t="s">
        <v>248</v>
      </c>
      <c r="C100" s="31"/>
      <c r="D100" s="31"/>
      <c r="E100" s="31"/>
      <c r="F100" s="31"/>
      <c r="G100" s="31"/>
      <c r="H100" s="31" t="b">
        <v>0</v>
      </c>
      <c r="O100">
        <v>2</v>
      </c>
      <c r="P100" s="30" t="str">
        <f t="shared" si="24"/>
        <v>DELETE FROM T_ANSWER_PARAMETOR WHERE ID = ;</v>
      </c>
      <c r="Q100" s="30" t="str">
        <f t="shared" si="25"/>
        <v>INSERT INTO T_ANSWER_PARAMETOR VALUES(</v>
      </c>
      <c r="R100" s="30" t="str">
        <f t="shared" si="26"/>
        <v>,,,"",,FALSE</v>
      </c>
      <c r="S100" s="18" t="s">
        <v>53</v>
      </c>
    </row>
    <row r="101" spans="2:20">
      <c r="B101" s="31" t="s">
        <v>248</v>
      </c>
      <c r="C101" s="31"/>
      <c r="D101" s="31"/>
      <c r="E101" s="31"/>
      <c r="F101" s="31"/>
      <c r="G101" s="31"/>
      <c r="H101" s="31" t="b">
        <v>0</v>
      </c>
      <c r="O101">
        <v>2</v>
      </c>
      <c r="P101" s="30" t="str">
        <f t="shared" si="24"/>
        <v>DELETE FROM T_ANSWER_PARAMETOR WHERE ID = ;</v>
      </c>
      <c r="Q101" s="30" t="str">
        <f t="shared" si="25"/>
        <v>INSERT INTO T_ANSWER_PARAMETOR VALUES(</v>
      </c>
      <c r="R101" s="30" t="str">
        <f t="shared" si="26"/>
        <v>,,,"",,FALSE</v>
      </c>
      <c r="S101" s="18" t="s">
        <v>53</v>
      </c>
    </row>
    <row r="102" spans="2:20">
      <c r="B102" s="31" t="s">
        <v>248</v>
      </c>
      <c r="C102" s="31"/>
      <c r="D102" s="31"/>
      <c r="E102" s="31"/>
      <c r="F102" s="31"/>
      <c r="G102" s="31"/>
      <c r="H102" s="31" t="b">
        <v>0</v>
      </c>
      <c r="O102">
        <v>2</v>
      </c>
      <c r="P102" s="30" t="str">
        <f t="shared" si="24"/>
        <v>DELETE FROM T_ANSWER_PARAMETOR WHERE ID = ;</v>
      </c>
      <c r="Q102" s="30" t="str">
        <f t="shared" si="25"/>
        <v>INSERT INTO T_ANSWER_PARAMETOR VALUES(</v>
      </c>
      <c r="R102" s="30" t="str">
        <f t="shared" si="26"/>
        <v>,,,"",,FALSE</v>
      </c>
      <c r="S102" s="18" t="s">
        <v>53</v>
      </c>
    </row>
    <row r="103" spans="2:20">
      <c r="B103" s="31" t="s">
        <v>248</v>
      </c>
      <c r="C103" s="31"/>
      <c r="D103" s="31"/>
      <c r="E103" s="31"/>
      <c r="F103" s="31"/>
      <c r="G103" s="31"/>
      <c r="H103" s="31" t="b">
        <v>0</v>
      </c>
      <c r="O103">
        <v>2</v>
      </c>
      <c r="P103" s="30" t="str">
        <f t="shared" si="24"/>
        <v>DELETE FROM T_ANSWER_PARAMETOR WHERE ID = ;</v>
      </c>
      <c r="Q103" s="30" t="str">
        <f t="shared" si="25"/>
        <v>INSERT INTO T_ANSWER_PARAMETOR VALUES(</v>
      </c>
      <c r="R103" s="30" t="str">
        <f t="shared" si="26"/>
        <v>,,,"",,FALSE</v>
      </c>
      <c r="S103" s="18" t="s">
        <v>53</v>
      </c>
    </row>
    <row r="104" spans="2:20">
      <c r="B104" s="31" t="s">
        <v>248</v>
      </c>
      <c r="C104" s="31"/>
      <c r="D104" s="31"/>
      <c r="E104" s="31"/>
      <c r="F104" s="31"/>
      <c r="G104" s="31"/>
      <c r="H104" s="31" t="b">
        <v>0</v>
      </c>
      <c r="O104">
        <v>2</v>
      </c>
      <c r="P104" s="30" t="str">
        <f t="shared" si="24"/>
        <v>DELETE FROM T_ANSWER_PARAMETOR WHERE ID = ;</v>
      </c>
      <c r="Q104" s="30" t="str">
        <f t="shared" si="25"/>
        <v>INSERT INTO T_ANSWER_PARAMETOR VALUES(</v>
      </c>
      <c r="R104" s="30" t="str">
        <f t="shared" si="26"/>
        <v>,,,"",,FALSE</v>
      </c>
      <c r="S104" s="18" t="s">
        <v>53</v>
      </c>
    </row>
    <row r="105" spans="2:20">
      <c r="B105" s="31" t="s">
        <v>248</v>
      </c>
      <c r="C105" s="31"/>
      <c r="D105" s="31"/>
      <c r="E105" s="31"/>
      <c r="F105" s="31"/>
      <c r="G105" s="31"/>
      <c r="H105" s="31" t="b">
        <v>0</v>
      </c>
      <c r="O105">
        <v>2</v>
      </c>
      <c r="P105" s="30" t="str">
        <f t="shared" si="24"/>
        <v>DELETE FROM T_ANSWER_PARAMETOR WHERE ID = ;</v>
      </c>
      <c r="Q105" s="30" t="str">
        <f t="shared" si="25"/>
        <v>INSERT INTO T_ANSWER_PARAMETOR VALUES(</v>
      </c>
      <c r="R105" s="30" t="str">
        <f t="shared" si="26"/>
        <v>,,,"",,FALSE</v>
      </c>
      <c r="S105" s="18" t="s">
        <v>53</v>
      </c>
    </row>
    <row r="106" spans="2:20">
      <c r="B106" s="31" t="s">
        <v>248</v>
      </c>
      <c r="C106" s="31"/>
      <c r="D106" s="31"/>
      <c r="E106" s="31"/>
      <c r="F106" s="31"/>
      <c r="G106" s="31"/>
      <c r="H106" s="31" t="b">
        <v>0</v>
      </c>
      <c r="O106">
        <v>2</v>
      </c>
      <c r="P106" s="30" t="str">
        <f t="shared" si="24"/>
        <v>DELETE FROM T_ANSWER_PARAMETOR WHERE ID = ;</v>
      </c>
      <c r="Q106" s="30" t="str">
        <f t="shared" si="25"/>
        <v>INSERT INTO T_ANSWER_PARAMETOR VALUES(</v>
      </c>
      <c r="R106" s="30" t="str">
        <f t="shared" si="26"/>
        <v>,,,"",,FALSE</v>
      </c>
      <c r="S106" s="18" t="s">
        <v>53</v>
      </c>
    </row>
    <row r="107" spans="2:20">
      <c r="B107" s="31" t="s">
        <v>248</v>
      </c>
      <c r="C107" s="31"/>
      <c r="D107" s="31"/>
      <c r="E107" s="31"/>
      <c r="F107" s="31"/>
      <c r="G107" s="31"/>
      <c r="H107" s="31" t="b">
        <v>0</v>
      </c>
      <c r="O107">
        <v>2</v>
      </c>
      <c r="P107" s="30" t="str">
        <f t="shared" si="24"/>
        <v>DELETE FROM T_ANSWER_PARAMETOR WHERE ID = ;</v>
      </c>
      <c r="Q107" s="30" t="str">
        <f t="shared" si="25"/>
        <v>INSERT INTO T_ANSWER_PARAMETOR VALUES(</v>
      </c>
      <c r="R107" s="30" t="str">
        <f t="shared" si="26"/>
        <v>,,,"",,FALSE</v>
      </c>
      <c r="S107" s="18" t="s">
        <v>53</v>
      </c>
    </row>
    <row r="108" spans="2:20">
      <c r="B108" s="31" t="s">
        <v>248</v>
      </c>
      <c r="C108" s="31"/>
      <c r="D108" s="31"/>
      <c r="E108" s="31"/>
      <c r="F108" s="31"/>
      <c r="G108" s="31"/>
      <c r="H108" s="31" t="b">
        <v>0</v>
      </c>
      <c r="O108">
        <v>2</v>
      </c>
      <c r="P108" s="30" t="str">
        <f t="shared" si="24"/>
        <v>DELETE FROM T_ANSWER_PARAMETOR WHERE ID = ;</v>
      </c>
      <c r="Q108" s="30" t="str">
        <f t="shared" si="25"/>
        <v>INSERT INTO T_ANSWER_PARAMETOR VALUES(</v>
      </c>
      <c r="R108" s="30" t="str">
        <f t="shared" si="26"/>
        <v>,,,"",,FALSE</v>
      </c>
      <c r="S108" s="18" t="s">
        <v>53</v>
      </c>
    </row>
    <row r="109" spans="2:20">
      <c r="B109" s="31" t="s">
        <v>248</v>
      </c>
      <c r="C109" s="31"/>
      <c r="D109" s="31"/>
      <c r="E109" s="31"/>
      <c r="F109" s="31"/>
      <c r="G109" s="31"/>
      <c r="H109" s="31" t="b">
        <v>0</v>
      </c>
      <c r="O109">
        <v>2</v>
      </c>
      <c r="P109" s="30" t="str">
        <f t="shared" si="24"/>
        <v>DELETE FROM T_ANSWER_PARAMETOR WHERE ID = ;</v>
      </c>
      <c r="Q109" s="30" t="str">
        <f t="shared" si="25"/>
        <v>INSERT INTO T_ANSWER_PARAMETOR VALUES(</v>
      </c>
      <c r="R109" s="30" t="str">
        <f t="shared" si="26"/>
        <v>,,,"",,FALSE</v>
      </c>
      <c r="S109" s="18" t="s">
        <v>53</v>
      </c>
    </row>
    <row r="110" spans="2:20">
      <c r="B110" s="31" t="s">
        <v>248</v>
      </c>
      <c r="C110" s="31"/>
      <c r="D110" s="31"/>
      <c r="E110" s="31"/>
      <c r="F110" s="31"/>
      <c r="G110" s="31"/>
      <c r="H110" s="31" t="b">
        <v>0</v>
      </c>
      <c r="O110">
        <v>2</v>
      </c>
      <c r="P110" s="30" t="str">
        <f t="shared" si="24"/>
        <v>DELETE FROM T_ANSWER_PARAMETOR WHERE ID = ;</v>
      </c>
      <c r="Q110" s="30" t="str">
        <f t="shared" si="25"/>
        <v>INSERT INTO T_ANSWER_PARAMETOR VALUES(</v>
      </c>
      <c r="R110" s="30" t="str">
        <f t="shared" si="26"/>
        <v>,,,"",,FALSE</v>
      </c>
      <c r="S110" s="18" t="s">
        <v>53</v>
      </c>
    </row>
    <row r="112" spans="2:20">
      <c r="B112" s="4">
        <v>1</v>
      </c>
      <c r="C112" s="15">
        <v>2</v>
      </c>
      <c r="D112" s="15">
        <v>3</v>
      </c>
      <c r="E112" s="15">
        <v>4</v>
      </c>
      <c r="P112" s="18"/>
      <c r="Q112" s="18"/>
      <c r="R112" s="18"/>
      <c r="S112" s="18"/>
      <c r="T112" s="18"/>
    </row>
    <row r="113" spans="2:20">
      <c r="B113" s="4" t="s">
        <v>294</v>
      </c>
      <c r="C113" s="16" t="s">
        <v>295</v>
      </c>
      <c r="D113" s="16" t="s">
        <v>71</v>
      </c>
      <c r="E113" s="16" t="s">
        <v>49</v>
      </c>
      <c r="P113" s="30"/>
      <c r="Q113" s="30"/>
      <c r="R113" s="30"/>
      <c r="S113" s="30"/>
    </row>
    <row r="114" spans="2:20">
      <c r="B114" s="4" t="s">
        <v>292</v>
      </c>
      <c r="C114" s="16" t="s">
        <v>296</v>
      </c>
      <c r="D114" s="16" t="s">
        <v>298</v>
      </c>
      <c r="E114" s="16" t="s">
        <v>92</v>
      </c>
    </row>
    <row r="115" spans="2:20">
      <c r="B115" s="5" t="s">
        <v>93</v>
      </c>
      <c r="C115" s="16" t="s">
        <v>94</v>
      </c>
      <c r="D115" s="16" t="s">
        <v>96</v>
      </c>
      <c r="E115" s="16" t="s">
        <v>97</v>
      </c>
      <c r="P115" s="18"/>
      <c r="Q115" s="18"/>
    </row>
    <row r="116" spans="2:20">
      <c r="B116" s="31" t="s">
        <v>333</v>
      </c>
      <c r="C116" s="31">
        <v>1</v>
      </c>
      <c r="D116" s="31"/>
      <c r="E116" s="31"/>
      <c r="O116">
        <v>1</v>
      </c>
      <c r="P116" s="30" t="str">
        <f>"DELETE FROM " &amp; $B116 &amp; " WHERE ID = " &amp; C116 &amp; ";"</f>
        <v>DELETE FROM T_QUESTION_GROUP WHERE ID = 1;</v>
      </c>
      <c r="Q116" s="30" t="str">
        <f>"INSERT INTO " &amp; $B116 &amp; " VALUES("</f>
        <v>INSERT INTO T_QUESTION_GROUP VALUES(</v>
      </c>
      <c r="R116" s="30" t="str">
        <f xml:space="preserve"> IF(IFERROR(FIND("VAR",C$115),0)&gt;0,""""&amp; C116 &amp; """",C116) &amp; "," &amp; IF(IFERROR(FIND("VAR",D$115),0)&gt;0,""""&amp; D116 &amp; """",D116) &amp; "," &amp; IF(IFERROR(FIND("VAR",E$115),0)&gt;0,""""&amp; E116 &amp; """",E116)</f>
        <v>"1","",</v>
      </c>
      <c r="S116" s="18" t="s">
        <v>53</v>
      </c>
      <c r="T116" s="18"/>
    </row>
    <row r="117" spans="2:20">
      <c r="B117" s="31" t="s">
        <v>333</v>
      </c>
      <c r="C117" s="31">
        <v>2</v>
      </c>
      <c r="D117" s="31"/>
      <c r="E117" s="31"/>
      <c r="O117">
        <v>2</v>
      </c>
      <c r="P117" s="30" t="str">
        <f t="shared" ref="P117:P119" si="27">"DELETE FROM " &amp; $B117 &amp; " WHERE ID = " &amp; C117 &amp; ";"</f>
        <v>DELETE FROM T_QUESTION_GROUP WHERE ID = 2;</v>
      </c>
      <c r="Q117" s="30" t="str">
        <f t="shared" ref="Q117:Q119" si="28">"INSERT INTO " &amp; $B117 &amp; " VALUES("</f>
        <v>INSERT INTO T_QUESTION_GROUP VALUES(</v>
      </c>
      <c r="R117" s="30" t="str">
        <f t="shared" ref="R117:R119" si="29" xml:space="preserve"> IF(IFERROR(FIND("VAR",C$115),0)&gt;0,""""&amp; C117 &amp; """",C117) &amp; "," &amp; IF(IFERROR(FIND("VAR",D$115),0)&gt;0,""""&amp; D117 &amp; """",D117) &amp; "," &amp; IF(IFERROR(FIND("VAR",E$115),0)&gt;0,""""&amp; E117 &amp; """",E117)</f>
        <v>"2","",</v>
      </c>
      <c r="S117" s="18" t="s">
        <v>53</v>
      </c>
    </row>
    <row r="118" spans="2:20">
      <c r="B118" s="31" t="s">
        <v>333</v>
      </c>
      <c r="C118" s="31">
        <v>3</v>
      </c>
      <c r="D118" s="31"/>
      <c r="E118" s="31"/>
      <c r="O118">
        <v>2</v>
      </c>
      <c r="P118" s="30" t="str">
        <f t="shared" si="27"/>
        <v>DELETE FROM T_QUESTION_GROUP WHERE ID = 3;</v>
      </c>
      <c r="Q118" s="30" t="str">
        <f t="shared" si="28"/>
        <v>INSERT INTO T_QUESTION_GROUP VALUES(</v>
      </c>
      <c r="R118" s="30" t="str">
        <f t="shared" si="29"/>
        <v>"3","",</v>
      </c>
      <c r="S118" s="18" t="s">
        <v>53</v>
      </c>
    </row>
    <row r="119" spans="2:20">
      <c r="B119" s="31" t="s">
        <v>333</v>
      </c>
      <c r="C119" s="31">
        <v>4</v>
      </c>
      <c r="D119" s="31"/>
      <c r="E119" s="31"/>
      <c r="O119">
        <v>2</v>
      </c>
      <c r="P119" s="30" t="str">
        <f t="shared" si="27"/>
        <v>DELETE FROM T_QUESTION_GROUP WHERE ID = 4;</v>
      </c>
      <c r="Q119" s="30" t="str">
        <f t="shared" si="28"/>
        <v>INSERT INTO T_QUESTION_GROUP VALUES(</v>
      </c>
      <c r="R119" s="30" t="str">
        <f t="shared" si="29"/>
        <v>"4","",</v>
      </c>
      <c r="S119" s="18" t="s">
        <v>53</v>
      </c>
    </row>
    <row r="121" spans="2:20">
      <c r="B121" s="4" t="s">
        <v>18</v>
      </c>
      <c r="C121" s="15">
        <v>1</v>
      </c>
      <c r="D121" s="15">
        <v>2</v>
      </c>
      <c r="E121" s="15">
        <v>4</v>
      </c>
      <c r="P121" s="18"/>
      <c r="Q121" s="18"/>
      <c r="R121" s="18"/>
      <c r="S121" s="18"/>
      <c r="T121" s="18"/>
    </row>
    <row r="122" spans="2:20">
      <c r="B122" s="4" t="s">
        <v>222</v>
      </c>
      <c r="C122" s="16" t="s">
        <v>294</v>
      </c>
      <c r="D122" s="16" t="s">
        <v>177</v>
      </c>
      <c r="E122" s="16" t="s">
        <v>49</v>
      </c>
      <c r="P122" s="30"/>
      <c r="Q122" s="30"/>
      <c r="R122" s="30"/>
      <c r="S122" s="30"/>
    </row>
    <row r="123" spans="2:20">
      <c r="B123" s="4" t="s">
        <v>223</v>
      </c>
      <c r="C123" s="16" t="s">
        <v>292</v>
      </c>
      <c r="D123" s="16" t="s">
        <v>179</v>
      </c>
      <c r="E123" s="16" t="s">
        <v>92</v>
      </c>
    </row>
    <row r="124" spans="2:20">
      <c r="B124" s="5" t="s">
        <v>8</v>
      </c>
      <c r="C124" s="16" t="s">
        <v>93</v>
      </c>
      <c r="D124" s="16" t="s">
        <v>93</v>
      </c>
      <c r="E124" s="16" t="s">
        <v>97</v>
      </c>
      <c r="P124" s="18"/>
      <c r="Q124" s="18"/>
    </row>
    <row r="125" spans="2:20">
      <c r="B125" s="31" t="s">
        <v>300</v>
      </c>
      <c r="C125" s="31">
        <v>1</v>
      </c>
      <c r="D125" s="31"/>
      <c r="E125" s="31"/>
      <c r="O125">
        <v>1</v>
      </c>
      <c r="P125" s="30" t="str">
        <f>"DELETE FROM " &amp; $B125 &amp; " WHERE ID = " &amp; C125 &amp; ";"</f>
        <v>DELETE FROM R_QUESTION_HEAD_GROUP WHERE ID = 1;</v>
      </c>
      <c r="Q125" s="30" t="str">
        <f>"INSERT INTO " &amp; $B125 &amp; " VALUES("</f>
        <v>INSERT INTO R_QUESTION_HEAD_GROUP VALUES(</v>
      </c>
      <c r="R125" s="30" t="str">
        <f xml:space="preserve"> IF(IFERROR(FIND("VAR",C$124),0)&gt;0,""""&amp; C125 &amp; """",C125) &amp; "," &amp; IF(IFERROR(FIND("VAR",D$124),0)&gt;0,""""&amp; D125 &amp; """",D125)</f>
        <v>1,</v>
      </c>
      <c r="S125" s="18" t="s">
        <v>53</v>
      </c>
      <c r="T125" s="18"/>
    </row>
    <row r="126" spans="2:20">
      <c r="B126" s="31" t="s">
        <v>300</v>
      </c>
      <c r="C126" s="31">
        <v>2</v>
      </c>
      <c r="D126" s="31"/>
      <c r="E126" s="31"/>
      <c r="O126">
        <v>2</v>
      </c>
      <c r="P126" s="30" t="str">
        <f t="shared" ref="P126:P128" si="30">"DELETE FROM " &amp; $B126 &amp; " WHERE ID = " &amp; C126 &amp; ";"</f>
        <v>DELETE FROM R_QUESTION_HEAD_GROUP WHERE ID = 2;</v>
      </c>
      <c r="Q126" s="30" t="str">
        <f t="shared" ref="Q126:Q128" si="31">"INSERT INTO " &amp; $B126 &amp; " VALUES("</f>
        <v>INSERT INTO R_QUESTION_HEAD_GROUP VALUES(</v>
      </c>
      <c r="R126" s="30" t="str">
        <f t="shared" ref="R126:R128" si="32" xml:space="preserve"> IF(IFERROR(FIND("VAR",C$124),0)&gt;0,""""&amp; C126 &amp; """",C126) &amp; "," &amp; IF(IFERROR(FIND("VAR",D$124),0)&gt;0,""""&amp; D126 &amp; """",D126)</f>
        <v>2,</v>
      </c>
      <c r="S126" s="18" t="s">
        <v>53</v>
      </c>
    </row>
    <row r="127" spans="2:20">
      <c r="B127" s="31" t="s">
        <v>300</v>
      </c>
      <c r="C127" s="31"/>
      <c r="D127" s="31"/>
      <c r="E127" s="31"/>
      <c r="O127">
        <v>2</v>
      </c>
      <c r="P127" s="30" t="str">
        <f t="shared" si="30"/>
        <v>DELETE FROM R_QUESTION_HEAD_GROUP WHERE ID = ;</v>
      </c>
      <c r="Q127" s="30" t="str">
        <f t="shared" si="31"/>
        <v>INSERT INTO R_QUESTION_HEAD_GROUP VALUES(</v>
      </c>
      <c r="R127" s="30" t="str">
        <f t="shared" si="32"/>
        <v>,</v>
      </c>
      <c r="S127" s="18" t="s">
        <v>53</v>
      </c>
    </row>
    <row r="128" spans="2:20">
      <c r="B128" s="31" t="s">
        <v>300</v>
      </c>
      <c r="C128" s="31"/>
      <c r="D128" s="31"/>
      <c r="E128" s="31"/>
      <c r="O128">
        <v>2</v>
      </c>
      <c r="P128" s="30" t="str">
        <f t="shared" si="30"/>
        <v>DELETE FROM R_QUESTION_HEAD_GROUP WHERE ID = ;</v>
      </c>
      <c r="Q128" s="30" t="str">
        <f t="shared" si="31"/>
        <v>INSERT INTO R_QUESTION_HEAD_GROUP VALUES(</v>
      </c>
      <c r="R128" s="30" t="str">
        <f t="shared" si="32"/>
        <v>,</v>
      </c>
      <c r="S128" s="18" t="s">
        <v>53</v>
      </c>
    </row>
  </sheetData>
  <phoneticPr fontId="3"/>
  <dataValidations count="1">
    <dataValidation type="list" allowBlank="1" showInputMessage="1" showErrorMessage="1" sqref="L46:L66 I46:I66">
      <formula1>$D$30:$D$40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B7" sqref="B7"/>
    </sheetView>
  </sheetViews>
  <sheetFormatPr defaultRowHeight="13.5"/>
  <cols>
    <col min="1" max="16384" width="9" style="18"/>
  </cols>
  <sheetData>
    <row r="2" spans="1:1">
      <c r="A2" s="18" t="s">
        <v>110</v>
      </c>
    </row>
    <row r="3" spans="1:1">
      <c r="A3" s="18" t="s">
        <v>227</v>
      </c>
    </row>
    <row r="4" spans="1:1">
      <c r="A4" s="18" t="s">
        <v>228</v>
      </c>
    </row>
    <row r="5" spans="1:1">
      <c r="A5" s="18" t="s">
        <v>111</v>
      </c>
    </row>
    <row r="8" spans="1:1">
      <c r="A8" s="18" t="s">
        <v>64</v>
      </c>
    </row>
    <row r="10" spans="1:1">
      <c r="A10" s="18" t="s">
        <v>65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１．ディレクトリ構成</vt:lpstr>
      <vt:lpstr>２．テーブル定義</vt:lpstr>
      <vt:lpstr>crontab</vt:lpstr>
      <vt:lpstr>データ</vt:lpstr>
      <vt:lpstr>mySQLコマンド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RD10PC066N-user</dc:creator>
  <cp:lastModifiedBy>RD10PC066N-user</cp:lastModifiedBy>
  <dcterms:created xsi:type="dcterms:W3CDTF">2016-01-14T02:02:42Z</dcterms:created>
  <dcterms:modified xsi:type="dcterms:W3CDTF">2016-07-14T04:30:45Z</dcterms:modified>
</cp:coreProperties>
</file>