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Google Drive\Swinburne\Hons_proj\"/>
    </mc:Choice>
  </mc:AlternateContent>
  <xr:revisionPtr revIDLastSave="0" documentId="13_ncr:1_{62EDA03C-3E62-4EC5-9C0D-4216B87A26DD}" xr6:coauthVersionLast="46" xr6:coauthVersionMax="46" xr10:uidLastSave="{00000000-0000-0000-0000-000000000000}"/>
  <bookViews>
    <workbookView xWindow="-110" yWindow="-110" windowWidth="19420" windowHeight="10560" xr2:uid="{229E4168-36FB-47DE-9CB3-9BA109AE3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1" l="1"/>
  <c r="F3" i="1"/>
  <c r="F4" i="1"/>
  <c r="F5" i="1"/>
  <c r="F6" i="1"/>
  <c r="F7" i="1"/>
  <c r="F8" i="1"/>
  <c r="F9" i="1"/>
  <c r="F10" i="1"/>
  <c r="F2" i="1"/>
  <c r="C12" i="1"/>
  <c r="E9" i="1" s="1"/>
  <c r="C54" i="1"/>
  <c r="F54" i="1" s="1"/>
  <c r="C53" i="1"/>
  <c r="C43" i="1"/>
  <c r="F43" i="1" s="1"/>
  <c r="C42" i="1"/>
  <c r="F42" i="1" s="1"/>
  <c r="C14" i="1"/>
  <c r="D14" i="1" s="1"/>
  <c r="C25" i="1" s="1"/>
  <c r="F25" i="1" s="1"/>
  <c r="C32" i="1"/>
  <c r="F32" i="1" s="1"/>
  <c r="C31" i="1"/>
  <c r="F31" i="1" s="1"/>
  <c r="C21" i="1"/>
  <c r="F21" i="1" s="1"/>
  <c r="C20" i="1"/>
  <c r="F20" i="1" s="1"/>
  <c r="C47" i="1"/>
  <c r="F47" i="1" s="1"/>
  <c r="C48" i="1"/>
  <c r="F48" i="1" s="1"/>
  <c r="C49" i="1"/>
  <c r="F49" i="1" s="1"/>
  <c r="C50" i="1"/>
  <c r="F50" i="1" s="1"/>
  <c r="C51" i="1"/>
  <c r="F51" i="1" s="1"/>
  <c r="C52" i="1"/>
  <c r="F52" i="1" s="1"/>
  <c r="C46" i="1"/>
  <c r="C36" i="1"/>
  <c r="F36" i="1" s="1"/>
  <c r="C37" i="1"/>
  <c r="F37" i="1" s="1"/>
  <c r="C38" i="1"/>
  <c r="F38" i="1" s="1"/>
  <c r="C39" i="1"/>
  <c r="F39" i="1" s="1"/>
  <c r="C40" i="1"/>
  <c r="F40" i="1" s="1"/>
  <c r="C41" i="1"/>
  <c r="F41" i="1" s="1"/>
  <c r="C35" i="1"/>
  <c r="F35" i="1" s="1"/>
  <c r="C19" i="1"/>
  <c r="D19" i="1" s="1"/>
  <c r="C30" i="1" s="1"/>
  <c r="F30" i="1" s="1"/>
  <c r="C18" i="1"/>
  <c r="D18" i="1" s="1"/>
  <c r="C29" i="1" s="1"/>
  <c r="F29" i="1" s="1"/>
  <c r="C17" i="1"/>
  <c r="D17" i="1" s="1"/>
  <c r="C28" i="1" s="1"/>
  <c r="F28" i="1" s="1"/>
  <c r="C16" i="1"/>
  <c r="D16" i="1" s="1"/>
  <c r="C27" i="1" s="1"/>
  <c r="F27" i="1" s="1"/>
  <c r="C15" i="1"/>
  <c r="D15" i="1" s="1"/>
  <c r="C26" i="1" s="1"/>
  <c r="F26" i="1" s="1"/>
  <c r="C13" i="1"/>
  <c r="D13" i="1" s="1"/>
  <c r="C24" i="1" s="1"/>
  <c r="F55" i="1" l="1"/>
  <c r="E8" i="1"/>
  <c r="C34" i="1"/>
  <c r="C33" i="1" s="1"/>
  <c r="F18" i="1"/>
  <c r="F24" i="1"/>
  <c r="C11" i="1"/>
  <c r="F11" i="1" s="1"/>
  <c r="F19" i="1"/>
  <c r="F46" i="1"/>
  <c r="C45" i="1"/>
  <c r="F17" i="1"/>
  <c r="F53" i="1"/>
  <c r="C56" i="1"/>
  <c r="E48" i="1" s="1"/>
  <c r="F15" i="1"/>
  <c r="F16" i="1"/>
  <c r="F13" i="1"/>
  <c r="F14" i="1"/>
  <c r="E28" i="1"/>
  <c r="E27" i="1"/>
  <c r="E30" i="1"/>
  <c r="E32" i="1"/>
  <c r="E25" i="1"/>
  <c r="E26" i="1"/>
  <c r="E29" i="1"/>
  <c r="E2" i="1"/>
  <c r="E10" i="1"/>
  <c r="C23" i="1"/>
  <c r="C22" i="1" s="1"/>
  <c r="E3" i="1"/>
  <c r="E4" i="1"/>
  <c r="E6" i="1"/>
  <c r="E5" i="1"/>
  <c r="E7" i="1"/>
  <c r="E41" i="1" l="1"/>
  <c r="C44" i="1"/>
  <c r="E37" i="1"/>
  <c r="F33" i="1"/>
  <c r="F22" i="1"/>
  <c r="D22" i="1"/>
  <c r="D33" i="1" s="1"/>
  <c r="E43" i="1"/>
  <c r="E42" i="1"/>
  <c r="E54" i="1"/>
  <c r="E38" i="1"/>
  <c r="E36" i="1"/>
  <c r="E39" i="1"/>
  <c r="E35" i="1"/>
  <c r="E46" i="1"/>
  <c r="E40" i="1"/>
  <c r="E47" i="1"/>
  <c r="E52" i="1"/>
  <c r="E51" i="1"/>
  <c r="E49" i="1"/>
  <c r="E50" i="1"/>
  <c r="E53" i="1"/>
  <c r="E31" i="1"/>
  <c r="E24" i="1"/>
  <c r="E19" i="1"/>
  <c r="E20" i="1"/>
  <c r="E15" i="1"/>
  <c r="E16" i="1"/>
  <c r="E17" i="1"/>
  <c r="E13" i="1"/>
  <c r="E21" i="1"/>
  <c r="E18" i="1"/>
  <c r="E14" i="1"/>
  <c r="D44" i="1" l="1"/>
  <c r="D55" i="1" s="1"/>
  <c r="F44" i="1"/>
</calcChain>
</file>

<file path=xl/sharedStrings.xml><?xml version="1.0" encoding="utf-8"?>
<sst xmlns="http://schemas.openxmlformats.org/spreadsheetml/2006/main" count="81" uniqueCount="18">
  <si>
    <t>Substance</t>
  </si>
  <si>
    <t>Frequency</t>
  </si>
  <si>
    <t>Alcohol</t>
  </si>
  <si>
    <t>Meth</t>
  </si>
  <si>
    <t>THC</t>
  </si>
  <si>
    <t>Opioids</t>
  </si>
  <si>
    <t>Anti-Depressants</t>
  </si>
  <si>
    <t>Benzos</t>
  </si>
  <si>
    <t>Ketamine</t>
  </si>
  <si>
    <t>MDMA</t>
  </si>
  <si>
    <t>Cocaine</t>
  </si>
  <si>
    <t>Year_Ending</t>
  </si>
  <si>
    <t>Total</t>
  </si>
  <si>
    <t>NA</t>
  </si>
  <si>
    <t>No_Substance</t>
  </si>
  <si>
    <t>Cum_Total</t>
  </si>
  <si>
    <t>Prop_Drugs</t>
  </si>
  <si>
    <t>Prop_Injured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</si>
</sst>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D2C1-26AD-4AF4-91A0-41750087EBB1}">
  <dimension ref="A1:F56"/>
  <sheetViews>
    <sheetView tabSelected="1" topLeftCell="A36" workbookViewId="0">
      <selection sqref="A1:F56"/>
    </sheetView>
  </sheetViews>
  <sheetFormatPr defaultRowHeight="14.5" x14ac:dyDescent="0.35"/>
  <cols>
    <col min="1" max="1" width="15.1796875" bestFit="1" customWidth="1"/>
    <col min="2" max="2" width="11.1796875" bestFit="1" customWidth="1"/>
    <col min="3" max="3" width="9.453125" bestFit="1" customWidth="1"/>
    <col min="5" max="5" width="15.54296875" bestFit="1" customWidth="1"/>
    <col min="6" max="6" width="16.81640625" bestFit="1" customWidth="1"/>
  </cols>
  <sheetData>
    <row r="1" spans="1:6" x14ac:dyDescent="0.35">
      <c r="A1" t="s">
        <v>0</v>
      </c>
      <c r="B1" t="s">
        <v>11</v>
      </c>
      <c r="C1" t="s">
        <v>1</v>
      </c>
      <c r="D1" t="s">
        <v>15</v>
      </c>
      <c r="E1" t="s">
        <v>16</v>
      </c>
      <c r="F1" t="s">
        <v>17</v>
      </c>
    </row>
    <row r="2" spans="1:6" x14ac:dyDescent="0.35">
      <c r="A2" t="s">
        <v>2</v>
      </c>
      <c r="B2">
        <v>2014</v>
      </c>
      <c r="C2">
        <v>163</v>
      </c>
      <c r="D2">
        <v>163</v>
      </c>
      <c r="E2" s="1">
        <f>C2/C12*100</f>
        <v>21.56084656084656</v>
      </c>
      <c r="F2">
        <f>C2/10</f>
        <v>16.3</v>
      </c>
    </row>
    <row r="3" spans="1:6" x14ac:dyDescent="0.35">
      <c r="A3" t="s">
        <v>3</v>
      </c>
      <c r="B3">
        <v>2014</v>
      </c>
      <c r="C3">
        <v>93</v>
      </c>
      <c r="D3">
        <v>93</v>
      </c>
      <c r="E3" s="1">
        <f>C3/$C12*100</f>
        <v>12.301587301587301</v>
      </c>
      <c r="F3">
        <f t="shared" ref="F3:F10" si="0">C3/10</f>
        <v>9.3000000000000007</v>
      </c>
    </row>
    <row r="4" spans="1:6" x14ac:dyDescent="0.35">
      <c r="A4" t="s">
        <v>4</v>
      </c>
      <c r="B4">
        <v>2014</v>
      </c>
      <c r="C4">
        <v>110</v>
      </c>
      <c r="D4">
        <v>110</v>
      </c>
      <c r="E4" s="1">
        <f>C4/$C12*100</f>
        <v>14.550264550264549</v>
      </c>
      <c r="F4">
        <f t="shared" si="0"/>
        <v>11</v>
      </c>
    </row>
    <row r="5" spans="1:6" x14ac:dyDescent="0.35">
      <c r="A5" t="s">
        <v>5</v>
      </c>
      <c r="B5">
        <v>2014</v>
      </c>
      <c r="C5">
        <v>88</v>
      </c>
      <c r="D5">
        <v>88</v>
      </c>
      <c r="E5" s="1">
        <f>C5/$C12*100</f>
        <v>11.640211640211639</v>
      </c>
      <c r="F5">
        <f t="shared" si="0"/>
        <v>8.8000000000000007</v>
      </c>
    </row>
    <row r="6" spans="1:6" x14ac:dyDescent="0.35">
      <c r="A6" t="s">
        <v>6</v>
      </c>
      <c r="B6">
        <v>2014</v>
      </c>
      <c r="C6">
        <v>160</v>
      </c>
      <c r="D6">
        <v>160</v>
      </c>
      <c r="E6" s="1">
        <f>C6/$C$12*100</f>
        <v>21.164021164021165</v>
      </c>
      <c r="F6">
        <f t="shared" si="0"/>
        <v>16</v>
      </c>
    </row>
    <row r="7" spans="1:6" x14ac:dyDescent="0.35">
      <c r="A7" t="s">
        <v>7</v>
      </c>
      <c r="B7">
        <v>2014</v>
      </c>
      <c r="C7">
        <v>103</v>
      </c>
      <c r="D7">
        <v>103</v>
      </c>
      <c r="E7" s="1">
        <f>C7/$C$12*100</f>
        <v>13.624338624338625</v>
      </c>
      <c r="F7">
        <f t="shared" si="0"/>
        <v>10.3</v>
      </c>
    </row>
    <row r="8" spans="1:6" x14ac:dyDescent="0.35">
      <c r="A8" t="s">
        <v>8</v>
      </c>
      <c r="B8">
        <v>2014</v>
      </c>
      <c r="C8">
        <v>27</v>
      </c>
      <c r="D8">
        <v>27</v>
      </c>
      <c r="E8" s="1">
        <f>C8/$C$12*100</f>
        <v>3.5714285714285712</v>
      </c>
      <c r="F8">
        <f t="shared" si="0"/>
        <v>2.7</v>
      </c>
    </row>
    <row r="9" spans="1:6" x14ac:dyDescent="0.35">
      <c r="A9" t="s">
        <v>9</v>
      </c>
      <c r="B9">
        <v>2014</v>
      </c>
      <c r="C9">
        <v>6</v>
      </c>
      <c r="D9">
        <v>6</v>
      </c>
      <c r="E9" s="1">
        <f>C9/$C$12*100</f>
        <v>0.79365079365079361</v>
      </c>
      <c r="F9">
        <f t="shared" si="0"/>
        <v>0.6</v>
      </c>
    </row>
    <row r="10" spans="1:6" x14ac:dyDescent="0.35">
      <c r="A10" t="s">
        <v>10</v>
      </c>
      <c r="B10">
        <v>2014</v>
      </c>
      <c r="C10">
        <v>6</v>
      </c>
      <c r="D10">
        <v>6</v>
      </c>
      <c r="E10" s="1">
        <f>C10/$C$12*100</f>
        <v>0.79365079365079361</v>
      </c>
      <c r="F10">
        <f t="shared" si="0"/>
        <v>0.6</v>
      </c>
    </row>
    <row r="11" spans="1:6" x14ac:dyDescent="0.35">
      <c r="A11" t="s">
        <v>14</v>
      </c>
      <c r="B11">
        <v>2014</v>
      </c>
      <c r="C11">
        <f>1000-C12</f>
        <v>244</v>
      </c>
      <c r="D11">
        <v>244</v>
      </c>
      <c r="E11" s="1" t="s">
        <v>13</v>
      </c>
      <c r="F11">
        <f>C11/10</f>
        <v>24.4</v>
      </c>
    </row>
    <row r="12" spans="1:6" hidden="1" x14ac:dyDescent="0.35">
      <c r="A12" t="s">
        <v>12</v>
      </c>
      <c r="B12">
        <v>2014</v>
      </c>
      <c r="C12">
        <f>SUM(C2:C10)</f>
        <v>756</v>
      </c>
      <c r="D12" t="s">
        <v>13</v>
      </c>
      <c r="E12" t="s">
        <v>13</v>
      </c>
      <c r="F12" t="s">
        <v>13</v>
      </c>
    </row>
    <row r="13" spans="1:6" x14ac:dyDescent="0.35">
      <c r="A13" t="s">
        <v>2</v>
      </c>
      <c r="B13">
        <v>2015</v>
      </c>
      <c r="C13">
        <f>343-C2</f>
        <v>180</v>
      </c>
      <c r="D13">
        <f>C2+C13</f>
        <v>343</v>
      </c>
      <c r="E13" s="1">
        <f>C13/$C$23*100</f>
        <v>20.431328036322359</v>
      </c>
      <c r="F13">
        <f>C13/10</f>
        <v>18</v>
      </c>
    </row>
    <row r="14" spans="1:6" x14ac:dyDescent="0.35">
      <c r="A14" t="s">
        <v>3</v>
      </c>
      <c r="B14">
        <v>2015</v>
      </c>
      <c r="C14">
        <f>238-C3</f>
        <v>145</v>
      </c>
      <c r="D14">
        <f>C3+C14</f>
        <v>238</v>
      </c>
      <c r="E14" s="1">
        <f>C14/$C$23*100</f>
        <v>16.458569807037456</v>
      </c>
      <c r="F14">
        <f t="shared" ref="F14:F21" si="1">C14/10</f>
        <v>14.5</v>
      </c>
    </row>
    <row r="15" spans="1:6" x14ac:dyDescent="0.35">
      <c r="A15" t="s">
        <v>4</v>
      </c>
      <c r="B15">
        <v>2015</v>
      </c>
      <c r="C15">
        <f>211-C4</f>
        <v>101</v>
      </c>
      <c r="D15">
        <f>C4+C15</f>
        <v>211</v>
      </c>
      <c r="E15" s="1">
        <f t="shared" ref="E15:E21" si="2">C15/$C$23*100</f>
        <v>11.464245175936435</v>
      </c>
      <c r="F15">
        <f t="shared" si="1"/>
        <v>10.1</v>
      </c>
    </row>
    <row r="16" spans="1:6" x14ac:dyDescent="0.35">
      <c r="A16" t="s">
        <v>5</v>
      </c>
      <c r="B16">
        <v>2015</v>
      </c>
      <c r="C16">
        <f>175-C5</f>
        <v>87</v>
      </c>
      <c r="D16">
        <f>C5+C16</f>
        <v>175</v>
      </c>
      <c r="E16" s="1">
        <f t="shared" si="2"/>
        <v>9.8751418842224741</v>
      </c>
      <c r="F16">
        <f t="shared" si="1"/>
        <v>8.6999999999999993</v>
      </c>
    </row>
    <row r="17" spans="1:6" x14ac:dyDescent="0.35">
      <c r="A17" t="s">
        <v>6</v>
      </c>
      <c r="B17">
        <v>2015</v>
      </c>
      <c r="C17">
        <f>331-C6</f>
        <v>171</v>
      </c>
      <c r="D17">
        <f>C6+C17</f>
        <v>331</v>
      </c>
      <c r="E17" s="1">
        <f t="shared" si="2"/>
        <v>19.409761634506243</v>
      </c>
      <c r="F17">
        <f t="shared" si="1"/>
        <v>17.100000000000001</v>
      </c>
    </row>
    <row r="18" spans="1:6" x14ac:dyDescent="0.35">
      <c r="A18" t="s">
        <v>7</v>
      </c>
      <c r="B18">
        <v>2015</v>
      </c>
      <c r="C18">
        <f>240-C7</f>
        <v>137</v>
      </c>
      <c r="D18">
        <f>C7+C18</f>
        <v>240</v>
      </c>
      <c r="E18" s="1">
        <f t="shared" si="2"/>
        <v>15.550510783200908</v>
      </c>
      <c r="F18">
        <f t="shared" si="1"/>
        <v>13.7</v>
      </c>
    </row>
    <row r="19" spans="1:6" x14ac:dyDescent="0.35">
      <c r="A19" t="s">
        <v>8</v>
      </c>
      <c r="B19">
        <v>2015</v>
      </c>
      <c r="C19">
        <f>72-C8</f>
        <v>45</v>
      </c>
      <c r="D19">
        <f>C8+C19</f>
        <v>72</v>
      </c>
      <c r="E19" s="1">
        <f t="shared" si="2"/>
        <v>5.1078320090805898</v>
      </c>
      <c r="F19">
        <f t="shared" si="1"/>
        <v>4.5</v>
      </c>
    </row>
    <row r="20" spans="1:6" x14ac:dyDescent="0.35">
      <c r="A20" t="s">
        <v>9</v>
      </c>
      <c r="B20">
        <v>2015</v>
      </c>
      <c r="C20">
        <f>D20-C9</f>
        <v>11</v>
      </c>
      <c r="D20">
        <v>17</v>
      </c>
      <c r="E20" s="1">
        <f t="shared" si="2"/>
        <v>1.2485811577752552</v>
      </c>
      <c r="F20">
        <f t="shared" si="1"/>
        <v>1.1000000000000001</v>
      </c>
    </row>
    <row r="21" spans="1:6" x14ac:dyDescent="0.35">
      <c r="A21" t="s">
        <v>10</v>
      </c>
      <c r="B21">
        <v>2015</v>
      </c>
      <c r="C21">
        <f>D21-C10</f>
        <v>4</v>
      </c>
      <c r="D21">
        <v>10</v>
      </c>
      <c r="E21" s="1">
        <f t="shared" si="2"/>
        <v>0.45402951191827468</v>
      </c>
      <c r="F21">
        <f t="shared" si="1"/>
        <v>0.4</v>
      </c>
    </row>
    <row r="22" spans="1:6" x14ac:dyDescent="0.35">
      <c r="A22" t="s">
        <v>14</v>
      </c>
      <c r="B22">
        <v>2015</v>
      </c>
      <c r="C22">
        <f>1000-C23</f>
        <v>119</v>
      </c>
      <c r="D22">
        <f>C22+C11</f>
        <v>363</v>
      </c>
      <c r="E22" s="1" t="s">
        <v>13</v>
      </c>
      <c r="F22">
        <f>C22/10</f>
        <v>11.9</v>
      </c>
    </row>
    <row r="23" spans="1:6" hidden="1" x14ac:dyDescent="0.35">
      <c r="A23" t="s">
        <v>12</v>
      </c>
      <c r="B23">
        <v>2015</v>
      </c>
      <c r="C23">
        <f>SUM(C13:C21)</f>
        <v>881</v>
      </c>
      <c r="D23" t="s">
        <v>13</v>
      </c>
      <c r="E23" s="1" t="s">
        <v>13</v>
      </c>
      <c r="F23" t="s">
        <v>13</v>
      </c>
    </row>
    <row r="24" spans="1:6" x14ac:dyDescent="0.35">
      <c r="A24" t="s">
        <v>2</v>
      </c>
      <c r="B24">
        <v>2016</v>
      </c>
      <c r="C24">
        <f>D24-D13</f>
        <v>141</v>
      </c>
      <c r="D24">
        <v>484</v>
      </c>
      <c r="E24" s="1">
        <f>C24/$C$34*100</f>
        <v>17.758186397984886</v>
      </c>
      <c r="F24">
        <f>C24/10</f>
        <v>14.1</v>
      </c>
    </row>
    <row r="25" spans="1:6" x14ac:dyDescent="0.35">
      <c r="A25" t="s">
        <v>3</v>
      </c>
      <c r="B25">
        <v>2016</v>
      </c>
      <c r="C25">
        <f>D25-D14</f>
        <v>146</v>
      </c>
      <c r="D25">
        <v>384</v>
      </c>
      <c r="E25" s="1">
        <f>C25/$C$34*100</f>
        <v>18.387909319899247</v>
      </c>
      <c r="F25">
        <f t="shared" ref="F25:F33" si="3">C25/10</f>
        <v>14.6</v>
      </c>
    </row>
    <row r="26" spans="1:6" x14ac:dyDescent="0.35">
      <c r="A26" t="s">
        <v>4</v>
      </c>
      <c r="B26">
        <v>2016</v>
      </c>
      <c r="C26">
        <f>D26-D15</f>
        <v>110</v>
      </c>
      <c r="D26">
        <v>321</v>
      </c>
      <c r="E26" s="1">
        <f>C26/$C$34*100</f>
        <v>13.85390428211587</v>
      </c>
      <c r="F26">
        <f t="shared" si="3"/>
        <v>11</v>
      </c>
    </row>
    <row r="27" spans="1:6" x14ac:dyDescent="0.35">
      <c r="A27" t="s">
        <v>5</v>
      </c>
      <c r="B27">
        <v>2016</v>
      </c>
      <c r="C27">
        <f>D27-D16</f>
        <v>78</v>
      </c>
      <c r="D27">
        <v>253</v>
      </c>
      <c r="E27" s="1">
        <f>C27/$C$34*100</f>
        <v>9.8236775818639792</v>
      </c>
      <c r="F27">
        <f t="shared" si="3"/>
        <v>7.8</v>
      </c>
    </row>
    <row r="28" spans="1:6" x14ac:dyDescent="0.35">
      <c r="A28" t="s">
        <v>6</v>
      </c>
      <c r="B28">
        <v>2016</v>
      </c>
      <c r="C28">
        <f>D28-D17</f>
        <v>128</v>
      </c>
      <c r="D28">
        <v>459</v>
      </c>
      <c r="E28" s="1">
        <f>C28/$C$34*100</f>
        <v>16.120906801007557</v>
      </c>
      <c r="F28">
        <f t="shared" si="3"/>
        <v>12.8</v>
      </c>
    </row>
    <row r="29" spans="1:6" x14ac:dyDescent="0.35">
      <c r="A29" t="s">
        <v>7</v>
      </c>
      <c r="B29">
        <v>2016</v>
      </c>
      <c r="C29">
        <f>D29-D18</f>
        <v>98</v>
      </c>
      <c r="D29">
        <v>338</v>
      </c>
      <c r="E29" s="1">
        <f>C29/$C$34*100</f>
        <v>12.342569269521411</v>
      </c>
      <c r="F29">
        <f t="shared" si="3"/>
        <v>9.8000000000000007</v>
      </c>
    </row>
    <row r="30" spans="1:6" x14ac:dyDescent="0.35">
      <c r="A30" t="s">
        <v>8</v>
      </c>
      <c r="B30">
        <v>2016</v>
      </c>
      <c r="C30">
        <f>D30-D19</f>
        <v>53</v>
      </c>
      <c r="D30">
        <v>125</v>
      </c>
      <c r="E30" s="1">
        <f>C30/$C$34*100</f>
        <v>6.6750629722921913</v>
      </c>
      <c r="F30">
        <f t="shared" si="3"/>
        <v>5.3</v>
      </c>
    </row>
    <row r="31" spans="1:6" x14ac:dyDescent="0.35">
      <c r="A31" t="s">
        <v>9</v>
      </c>
      <c r="B31">
        <v>2016</v>
      </c>
      <c r="C31">
        <f>D31-D20</f>
        <v>30</v>
      </c>
      <c r="D31">
        <v>47</v>
      </c>
      <c r="E31" s="1">
        <f>C31/$C$34*100</f>
        <v>3.7783375314861463</v>
      </c>
      <c r="F31">
        <f t="shared" si="3"/>
        <v>3</v>
      </c>
    </row>
    <row r="32" spans="1:6" x14ac:dyDescent="0.35">
      <c r="A32" t="s">
        <v>10</v>
      </c>
      <c r="B32">
        <v>2016</v>
      </c>
      <c r="C32">
        <f>D32-D21</f>
        <v>10</v>
      </c>
      <c r="D32">
        <v>20</v>
      </c>
      <c r="E32" s="1">
        <f>C32/$C$34*100</f>
        <v>1.2594458438287155</v>
      </c>
      <c r="F32">
        <f t="shared" si="3"/>
        <v>1</v>
      </c>
    </row>
    <row r="33" spans="1:6" x14ac:dyDescent="0.35">
      <c r="A33" t="s">
        <v>14</v>
      </c>
      <c r="B33">
        <v>2016</v>
      </c>
      <c r="C33">
        <f>1000-C34</f>
        <v>206</v>
      </c>
      <c r="D33">
        <f>C33+D22</f>
        <v>569</v>
      </c>
      <c r="E33" s="1" t="s">
        <v>13</v>
      </c>
      <c r="F33">
        <f t="shared" si="3"/>
        <v>20.6</v>
      </c>
    </row>
    <row r="34" spans="1:6" hidden="1" x14ac:dyDescent="0.35">
      <c r="A34" t="s">
        <v>12</v>
      </c>
      <c r="B34">
        <v>2016</v>
      </c>
      <c r="C34">
        <f>SUM(C24:C32)</f>
        <v>794</v>
      </c>
      <c r="D34" t="s">
        <v>13</v>
      </c>
      <c r="E34" s="1" t="s">
        <v>13</v>
      </c>
      <c r="F34" t="s">
        <v>13</v>
      </c>
    </row>
    <row r="35" spans="1:6" x14ac:dyDescent="0.35">
      <c r="A35" t="s">
        <v>2</v>
      </c>
      <c r="B35">
        <v>2017</v>
      </c>
      <c r="C35">
        <f>D35-D24</f>
        <v>140</v>
      </c>
      <c r="D35">
        <v>624</v>
      </c>
      <c r="E35" s="1">
        <f>C35/$C$45*100</f>
        <v>18.276762402088771</v>
      </c>
      <c r="F35">
        <f>C35/10</f>
        <v>14</v>
      </c>
    </row>
    <row r="36" spans="1:6" x14ac:dyDescent="0.35">
      <c r="A36" t="s">
        <v>3</v>
      </c>
      <c r="B36">
        <v>2017</v>
      </c>
      <c r="C36">
        <f>D36-D25</f>
        <v>115</v>
      </c>
      <c r="D36">
        <v>499</v>
      </c>
      <c r="E36" s="1">
        <f>C36/$C$45*100</f>
        <v>15.013054830287206</v>
      </c>
      <c r="F36">
        <f t="shared" ref="F36:F44" si="4">C36/10</f>
        <v>11.5</v>
      </c>
    </row>
    <row r="37" spans="1:6" x14ac:dyDescent="0.35">
      <c r="A37" t="s">
        <v>4</v>
      </c>
      <c r="B37">
        <v>2017</v>
      </c>
      <c r="C37">
        <f>D37-D26</f>
        <v>110</v>
      </c>
      <c r="D37">
        <v>431</v>
      </c>
      <c r="E37" s="1">
        <f>C37/$C$45*100</f>
        <v>14.360313315926893</v>
      </c>
      <c r="F37">
        <f t="shared" si="4"/>
        <v>11</v>
      </c>
    </row>
    <row r="38" spans="1:6" x14ac:dyDescent="0.35">
      <c r="A38" t="s">
        <v>5</v>
      </c>
      <c r="B38">
        <v>2017</v>
      </c>
      <c r="C38">
        <f>D38-D27</f>
        <v>101</v>
      </c>
      <c r="D38">
        <v>354</v>
      </c>
      <c r="E38" s="1">
        <f>C38/$C$45*100</f>
        <v>13.185378590078328</v>
      </c>
      <c r="F38">
        <f t="shared" si="4"/>
        <v>10.1</v>
      </c>
    </row>
    <row r="39" spans="1:6" x14ac:dyDescent="0.35">
      <c r="A39" t="s">
        <v>6</v>
      </c>
      <c r="B39">
        <v>2017</v>
      </c>
      <c r="C39">
        <f>D39-D28</f>
        <v>123</v>
      </c>
      <c r="D39">
        <v>582</v>
      </c>
      <c r="E39" s="1">
        <f>C39/$C$45*100</f>
        <v>16.057441253263708</v>
      </c>
      <c r="F39">
        <f t="shared" si="4"/>
        <v>12.3</v>
      </c>
    </row>
    <row r="40" spans="1:6" x14ac:dyDescent="0.35">
      <c r="A40" t="s">
        <v>7</v>
      </c>
      <c r="B40">
        <v>2017</v>
      </c>
      <c r="C40">
        <f>D40-D29</f>
        <v>115</v>
      </c>
      <c r="D40">
        <v>453</v>
      </c>
      <c r="E40" s="1">
        <f>C40/$C$45*100</f>
        <v>15.013054830287206</v>
      </c>
      <c r="F40">
        <f t="shared" si="4"/>
        <v>11.5</v>
      </c>
    </row>
    <row r="41" spans="1:6" x14ac:dyDescent="0.35">
      <c r="A41" t="s">
        <v>8</v>
      </c>
      <c r="B41">
        <v>2017</v>
      </c>
      <c r="C41">
        <f>D41-D30</f>
        <v>46</v>
      </c>
      <c r="D41">
        <v>171</v>
      </c>
      <c r="E41" s="1">
        <f>C41/$C$45*100</f>
        <v>6.0052219321148828</v>
      </c>
      <c r="F41">
        <f t="shared" si="4"/>
        <v>4.5999999999999996</v>
      </c>
    </row>
    <row r="42" spans="1:6" x14ac:dyDescent="0.35">
      <c r="A42" t="s">
        <v>9</v>
      </c>
      <c r="B42">
        <v>2017</v>
      </c>
      <c r="C42">
        <f>D42-D31</f>
        <v>7</v>
      </c>
      <c r="D42">
        <v>54</v>
      </c>
      <c r="E42" s="1">
        <f>C42/$C$45*100</f>
        <v>0.91383812010443866</v>
      </c>
      <c r="F42">
        <f t="shared" si="4"/>
        <v>0.7</v>
      </c>
    </row>
    <row r="43" spans="1:6" x14ac:dyDescent="0.35">
      <c r="A43" t="s">
        <v>10</v>
      </c>
      <c r="B43">
        <v>2017</v>
      </c>
      <c r="C43">
        <f>D43-D32</f>
        <v>9</v>
      </c>
      <c r="D43">
        <v>29</v>
      </c>
      <c r="E43" s="1">
        <f>C43/$C$45*100</f>
        <v>1.1749347258485638</v>
      </c>
      <c r="F43">
        <f t="shared" si="4"/>
        <v>0.9</v>
      </c>
    </row>
    <row r="44" spans="1:6" x14ac:dyDescent="0.35">
      <c r="A44" t="s">
        <v>14</v>
      </c>
      <c r="B44">
        <v>2017</v>
      </c>
      <c r="C44">
        <f>1000-C45</f>
        <v>234</v>
      </c>
      <c r="D44">
        <f>C44+D33</f>
        <v>803</v>
      </c>
      <c r="E44" s="1" t="s">
        <v>13</v>
      </c>
      <c r="F44">
        <f t="shared" si="4"/>
        <v>23.4</v>
      </c>
    </row>
    <row r="45" spans="1:6" hidden="1" x14ac:dyDescent="0.35">
      <c r="A45" t="s">
        <v>12</v>
      </c>
      <c r="B45">
        <v>2017</v>
      </c>
      <c r="C45">
        <f>SUM(C35:C43)</f>
        <v>766</v>
      </c>
      <c r="D45" t="s">
        <v>13</v>
      </c>
      <c r="E45" s="1" t="s">
        <v>13</v>
      </c>
      <c r="F45" t="s">
        <v>13</v>
      </c>
    </row>
    <row r="46" spans="1:6" x14ac:dyDescent="0.35">
      <c r="A46" t="s">
        <v>2</v>
      </c>
      <c r="B46">
        <v>2018</v>
      </c>
      <c r="C46">
        <f>D46-D35</f>
        <v>165</v>
      </c>
      <c r="D46">
        <v>789</v>
      </c>
      <c r="E46" s="1">
        <f>C46/$C$56*100</f>
        <v>18.539325842696631</v>
      </c>
      <c r="F46">
        <f>C46/10</f>
        <v>16.5</v>
      </c>
    </row>
    <row r="47" spans="1:6" x14ac:dyDescent="0.35">
      <c r="A47" t="s">
        <v>3</v>
      </c>
      <c r="B47">
        <v>2018</v>
      </c>
      <c r="C47">
        <f>D47-D36</f>
        <v>138</v>
      </c>
      <c r="D47">
        <v>637</v>
      </c>
      <c r="E47" s="1">
        <f t="shared" ref="E47:E55" si="5">C47/$C$56*100</f>
        <v>15.505617977528091</v>
      </c>
      <c r="F47">
        <f t="shared" ref="F47:F55" si="6">C47/10</f>
        <v>13.8</v>
      </c>
    </row>
    <row r="48" spans="1:6" x14ac:dyDescent="0.35">
      <c r="A48" t="s">
        <v>4</v>
      </c>
      <c r="B48">
        <v>2018</v>
      </c>
      <c r="C48">
        <f>D48-D37</f>
        <v>122</v>
      </c>
      <c r="D48">
        <v>553</v>
      </c>
      <c r="E48" s="1">
        <f t="shared" si="5"/>
        <v>13.707865168539326</v>
      </c>
      <c r="F48">
        <f t="shared" si="6"/>
        <v>12.2</v>
      </c>
    </row>
    <row r="49" spans="1:6" x14ac:dyDescent="0.35">
      <c r="A49" t="s">
        <v>5</v>
      </c>
      <c r="B49">
        <v>2018</v>
      </c>
      <c r="C49">
        <f>D49-D38</f>
        <v>101</v>
      </c>
      <c r="D49">
        <v>455</v>
      </c>
      <c r="E49" s="1">
        <f t="shared" si="5"/>
        <v>11.348314606741573</v>
      </c>
      <c r="F49">
        <f t="shared" si="6"/>
        <v>10.1</v>
      </c>
    </row>
    <row r="50" spans="1:6" x14ac:dyDescent="0.35">
      <c r="A50" t="s">
        <v>6</v>
      </c>
      <c r="B50">
        <v>2018</v>
      </c>
      <c r="C50">
        <f>D50-D39</f>
        <v>147</v>
      </c>
      <c r="D50">
        <v>729</v>
      </c>
      <c r="E50" s="1">
        <f t="shared" si="5"/>
        <v>16.516853932584269</v>
      </c>
      <c r="F50">
        <f t="shared" si="6"/>
        <v>14.7</v>
      </c>
    </row>
    <row r="51" spans="1:6" x14ac:dyDescent="0.35">
      <c r="A51" t="s">
        <v>7</v>
      </c>
      <c r="B51">
        <v>2018</v>
      </c>
      <c r="C51">
        <f>D51-D40</f>
        <v>141</v>
      </c>
      <c r="D51">
        <v>594</v>
      </c>
      <c r="E51" s="1">
        <f t="shared" si="5"/>
        <v>15.842696629213481</v>
      </c>
      <c r="F51">
        <f t="shared" si="6"/>
        <v>14.1</v>
      </c>
    </row>
    <row r="52" spans="1:6" x14ac:dyDescent="0.35">
      <c r="A52" t="s">
        <v>8</v>
      </c>
      <c r="B52">
        <v>2018</v>
      </c>
      <c r="C52">
        <f>D52-D41</f>
        <v>55</v>
      </c>
      <c r="D52">
        <v>226</v>
      </c>
      <c r="E52" s="1">
        <f t="shared" si="5"/>
        <v>6.179775280898876</v>
      </c>
      <c r="F52">
        <f t="shared" si="6"/>
        <v>5.5</v>
      </c>
    </row>
    <row r="53" spans="1:6" x14ac:dyDescent="0.35">
      <c r="A53" t="s">
        <v>9</v>
      </c>
      <c r="B53">
        <v>2018</v>
      </c>
      <c r="C53">
        <f>D53-D42</f>
        <v>11</v>
      </c>
      <c r="D53">
        <v>65</v>
      </c>
      <c r="E53" s="1">
        <f t="shared" si="5"/>
        <v>1.2359550561797752</v>
      </c>
      <c r="F53">
        <f t="shared" si="6"/>
        <v>1.1000000000000001</v>
      </c>
    </row>
    <row r="54" spans="1:6" x14ac:dyDescent="0.35">
      <c r="A54" t="s">
        <v>10</v>
      </c>
      <c r="B54">
        <v>2018</v>
      </c>
      <c r="C54">
        <f>D54-D43</f>
        <v>10</v>
      </c>
      <c r="D54">
        <v>39</v>
      </c>
      <c r="E54" s="1">
        <f t="shared" si="5"/>
        <v>1.1235955056179776</v>
      </c>
      <c r="F54">
        <f t="shared" si="6"/>
        <v>1</v>
      </c>
    </row>
    <row r="55" spans="1:6" x14ac:dyDescent="0.35">
      <c r="A55" t="s">
        <v>14</v>
      </c>
      <c r="B55">
        <v>2018</v>
      </c>
      <c r="C55">
        <f>1000-C56</f>
        <v>110</v>
      </c>
      <c r="D55">
        <f>C55+D44</f>
        <v>913</v>
      </c>
      <c r="E55" s="1" t="s">
        <v>13</v>
      </c>
      <c r="F55">
        <f t="shared" si="6"/>
        <v>11</v>
      </c>
    </row>
    <row r="56" spans="1:6" x14ac:dyDescent="0.35">
      <c r="A56" t="s">
        <v>12</v>
      </c>
      <c r="B56">
        <v>2018</v>
      </c>
      <c r="C56">
        <f>SUM(C46:C54)</f>
        <v>890</v>
      </c>
      <c r="D56" t="s">
        <v>13</v>
      </c>
      <c r="E56" s="1" t="s">
        <v>13</v>
      </c>
      <c r="F5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Mackay</dc:creator>
  <cp:lastModifiedBy>Aaron Mackay</cp:lastModifiedBy>
  <dcterms:created xsi:type="dcterms:W3CDTF">2021-03-28T00:23:45Z</dcterms:created>
  <dcterms:modified xsi:type="dcterms:W3CDTF">2021-03-28T02:30:20Z</dcterms:modified>
</cp:coreProperties>
</file>