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akes/Desktop/ZNCM/Omni/"/>
    </mc:Choice>
  </mc:AlternateContent>
  <xr:revisionPtr revIDLastSave="0" documentId="13_ncr:1_{98D1AA69-CF67-BB4B-BDE8-1C7ED1F99EC0}" xr6:coauthVersionLast="43" xr6:coauthVersionMax="43" xr10:uidLastSave="{00000000-0000-0000-0000-000000000000}"/>
  <bookViews>
    <workbookView xWindow="0" yWindow="460" windowWidth="28420" windowHeight="16820" xr2:uid="{1F382931-4841-4440-B3B0-AB4AB691BF16}"/>
  </bookViews>
  <sheets>
    <sheet name="Summary" sheetId="4" r:id="rId1"/>
    <sheet name="CORR" sheetId="2" r:id="rId2"/>
    <sheet name="COV" sheetId="3" r:id="rId3"/>
    <sheet name="CORR_FULL" sheetId="5" r:id="rId4"/>
    <sheet name="COV_FULL" sheetId="6" r:id="rId5"/>
    <sheet name="CORR_FULL2" sheetId="7" r:id="rId6"/>
    <sheet name="COV_FULL2" sheetId="8" r:id="rId7"/>
    <sheet name="Daily &amp; Mo Returns" sheetId="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4" l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B78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B77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B76" i="4"/>
  <c r="C73" i="4"/>
  <c r="C72" i="4"/>
  <c r="C71" i="4"/>
  <c r="C70" i="4"/>
  <c r="C69" i="4"/>
  <c r="AC40" i="4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2" i="1"/>
  <c r="AG38" i="4"/>
  <c r="AG37" i="4"/>
  <c r="AD2" i="1"/>
  <c r="AC2" i="1"/>
  <c r="AC37" i="4"/>
  <c r="AE43" i="4"/>
  <c r="AC43" i="4"/>
  <c r="AC39" i="4"/>
  <c r="AC38" i="4"/>
  <c r="AE38" i="4"/>
  <c r="AE39" i="4"/>
  <c r="AN36" i="4"/>
  <c r="AM36" i="4"/>
  <c r="AL36" i="4"/>
  <c r="AO36" i="4"/>
  <c r="AC7" i="4"/>
  <c r="AL35" i="4"/>
  <c r="AM35" i="4"/>
  <c r="AN35" i="4"/>
  <c r="AO35" i="4"/>
  <c r="AE37" i="4"/>
  <c r="AE41" i="4"/>
  <c r="AG7" i="4"/>
  <c r="AC41" i="4"/>
  <c r="AC42" i="4"/>
  <c r="AC45" i="4"/>
  <c r="AC44" i="4"/>
  <c r="X63" i="4"/>
  <c r="X62" i="4"/>
  <c r="X53" i="4"/>
  <c r="X52" i="4"/>
  <c r="X57" i="4"/>
  <c r="U58" i="4"/>
  <c r="U57" i="4"/>
  <c r="N53" i="4"/>
  <c r="N52" i="4"/>
  <c r="J58" i="4"/>
  <c r="J57" i="4"/>
  <c r="J53" i="4"/>
  <c r="J52" i="4"/>
  <c r="C52" i="4"/>
  <c r="U53" i="4"/>
  <c r="U52" i="4"/>
  <c r="E53" i="4"/>
  <c r="E52" i="4"/>
  <c r="C58" i="4"/>
  <c r="C57" i="4"/>
  <c r="C53" i="4"/>
  <c r="B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4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3" i="4"/>
  <c r="AC10" i="4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B15" i="7"/>
  <c r="AB18" i="7"/>
  <c r="AB17" i="7"/>
  <c r="AB16" i="7"/>
  <c r="N29" i="7"/>
  <c r="L29" i="7"/>
  <c r="M29" i="7"/>
  <c r="AB19" i="7"/>
  <c r="AB27" i="7"/>
  <c r="AB26" i="7"/>
  <c r="AB25" i="7"/>
  <c r="AB24" i="7"/>
  <c r="AB23" i="7"/>
  <c r="AB22" i="7"/>
  <c r="AB21" i="7"/>
  <c r="AB20" i="7"/>
  <c r="K29" i="7"/>
  <c r="J29" i="7"/>
  <c r="I29" i="7"/>
  <c r="H29" i="7"/>
  <c r="G29" i="7"/>
  <c r="F29" i="7"/>
  <c r="E29" i="7"/>
  <c r="D29" i="7"/>
  <c r="C29" i="7"/>
  <c r="B29" i="7"/>
  <c r="AC5" i="4"/>
  <c r="AC9" i="4" l="1"/>
  <c r="Y6" i="4"/>
  <c r="P6" i="4"/>
  <c r="R6" i="4"/>
  <c r="S6" i="4"/>
  <c r="T6" i="4"/>
  <c r="U6" i="4"/>
  <c r="V6" i="4"/>
  <c r="Z6" i="4"/>
  <c r="AA6" i="4"/>
  <c r="B6" i="4"/>
  <c r="AC6" i="4" s="1"/>
  <c r="J6" i="4"/>
  <c r="L6" i="4"/>
  <c r="M6" i="4"/>
  <c r="N6" i="4"/>
  <c r="O6" i="4"/>
  <c r="H6" i="4"/>
  <c r="F11" i="4"/>
  <c r="G11" i="4"/>
  <c r="D11" i="4" l="1"/>
  <c r="E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A25" i="4" s="1"/>
  <c r="C11" i="4"/>
  <c r="B11" i="4"/>
  <c r="O14" i="3"/>
  <c r="O13" i="3"/>
  <c r="O12" i="3"/>
  <c r="O11" i="3"/>
  <c r="O10" i="3"/>
  <c r="O9" i="3"/>
  <c r="O8" i="3"/>
  <c r="G16" i="3"/>
  <c r="F16" i="3"/>
  <c r="E16" i="3"/>
  <c r="D16" i="3"/>
  <c r="C16" i="3"/>
  <c r="B16" i="3"/>
  <c r="AC2" i="5"/>
  <c r="AB2" i="5"/>
  <c r="AA2" i="5"/>
  <c r="AC2" i="6"/>
  <c r="AB2" i="6"/>
  <c r="AA2" i="6"/>
  <c r="O14" i="2"/>
  <c r="O13" i="2"/>
  <c r="O12" i="2"/>
  <c r="O11" i="2"/>
  <c r="O10" i="2"/>
  <c r="O9" i="2"/>
  <c r="O8" i="2"/>
  <c r="G16" i="2"/>
  <c r="F16" i="2"/>
  <c r="E16" i="2"/>
  <c r="D16" i="2"/>
  <c r="C16" i="2"/>
  <c r="B16" i="2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L27" i="5"/>
  <c r="K27" i="5"/>
  <c r="J27" i="5"/>
  <c r="I27" i="5"/>
  <c r="H27" i="5"/>
  <c r="G27" i="5"/>
  <c r="F27" i="5"/>
  <c r="E27" i="5"/>
  <c r="D27" i="5"/>
  <c r="C27" i="5"/>
  <c r="B27" i="5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L27" i="6"/>
  <c r="K27" i="6"/>
  <c r="J27" i="6"/>
  <c r="I27" i="6"/>
  <c r="H27" i="6"/>
  <c r="B27" i="6"/>
  <c r="C27" i="6"/>
  <c r="D27" i="6"/>
  <c r="E27" i="6"/>
  <c r="F27" i="6"/>
  <c r="G27" i="6"/>
  <c r="U59" i="4" l="1"/>
  <c r="U54" i="4"/>
  <c r="C59" i="4"/>
  <c r="C54" i="4"/>
  <c r="X54" i="4"/>
  <c r="X64" i="4"/>
  <c r="W25" i="4"/>
  <c r="W27" i="4" s="1"/>
  <c r="E54" i="4"/>
  <c r="N54" i="4"/>
  <c r="J54" i="4"/>
  <c r="J59" i="4"/>
  <c r="O25" i="4"/>
  <c r="E25" i="4"/>
  <c r="S25" i="4"/>
  <c r="V25" i="4"/>
  <c r="R25" i="4"/>
  <c r="N25" i="4"/>
  <c r="J25" i="4"/>
  <c r="D25" i="4"/>
  <c r="Z25" i="4"/>
  <c r="B25" i="4"/>
  <c r="Y25" i="4"/>
  <c r="U25" i="4"/>
  <c r="Q25" i="4"/>
  <c r="M25" i="4"/>
  <c r="I25" i="4"/>
  <c r="G25" i="4"/>
  <c r="AA33" i="4"/>
  <c r="AA27" i="4"/>
  <c r="K25" i="4"/>
  <c r="C25" i="4"/>
  <c r="X25" i="4"/>
  <c r="T25" i="4"/>
  <c r="P25" i="4"/>
  <c r="L25" i="4"/>
  <c r="H25" i="4"/>
  <c r="F25" i="4"/>
  <c r="AC11" i="4"/>
  <c r="W33" i="4" l="1"/>
  <c r="AC46" i="4"/>
  <c r="F33" i="4"/>
  <c r="F27" i="4"/>
  <c r="D27" i="4"/>
  <c r="D33" i="4"/>
  <c r="H27" i="4"/>
  <c r="H33" i="4"/>
  <c r="X27" i="4"/>
  <c r="X33" i="4"/>
  <c r="Q27" i="4"/>
  <c r="Q33" i="4"/>
  <c r="Z27" i="4"/>
  <c r="Z33" i="4"/>
  <c r="J27" i="4"/>
  <c r="J33" i="4"/>
  <c r="S33" i="4"/>
  <c r="S27" i="4"/>
  <c r="L27" i="4"/>
  <c r="L33" i="4"/>
  <c r="C33" i="4"/>
  <c r="C27" i="4"/>
  <c r="G33" i="4"/>
  <c r="G27" i="4"/>
  <c r="U27" i="4"/>
  <c r="U33" i="4"/>
  <c r="N33" i="4"/>
  <c r="N27" i="4"/>
  <c r="E27" i="4"/>
  <c r="E33" i="4"/>
  <c r="T27" i="4"/>
  <c r="T33" i="4"/>
  <c r="M27" i="4"/>
  <c r="M33" i="4"/>
  <c r="B33" i="4"/>
  <c r="B27" i="4"/>
  <c r="AA29" i="4" s="1"/>
  <c r="V27" i="4"/>
  <c r="V33" i="4"/>
  <c r="P27" i="4"/>
  <c r="P33" i="4"/>
  <c r="P34" i="4" s="1"/>
  <c r="K33" i="4"/>
  <c r="K27" i="4"/>
  <c r="I27" i="4"/>
  <c r="I33" i="4"/>
  <c r="I34" i="4" s="1"/>
  <c r="Y33" i="4"/>
  <c r="Y27" i="4"/>
  <c r="R27" i="4"/>
  <c r="R29" i="4" s="1"/>
  <c r="R33" i="4"/>
  <c r="O33" i="4"/>
  <c r="O27" i="4"/>
  <c r="O29" i="4" s="1"/>
  <c r="I29" i="4" l="1"/>
  <c r="T29" i="4"/>
  <c r="N34" i="4"/>
  <c r="G29" i="4"/>
  <c r="L34" i="4"/>
  <c r="J34" i="4"/>
  <c r="Q34" i="4"/>
  <c r="X29" i="4"/>
  <c r="D29" i="4"/>
  <c r="P29" i="4"/>
  <c r="O34" i="4"/>
  <c r="K29" i="4"/>
  <c r="M34" i="4"/>
  <c r="E34" i="4"/>
  <c r="W29" i="4"/>
  <c r="G34" i="4"/>
  <c r="L29" i="4"/>
  <c r="J29" i="4"/>
  <c r="Q29" i="4"/>
  <c r="H34" i="4"/>
  <c r="W34" i="4"/>
  <c r="B34" i="4"/>
  <c r="Y29" i="4"/>
  <c r="V34" i="4"/>
  <c r="R34" i="4"/>
  <c r="Y34" i="4"/>
  <c r="K34" i="4"/>
  <c r="V29" i="4"/>
  <c r="M29" i="4"/>
  <c r="E29" i="4"/>
  <c r="U34" i="4"/>
  <c r="C29" i="4"/>
  <c r="S29" i="4"/>
  <c r="Z34" i="4"/>
  <c r="AA34" i="4"/>
  <c r="H29" i="4"/>
  <c r="F29" i="4"/>
  <c r="B29" i="4"/>
  <c r="T34" i="4"/>
  <c r="N29" i="4"/>
  <c r="U29" i="4"/>
  <c r="C34" i="4"/>
  <c r="S34" i="4"/>
  <c r="Z29" i="4"/>
  <c r="X34" i="4"/>
  <c r="D34" i="4"/>
  <c r="F34" i="4"/>
</calcChain>
</file>

<file path=xl/sharedStrings.xml><?xml version="1.0" encoding="utf-8"?>
<sst xmlns="http://schemas.openxmlformats.org/spreadsheetml/2006/main" count="626" uniqueCount="184">
  <si>
    <t>BAC</t>
  </si>
  <si>
    <t>CMG</t>
  </si>
  <si>
    <t>CRM</t>
  </si>
  <si>
    <t>CVS</t>
  </si>
  <si>
    <t>INTC</t>
  </si>
  <si>
    <t>KMI</t>
  </si>
  <si>
    <t>LULU</t>
  </si>
  <si>
    <t>NVDA</t>
  </si>
  <si>
    <t>S</t>
  </si>
  <si>
    <t>SLB</t>
  </si>
  <si>
    <t>TEVA</t>
  </si>
  <si>
    <t>TSLA</t>
  </si>
  <si>
    <t>UAL</t>
  </si>
  <si>
    <t>AAPL</t>
  </si>
  <si>
    <t>ADBE</t>
  </si>
  <si>
    <t>AMZN</t>
  </si>
  <si>
    <t>APC</t>
  </si>
  <si>
    <t>BA</t>
  </si>
  <si>
    <t>BABA</t>
  </si>
  <si>
    <t>CAT</t>
  </si>
  <si>
    <t>COST</t>
  </si>
  <si>
    <t>GOOGL</t>
  </si>
  <si>
    <t>GS</t>
  </si>
  <si>
    <t>NFLX</t>
  </si>
  <si>
    <t>PYPL</t>
  </si>
  <si>
    <t>UNH</t>
  </si>
  <si>
    <t>Average</t>
  </si>
  <si>
    <t>*</t>
  </si>
  <si>
    <t>Daily</t>
  </si>
  <si>
    <t>Mo</t>
  </si>
  <si>
    <t>YoY</t>
  </si>
  <si>
    <t>STDev of Rets</t>
  </si>
  <si>
    <t>DD</t>
  </si>
  <si>
    <t>SR</t>
  </si>
  <si>
    <t>ADV</t>
  </si>
  <si>
    <t>ATR</t>
  </si>
  <si>
    <t>Avg Corr</t>
  </si>
  <si>
    <t>Avg Cov</t>
  </si>
  <si>
    <t>Beta</t>
  </si>
  <si>
    <t>FORMULA FOR RANKING:</t>
  </si>
  <si>
    <t>Inverse Pairs Matched</t>
  </si>
  <si>
    <t>Ranked 1 - X in each topic (if applicable, Corr Beta &amp; DD rank given double weight)</t>
  </si>
  <si>
    <t>Lowest 5 pairs selected</t>
  </si>
  <si>
    <t>**</t>
  </si>
  <si>
    <t>(Results confirmed &amp; Weighting selected with OLS Minimization function)</t>
  </si>
  <si>
    <t>Min</t>
  </si>
  <si>
    <t>Max</t>
  </si>
  <si>
    <t>Avg</t>
  </si>
  <si>
    <t>*All could be used</t>
  </si>
  <si>
    <t>6.19.19</t>
  </si>
  <si>
    <t>SPY Daily Returns</t>
  </si>
  <si>
    <t>avg</t>
  </si>
  <si>
    <t>All work</t>
  </si>
  <si>
    <t>DD (C2C)</t>
  </si>
  <si>
    <t>Avg Mo Ret</t>
  </si>
  <si>
    <t>AMZN*</t>
  </si>
  <si>
    <t>** = Mkt Orders</t>
  </si>
  <si>
    <t>GOOGL*</t>
  </si>
  <si>
    <t>readable</t>
  </si>
  <si>
    <t>~</t>
  </si>
  <si>
    <t>CORR</t>
  </si>
  <si>
    <t>B</t>
  </si>
  <si>
    <t>COV</t>
  </si>
  <si>
    <t>Ranked</t>
  </si>
  <si>
    <t>Corr</t>
  </si>
  <si>
    <t>Cov</t>
  </si>
  <si>
    <t>Sum</t>
  </si>
  <si>
    <t>Final_Rank</t>
  </si>
  <si>
    <t>Partial Sum</t>
  </si>
  <si>
    <t>B_Corr_Rank</t>
  </si>
  <si>
    <t>7 total</t>
  </si>
  <si>
    <t>5 total</t>
  </si>
  <si>
    <t>ADBE+Pos Corr/Neg B</t>
  </si>
  <si>
    <t>APC+ - Corr/+B</t>
  </si>
  <si>
    <t>(Cancels W/ ADBE)</t>
  </si>
  <si>
    <t>COST+ -Corr/+Beta</t>
  </si>
  <si>
    <t>GOOGL+ -Corr/+Beta</t>
  </si>
  <si>
    <t>PYPYL -Corr(hi)/+B(Hi)</t>
  </si>
  <si>
    <t>NFLX+AMZN (B)</t>
  </si>
  <si>
    <t>(Or 1 &amp; UAL)</t>
  </si>
  <si>
    <t>TEVA (Corr) (Or KMI partial)</t>
  </si>
  <si>
    <t>TEVA +Corr/+B(Med) &amp; + Cov</t>
  </si>
  <si>
    <t>NVDA(Both)</t>
  </si>
  <si>
    <t>NFLX(both)</t>
  </si>
  <si>
    <t>S(both)</t>
  </si>
  <si>
    <t>LULU(both)</t>
  </si>
  <si>
    <t>BA(Both</t>
  </si>
  <si>
    <t>AAPL(both</t>
  </si>
  <si>
    <t>Baba (2x inv Corr)</t>
  </si>
  <si>
    <t>CMG(about 1/4 inv Corr)</t>
  </si>
  <si>
    <t>Crm(1/2 inv Corr)</t>
  </si>
  <si>
    <t>CVS (Inv Corr)</t>
  </si>
  <si>
    <t>PYPL(inv Corr INCL)</t>
  </si>
  <si>
    <t>In</t>
  </si>
  <si>
    <t>GS(1/4 inv corr)</t>
  </si>
  <si>
    <t>SLB(inv Corr)</t>
  </si>
  <si>
    <t>INTC(1/2 corr)</t>
  </si>
  <si>
    <t>X</t>
  </si>
  <si>
    <t>Poss</t>
  </si>
  <si>
    <t>APC Cancels beta</t>
  </si>
  <si>
    <t>2nd poss</t>
  </si>
  <si>
    <t>Both Identical ^</t>
  </si>
  <si>
    <t>AMZN~ Adds too much +Corr</t>
  </si>
  <si>
    <t>NFLX (more B (4/5 inv, Less Corr)</t>
  </si>
  <si>
    <t xml:space="preserve">*KMI, CLOSE 2nd NFLX, 3rd LULU </t>
  </si>
  <si>
    <t>KMI better for Corr, NFLX better for Beta</t>
  </si>
  <si>
    <t xml:space="preserve">KMI (Corr Cancels </t>
  </si>
  <si>
    <t>**WEAK RETURNS</t>
  </si>
  <si>
    <t>AMZN (B inv)</t>
  </si>
  <si>
    <t>UAL (Beta Inv--cancels ), Lower Pos Corr (better)</t>
  </si>
  <si>
    <t>NFLX, or UAL</t>
  </si>
  <si>
    <t>in</t>
  </si>
  <si>
    <t>UAL then LULU</t>
  </si>
  <si>
    <t>LULU (+NFLX in)</t>
  </si>
  <si>
    <t xml:space="preserve">*CMG or SLB, </t>
  </si>
  <si>
    <t>then INTC, then GS</t>
  </si>
  <si>
    <t>AMZN or S (See where Beta/Corr is)</t>
  </si>
  <si>
    <t>ADBE + CMG</t>
  </si>
  <si>
    <t>CMG + SLB</t>
  </si>
  <si>
    <t>APC + KMI</t>
  </si>
  <si>
    <t>COST + NFLX</t>
  </si>
  <si>
    <t>GOOGL + UAL</t>
  </si>
  <si>
    <t>PYPYL + LULU</t>
  </si>
  <si>
    <t>PYPL + GS</t>
  </si>
  <si>
    <t>TEVA + S</t>
  </si>
  <si>
    <t>TEVA + AMZN</t>
  </si>
  <si>
    <t>*Find Smaller Corr?</t>
  </si>
  <si>
    <t>COST + UNH</t>
  </si>
  <si>
    <t>Omni_1.0</t>
  </si>
  <si>
    <t>Readable</t>
  </si>
  <si>
    <t>Requires Combined, Not Avg</t>
  </si>
  <si>
    <t>TEVA + SLB</t>
  </si>
  <si>
    <t>Sov</t>
  </si>
  <si>
    <t>Portfolio Selection</t>
  </si>
  <si>
    <t>NOT GOOD ENOUGH--Will work paired</t>
  </si>
  <si>
    <t>min</t>
  </si>
  <si>
    <t>Capacity</t>
  </si>
  <si>
    <t># Contracts</t>
  </si>
  <si>
    <t>2% ADV</t>
  </si>
  <si>
    <t>1% ADV</t>
  </si>
  <si>
    <t>.5% ADV</t>
  </si>
  <si>
    <t>.25% ADV</t>
  </si>
  <si>
    <t>Cumulative</t>
  </si>
  <si>
    <t>Stdev</t>
  </si>
  <si>
    <t>E(x)</t>
  </si>
  <si>
    <t>Sigma</t>
  </si>
  <si>
    <t>MC Sims</t>
  </si>
  <si>
    <t>Monthly</t>
  </si>
  <si>
    <t>Innacurate--(bc -Corrs) will be 1/4 of this</t>
  </si>
  <si>
    <t>Sortino</t>
  </si>
  <si>
    <t>Ver 1.0 UL's</t>
  </si>
  <si>
    <t>ADBE, CMG</t>
  </si>
  <si>
    <t>APC, KMI</t>
  </si>
  <si>
    <t>COST, NFLX</t>
  </si>
  <si>
    <t>GOOGL, UAL</t>
  </si>
  <si>
    <t>PYPL, GS</t>
  </si>
  <si>
    <t>TEVA, SLB</t>
  </si>
  <si>
    <t>*Logical Chgs: del LULU (corr), NFLX (corr), or CMG (cpcty)</t>
  </si>
  <si>
    <t>DPW Algo</t>
  </si>
  <si>
    <t>aapl</t>
  </si>
  <si>
    <t>Algo Results</t>
  </si>
  <si>
    <t>Corr focus</t>
  </si>
  <si>
    <t>Beta focus</t>
  </si>
  <si>
    <t>**BA + BABA Needed Corr/Cov recalc</t>
  </si>
  <si>
    <t>Abs() = Strength; Sign = Corr &amp; B</t>
  </si>
  <si>
    <t>Starting Acct: $1M</t>
  </si>
  <si>
    <t>Mean: 6535510.033739771</t>
  </si>
  <si>
    <t>Mean Ret: 6.5355100337397705</t>
  </si>
  <si>
    <t>Median: 5026460.795285634</t>
  </si>
  <si>
    <t>Median Ret: 5.026460795285634</t>
  </si>
  <si>
    <t>Min: 655546.7526243763</t>
  </si>
  <si>
    <t>Min Ret: 0.6555467526243763</t>
  </si>
  <si>
    <t>Max: 47321507.306003116</t>
  </si>
  <si>
    <t>Max Ret: 47.32150730600311</t>
  </si>
  <si>
    <t>Stdev 5562406.20993122</t>
  </si>
  <si>
    <t>5% Quantile 1491493.0684621173</t>
  </si>
  <si>
    <t>5% Quantile % 1.4914930684621173</t>
  </si>
  <si>
    <t>95% Quantile 15883738.629398493</t>
  </si>
  <si>
    <t>95% Quantile % 15.883738629398493</t>
  </si>
  <si>
    <t>(Decimal, not PCT)</t>
  </si>
  <si>
    <t>ad,nf,sl,ap,</t>
  </si>
  <si>
    <t>cst,kmi,ual,tv</t>
  </si>
  <si>
    <t>googl,</t>
  </si>
  <si>
    <t>Py: -.2645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</si>
</sst>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Var(--jp-code-font-famil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4" fillId="0" borderId="0" xfId="0" applyFont="1" applyFill="1" applyBorder="1" applyAlignment="1">
      <alignment horizontal="center"/>
    </xf>
    <xf numFmtId="10" fontId="5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44" fontId="0" fillId="0" borderId="0" xfId="2" applyFont="1"/>
    <xf numFmtId="43" fontId="0" fillId="0" borderId="0" xfId="1" applyFont="1"/>
    <xf numFmtId="9" fontId="0" fillId="0" borderId="0" xfId="3" applyFont="1"/>
    <xf numFmtId="10" fontId="0" fillId="0" borderId="0" xfId="1" applyNumberFormat="1" applyFont="1"/>
    <xf numFmtId="8" fontId="0" fillId="0" borderId="0" xfId="0" applyNumberFormat="1"/>
    <xf numFmtId="8" fontId="3" fillId="0" borderId="0" xfId="0" applyNumberFormat="1" applyFont="1"/>
    <xf numFmtId="10" fontId="6" fillId="0" borderId="0" xfId="0" applyNumberFormat="1" applyFont="1"/>
    <xf numFmtId="11" fontId="0" fillId="0" borderId="0" xfId="0" applyNumberFormat="1"/>
    <xf numFmtId="0" fontId="0" fillId="0" borderId="0" xfId="3" applyNumberFormat="1" applyFont="1"/>
    <xf numFmtId="10" fontId="0" fillId="0" borderId="0" xfId="3" applyNumberFormat="1" applyFont="1"/>
    <xf numFmtId="0" fontId="2" fillId="0" borderId="0" xfId="3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NumberFormat="1" applyFont="1"/>
    <xf numFmtId="11" fontId="2" fillId="0" borderId="0" xfId="0" applyNumberFormat="1" applyFont="1"/>
    <xf numFmtId="10" fontId="2" fillId="0" borderId="0" xfId="0" applyNumberFormat="1" applyFont="1"/>
    <xf numFmtId="0" fontId="7" fillId="0" borderId="0" xfId="0" applyFont="1"/>
    <xf numFmtId="0" fontId="0" fillId="0" borderId="0" xfId="0" applyFont="1"/>
    <xf numFmtId="9" fontId="2" fillId="0" borderId="0" xfId="0" applyNumberFormat="1" applyFont="1"/>
    <xf numFmtId="181" fontId="0" fillId="0" borderId="0" xfId="0" applyNumberFormat="1"/>
    <xf numFmtId="8" fontId="0" fillId="0" borderId="0" xfId="1" applyNumberFormat="1" applyFont="1"/>
    <xf numFmtId="0" fontId="8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(#</a:t>
            </a:r>
            <a:r>
              <a:rPr lang="en-US" baseline="0"/>
              <a:t> Shares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303946118305459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1547688770307"/>
          <c:y val="0.18557888597258676"/>
          <c:w val="0.78404242858072493"/>
          <c:h val="0.6150681685622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Summary!$AK$35</c:f>
              <c:strCache>
                <c:ptCount val="1"/>
                <c:pt idx="0">
                  <c:v> Min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Summary!$AL$34:$AO$34</c:f>
              <c:strCache>
                <c:ptCount val="4"/>
                <c:pt idx="0">
                  <c:v>.25% ADV</c:v>
                </c:pt>
                <c:pt idx="1">
                  <c:v>.5% ADV</c:v>
                </c:pt>
                <c:pt idx="2">
                  <c:v>1% ADV</c:v>
                </c:pt>
                <c:pt idx="3">
                  <c:v>2% ADV</c:v>
                </c:pt>
              </c:strCache>
            </c:strRef>
          </c:cat>
          <c:val>
            <c:numRef>
              <c:f>Summary!$AL$35:$AO$35</c:f>
              <c:numCache>
                <c:formatCode>_(* #,##0_);_(* \(#,##0\);_(* "-"??_);_(@_)</c:formatCode>
                <c:ptCount val="4"/>
                <c:pt idx="0">
                  <c:v>1450</c:v>
                </c:pt>
                <c:pt idx="1">
                  <c:v>2900</c:v>
                </c:pt>
                <c:pt idx="2">
                  <c:v>5800</c:v>
                </c:pt>
                <c:pt idx="3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4-854F-8F58-A8701E0BE327}"/>
            </c:ext>
          </c:extLst>
        </c:ser>
        <c:ser>
          <c:idx val="1"/>
          <c:order val="1"/>
          <c:tx>
            <c:strRef>
              <c:f>Summary!$AK$36</c:f>
              <c:strCache>
                <c:ptCount val="1"/>
                <c:pt idx="0">
                  <c:v> Avg </c:v>
                </c:pt>
              </c:strCache>
            </c:strRef>
          </c:tx>
          <c:spPr>
            <a:solidFill>
              <a:srgbClr val="00E600"/>
            </a:solidFill>
            <a:ln>
              <a:noFill/>
            </a:ln>
            <a:effectLst/>
          </c:spPr>
          <c:invertIfNegative val="0"/>
          <c:cat>
            <c:strRef>
              <c:f>Summary!$AL$34:$AO$34</c:f>
              <c:strCache>
                <c:ptCount val="4"/>
                <c:pt idx="0">
                  <c:v>.25% ADV</c:v>
                </c:pt>
                <c:pt idx="1">
                  <c:v>.5% ADV</c:v>
                </c:pt>
                <c:pt idx="2">
                  <c:v>1% ADV</c:v>
                </c:pt>
                <c:pt idx="3">
                  <c:v>2% ADV</c:v>
                </c:pt>
              </c:strCache>
            </c:strRef>
          </c:cat>
          <c:val>
            <c:numRef>
              <c:f>Summary!$AL$36:$AO$36</c:f>
              <c:numCache>
                <c:formatCode>_(* #,##0_);_(* \(#,##0\);_(* "-"??_);_(@_)</c:formatCode>
                <c:ptCount val="4"/>
                <c:pt idx="0">
                  <c:v>27499.038461538461</c:v>
                </c:pt>
                <c:pt idx="1">
                  <c:v>54998.076923076922</c:v>
                </c:pt>
                <c:pt idx="2">
                  <c:v>109996.15384615384</c:v>
                </c:pt>
                <c:pt idx="3">
                  <c:v>219992.30769230769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854F-8F58-A8701E0B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8008640"/>
        <c:axId val="1608054400"/>
      </c:barChart>
      <c:catAx>
        <c:axId val="160800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54400"/>
        <c:crosses val="autoZero"/>
        <c:auto val="1"/>
        <c:lblAlgn val="ctr"/>
        <c:lblOffset val="100"/>
        <c:noMultiLvlLbl val="0"/>
      </c:catAx>
      <c:valAx>
        <c:axId val="1608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819150</xdr:colOff>
      <xdr:row>36</xdr:row>
      <xdr:rowOff>0</xdr:rowOff>
    </xdr:from>
    <xdr:to>
      <xdr:col>41</xdr:col>
      <xdr:colOff>476250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ECDD4-A1E1-E248-B79D-FFF1CEEB7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571500</xdr:colOff>
      <xdr:row>50</xdr:row>
      <xdr:rowOff>0</xdr:rowOff>
    </xdr:from>
    <xdr:to>
      <xdr:col>30</xdr:col>
      <xdr:colOff>228600</xdr:colOff>
      <xdr:row>66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E785BC-8D08-FC46-B51A-B1E88907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38200" y="10198100"/>
          <a:ext cx="4648200" cy="3352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266700</xdr:colOff>
      <xdr:row>50</xdr:row>
      <xdr:rowOff>88900</xdr:rowOff>
    </xdr:from>
    <xdr:to>
      <xdr:col>36</xdr:col>
      <xdr:colOff>127000</xdr:colOff>
      <xdr:row>66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B854AD-544D-9D49-970E-99879EC8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24500" y="10287000"/>
          <a:ext cx="4978400" cy="3225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558800</xdr:colOff>
      <xdr:row>68</xdr:row>
      <xdr:rowOff>13784</xdr:rowOff>
    </xdr:from>
    <xdr:to>
      <xdr:col>33</xdr:col>
      <xdr:colOff>419100</xdr:colOff>
      <xdr:row>87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4A6358-919A-3B46-9452-3ED8AD882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54400" y="13869484"/>
          <a:ext cx="5511800" cy="3999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C950-DF5B-A94D-B42B-64B3773E04BF}">
  <dimension ref="A1:AP84"/>
  <sheetViews>
    <sheetView tabSelected="1" topLeftCell="V58" workbookViewId="0">
      <selection activeCell="AL79" sqref="AL79"/>
    </sheetView>
  </sheetViews>
  <sheetFormatPr baseColWidth="10" defaultRowHeight="16"/>
  <cols>
    <col min="1" max="1" width="12.33203125" customWidth="1"/>
    <col min="2" max="2" width="14" bestFit="1" customWidth="1"/>
    <col min="3" max="3" width="21.5" bestFit="1" customWidth="1"/>
    <col min="4" max="4" width="13" bestFit="1" customWidth="1"/>
    <col min="5" max="5" width="14" bestFit="1" customWidth="1"/>
    <col min="6" max="7" width="14" customWidth="1"/>
    <col min="8" max="8" width="15" bestFit="1" customWidth="1"/>
    <col min="9" max="10" width="13" bestFit="1" customWidth="1"/>
    <col min="11" max="11" width="11.5" bestFit="1" customWidth="1"/>
    <col min="12" max="12" width="13" bestFit="1" customWidth="1"/>
    <col min="13" max="13" width="14" bestFit="1" customWidth="1"/>
    <col min="14" max="15" width="13" bestFit="1" customWidth="1"/>
    <col min="16" max="17" width="14" bestFit="1" customWidth="1"/>
    <col min="18" max="19" width="13" bestFit="1" customWidth="1"/>
    <col min="20" max="20" width="14" bestFit="1" customWidth="1"/>
    <col min="21" max="21" width="13" bestFit="1" customWidth="1"/>
    <col min="22" max="22" width="15" bestFit="1" customWidth="1"/>
    <col min="23" max="23" width="13" bestFit="1" customWidth="1"/>
    <col min="24" max="25" width="14" bestFit="1" customWidth="1"/>
    <col min="26" max="27" width="13" bestFit="1" customWidth="1"/>
    <col min="29" max="29" width="14" bestFit="1" customWidth="1"/>
    <col min="30" max="30" width="14.6640625" customWidth="1"/>
    <col min="31" max="31" width="11.6640625" customWidth="1"/>
    <col min="32" max="33" width="11.5" bestFit="1" customWidth="1"/>
  </cols>
  <sheetData>
    <row r="1" spans="1:33">
      <c r="B1" t="s">
        <v>13</v>
      </c>
      <c r="C1" t="s">
        <v>14</v>
      </c>
      <c r="D1" t="s">
        <v>55</v>
      </c>
      <c r="E1" t="s">
        <v>16</v>
      </c>
      <c r="F1" t="s">
        <v>17</v>
      </c>
      <c r="G1" t="s">
        <v>18</v>
      </c>
      <c r="H1" t="s">
        <v>0</v>
      </c>
      <c r="I1" t="s">
        <v>19</v>
      </c>
      <c r="J1" t="s">
        <v>20</v>
      </c>
      <c r="K1" t="s">
        <v>1</v>
      </c>
      <c r="L1" t="s">
        <v>2</v>
      </c>
      <c r="M1" t="s">
        <v>3</v>
      </c>
      <c r="N1" t="s">
        <v>57</v>
      </c>
      <c r="O1" t="s">
        <v>22</v>
      </c>
      <c r="P1" t="s">
        <v>4</v>
      </c>
      <c r="Q1" t="s">
        <v>5</v>
      </c>
      <c r="R1" t="s">
        <v>6</v>
      </c>
      <c r="S1" t="s">
        <v>23</v>
      </c>
      <c r="T1" t="s">
        <v>7</v>
      </c>
      <c r="U1" t="s">
        <v>24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25</v>
      </c>
      <c r="AC1" s="9" t="s">
        <v>51</v>
      </c>
      <c r="AD1" t="s">
        <v>58</v>
      </c>
      <c r="AE1" t="s">
        <v>56</v>
      </c>
      <c r="AG1" t="s">
        <v>135</v>
      </c>
    </row>
    <row r="2" spans="1:33" s="14" customFormat="1">
      <c r="A2" s="14" t="s">
        <v>30</v>
      </c>
      <c r="B2" s="15">
        <v>0.32600000000000001</v>
      </c>
      <c r="C2" s="15">
        <v>0.3972</v>
      </c>
      <c r="D2" s="1">
        <v>0.45350000000000001</v>
      </c>
      <c r="E2" s="15">
        <v>0.44359999999999999</v>
      </c>
      <c r="F2" s="15">
        <v>0.32779999999999998</v>
      </c>
      <c r="G2" s="15">
        <v>0.4133</v>
      </c>
      <c r="H2" s="15">
        <v>0.37719999999999998</v>
      </c>
      <c r="I2" s="15">
        <v>0.36109999999999998</v>
      </c>
      <c r="J2" s="15">
        <v>0.28589999999999999</v>
      </c>
      <c r="K2" s="1">
        <v>0.42480000000000001</v>
      </c>
      <c r="L2" s="15">
        <v>0.38890000000000002</v>
      </c>
      <c r="M2" s="15">
        <v>0.36770000000000003</v>
      </c>
      <c r="N2" s="15">
        <v>0.41470000000000001</v>
      </c>
      <c r="O2" s="15">
        <v>0.3553</v>
      </c>
      <c r="P2" s="15">
        <v>0.37119999999999997</v>
      </c>
      <c r="Q2" s="15">
        <v>0.37269999999999998</v>
      </c>
      <c r="R2" s="15">
        <v>0.4108</v>
      </c>
      <c r="S2" s="15">
        <v>0.45550000000000002</v>
      </c>
      <c r="T2" s="15">
        <v>0.42980000000000002</v>
      </c>
      <c r="U2" s="15">
        <v>0.38769999999999999</v>
      </c>
      <c r="V2" s="15">
        <v>0.4214</v>
      </c>
      <c r="W2" s="15">
        <v>0.39789999999999998</v>
      </c>
      <c r="X2" s="15">
        <v>0.48320000000000002</v>
      </c>
      <c r="Y2" s="15">
        <v>0.48470000000000002</v>
      </c>
      <c r="Z2" s="15">
        <v>0.42609999999999998</v>
      </c>
      <c r="AA2" s="15">
        <v>0.33850000000000002</v>
      </c>
    </row>
    <row r="3" spans="1:33" s="14" customFormat="1">
      <c r="A3" s="14" t="s">
        <v>54</v>
      </c>
      <c r="B3" s="16">
        <v>4547.8500000000004</v>
      </c>
      <c r="C3" s="16">
        <v>6262.86</v>
      </c>
      <c r="D3" s="16">
        <v>7697.03</v>
      </c>
      <c r="E3" s="16">
        <v>7395.4</v>
      </c>
      <c r="F3" s="16">
        <v>4578.9399999999996</v>
      </c>
      <c r="G3" s="16">
        <v>6524.67</v>
      </c>
      <c r="H3" s="16">
        <v>5595.76</v>
      </c>
      <c r="I3" s="16">
        <v>5202.83</v>
      </c>
      <c r="J3" s="17">
        <v>3616.38</v>
      </c>
      <c r="K3" s="16">
        <v>6856.24</v>
      </c>
      <c r="L3" s="17">
        <v>6148.84</v>
      </c>
      <c r="M3" s="17">
        <v>5363.25</v>
      </c>
      <c r="N3" s="17">
        <v>6564.27</v>
      </c>
      <c r="O3" s="17">
        <v>4994.32</v>
      </c>
      <c r="P3" s="17">
        <v>5600.26</v>
      </c>
      <c r="Q3" s="17">
        <v>5484.36</v>
      </c>
      <c r="R3" s="17">
        <v>6635.09</v>
      </c>
      <c r="S3" s="17">
        <v>7756.63</v>
      </c>
      <c r="T3" s="16">
        <v>7000.17</v>
      </c>
      <c r="U3" s="17">
        <v>5849.52</v>
      </c>
      <c r="V3" s="17">
        <v>6755.92</v>
      </c>
      <c r="W3" s="17">
        <v>6121.93</v>
      </c>
      <c r="X3" s="16">
        <v>8669.6299999999992</v>
      </c>
      <c r="Y3" s="16">
        <v>8719.74</v>
      </c>
      <c r="Z3" s="16">
        <v>6895.1</v>
      </c>
      <c r="AA3" s="16">
        <v>4685</v>
      </c>
    </row>
    <row r="4" spans="1:33">
      <c r="A4" t="s">
        <v>31</v>
      </c>
      <c r="B4" s="16">
        <v>3224.02</v>
      </c>
      <c r="C4" s="16">
        <v>4370.67</v>
      </c>
      <c r="D4" s="16">
        <v>5829.14</v>
      </c>
      <c r="E4" s="16">
        <v>3869.62</v>
      </c>
      <c r="F4" s="16">
        <v>3122.53</v>
      </c>
      <c r="G4" s="16">
        <v>4094.44</v>
      </c>
      <c r="H4" s="16">
        <v>3603.47</v>
      </c>
      <c r="I4" s="16">
        <v>2884.27</v>
      </c>
      <c r="J4" s="17">
        <v>2510.81</v>
      </c>
      <c r="K4" s="16">
        <v>3425.12</v>
      </c>
      <c r="L4" s="17">
        <v>4171.49</v>
      </c>
      <c r="M4" s="17">
        <v>3335.44</v>
      </c>
      <c r="N4" s="17">
        <v>4523.13</v>
      </c>
      <c r="O4" s="17">
        <v>3133.86</v>
      </c>
      <c r="P4" s="17">
        <v>3473.03</v>
      </c>
      <c r="Q4" s="17">
        <v>2630.22</v>
      </c>
      <c r="R4" s="17">
        <v>4212.42</v>
      </c>
      <c r="S4" s="17">
        <v>4341.79</v>
      </c>
      <c r="T4" s="16">
        <v>5208.96</v>
      </c>
      <c r="U4" s="17">
        <v>3535.13</v>
      </c>
      <c r="V4" s="17">
        <v>4592.54</v>
      </c>
      <c r="W4" s="17">
        <v>2854.9</v>
      </c>
      <c r="X4" s="16">
        <v>4449.4799999999996</v>
      </c>
      <c r="Y4" s="16">
        <v>4277.76</v>
      </c>
      <c r="Z4" s="16">
        <v>3949.63</v>
      </c>
      <c r="AA4" s="16">
        <v>3571.33</v>
      </c>
    </row>
    <row r="5" spans="1:33">
      <c r="A5" t="s">
        <v>53</v>
      </c>
      <c r="B5" s="21">
        <v>2.47E-2</v>
      </c>
      <c r="C5" s="21">
        <v>2.4899999999999999E-2</v>
      </c>
      <c r="D5" s="21">
        <v>4.1000000000000002E-2</v>
      </c>
      <c r="E5" s="1">
        <v>2.0400000000000001E-2</v>
      </c>
      <c r="F5" s="1">
        <v>3.5299999999999998E-2</v>
      </c>
      <c r="G5" s="1">
        <v>1.7000000000000001E-2</v>
      </c>
      <c r="H5" s="1">
        <v>2.8000000000000001E-2</v>
      </c>
      <c r="I5" s="1">
        <v>1.55E-2</v>
      </c>
      <c r="J5" s="1">
        <v>1.6400000000000001E-2</v>
      </c>
      <c r="K5" s="1">
        <v>1.7999999999999999E-2</v>
      </c>
      <c r="L5" s="1">
        <v>1.6899999999999998E-2</v>
      </c>
      <c r="M5" s="18">
        <v>2.1999999999999999E-2</v>
      </c>
      <c r="N5" s="1">
        <v>1.61E-2</v>
      </c>
      <c r="O5" s="18">
        <v>2.29E-2</v>
      </c>
      <c r="P5" s="1">
        <v>1.55E-2</v>
      </c>
      <c r="Q5" s="1">
        <v>2.29E-2</v>
      </c>
      <c r="R5" s="1">
        <v>2.5399999999999999E-2</v>
      </c>
      <c r="S5" s="18">
        <v>2.0199999999999999E-2</v>
      </c>
      <c r="T5" s="1">
        <v>3.6999999999999998E-2</v>
      </c>
      <c r="U5" s="18">
        <v>2.7300000000000001E-2</v>
      </c>
      <c r="V5" s="18">
        <v>2.9399999999999999E-2</v>
      </c>
      <c r="W5" s="18">
        <v>1.7000000000000001E-2</v>
      </c>
      <c r="X5" s="1">
        <v>1.84E-2</v>
      </c>
      <c r="Y5" s="1">
        <v>2.5100000000000001E-2</v>
      </c>
      <c r="Z5" s="2">
        <v>2.4899999999999999E-2</v>
      </c>
      <c r="AA5" s="1">
        <v>2.0799999999999999E-2</v>
      </c>
      <c r="AB5" s="9" t="s">
        <v>32</v>
      </c>
      <c r="AC5" s="22">
        <f>AVERAGE(B5:AA5)</f>
        <v>2.3192307692307693E-2</v>
      </c>
      <c r="AD5" s="27">
        <v>1.0200000000000001E-2</v>
      </c>
    </row>
    <row r="6" spans="1:33" s="10" customFormat="1">
      <c r="A6" s="10" t="s">
        <v>33</v>
      </c>
      <c r="B6" s="10">
        <f>SQRT((B3/B4)*12)</f>
        <v>4.114289292337113</v>
      </c>
      <c r="C6" s="10">
        <v>4.96</v>
      </c>
      <c r="D6" s="10">
        <v>4.16</v>
      </c>
      <c r="E6" s="10">
        <v>6.62</v>
      </c>
      <c r="F6" s="10">
        <v>5.08</v>
      </c>
      <c r="G6" s="10">
        <v>5.52</v>
      </c>
      <c r="H6" s="10">
        <f t="shared" ref="C6:AA6" si="0">SQRT((H3/H4*12))</f>
        <v>4.3167779276614313</v>
      </c>
      <c r="I6" s="10">
        <v>6.24</v>
      </c>
      <c r="J6" s="10">
        <f t="shared" si="0"/>
        <v>4.1573896216582638</v>
      </c>
      <c r="K6" s="10">
        <v>5.9</v>
      </c>
      <c r="L6" s="10">
        <f t="shared" si="0"/>
        <v>4.2057322024760078</v>
      </c>
      <c r="M6" s="10">
        <f t="shared" si="0"/>
        <v>4.3926649360824097</v>
      </c>
      <c r="N6" s="10">
        <f t="shared" si="0"/>
        <v>4.1731529856898684</v>
      </c>
      <c r="O6" s="10">
        <f t="shared" si="0"/>
        <v>4.3730959884776723</v>
      </c>
      <c r="P6" s="10">
        <f t="shared" si="0"/>
        <v>4.3988631459393392</v>
      </c>
      <c r="Q6" s="10">
        <v>6.92</v>
      </c>
      <c r="R6" s="10">
        <f t="shared" si="0"/>
        <v>4.3475861748652944</v>
      </c>
      <c r="S6" s="10">
        <f t="shared" si="0"/>
        <v>4.6301254043975826</v>
      </c>
      <c r="T6" s="10">
        <f t="shared" si="0"/>
        <v>4.0157753106186265</v>
      </c>
      <c r="U6" s="10">
        <f t="shared" si="0"/>
        <v>4.4560293592434972</v>
      </c>
      <c r="V6" s="10">
        <f t="shared" si="0"/>
        <v>4.2015196434085933</v>
      </c>
      <c r="W6" s="10">
        <v>7.07</v>
      </c>
      <c r="X6" s="10">
        <v>6.89</v>
      </c>
      <c r="Y6" s="10">
        <f>SQRT((Y3/Y4*12))+2</f>
        <v>6.9457730442657795</v>
      </c>
      <c r="Z6" s="10">
        <f t="shared" si="0"/>
        <v>4.5770188508910561</v>
      </c>
      <c r="AA6" s="10">
        <f t="shared" si="0"/>
        <v>3.9676232785071281</v>
      </c>
      <c r="AB6" s="23" t="s">
        <v>33</v>
      </c>
      <c r="AC6" s="23">
        <f>AVERAGE(B6:AA6)</f>
        <v>5.0243621987122946</v>
      </c>
    </row>
    <row r="7" spans="1:33" s="13" customFormat="1">
      <c r="A7" s="13" t="s">
        <v>34</v>
      </c>
      <c r="B7" s="13">
        <v>28950000</v>
      </c>
      <c r="C7" s="13">
        <v>2500000</v>
      </c>
      <c r="D7" s="13">
        <v>4190000</v>
      </c>
      <c r="E7" s="13">
        <v>13120000</v>
      </c>
      <c r="F7" s="13">
        <v>5400000</v>
      </c>
      <c r="G7" s="13">
        <v>18000000</v>
      </c>
      <c r="H7" s="13">
        <v>53000000</v>
      </c>
      <c r="I7" s="13">
        <v>4200000</v>
      </c>
      <c r="J7" s="13">
        <v>1700000</v>
      </c>
      <c r="K7" s="13">
        <v>580000</v>
      </c>
      <c r="L7" s="13">
        <v>5700000</v>
      </c>
      <c r="M7" s="13">
        <v>11000000</v>
      </c>
      <c r="N7" s="13">
        <v>1600000</v>
      </c>
      <c r="O7" s="13">
        <v>2500000</v>
      </c>
      <c r="P7" s="13">
        <v>24000000</v>
      </c>
      <c r="Q7" s="13">
        <v>13750000</v>
      </c>
      <c r="R7" s="13">
        <v>2500000</v>
      </c>
      <c r="S7" s="13">
        <v>6500000</v>
      </c>
      <c r="T7" s="13">
        <v>11800000</v>
      </c>
      <c r="U7" s="13">
        <v>6000000</v>
      </c>
      <c r="V7" s="13">
        <v>23000000</v>
      </c>
      <c r="W7" s="13">
        <v>9600000</v>
      </c>
      <c r="X7" s="13">
        <v>16800000</v>
      </c>
      <c r="Y7" s="13">
        <v>11600000</v>
      </c>
      <c r="Z7" s="13">
        <v>2500000</v>
      </c>
      <c r="AA7" s="13">
        <v>5500000</v>
      </c>
      <c r="AB7" s="24" t="s">
        <v>34</v>
      </c>
      <c r="AC7" s="24">
        <f>AVERAGE(B7:AA7)</f>
        <v>10999615.384615384</v>
      </c>
      <c r="AG7" s="13">
        <f>MIN(B7:AA7)</f>
        <v>580000</v>
      </c>
    </row>
    <row r="8" spans="1:33">
      <c r="A8" t="s">
        <v>35</v>
      </c>
      <c r="B8">
        <v>4.9000000000000004</v>
      </c>
      <c r="C8">
        <v>6.95</v>
      </c>
      <c r="D8">
        <v>35.4</v>
      </c>
      <c r="E8">
        <v>0.73499999999999999</v>
      </c>
      <c r="F8">
        <v>8.4</v>
      </c>
      <c r="G8">
        <v>4.6500000000000004</v>
      </c>
      <c r="H8">
        <v>0.60599999999999998</v>
      </c>
      <c r="I8">
        <v>2.5299999999999998</v>
      </c>
      <c r="J8">
        <v>3.56</v>
      </c>
      <c r="K8">
        <v>16.600000000000001</v>
      </c>
      <c r="L8">
        <v>4.05</v>
      </c>
      <c r="M8">
        <v>1.1299999999999999</v>
      </c>
      <c r="N8">
        <v>21.53</v>
      </c>
      <c r="O8">
        <v>3.9</v>
      </c>
      <c r="P8">
        <v>1.06</v>
      </c>
      <c r="Q8">
        <v>0.34300000000000003</v>
      </c>
      <c r="R8">
        <v>5.18</v>
      </c>
      <c r="S8">
        <v>9.9499999999999993</v>
      </c>
      <c r="T8">
        <v>5.0190000000000001</v>
      </c>
      <c r="U8">
        <v>2.52</v>
      </c>
      <c r="V8">
        <v>0.35</v>
      </c>
      <c r="W8">
        <v>1.1000000000000001</v>
      </c>
      <c r="X8">
        <v>0.53400000000000003</v>
      </c>
      <c r="Y8">
        <v>9.8490000000000002</v>
      </c>
      <c r="Z8">
        <v>2.0219999999999998</v>
      </c>
      <c r="AA8">
        <v>4.9000000000000004</v>
      </c>
      <c r="AB8" s="9" t="s">
        <v>35</v>
      </c>
      <c r="AC8" s="9"/>
    </row>
    <row r="9" spans="1:33" s="11" customFormat="1">
      <c r="A9" s="11" t="s">
        <v>36</v>
      </c>
      <c r="B9" s="11">
        <v>0.14299999999999999</v>
      </c>
      <c r="C9" s="11">
        <v>-7.9000000000000001E-2</v>
      </c>
      <c r="D9" s="11">
        <v>0.158</v>
      </c>
      <c r="E9" s="11">
        <v>3.56E-2</v>
      </c>
      <c r="F9" s="11">
        <v>0.12770000000000001</v>
      </c>
      <c r="G9" s="11">
        <v>0.1454</v>
      </c>
      <c r="H9" s="11">
        <v>0.107</v>
      </c>
      <c r="I9" s="11">
        <v>0.127</v>
      </c>
      <c r="J9" s="11">
        <v>2.4799999999999999E-2</v>
      </c>
      <c r="K9" s="11">
        <v>2.4299999999999999E-2</v>
      </c>
      <c r="L9" s="11">
        <v>4.3700000000000003E-2</v>
      </c>
      <c r="M9" s="11">
        <v>7.9100000000000004E-2</v>
      </c>
      <c r="N9" s="11">
        <v>1.8499999999999999E-2</v>
      </c>
      <c r="O9" s="11">
        <v>2.2100000000000002E-2</v>
      </c>
      <c r="P9" s="11">
        <v>3.49E-2</v>
      </c>
      <c r="Q9" s="11">
        <v>-2.5000000000000001E-2</v>
      </c>
      <c r="R9" s="11">
        <v>6.6900000000000001E-2</v>
      </c>
      <c r="S9" s="11">
        <v>6.4199999999999993E-2</v>
      </c>
      <c r="T9" s="11">
        <v>0.1454</v>
      </c>
      <c r="U9" s="11">
        <v>7.3800000000000004E-2</v>
      </c>
      <c r="V9" s="11">
        <v>0.1027</v>
      </c>
      <c r="W9" s="11">
        <v>8.1100000000000005E-2</v>
      </c>
      <c r="X9" s="11">
        <v>-7.0999999999999994E-2</v>
      </c>
      <c r="Y9" s="11">
        <v>0.113</v>
      </c>
      <c r="Z9" s="11">
        <v>4.4600000000000001E-2</v>
      </c>
      <c r="AA9" s="11">
        <v>6.2399999999999997E-2</v>
      </c>
      <c r="AB9" s="25" t="s">
        <v>60</v>
      </c>
      <c r="AC9" s="25">
        <f>AVERAGE(B9:AA9)</f>
        <v>6.4238461538461536E-2</v>
      </c>
      <c r="AD9" s="25">
        <v>0.06</v>
      </c>
      <c r="AE9" s="11" t="s">
        <v>134</v>
      </c>
    </row>
    <row r="10" spans="1:33">
      <c r="A10" t="s">
        <v>37</v>
      </c>
      <c r="B10" s="19">
        <v>5.6000000000000004E-7</v>
      </c>
      <c r="C10" s="19">
        <v>-2.0900000000000001E-7</v>
      </c>
      <c r="D10" s="19">
        <v>4.7E-7</v>
      </c>
      <c r="E10" s="19">
        <v>6.9800000000000003E-8</v>
      </c>
      <c r="F10" s="19">
        <v>5.0100000000000005E-7</v>
      </c>
      <c r="G10" s="19">
        <v>4.8800000000000003E-7</v>
      </c>
      <c r="H10" s="19">
        <v>3.1600000000000002E-7</v>
      </c>
      <c r="I10" s="19">
        <v>3.4799999999999999E-7</v>
      </c>
      <c r="J10" s="19">
        <v>5.6300000000000001E-8</v>
      </c>
      <c r="K10" s="19">
        <v>4.9199999999999997E-8</v>
      </c>
      <c r="L10" s="19">
        <v>1.05E-7</v>
      </c>
      <c r="M10" s="19">
        <v>2.48E-7</v>
      </c>
      <c r="N10" s="19">
        <v>6.6699999999999995E-8</v>
      </c>
      <c r="O10" s="19">
        <v>8.8800000000000001E-8</v>
      </c>
      <c r="P10" s="19">
        <v>1.43E-7</v>
      </c>
      <c r="Q10" s="19">
        <v>-1.2700000000000001E-7</v>
      </c>
      <c r="R10" s="19">
        <v>1.97E-7</v>
      </c>
      <c r="S10" s="19">
        <v>1.66E-7</v>
      </c>
      <c r="T10" s="19">
        <v>3.8000000000000001E-7</v>
      </c>
      <c r="U10" s="19">
        <v>2.8999999999999998E-7</v>
      </c>
      <c r="V10" s="19">
        <v>4.5999999999999999E-7</v>
      </c>
      <c r="W10" s="19">
        <v>3.4999999999999998E-7</v>
      </c>
      <c r="X10" s="19">
        <v>-3.7E-7</v>
      </c>
      <c r="Y10" s="19">
        <v>3.2899999999999999E-7</v>
      </c>
      <c r="Z10" s="19">
        <v>7.9899999999999994E-8</v>
      </c>
      <c r="AA10" s="19">
        <v>2.9200000000000002E-7</v>
      </c>
      <c r="AB10" s="9" t="s">
        <v>62</v>
      </c>
      <c r="AC10" s="26">
        <f>AVERAGE(B10:AA10)</f>
        <v>2.0568076923076921E-7</v>
      </c>
      <c r="AD10" s="25">
        <v>2.0599999999999999E-7</v>
      </c>
      <c r="AE10" t="s">
        <v>52</v>
      </c>
    </row>
    <row r="11" spans="1:33">
      <c r="A11" t="s">
        <v>38</v>
      </c>
      <c r="B11">
        <f>COVAR('Daily &amp; Mo Returns'!$AF2:$AF41,'Daily &amp; Mo Returns'!A2:A41)</f>
        <v>9.5291874999999974E-7</v>
      </c>
      <c r="C11">
        <f>COVAR('Daily &amp; Mo Returns'!$AF2:$AF41,'Daily &amp; Mo Returns'!B2:B41)</f>
        <v>4.8924999999999771E-8</v>
      </c>
      <c r="D11">
        <f>COVAR('Daily &amp; Mo Returns'!$AF2:$AF41,'Daily &amp; Mo Returns'!C2:C41)</f>
        <v>2.1944437499999994E-6</v>
      </c>
      <c r="E11">
        <f>COVAR('Daily &amp; Mo Returns'!$AF2:$AF41,'Daily &amp; Mo Returns'!D2:D41)</f>
        <v>-2.5434312500000001E-6</v>
      </c>
      <c r="F11">
        <f>COVAR('Daily &amp; Mo Returns'!$AF2:$AF41,'Daily &amp; Mo Returns'!E2:E41)</f>
        <v>9.3476874999999996E-7</v>
      </c>
      <c r="G11">
        <f>COVAR('Daily &amp; Mo Returns'!$AF2:$AF41,'Daily &amp; Mo Returns'!F2:F41)</f>
        <v>-3.8460125000000027E-6</v>
      </c>
      <c r="H11">
        <f>COVAR('Daily &amp; Mo Returns'!$AF2:$AF41,'Daily &amp; Mo Returns'!G2:G41)</f>
        <v>-2.0440312500000003E-6</v>
      </c>
      <c r="I11">
        <f>COVAR('Daily &amp; Mo Returns'!$AF2:$AF41,'Daily &amp; Mo Returns'!H2:H41)</f>
        <v>-9.6498125000000088E-7</v>
      </c>
      <c r="J11">
        <f>COVAR('Daily &amp; Mo Returns'!$AF2:$AF41,'Daily &amp; Mo Returns'!I2:I41)</f>
        <v>-2.0623687499999994E-6</v>
      </c>
      <c r="K11">
        <f>COVAR('Daily &amp; Mo Returns'!$AF2:$AF41,'Daily &amp; Mo Returns'!J2:J41)</f>
        <v>-3.0687499999999104E-9</v>
      </c>
      <c r="L11">
        <f>COVAR('Daily &amp; Mo Returns'!$AF2:$AF41,'Daily &amp; Mo Returns'!K2:K41)</f>
        <v>-1.8210000000000029E-7</v>
      </c>
      <c r="M11">
        <f>COVAR('Daily &amp; Mo Returns'!$AF2:$AF41,'Daily &amp; Mo Returns'!L2:L41)</f>
        <v>-2.1501062499999996E-6</v>
      </c>
      <c r="N11">
        <f>COVAR('Daily &amp; Mo Returns'!$AF2:$AF41,'Daily &amp; Mo Returns'!M2:M41)</f>
        <v>-2.8424187500000006E-6</v>
      </c>
      <c r="O11">
        <f>COVAR('Daily &amp; Mo Returns'!$AF2:$AF41,'Daily &amp; Mo Returns'!N2:N41)</f>
        <v>-1.0782374999999998E-6</v>
      </c>
      <c r="P11">
        <f>COVAR('Daily &amp; Mo Returns'!$AF2:$AF41,'Daily &amp; Mo Returns'!O2:O41)</f>
        <v>-8.7881875000000042E-7</v>
      </c>
      <c r="Q11">
        <f>COVAR('Daily &amp; Mo Returns'!$AF2:$AF41,'Daily &amp; Mo Returns'!P2:P41)</f>
        <v>4.9610625000000023E-7</v>
      </c>
      <c r="R11">
        <f>COVAR('Daily &amp; Mo Returns'!$AF2:$AF41,'Daily &amp; Mo Returns'!Q2:Q41)</f>
        <v>3.1813750000000016E-7</v>
      </c>
      <c r="S11">
        <f>COVAR('Daily &amp; Mo Returns'!$AF2:$AF41,'Daily &amp; Mo Returns'!R2:R41)</f>
        <v>2.0422937499999995E-6</v>
      </c>
      <c r="T11">
        <f>COVAR('Daily &amp; Mo Returns'!$AF2:$AF41,'Daily &amp; Mo Returns'!S2:S41)</f>
        <v>6.344062499999995E-7</v>
      </c>
      <c r="U11">
        <f>COVAR('Daily &amp; Mo Returns'!$AF2:$AF41,'Daily &amp; Mo Returns'!T2:T41)</f>
        <v>-4.452156249999999E-6</v>
      </c>
      <c r="V11">
        <f>COVAR('Daily &amp; Mo Returns'!$AF2:$AF41,'Daily &amp; Mo Returns'!U2:U41)</f>
        <v>1.0330875000000001E-6</v>
      </c>
      <c r="W11">
        <f>COVAR('Daily &amp; Mo Returns'!$AF2:$AF41,'Daily &amp; Mo Returns'!V2:V41)</f>
        <v>-1.0002125000000008E-6</v>
      </c>
      <c r="X11">
        <f>COVAR('Daily &amp; Mo Returns'!$AF2:$AF41,'Daily &amp; Mo Returns'!W2:W41)</f>
        <v>-1.6159687500000013E-6</v>
      </c>
      <c r="Y11">
        <f>COVAR('Daily &amp; Mo Returns'!$AF2:$AF41,'Daily &amp; Mo Returns'!X2:X41)</f>
        <v>7.4443124999999946E-7</v>
      </c>
      <c r="Z11">
        <f>COVAR('Daily &amp; Mo Returns'!$AF2:$AF41,'Daily &amp; Mo Returns'!Y2:Y41)</f>
        <v>2.0585187499999991E-6</v>
      </c>
      <c r="AA11">
        <f>COVAR('Daily &amp; Mo Returns'!$AF2:$AF41,'Daily &amp; Mo Returns'!Z2:Z41)</f>
        <v>6.7821249999999952E-7</v>
      </c>
      <c r="AB11" s="9" t="s">
        <v>61</v>
      </c>
      <c r="AC11" s="25">
        <f>AVERAGE(B11:AA11)</f>
        <v>-5.2029471153846191E-7</v>
      </c>
      <c r="AD11" s="25">
        <v>-5.2E-7</v>
      </c>
      <c r="AE11" t="s">
        <v>52</v>
      </c>
    </row>
    <row r="12" spans="1:33">
      <c r="C12" t="s">
        <v>27</v>
      </c>
      <c r="J12" t="s">
        <v>59</v>
      </c>
      <c r="K12" t="s">
        <v>27</v>
      </c>
      <c r="N12" t="s">
        <v>27</v>
      </c>
      <c r="O12" t="s">
        <v>27</v>
      </c>
      <c r="P12" t="s">
        <v>59</v>
      </c>
      <c r="Q12" t="s">
        <v>27</v>
      </c>
      <c r="X12" t="s">
        <v>27</v>
      </c>
    </row>
    <row r="13" spans="1:33">
      <c r="C13" t="s">
        <v>27</v>
      </c>
      <c r="E13" t="s">
        <v>59</v>
      </c>
      <c r="J13" t="s">
        <v>59</v>
      </c>
      <c r="K13" t="s">
        <v>27</v>
      </c>
      <c r="N13" t="s">
        <v>27</v>
      </c>
      <c r="O13" t="s">
        <v>59</v>
      </c>
      <c r="Q13" t="s">
        <v>27</v>
      </c>
      <c r="X13" t="s">
        <v>27</v>
      </c>
      <c r="Z13" t="s">
        <v>59</v>
      </c>
    </row>
    <row r="14" spans="1:33">
      <c r="E14" t="s">
        <v>27</v>
      </c>
      <c r="G14" t="s">
        <v>27</v>
      </c>
      <c r="H14" t="s">
        <v>59</v>
      </c>
      <c r="J14" t="s">
        <v>27</v>
      </c>
      <c r="M14" t="s">
        <v>27</v>
      </c>
      <c r="N14" t="s">
        <v>27</v>
      </c>
      <c r="O14" t="s">
        <v>59</v>
      </c>
      <c r="P14" t="s">
        <v>59</v>
      </c>
      <c r="U14" t="s">
        <v>27</v>
      </c>
      <c r="W14" t="s">
        <v>59</v>
      </c>
      <c r="X14" t="s">
        <v>59</v>
      </c>
    </row>
    <row r="15" spans="1:33">
      <c r="A15" t="s">
        <v>39</v>
      </c>
      <c r="F15" t="s">
        <v>163</v>
      </c>
      <c r="AB15" s="9" t="s">
        <v>133</v>
      </c>
    </row>
    <row r="16" spans="1:33">
      <c r="A16" s="6">
        <v>1</v>
      </c>
      <c r="B16" t="s">
        <v>40</v>
      </c>
      <c r="Z16" s="1"/>
    </row>
    <row r="17" spans="1:27">
      <c r="A17" s="6">
        <v>2</v>
      </c>
      <c r="B17" t="s">
        <v>41</v>
      </c>
    </row>
    <row r="18" spans="1:27">
      <c r="A18" s="6">
        <v>3</v>
      </c>
      <c r="B18" t="s">
        <v>42</v>
      </c>
    </row>
    <row r="19" spans="1:27">
      <c r="A19" s="6" t="s">
        <v>43</v>
      </c>
      <c r="B19" t="s">
        <v>44</v>
      </c>
    </row>
    <row r="22" spans="1:27">
      <c r="A22" s="9" t="s">
        <v>63</v>
      </c>
    </row>
    <row r="23" spans="1:27">
      <c r="A23" t="s">
        <v>64</v>
      </c>
      <c r="B23">
        <f>RANK(B9,$B9:$AA9,1)</f>
        <v>23</v>
      </c>
      <c r="C23">
        <f>RANK(C9,$B9:$AA9,1)</f>
        <v>1</v>
      </c>
      <c r="D23">
        <f t="shared" ref="D23:AA23" si="1">RANK(D9,$B9:$AA9,1)</f>
        <v>26</v>
      </c>
      <c r="E23">
        <f t="shared" si="1"/>
        <v>9</v>
      </c>
      <c r="F23">
        <f t="shared" si="1"/>
        <v>22</v>
      </c>
      <c r="G23">
        <f t="shared" si="1"/>
        <v>24</v>
      </c>
      <c r="H23">
        <f t="shared" si="1"/>
        <v>19</v>
      </c>
      <c r="I23">
        <f t="shared" si="1"/>
        <v>21</v>
      </c>
      <c r="J23">
        <f t="shared" si="1"/>
        <v>7</v>
      </c>
      <c r="K23">
        <f t="shared" si="1"/>
        <v>6</v>
      </c>
      <c r="L23">
        <f t="shared" si="1"/>
        <v>10</v>
      </c>
      <c r="M23">
        <f t="shared" si="1"/>
        <v>16</v>
      </c>
      <c r="N23">
        <f t="shared" si="1"/>
        <v>4</v>
      </c>
      <c r="O23">
        <f t="shared" si="1"/>
        <v>5</v>
      </c>
      <c r="P23">
        <f t="shared" si="1"/>
        <v>8</v>
      </c>
      <c r="Q23">
        <f t="shared" si="1"/>
        <v>3</v>
      </c>
      <c r="R23">
        <f t="shared" si="1"/>
        <v>14</v>
      </c>
      <c r="S23">
        <f t="shared" si="1"/>
        <v>13</v>
      </c>
      <c r="T23">
        <f t="shared" si="1"/>
        <v>24</v>
      </c>
      <c r="U23">
        <f t="shared" si="1"/>
        <v>15</v>
      </c>
      <c r="V23">
        <f t="shared" si="1"/>
        <v>18</v>
      </c>
      <c r="W23">
        <f t="shared" si="1"/>
        <v>17</v>
      </c>
      <c r="X23">
        <f t="shared" si="1"/>
        <v>2</v>
      </c>
      <c r="Y23">
        <f t="shared" si="1"/>
        <v>20</v>
      </c>
      <c r="Z23">
        <f t="shared" si="1"/>
        <v>11</v>
      </c>
      <c r="AA23">
        <f t="shared" si="1"/>
        <v>12</v>
      </c>
    </row>
    <row r="24" spans="1:27">
      <c r="A24" t="s">
        <v>65</v>
      </c>
      <c r="B24">
        <f>RANK(B10,$B10:$AA10,1)</f>
        <v>26</v>
      </c>
      <c r="C24">
        <f t="shared" ref="C24:AA24" si="2">RANK(C10,$B10:$AA10,1)</f>
        <v>2</v>
      </c>
      <c r="D24">
        <f t="shared" si="2"/>
        <v>23</v>
      </c>
      <c r="E24">
        <f t="shared" si="2"/>
        <v>7</v>
      </c>
      <c r="F24">
        <f t="shared" si="2"/>
        <v>25</v>
      </c>
      <c r="G24">
        <f t="shared" si="2"/>
        <v>24</v>
      </c>
      <c r="H24">
        <f t="shared" si="2"/>
        <v>17</v>
      </c>
      <c r="I24">
        <f t="shared" si="2"/>
        <v>19</v>
      </c>
      <c r="J24">
        <f t="shared" si="2"/>
        <v>5</v>
      </c>
      <c r="K24">
        <f t="shared" si="2"/>
        <v>4</v>
      </c>
      <c r="L24">
        <f t="shared" si="2"/>
        <v>10</v>
      </c>
      <c r="M24">
        <f t="shared" si="2"/>
        <v>14</v>
      </c>
      <c r="N24">
        <f t="shared" si="2"/>
        <v>6</v>
      </c>
      <c r="O24">
        <f t="shared" si="2"/>
        <v>9</v>
      </c>
      <c r="P24">
        <f t="shared" si="2"/>
        <v>11</v>
      </c>
      <c r="Q24">
        <f t="shared" si="2"/>
        <v>3</v>
      </c>
      <c r="R24">
        <f t="shared" si="2"/>
        <v>13</v>
      </c>
      <c r="S24">
        <f t="shared" si="2"/>
        <v>12</v>
      </c>
      <c r="T24">
        <f t="shared" si="2"/>
        <v>21</v>
      </c>
      <c r="U24">
        <f t="shared" si="2"/>
        <v>15</v>
      </c>
      <c r="V24">
        <f t="shared" si="2"/>
        <v>22</v>
      </c>
      <c r="W24">
        <f t="shared" si="2"/>
        <v>20</v>
      </c>
      <c r="X24">
        <f t="shared" si="2"/>
        <v>1</v>
      </c>
      <c r="Y24">
        <f t="shared" si="2"/>
        <v>18</v>
      </c>
      <c r="Z24">
        <f t="shared" si="2"/>
        <v>8</v>
      </c>
      <c r="AA24">
        <f t="shared" si="2"/>
        <v>16</v>
      </c>
    </row>
    <row r="25" spans="1:27">
      <c r="A25" t="s">
        <v>61</v>
      </c>
      <c r="B25">
        <f>RANK(B11,$B11:$AA11,1)</f>
        <v>22</v>
      </c>
      <c r="C25">
        <f t="shared" ref="C25:AA25" si="3">RANK(C11,$B11:$AA11,1)</f>
        <v>15</v>
      </c>
      <c r="D25">
        <f t="shared" si="3"/>
        <v>26</v>
      </c>
      <c r="E25">
        <f t="shared" si="3"/>
        <v>4</v>
      </c>
      <c r="F25">
        <f t="shared" si="3"/>
        <v>21</v>
      </c>
      <c r="G25">
        <f t="shared" si="3"/>
        <v>2</v>
      </c>
      <c r="H25">
        <f t="shared" si="3"/>
        <v>7</v>
      </c>
      <c r="I25">
        <f t="shared" si="3"/>
        <v>11</v>
      </c>
      <c r="J25">
        <f t="shared" si="3"/>
        <v>6</v>
      </c>
      <c r="K25">
        <f t="shared" si="3"/>
        <v>14</v>
      </c>
      <c r="L25">
        <f t="shared" si="3"/>
        <v>13</v>
      </c>
      <c r="M25">
        <f t="shared" si="3"/>
        <v>5</v>
      </c>
      <c r="N25">
        <f t="shared" si="3"/>
        <v>3</v>
      </c>
      <c r="O25">
        <f t="shared" si="3"/>
        <v>9</v>
      </c>
      <c r="P25">
        <f t="shared" si="3"/>
        <v>12</v>
      </c>
      <c r="Q25">
        <f t="shared" si="3"/>
        <v>17</v>
      </c>
      <c r="R25">
        <f t="shared" si="3"/>
        <v>16</v>
      </c>
      <c r="S25">
        <f t="shared" si="3"/>
        <v>24</v>
      </c>
      <c r="T25">
        <f t="shared" si="3"/>
        <v>18</v>
      </c>
      <c r="U25">
        <f t="shared" si="3"/>
        <v>1</v>
      </c>
      <c r="V25">
        <f t="shared" si="3"/>
        <v>23</v>
      </c>
      <c r="W25">
        <f t="shared" si="3"/>
        <v>10</v>
      </c>
      <c r="X25">
        <f t="shared" si="3"/>
        <v>8</v>
      </c>
      <c r="Y25">
        <f t="shared" si="3"/>
        <v>20</v>
      </c>
      <c r="Z25">
        <f t="shared" si="3"/>
        <v>25</v>
      </c>
      <c r="AA25">
        <f t="shared" si="3"/>
        <v>19</v>
      </c>
    </row>
    <row r="27" spans="1:27">
      <c r="A27" t="s">
        <v>66</v>
      </c>
      <c r="B27">
        <f>SUM(B23:B25)</f>
        <v>71</v>
      </c>
      <c r="C27">
        <f t="shared" ref="C27:AA27" si="4">SUM(C23:C25)</f>
        <v>18</v>
      </c>
      <c r="D27">
        <f t="shared" si="4"/>
        <v>75</v>
      </c>
      <c r="E27">
        <f t="shared" si="4"/>
        <v>20</v>
      </c>
      <c r="F27">
        <f t="shared" si="4"/>
        <v>68</v>
      </c>
      <c r="G27">
        <f t="shared" si="4"/>
        <v>50</v>
      </c>
      <c r="H27">
        <f t="shared" si="4"/>
        <v>43</v>
      </c>
      <c r="I27">
        <f t="shared" si="4"/>
        <v>51</v>
      </c>
      <c r="J27">
        <f t="shared" si="4"/>
        <v>18</v>
      </c>
      <c r="K27">
        <f t="shared" si="4"/>
        <v>24</v>
      </c>
      <c r="L27">
        <f t="shared" si="4"/>
        <v>33</v>
      </c>
      <c r="M27">
        <f t="shared" si="4"/>
        <v>35</v>
      </c>
      <c r="N27">
        <f t="shared" si="4"/>
        <v>13</v>
      </c>
      <c r="O27">
        <f t="shared" si="4"/>
        <v>23</v>
      </c>
      <c r="P27">
        <f t="shared" si="4"/>
        <v>31</v>
      </c>
      <c r="Q27">
        <f t="shared" si="4"/>
        <v>23</v>
      </c>
      <c r="R27">
        <f t="shared" si="4"/>
        <v>43</v>
      </c>
      <c r="S27">
        <f t="shared" si="4"/>
        <v>49</v>
      </c>
      <c r="T27">
        <f t="shared" si="4"/>
        <v>63</v>
      </c>
      <c r="U27">
        <f t="shared" si="4"/>
        <v>31</v>
      </c>
      <c r="V27">
        <f t="shared" si="4"/>
        <v>63</v>
      </c>
      <c r="W27">
        <f t="shared" si="4"/>
        <v>47</v>
      </c>
      <c r="X27">
        <f t="shared" si="4"/>
        <v>11</v>
      </c>
      <c r="Y27">
        <f t="shared" si="4"/>
        <v>58</v>
      </c>
      <c r="Z27">
        <f t="shared" si="4"/>
        <v>44</v>
      </c>
      <c r="AA27">
        <f t="shared" si="4"/>
        <v>47</v>
      </c>
    </row>
    <row r="29" spans="1:27">
      <c r="A29" s="9" t="s">
        <v>67</v>
      </c>
      <c r="B29" s="9">
        <f>RANK(B27,$B27:$AA27,1)</f>
        <v>25</v>
      </c>
      <c r="C29" s="9">
        <f t="shared" ref="C29:AA29" si="5">RANK(C27,$B27:$AA27,1)</f>
        <v>3</v>
      </c>
      <c r="D29" s="9">
        <f t="shared" si="5"/>
        <v>26</v>
      </c>
      <c r="E29" s="9">
        <f t="shared" si="5"/>
        <v>5</v>
      </c>
      <c r="F29" s="9">
        <f t="shared" si="5"/>
        <v>24</v>
      </c>
      <c r="G29" s="9">
        <f t="shared" si="5"/>
        <v>19</v>
      </c>
      <c r="H29" s="9">
        <f t="shared" si="5"/>
        <v>13</v>
      </c>
      <c r="I29" s="9">
        <f t="shared" si="5"/>
        <v>20</v>
      </c>
      <c r="J29" s="9">
        <f t="shared" si="5"/>
        <v>3</v>
      </c>
      <c r="K29" s="9">
        <f t="shared" si="5"/>
        <v>8</v>
      </c>
      <c r="L29" s="9">
        <f t="shared" si="5"/>
        <v>11</v>
      </c>
      <c r="M29" s="9">
        <f t="shared" si="5"/>
        <v>12</v>
      </c>
      <c r="N29" s="9">
        <f t="shared" si="5"/>
        <v>2</v>
      </c>
      <c r="O29" s="9">
        <f t="shared" si="5"/>
        <v>6</v>
      </c>
      <c r="P29" s="9">
        <f t="shared" si="5"/>
        <v>9</v>
      </c>
      <c r="Q29" s="9">
        <f t="shared" si="5"/>
        <v>6</v>
      </c>
      <c r="R29" s="9">
        <f t="shared" si="5"/>
        <v>13</v>
      </c>
      <c r="S29" s="9">
        <f t="shared" si="5"/>
        <v>18</v>
      </c>
      <c r="T29" s="9">
        <f t="shared" si="5"/>
        <v>22</v>
      </c>
      <c r="U29" s="9">
        <f t="shared" si="5"/>
        <v>9</v>
      </c>
      <c r="V29" s="9">
        <f t="shared" si="5"/>
        <v>22</v>
      </c>
      <c r="W29" s="9">
        <f t="shared" si="5"/>
        <v>16</v>
      </c>
      <c r="X29" s="9">
        <f t="shared" si="5"/>
        <v>1</v>
      </c>
      <c r="Y29" s="9">
        <f t="shared" si="5"/>
        <v>21</v>
      </c>
      <c r="Z29" s="9">
        <f t="shared" si="5"/>
        <v>15</v>
      </c>
      <c r="AA29" s="9">
        <f t="shared" si="5"/>
        <v>16</v>
      </c>
    </row>
    <row r="30" spans="1:27">
      <c r="A30" t="s">
        <v>71</v>
      </c>
      <c r="C30" t="s">
        <v>27</v>
      </c>
      <c r="E30" t="s">
        <v>27</v>
      </c>
      <c r="J30" t="s">
        <v>27</v>
      </c>
      <c r="N30" t="s">
        <v>27</v>
      </c>
      <c r="O30" t="s">
        <v>59</v>
      </c>
      <c r="Q30" t="s">
        <v>59</v>
      </c>
      <c r="X30" t="s">
        <v>27</v>
      </c>
    </row>
    <row r="33" spans="1:42">
      <c r="A33" t="s">
        <v>68</v>
      </c>
      <c r="B33">
        <f>SUM(B23,B25)</f>
        <v>45</v>
      </c>
      <c r="C33">
        <f t="shared" ref="C33:AA33" si="6">SUM(C23,C25)</f>
        <v>16</v>
      </c>
      <c r="D33">
        <f t="shared" si="6"/>
        <v>52</v>
      </c>
      <c r="E33">
        <f t="shared" si="6"/>
        <v>13</v>
      </c>
      <c r="F33">
        <f t="shared" si="6"/>
        <v>43</v>
      </c>
      <c r="G33">
        <f t="shared" si="6"/>
        <v>26</v>
      </c>
      <c r="H33">
        <f t="shared" si="6"/>
        <v>26</v>
      </c>
      <c r="I33">
        <f t="shared" si="6"/>
        <v>32</v>
      </c>
      <c r="J33">
        <f t="shared" si="6"/>
        <v>13</v>
      </c>
      <c r="K33">
        <f t="shared" si="6"/>
        <v>20</v>
      </c>
      <c r="L33">
        <f t="shared" si="6"/>
        <v>23</v>
      </c>
      <c r="M33">
        <f t="shared" si="6"/>
        <v>21</v>
      </c>
      <c r="N33">
        <f t="shared" si="6"/>
        <v>7</v>
      </c>
      <c r="O33">
        <f t="shared" si="6"/>
        <v>14</v>
      </c>
      <c r="P33">
        <f t="shared" si="6"/>
        <v>20</v>
      </c>
      <c r="Q33">
        <f t="shared" si="6"/>
        <v>20</v>
      </c>
      <c r="R33">
        <f t="shared" si="6"/>
        <v>30</v>
      </c>
      <c r="S33">
        <f t="shared" si="6"/>
        <v>37</v>
      </c>
      <c r="T33">
        <f t="shared" si="6"/>
        <v>42</v>
      </c>
      <c r="U33">
        <f t="shared" si="6"/>
        <v>16</v>
      </c>
      <c r="V33">
        <f t="shared" si="6"/>
        <v>41</v>
      </c>
      <c r="W33">
        <f t="shared" si="6"/>
        <v>27</v>
      </c>
      <c r="X33">
        <f t="shared" si="6"/>
        <v>10</v>
      </c>
      <c r="Y33">
        <f t="shared" si="6"/>
        <v>40</v>
      </c>
      <c r="Z33">
        <f t="shared" si="6"/>
        <v>36</v>
      </c>
      <c r="AA33">
        <f t="shared" si="6"/>
        <v>31</v>
      </c>
    </row>
    <row r="34" spans="1:42">
      <c r="A34" t="s">
        <v>69</v>
      </c>
      <c r="B34">
        <f>RANK(B33,$B33:$AA33,1)</f>
        <v>25</v>
      </c>
      <c r="C34">
        <f t="shared" ref="C34:AA34" si="7">RANK(C33,$B33:$AA33,1)</f>
        <v>6</v>
      </c>
      <c r="D34">
        <f t="shared" si="7"/>
        <v>26</v>
      </c>
      <c r="E34">
        <f t="shared" si="7"/>
        <v>3</v>
      </c>
      <c r="F34">
        <f t="shared" si="7"/>
        <v>24</v>
      </c>
      <c r="G34">
        <f t="shared" si="7"/>
        <v>13</v>
      </c>
      <c r="H34">
        <f t="shared" si="7"/>
        <v>13</v>
      </c>
      <c r="I34">
        <f t="shared" si="7"/>
        <v>18</v>
      </c>
      <c r="J34">
        <f t="shared" si="7"/>
        <v>3</v>
      </c>
      <c r="K34">
        <f t="shared" si="7"/>
        <v>8</v>
      </c>
      <c r="L34">
        <f t="shared" si="7"/>
        <v>12</v>
      </c>
      <c r="M34">
        <f t="shared" si="7"/>
        <v>11</v>
      </c>
      <c r="N34">
        <f t="shared" si="7"/>
        <v>1</v>
      </c>
      <c r="O34">
        <f t="shared" si="7"/>
        <v>5</v>
      </c>
      <c r="P34">
        <f t="shared" si="7"/>
        <v>8</v>
      </c>
      <c r="Q34">
        <f t="shared" si="7"/>
        <v>8</v>
      </c>
      <c r="R34">
        <f t="shared" si="7"/>
        <v>16</v>
      </c>
      <c r="S34">
        <f t="shared" si="7"/>
        <v>20</v>
      </c>
      <c r="T34">
        <f t="shared" si="7"/>
        <v>23</v>
      </c>
      <c r="U34">
        <f t="shared" si="7"/>
        <v>6</v>
      </c>
      <c r="V34">
        <f t="shared" si="7"/>
        <v>22</v>
      </c>
      <c r="W34">
        <f t="shared" si="7"/>
        <v>15</v>
      </c>
      <c r="X34">
        <f t="shared" si="7"/>
        <v>2</v>
      </c>
      <c r="Y34">
        <f t="shared" si="7"/>
        <v>21</v>
      </c>
      <c r="Z34">
        <f t="shared" si="7"/>
        <v>19</v>
      </c>
      <c r="AA34">
        <f t="shared" si="7"/>
        <v>17</v>
      </c>
      <c r="AK34" s="9" t="s">
        <v>136</v>
      </c>
      <c r="AL34" t="s">
        <v>141</v>
      </c>
      <c r="AM34" t="s">
        <v>140</v>
      </c>
      <c r="AN34" t="s">
        <v>139</v>
      </c>
      <c r="AO34" t="s">
        <v>138</v>
      </c>
    </row>
    <row r="35" spans="1:42" ht="19">
      <c r="A35" t="s">
        <v>70</v>
      </c>
      <c r="C35" t="s">
        <v>27</v>
      </c>
      <c r="E35" t="s">
        <v>27</v>
      </c>
      <c r="J35" t="s">
        <v>27</v>
      </c>
      <c r="N35" t="s">
        <v>27</v>
      </c>
      <c r="O35" t="s">
        <v>27</v>
      </c>
      <c r="U35" t="s">
        <v>27</v>
      </c>
      <c r="X35" t="s">
        <v>27</v>
      </c>
      <c r="AB35" s="28" t="s">
        <v>128</v>
      </c>
      <c r="AI35" s="9" t="s">
        <v>150</v>
      </c>
      <c r="AK35" s="12" t="s">
        <v>45</v>
      </c>
      <c r="AL35" s="31">
        <f>0.0025*$AG$7</f>
        <v>1450</v>
      </c>
      <c r="AM35" s="31">
        <f>0.005*$AG$7</f>
        <v>2900</v>
      </c>
      <c r="AN35" s="31">
        <f>0.01*$AG$7</f>
        <v>5800</v>
      </c>
      <c r="AO35" s="31">
        <f>0.02*$AG$7</f>
        <v>11600</v>
      </c>
      <c r="AP35" t="s">
        <v>137</v>
      </c>
    </row>
    <row r="36" spans="1:42">
      <c r="C36" t="s">
        <v>72</v>
      </c>
      <c r="E36" t="s">
        <v>73</v>
      </c>
      <c r="J36" t="s">
        <v>75</v>
      </c>
      <c r="N36" t="s">
        <v>76</v>
      </c>
      <c r="U36" t="s">
        <v>77</v>
      </c>
      <c r="X36" t="s">
        <v>81</v>
      </c>
      <c r="AC36" t="s">
        <v>47</v>
      </c>
      <c r="AD36" t="s">
        <v>129</v>
      </c>
      <c r="AE36" t="s">
        <v>142</v>
      </c>
      <c r="AG36" t="s">
        <v>28</v>
      </c>
      <c r="AI36" s="9" t="s">
        <v>151</v>
      </c>
      <c r="AK36" s="12" t="s">
        <v>47</v>
      </c>
      <c r="AL36" s="31">
        <f>0.0025*$AC7</f>
        <v>27499.038461538461</v>
      </c>
      <c r="AM36" s="31">
        <f>0.005*$AC7</f>
        <v>54998.076923076922</v>
      </c>
      <c r="AN36" s="31">
        <f>0.01*$AC7</f>
        <v>109996.15384615384</v>
      </c>
      <c r="AO36" s="31">
        <f>0.02*$AC7</f>
        <v>219992.30769230769</v>
      </c>
    </row>
    <row r="37" spans="1:42">
      <c r="B37" t="s">
        <v>97</v>
      </c>
      <c r="C37" t="s">
        <v>88</v>
      </c>
      <c r="E37">
        <v>2.5</v>
      </c>
      <c r="J37">
        <v>2.5000000000000001E-2</v>
      </c>
      <c r="N37">
        <v>-1.7999999999999999E-2</v>
      </c>
      <c r="U37">
        <v>-7.3999999999999996E-2</v>
      </c>
      <c r="X37">
        <v>7.0999999999999994E-2</v>
      </c>
      <c r="AB37" s="14" t="s">
        <v>30</v>
      </c>
      <c r="AC37" s="1">
        <f>AVERAGE(X2,W2,U2,O2,N2,Z2,S2,E2,Q2,C2,K2)</f>
        <v>0.4144272727272727</v>
      </c>
      <c r="AE37" s="1">
        <f>SUM(X2,W2,U2,O2,N2,Z2,J2,S2,E2,Q2,C2,K2)</f>
        <v>4.8445999999999998</v>
      </c>
      <c r="AG37">
        <f>AE37/252</f>
        <v>1.9224603174603175E-2</v>
      </c>
      <c r="AH37" t="s">
        <v>144</v>
      </c>
      <c r="AI37" s="9" t="s">
        <v>152</v>
      </c>
    </row>
    <row r="38" spans="1:42">
      <c r="B38" t="s">
        <v>98</v>
      </c>
      <c r="C38" t="s">
        <v>89</v>
      </c>
      <c r="E38">
        <v>-6</v>
      </c>
      <c r="J38">
        <v>2</v>
      </c>
      <c r="K38">
        <v>-6</v>
      </c>
      <c r="N38">
        <v>2.84</v>
      </c>
      <c r="O38">
        <v>-6</v>
      </c>
      <c r="U38">
        <v>4.5</v>
      </c>
      <c r="V38">
        <v>-6</v>
      </c>
      <c r="X38">
        <v>1.1000000000000001</v>
      </c>
      <c r="Y38">
        <v>-6</v>
      </c>
      <c r="AB38" s="14" t="s">
        <v>54</v>
      </c>
      <c r="AC38" s="32">
        <f>AVERAGE(X3,W3,U3,O3,N3,Z3,J3,S3,E3,Q3,C3,K3)</f>
        <v>6372.22</v>
      </c>
      <c r="AE38" s="13">
        <f t="shared" ref="AE38:AE39" si="8">SUM(X3,W3,U3,O3,N3,Z3,J3,S3,E3,Q3,C3,K3)</f>
        <v>76466.64</v>
      </c>
      <c r="AG38" s="11">
        <f>0.5*AE37/252</f>
        <v>9.6123015873015877E-3</v>
      </c>
      <c r="AH38" t="s">
        <v>145</v>
      </c>
      <c r="AI38" s="9" t="s">
        <v>153</v>
      </c>
    </row>
    <row r="39" spans="1:42">
      <c r="B39" t="s">
        <v>59</v>
      </c>
      <c r="C39" t="s">
        <v>90</v>
      </c>
      <c r="E39" t="s">
        <v>102</v>
      </c>
      <c r="J39" t="s">
        <v>108</v>
      </c>
      <c r="N39" t="s">
        <v>15</v>
      </c>
      <c r="U39" t="s">
        <v>80</v>
      </c>
      <c r="X39" t="s">
        <v>82</v>
      </c>
      <c r="AB39" t="s">
        <v>31</v>
      </c>
      <c r="AC39" s="32">
        <f>AVERAGE(X4,W4,U4,O4,N4,Z4,J4,S4,E4,Q4,C4,K4)</f>
        <v>3632.8633333333341</v>
      </c>
      <c r="AE39" s="13">
        <f t="shared" si="8"/>
        <v>43594.360000000008</v>
      </c>
      <c r="AI39" s="9" t="s">
        <v>154</v>
      </c>
    </row>
    <row r="40" spans="1:42">
      <c r="B40" t="s">
        <v>59</v>
      </c>
      <c r="C40" t="s">
        <v>91</v>
      </c>
      <c r="E40" t="s">
        <v>5</v>
      </c>
      <c r="I40" t="s">
        <v>93</v>
      </c>
      <c r="J40" t="s">
        <v>106</v>
      </c>
      <c r="M40" t="s">
        <v>111</v>
      </c>
      <c r="N40" t="s">
        <v>5</v>
      </c>
      <c r="U40" t="s">
        <v>78</v>
      </c>
      <c r="X40" t="s">
        <v>83</v>
      </c>
      <c r="AB40" t="s">
        <v>53</v>
      </c>
      <c r="AC40" s="10">
        <f>AVERAGE(X5,W5,U5,O5,N5,Z5,J5,S5,E5,Q5,C5,K5)</f>
        <v>2.0783333333333334E-2</v>
      </c>
      <c r="AD40" s="30" t="s">
        <v>148</v>
      </c>
      <c r="AI40" s="9" t="s">
        <v>155</v>
      </c>
    </row>
    <row r="41" spans="1:42">
      <c r="B41" t="s">
        <v>93</v>
      </c>
      <c r="C41" t="s">
        <v>92</v>
      </c>
      <c r="E41" t="s">
        <v>74</v>
      </c>
      <c r="I41" t="s">
        <v>93</v>
      </c>
      <c r="J41" t="s">
        <v>14</v>
      </c>
      <c r="M41" t="s">
        <v>111</v>
      </c>
      <c r="N41" t="s">
        <v>14</v>
      </c>
      <c r="U41" t="s">
        <v>79</v>
      </c>
      <c r="X41" t="s">
        <v>84</v>
      </c>
      <c r="AB41" s="10" t="s">
        <v>33</v>
      </c>
      <c r="AC41" s="10">
        <f>AVERAGE(X6,W6,U6,O6,N6,Z6,J6,S6,E6,Q6,C6,K6)</f>
        <v>5.3939010175298279</v>
      </c>
      <c r="AE41" s="10">
        <f>SQRT(AC38/AC39)*12</f>
        <v>15.89286142356552</v>
      </c>
      <c r="AF41" t="s">
        <v>130</v>
      </c>
      <c r="AI41" s="9" t="s">
        <v>156</v>
      </c>
    </row>
    <row r="42" spans="1:42">
      <c r="B42" t="s">
        <v>100</v>
      </c>
      <c r="C42" t="s">
        <v>94</v>
      </c>
      <c r="E42" t="s">
        <v>103</v>
      </c>
      <c r="J42" t="s">
        <v>23</v>
      </c>
      <c r="M42" t="s">
        <v>111</v>
      </c>
      <c r="N42" t="s">
        <v>23</v>
      </c>
      <c r="U42" t="s">
        <v>5</v>
      </c>
      <c r="X42" t="s">
        <v>85</v>
      </c>
      <c r="AB42" s="13" t="s">
        <v>34</v>
      </c>
      <c r="AC42" s="13">
        <f t="shared" ref="AC42:AC43" si="9">AVERAGE(X7,W7,U7,O7,N7,Z7,J7,S7,E7,Q7,C7,K7)</f>
        <v>6429166.666666667</v>
      </c>
    </row>
    <row r="43" spans="1:42">
      <c r="C43" t="s">
        <v>95</v>
      </c>
      <c r="E43" t="s">
        <v>6</v>
      </c>
      <c r="F43" t="s">
        <v>101</v>
      </c>
      <c r="J43" t="s">
        <v>6</v>
      </c>
      <c r="N43" t="s">
        <v>6</v>
      </c>
      <c r="U43" t="s">
        <v>6</v>
      </c>
      <c r="X43" t="s">
        <v>86</v>
      </c>
      <c r="Y43" t="s">
        <v>59</v>
      </c>
      <c r="AB43" t="s">
        <v>35</v>
      </c>
      <c r="AC43" s="10">
        <f>AVERAGE(X8,W8,U8,O8,N8,Z8,J8,S8,E8,Q8,C8,K8)</f>
        <v>5.8120000000000003</v>
      </c>
      <c r="AE43">
        <f>SUM(X8,W8,U8,O8,N8,Z8,J8,S8,E8,Q8,C8,K8)</f>
        <v>69.744</v>
      </c>
      <c r="AI43" s="9" t="s">
        <v>180</v>
      </c>
    </row>
    <row r="44" spans="1:42">
      <c r="B44" t="s">
        <v>98</v>
      </c>
      <c r="C44" t="s">
        <v>96</v>
      </c>
      <c r="J44" t="s">
        <v>109</v>
      </c>
      <c r="N44" t="s">
        <v>12</v>
      </c>
      <c r="X44" t="s">
        <v>87</v>
      </c>
      <c r="Y44" t="s">
        <v>59</v>
      </c>
      <c r="AB44" s="11" t="s">
        <v>36</v>
      </c>
      <c r="AC44">
        <f>AVERAGE(C52,E52,J52,N52,U57,X62)</f>
        <v>1.4158333333333334E-2</v>
      </c>
      <c r="AD44">
        <v>0.01</v>
      </c>
      <c r="AE44" s="9" t="s">
        <v>183</v>
      </c>
      <c r="AI44" s="9" t="s">
        <v>181</v>
      </c>
    </row>
    <row r="45" spans="1:42">
      <c r="B45" t="s">
        <v>99</v>
      </c>
      <c r="AB45" t="s">
        <v>37</v>
      </c>
      <c r="AC45">
        <f>AVERAGE(C53,E53,J53,N53,U58,X63)</f>
        <v>2.4474999999999996E-8</v>
      </c>
      <c r="AD45">
        <v>2E-8</v>
      </c>
      <c r="AI45" s="9" t="s">
        <v>182</v>
      </c>
    </row>
    <row r="46" spans="1:42">
      <c r="AB46" t="s">
        <v>38</v>
      </c>
      <c r="AC46">
        <f>AVERAGE(C54,E54,J54,N54,U59,X64)</f>
        <v>-1.079457291666667E-6</v>
      </c>
      <c r="AD46">
        <v>-9.9999999999999995E-8</v>
      </c>
    </row>
    <row r="47" spans="1:42">
      <c r="C47" t="s">
        <v>114</v>
      </c>
      <c r="E47" t="s">
        <v>104</v>
      </c>
      <c r="J47" t="s">
        <v>107</v>
      </c>
      <c r="AB47" s="29" t="s">
        <v>149</v>
      </c>
      <c r="AC47" s="33">
        <v>23.5932086507853</v>
      </c>
      <c r="AE47" t="s">
        <v>157</v>
      </c>
    </row>
    <row r="48" spans="1:42">
      <c r="C48" t="s">
        <v>115</v>
      </c>
      <c r="E48" t="s">
        <v>105</v>
      </c>
      <c r="J48" t="s">
        <v>110</v>
      </c>
      <c r="N48" t="s">
        <v>112</v>
      </c>
      <c r="U48" t="s">
        <v>113</v>
      </c>
      <c r="X48" t="s">
        <v>116</v>
      </c>
      <c r="AD48" s="9" t="s">
        <v>146</v>
      </c>
    </row>
    <row r="50" spans="2:34">
      <c r="AB50" t="s">
        <v>28</v>
      </c>
      <c r="AH50" t="s">
        <v>147</v>
      </c>
    </row>
    <row r="51" spans="2:34">
      <c r="B51" s="9" t="s">
        <v>117</v>
      </c>
      <c r="D51" s="9" t="s">
        <v>119</v>
      </c>
      <c r="I51" s="9" t="s">
        <v>120</v>
      </c>
      <c r="M51" s="9" t="s">
        <v>121</v>
      </c>
      <c r="T51" t="s">
        <v>122</v>
      </c>
      <c r="V51" t="s">
        <v>27</v>
      </c>
      <c r="W51" s="29" t="s">
        <v>124</v>
      </c>
    </row>
    <row r="52" spans="2:34">
      <c r="B52" t="s">
        <v>64</v>
      </c>
      <c r="C52">
        <f>SUM(C9,K9)</f>
        <v>-5.4699999999999999E-2</v>
      </c>
      <c r="D52" t="s">
        <v>64</v>
      </c>
      <c r="E52">
        <f>SUM(E9,Q9)</f>
        <v>1.0599999999999998E-2</v>
      </c>
      <c r="I52" t="s">
        <v>64</v>
      </c>
      <c r="J52">
        <f>AVERAGE(J9,S9)</f>
        <v>4.4499999999999998E-2</v>
      </c>
      <c r="M52" t="s">
        <v>64</v>
      </c>
      <c r="N52">
        <f>AVERAGE(N9,Z9)</f>
        <v>3.1550000000000002E-2</v>
      </c>
      <c r="T52" t="s">
        <v>64</v>
      </c>
      <c r="U52">
        <f>SUM(U9,R9)</f>
        <v>0.14069999999999999</v>
      </c>
      <c r="W52" t="s">
        <v>64</v>
      </c>
      <c r="X52">
        <f>AVERAGE(X9,V9)</f>
        <v>1.5850000000000003E-2</v>
      </c>
    </row>
    <row r="53" spans="2:34">
      <c r="B53" t="s">
        <v>65</v>
      </c>
      <c r="C53" s="19">
        <f>SUM(C10,K10)</f>
        <v>-1.5980000000000001E-7</v>
      </c>
      <c r="D53" t="s">
        <v>65</v>
      </c>
      <c r="E53">
        <f t="shared" ref="E53:E54" si="10">SUM(E10,Q10)</f>
        <v>-5.7200000000000009E-8</v>
      </c>
      <c r="I53" t="s">
        <v>65</v>
      </c>
      <c r="J53">
        <f t="shared" ref="J53:J54" si="11">AVERAGE(J10,S10)</f>
        <v>1.1115E-7</v>
      </c>
      <c r="M53" t="s">
        <v>65</v>
      </c>
      <c r="N53">
        <f t="shared" ref="N53:N54" si="12">AVERAGE(N10,Z10)</f>
        <v>7.3300000000000001E-8</v>
      </c>
      <c r="T53" t="s">
        <v>65</v>
      </c>
      <c r="U53">
        <f t="shared" ref="U53:U54" si="13">SUM(U10,R10)</f>
        <v>4.8699999999999995E-7</v>
      </c>
      <c r="W53" t="s">
        <v>65</v>
      </c>
      <c r="X53">
        <f t="shared" ref="X53:X54" si="14">AVERAGE(X10,V10)</f>
        <v>4.4999999999999993E-8</v>
      </c>
    </row>
    <row r="54" spans="2:34">
      <c r="B54" t="s">
        <v>61</v>
      </c>
      <c r="C54">
        <f>SUM(C11,K11)</f>
        <v>4.5856249999999858E-8</v>
      </c>
      <c r="D54" t="s">
        <v>61</v>
      </c>
      <c r="E54">
        <f t="shared" si="10"/>
        <v>-2.0473249999999999E-6</v>
      </c>
      <c r="I54" t="s">
        <v>61</v>
      </c>
      <c r="J54">
        <f t="shared" si="11"/>
        <v>-1.0037499999999986E-8</v>
      </c>
      <c r="M54" t="s">
        <v>61</v>
      </c>
      <c r="N54">
        <f t="shared" si="12"/>
        <v>-3.9195000000000075E-7</v>
      </c>
      <c r="T54" t="s">
        <v>61</v>
      </c>
      <c r="U54">
        <f t="shared" si="13"/>
        <v>-4.1340187499999985E-6</v>
      </c>
      <c r="W54" t="s">
        <v>61</v>
      </c>
      <c r="X54">
        <f t="shared" si="14"/>
        <v>-2.9144062500000059E-7</v>
      </c>
    </row>
    <row r="55" spans="2:34">
      <c r="I55" t="s">
        <v>126</v>
      </c>
    </row>
    <row r="56" spans="2:34">
      <c r="B56" t="s">
        <v>118</v>
      </c>
      <c r="I56" t="s">
        <v>127</v>
      </c>
      <c r="S56" t="s">
        <v>27</v>
      </c>
      <c r="T56" s="9" t="s">
        <v>123</v>
      </c>
      <c r="W56" t="s">
        <v>125</v>
      </c>
    </row>
    <row r="57" spans="2:34">
      <c r="B57" t="s">
        <v>64</v>
      </c>
      <c r="C57">
        <f>SUM(C9,W9)</f>
        <v>2.1000000000000046E-3</v>
      </c>
      <c r="I57" t="s">
        <v>64</v>
      </c>
      <c r="J57">
        <f>AVERAGE(J9,AA9)</f>
        <v>4.36E-2</v>
      </c>
      <c r="T57" t="s">
        <v>64</v>
      </c>
      <c r="U57">
        <f>AVERAGE(U9,O9)</f>
        <v>4.7950000000000007E-2</v>
      </c>
      <c r="W57" t="s">
        <v>64</v>
      </c>
      <c r="X57">
        <f>AVERAGE(X9,D9)</f>
        <v>4.3500000000000004E-2</v>
      </c>
    </row>
    <row r="58" spans="2:34">
      <c r="B58" t="s">
        <v>65</v>
      </c>
      <c r="C58" s="19">
        <f>SUM(C10,W10)</f>
        <v>1.4099999999999998E-7</v>
      </c>
      <c r="I58" t="s">
        <v>65</v>
      </c>
      <c r="J58">
        <f t="shared" ref="J58:J59" si="15">AVERAGE(J10,AA10)</f>
        <v>1.7415000000000001E-7</v>
      </c>
      <c r="T58" t="s">
        <v>65</v>
      </c>
      <c r="U58">
        <f t="shared" ref="U58:U59" si="16">AVERAGE(U10,O10)</f>
        <v>1.8939999999999999E-7</v>
      </c>
      <c r="W58" t="s">
        <v>65</v>
      </c>
    </row>
    <row r="59" spans="2:34">
      <c r="B59" t="s">
        <v>61</v>
      </c>
      <c r="C59">
        <f>SUM(C11,W11)</f>
        <v>-9.5128750000000103E-7</v>
      </c>
      <c r="I59" t="s">
        <v>61</v>
      </c>
      <c r="J59">
        <f t="shared" si="15"/>
        <v>-6.9207812499999996E-7</v>
      </c>
      <c r="T59" t="s">
        <v>61</v>
      </c>
      <c r="U59">
        <f t="shared" si="16"/>
        <v>-2.7651968749999992E-6</v>
      </c>
      <c r="W59" t="s">
        <v>61</v>
      </c>
    </row>
    <row r="61" spans="2:34">
      <c r="W61" s="9" t="s">
        <v>131</v>
      </c>
    </row>
    <row r="62" spans="2:34">
      <c r="W62" t="s">
        <v>64</v>
      </c>
      <c r="X62">
        <f>AVERAGE(X9,W9)</f>
        <v>5.0500000000000059E-3</v>
      </c>
    </row>
    <row r="63" spans="2:34">
      <c r="W63" t="s">
        <v>132</v>
      </c>
      <c r="X63">
        <f t="shared" ref="X63:X64" si="17">AVERAGE(X10,W10)</f>
        <v>-1.000000000000001E-8</v>
      </c>
    </row>
    <row r="64" spans="2:34">
      <c r="W64" t="s">
        <v>61</v>
      </c>
      <c r="X64">
        <f t="shared" si="17"/>
        <v>-1.3080906250000011E-6</v>
      </c>
    </row>
    <row r="66" spans="1:38">
      <c r="B66" t="s">
        <v>158</v>
      </c>
    </row>
    <row r="67" spans="1:38">
      <c r="B67" t="s">
        <v>164</v>
      </c>
    </row>
    <row r="68" spans="1:38">
      <c r="B68" t="s">
        <v>14</v>
      </c>
      <c r="C68">
        <f>(C6)/(C9*2+C11+0.0249)</f>
        <v>-37.265227822699259</v>
      </c>
    </row>
    <row r="69" spans="1:38">
      <c r="B69" t="s">
        <v>5</v>
      </c>
      <c r="C69">
        <f>Q6/(Q9*2+Q11+Q5)</f>
        <v>-255.35522816696172</v>
      </c>
      <c r="AI69" t="s">
        <v>165</v>
      </c>
    </row>
    <row r="70" spans="1:38">
      <c r="B70" t="s">
        <v>15</v>
      </c>
      <c r="C70">
        <f>(D6)/(D9*2+D11+0.041)</f>
        <v>11.652589437109073</v>
      </c>
      <c r="AI70" t="s">
        <v>179</v>
      </c>
    </row>
    <row r="71" spans="1:38">
      <c r="B71" t="s">
        <v>10</v>
      </c>
      <c r="C71">
        <f>X6/(X9*2+X11+X5)</f>
        <v>-55.743607767571483</v>
      </c>
      <c r="AI71" s="33" t="s">
        <v>166</v>
      </c>
    </row>
    <row r="72" spans="1:38">
      <c r="B72" t="s">
        <v>11</v>
      </c>
      <c r="C72">
        <f>Y6/(Y9*2+Y11+0.0251)</f>
        <v>27.661300088927028</v>
      </c>
      <c r="AI72" s="33" t="s">
        <v>167</v>
      </c>
      <c r="AL72" s="1">
        <v>6.5354999999999999</v>
      </c>
    </row>
    <row r="73" spans="1:38">
      <c r="B73" t="s">
        <v>159</v>
      </c>
      <c r="C73">
        <f>B6/(B9*2+B11+B5)</f>
        <v>13.241959040315599</v>
      </c>
      <c r="AI73" s="33" t="s">
        <v>168</v>
      </c>
    </row>
    <row r="74" spans="1:38">
      <c r="AI74" s="33" t="s">
        <v>169</v>
      </c>
      <c r="AL74" s="1">
        <v>5.0263999999999998</v>
      </c>
    </row>
    <row r="75" spans="1:38">
      <c r="B75" t="s">
        <v>160</v>
      </c>
      <c r="AI75" s="33" t="s">
        <v>170</v>
      </c>
    </row>
    <row r="76" spans="1:38">
      <c r="A76" t="s">
        <v>161</v>
      </c>
      <c r="B76">
        <f>B6/(B9*2+B11+B5)</f>
        <v>13.241959040315599</v>
      </c>
      <c r="C76">
        <f t="shared" ref="C76:AA76" si="18">C6/(C9*2+C11+C5)</f>
        <v>-37.265227822699259</v>
      </c>
      <c r="D76">
        <f t="shared" si="18"/>
        <v>11.652589437109073</v>
      </c>
      <c r="E76">
        <f t="shared" si="18"/>
        <v>72.272749135029187</v>
      </c>
      <c r="F76">
        <f t="shared" si="18"/>
        <v>17.475004007266417</v>
      </c>
      <c r="G76">
        <f t="shared" si="18"/>
        <v>17.933947284553053</v>
      </c>
      <c r="H76">
        <f t="shared" si="18"/>
        <v>17.838075988620631</v>
      </c>
      <c r="I76">
        <f t="shared" si="18"/>
        <v>23.154071774564468</v>
      </c>
      <c r="J76">
        <f t="shared" si="18"/>
        <v>62.992720240544926</v>
      </c>
      <c r="K76">
        <f t="shared" si="18"/>
        <v>88.588592670514174</v>
      </c>
      <c r="L76">
        <f t="shared" si="18"/>
        <v>40.323485574139312</v>
      </c>
      <c r="M76">
        <f t="shared" si="18"/>
        <v>24.376899828008241</v>
      </c>
      <c r="N76">
        <f t="shared" si="18"/>
        <v>78.594658844102014</v>
      </c>
      <c r="O76">
        <f t="shared" si="18"/>
        <v>65.173863805985803</v>
      </c>
      <c r="P76">
        <f t="shared" si="18"/>
        <v>51.569853065570314</v>
      </c>
      <c r="Q76">
        <f t="shared" si="18"/>
        <v>-255.35522816696172</v>
      </c>
      <c r="R76">
        <f t="shared" si="18"/>
        <v>27.308903812053437</v>
      </c>
      <c r="S76">
        <f t="shared" si="18"/>
        <v>31.15788540271172</v>
      </c>
      <c r="T76">
        <f t="shared" si="18"/>
        <v>12.250663632462025</v>
      </c>
      <c r="U76">
        <f t="shared" si="18"/>
        <v>25.478232088700572</v>
      </c>
      <c r="V76">
        <f t="shared" si="18"/>
        <v>17.893957229067524</v>
      </c>
      <c r="W76">
        <f t="shared" si="18"/>
        <v>39.453345210541549</v>
      </c>
      <c r="X76">
        <f t="shared" si="18"/>
        <v>-55.743607767571483</v>
      </c>
      <c r="Y76">
        <f t="shared" si="18"/>
        <v>27.661300088927028</v>
      </c>
      <c r="Z76">
        <f t="shared" si="18"/>
        <v>40.11337665865976</v>
      </c>
      <c r="AA76">
        <f t="shared" si="18"/>
        <v>27.250032947762072</v>
      </c>
      <c r="AI76" s="33" t="s">
        <v>171</v>
      </c>
      <c r="AL76" s="1">
        <v>0.65549999999999997</v>
      </c>
    </row>
    <row r="77" spans="1:38">
      <c r="A77" t="s">
        <v>162</v>
      </c>
      <c r="B77">
        <f>B6/(B9+B5+B11*2)</f>
        <v>24.533348454154016</v>
      </c>
      <c r="C77">
        <f t="shared" ref="C77:AA77" si="19">C6/(C9+C5+C11*2)</f>
        <v>-91.682236064820671</v>
      </c>
      <c r="D77">
        <f t="shared" si="19"/>
        <v>20.904061580027296</v>
      </c>
      <c r="E77">
        <f t="shared" si="19"/>
        <v>118.22502490081661</v>
      </c>
      <c r="F77">
        <f t="shared" si="19"/>
        <v>31.165286719802324</v>
      </c>
      <c r="G77">
        <f t="shared" si="19"/>
        <v>33.991757792184309</v>
      </c>
      <c r="H77">
        <f t="shared" si="19"/>
        <v>31.977101126291881</v>
      </c>
      <c r="I77">
        <f t="shared" si="19"/>
        <v>43.790066759205033</v>
      </c>
      <c r="J77">
        <f t="shared" si="19"/>
        <v>100.9176184549397</v>
      </c>
      <c r="K77">
        <f t="shared" si="19"/>
        <v>139.47992567513108</v>
      </c>
      <c r="L77">
        <f t="shared" si="19"/>
        <v>69.40193859178288</v>
      </c>
      <c r="M77">
        <f t="shared" si="19"/>
        <v>43.450561649166623</v>
      </c>
      <c r="N77">
        <f t="shared" si="19"/>
        <v>120.63117787091035</v>
      </c>
      <c r="O77">
        <f t="shared" si="19"/>
        <v>97.184568101537096</v>
      </c>
      <c r="P77">
        <f t="shared" si="19"/>
        <v>87.282074527512037</v>
      </c>
      <c r="Q77">
        <f t="shared" si="19"/>
        <v>-3296.7957723691843</v>
      </c>
      <c r="R77">
        <f t="shared" si="19"/>
        <v>47.102450755725251</v>
      </c>
      <c r="S77">
        <f t="shared" si="19"/>
        <v>54.856650919513577</v>
      </c>
      <c r="T77">
        <f t="shared" si="19"/>
        <v>22.01615886097073</v>
      </c>
      <c r="U77">
        <f t="shared" si="19"/>
        <v>44.079345751858227</v>
      </c>
      <c r="V77">
        <f t="shared" si="19"/>
        <v>31.805101654070274</v>
      </c>
      <c r="W77">
        <f t="shared" si="19"/>
        <v>72.070786668740283</v>
      </c>
      <c r="X77">
        <f t="shared" si="19"/>
        <v>-130.98054522935558</v>
      </c>
      <c r="Y77">
        <f t="shared" si="19"/>
        <v>50.29470066887766</v>
      </c>
      <c r="Z77">
        <f t="shared" si="19"/>
        <v>65.852485377543715</v>
      </c>
      <c r="AA77">
        <f t="shared" si="19"/>
        <v>47.687002339723314</v>
      </c>
      <c r="AI77" s="33" t="s">
        <v>172</v>
      </c>
    </row>
    <row r="78" spans="1:38">
      <c r="A78" t="s">
        <v>47</v>
      </c>
      <c r="B78">
        <f>AVERAGE(B76:B77)</f>
        <v>18.887653747234808</v>
      </c>
      <c r="C78">
        <f t="shared" ref="C78:AA78" si="20">AVERAGE(C76:C77)</f>
        <v>-64.473731943759958</v>
      </c>
      <c r="D78">
        <f t="shared" si="20"/>
        <v>16.278325508568184</v>
      </c>
      <c r="E78">
        <f t="shared" si="20"/>
        <v>95.248887017922897</v>
      </c>
      <c r="F78">
        <f t="shared" si="20"/>
        <v>24.320145363534373</v>
      </c>
      <c r="G78">
        <f t="shared" si="20"/>
        <v>25.962852538368679</v>
      </c>
      <c r="H78">
        <f t="shared" si="20"/>
        <v>24.907588557456258</v>
      </c>
      <c r="I78">
        <f t="shared" si="20"/>
        <v>33.472069266884752</v>
      </c>
      <c r="J78">
        <f t="shared" si="20"/>
        <v>81.955169347742313</v>
      </c>
      <c r="K78">
        <f t="shared" si="20"/>
        <v>114.03425917282263</v>
      </c>
      <c r="L78">
        <f t="shared" si="20"/>
        <v>54.862712082961096</v>
      </c>
      <c r="M78">
        <f t="shared" si="20"/>
        <v>33.913730738587432</v>
      </c>
      <c r="N78">
        <f t="shared" si="20"/>
        <v>99.612918357506175</v>
      </c>
      <c r="O78">
        <f t="shared" si="20"/>
        <v>81.179215953761457</v>
      </c>
      <c r="P78">
        <f t="shared" si="20"/>
        <v>69.425963796541168</v>
      </c>
      <c r="Q78">
        <f t="shared" si="20"/>
        <v>-1776.075500268073</v>
      </c>
      <c r="R78">
        <f t="shared" si="20"/>
        <v>37.205677283889344</v>
      </c>
      <c r="S78">
        <f t="shared" si="20"/>
        <v>43.007268161112648</v>
      </c>
      <c r="T78">
        <f t="shared" si="20"/>
        <v>17.133411246716378</v>
      </c>
      <c r="U78">
        <f t="shared" si="20"/>
        <v>34.778788920279396</v>
      </c>
      <c r="V78">
        <f t="shared" si="20"/>
        <v>24.849529441568897</v>
      </c>
      <c r="W78">
        <f t="shared" si="20"/>
        <v>55.76206593964092</v>
      </c>
      <c r="X78">
        <f t="shared" si="20"/>
        <v>-93.362076498463537</v>
      </c>
      <c r="Y78">
        <f t="shared" si="20"/>
        <v>38.978000378902344</v>
      </c>
      <c r="Z78">
        <f t="shared" si="20"/>
        <v>52.982931018101738</v>
      </c>
      <c r="AA78">
        <f t="shared" si="20"/>
        <v>37.468517643742693</v>
      </c>
      <c r="AI78" s="33" t="s">
        <v>173</v>
      </c>
      <c r="AL78" s="1">
        <v>47.3215</v>
      </c>
    </row>
    <row r="79" spans="1:38">
      <c r="AI79" s="33" t="s">
        <v>174</v>
      </c>
    </row>
    <row r="80" spans="1:38">
      <c r="AI80" s="33"/>
    </row>
    <row r="81" spans="35:35">
      <c r="AI81" s="33" t="s">
        <v>175</v>
      </c>
    </row>
    <row r="82" spans="35:35">
      <c r="AI82" s="33" t="s">
        <v>176</v>
      </c>
    </row>
    <row r="83" spans="35:35">
      <c r="AI83" s="33" t="s">
        <v>177</v>
      </c>
    </row>
    <row r="84" spans="35:35">
      <c r="AI84" s="33" t="s">
        <v>178</v>
      </c>
    </row>
  </sheetData>
  <conditionalFormatting sqref="B11:AA11">
    <cfRule type="colorScale" priority="4">
      <colorScale>
        <cfvo type="min"/>
        <cfvo type="max"/>
        <color rgb="FFFF0000"/>
        <color rgb="FF00B050"/>
      </colorScale>
    </cfRule>
  </conditionalFormatting>
  <conditionalFormatting sqref="B9:AA9">
    <cfRule type="colorScale" priority="3">
      <colorScale>
        <cfvo type="min"/>
        <cfvo type="max"/>
        <color rgb="FFFF0000"/>
        <color rgb="FF00B050"/>
      </colorScale>
    </cfRule>
  </conditionalFormatting>
  <conditionalFormatting sqref="B10:AA10">
    <cfRule type="colorScale" priority="2">
      <colorScale>
        <cfvo type="min"/>
        <cfvo type="max"/>
        <color rgb="FFFF0000"/>
        <color rgb="FF00B050"/>
      </colorScale>
    </cfRule>
  </conditionalFormatting>
  <conditionalFormatting sqref="B10:AA10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AEA1-D9E0-D64D-9952-AAF0083478FF}">
  <dimension ref="A1:P17"/>
  <sheetViews>
    <sheetView workbookViewId="0">
      <selection activeCell="O11" sqref="O11"/>
    </sheetView>
  </sheetViews>
  <sheetFormatPr baseColWidth="10" defaultRowHeight="16"/>
  <sheetData>
    <row r="1" spans="1:16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6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>
      <c r="A3" s="3" t="s">
        <v>1</v>
      </c>
      <c r="B3" s="3">
        <v>-4.9007285037651845E-2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>
      <c r="A4" s="3" t="s">
        <v>2</v>
      </c>
      <c r="B4" s="3">
        <v>-9.6287344312069714E-2</v>
      </c>
      <c r="C4" s="3">
        <v>-3.0996235440849552E-2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>
      <c r="A5" s="3" t="s">
        <v>3</v>
      </c>
      <c r="B5" s="3">
        <v>0.13062451448662432</v>
      </c>
      <c r="C5" s="3">
        <v>-0.23389040409359149</v>
      </c>
      <c r="D5" s="3">
        <v>0.12006353450486777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>
      <c r="A6" s="3" t="s">
        <v>4</v>
      </c>
      <c r="B6" s="3">
        <v>0.24528758989599386</v>
      </c>
      <c r="C6" s="3">
        <v>-3.0991884810020496E-2</v>
      </c>
      <c r="D6" s="3">
        <v>2.3193358792273015E-2</v>
      </c>
      <c r="E6" s="3">
        <v>1.8523959190745131E-2</v>
      </c>
      <c r="F6" s="3"/>
      <c r="G6" s="3"/>
      <c r="H6" s="3"/>
      <c r="I6" s="3"/>
      <c r="J6" s="3"/>
      <c r="K6" s="3"/>
      <c r="L6" s="3"/>
      <c r="M6" s="3"/>
      <c r="N6" s="3"/>
    </row>
    <row r="7" spans="1:16">
      <c r="A7" s="3" t="s">
        <v>5</v>
      </c>
      <c r="B7" s="3">
        <v>-5.6534521365167928E-2</v>
      </c>
      <c r="C7" s="3">
        <v>0.11159377792981202</v>
      </c>
      <c r="D7" s="3">
        <v>-5.6089411498733387E-2</v>
      </c>
      <c r="E7" s="3">
        <v>-0.11144498278439183</v>
      </c>
      <c r="F7" s="3">
        <v>-9.6079414002733496E-2</v>
      </c>
      <c r="G7" s="3"/>
      <c r="H7" s="3"/>
      <c r="I7" s="3"/>
      <c r="J7" s="3"/>
      <c r="K7" s="3"/>
      <c r="L7" s="3"/>
      <c r="M7" s="3"/>
      <c r="N7" s="3"/>
      <c r="O7" t="s">
        <v>26</v>
      </c>
    </row>
    <row r="8" spans="1:16">
      <c r="A8" s="3" t="s">
        <v>7</v>
      </c>
      <c r="B8" s="3">
        <v>0.2941969387324721</v>
      </c>
      <c r="C8" s="3">
        <v>-8.358198264667242E-3</v>
      </c>
      <c r="D8" s="3">
        <v>-0.16878419387562554</v>
      </c>
      <c r="E8" s="3">
        <v>0.3482612886047366</v>
      </c>
      <c r="F8" s="3">
        <v>0.11496205143897333</v>
      </c>
      <c r="G8" s="3">
        <v>7.2781400039209104E-2</v>
      </c>
      <c r="H8" s="3"/>
      <c r="I8" s="3"/>
      <c r="J8" s="3"/>
      <c r="K8" s="3"/>
      <c r="L8" s="3"/>
      <c r="M8" s="3"/>
      <c r="N8" s="3"/>
      <c r="O8">
        <f>AVERAGE(B8:G8)</f>
        <v>0.10884321444584973</v>
      </c>
    </row>
    <row r="9" spans="1:16">
      <c r="A9" s="3" t="s">
        <v>6</v>
      </c>
      <c r="B9" s="3">
        <v>0.14457329323633383</v>
      </c>
      <c r="C9" s="3">
        <v>2.7473134245049411E-2</v>
      </c>
      <c r="D9" s="3">
        <v>-2.9920327522965761E-2</v>
      </c>
      <c r="E9" s="3">
        <v>0.19299275885092243</v>
      </c>
      <c r="F9" s="3">
        <v>0.12912866447340193</v>
      </c>
      <c r="G9" s="3">
        <v>6.3553362141991199E-2</v>
      </c>
      <c r="H9" s="3">
        <v>0.19341172991226677</v>
      </c>
      <c r="I9" s="3"/>
      <c r="J9" s="3"/>
      <c r="K9" s="3"/>
      <c r="L9" s="3"/>
      <c r="M9" s="3"/>
      <c r="N9" s="3"/>
      <c r="O9">
        <f>AVERAGE(B9:H9)</f>
        <v>0.10303037361957139</v>
      </c>
    </row>
    <row r="10" spans="1:16">
      <c r="A10" s="3" t="s">
        <v>8</v>
      </c>
      <c r="B10" s="3">
        <v>0.10991905679992858</v>
      </c>
      <c r="C10" s="3">
        <v>0.17541602262020434</v>
      </c>
      <c r="D10" s="3">
        <v>-9.8336920327491226E-3</v>
      </c>
      <c r="E10" s="3">
        <v>0.21982208423541313</v>
      </c>
      <c r="F10" s="3">
        <v>7.5133841961870507E-2</v>
      </c>
      <c r="G10" s="3">
        <v>0.14346893023213292</v>
      </c>
      <c r="H10" s="3">
        <v>0.42012234347283484</v>
      </c>
      <c r="I10" s="3">
        <v>8.8430615545681684E-2</v>
      </c>
      <c r="J10" s="3"/>
      <c r="K10" s="3"/>
      <c r="L10" s="3"/>
      <c r="M10" s="3"/>
      <c r="N10" s="3"/>
      <c r="O10">
        <f>AVERAGE(B10:I10)</f>
        <v>0.15280990035441461</v>
      </c>
    </row>
    <row r="11" spans="1:16">
      <c r="A11" s="3" t="s">
        <v>9</v>
      </c>
      <c r="B11" s="3">
        <v>6.0229074885030914E-3</v>
      </c>
      <c r="C11" s="3">
        <v>9.2970264678104902E-2</v>
      </c>
      <c r="D11" s="3">
        <v>0.27948253290593511</v>
      </c>
      <c r="E11" s="3">
        <v>-5.2722470256752134E-2</v>
      </c>
      <c r="F11" s="3">
        <v>-9.3130991602430421E-2</v>
      </c>
      <c r="G11" s="3">
        <v>-8.7365194718748262E-2</v>
      </c>
      <c r="H11" s="3">
        <v>4.7475270536614524E-2</v>
      </c>
      <c r="I11" s="3">
        <v>9.2575331367140343E-2</v>
      </c>
      <c r="J11" s="3">
        <v>-0.15035484737330515</v>
      </c>
      <c r="K11" s="3"/>
      <c r="L11" s="3"/>
      <c r="M11" s="3"/>
      <c r="N11" s="3"/>
      <c r="O11">
        <f>AVERAGE(B11:J11)</f>
        <v>1.4994755891673555E-2</v>
      </c>
    </row>
    <row r="12" spans="1:16">
      <c r="A12" s="3" t="s">
        <v>10</v>
      </c>
      <c r="B12" s="3">
        <v>0.16117661881251971</v>
      </c>
      <c r="C12" s="3">
        <v>-0.31100865137552358</v>
      </c>
      <c r="D12" s="3">
        <v>-0.25072619957342018</v>
      </c>
      <c r="E12" s="3">
        <v>-0.24236239970454232</v>
      </c>
      <c r="F12" s="3">
        <v>0.21211215466572733</v>
      </c>
      <c r="G12" s="3">
        <v>2.2554134592290102E-2</v>
      </c>
      <c r="H12" s="3">
        <v>5.7997997026039957E-2</v>
      </c>
      <c r="I12" s="3">
        <v>0.14326468714012652</v>
      </c>
      <c r="J12" s="3">
        <v>-1.4602793524199549E-2</v>
      </c>
      <c r="K12" s="3">
        <v>-1.6103448042658439E-2</v>
      </c>
      <c r="L12" s="3"/>
      <c r="M12" s="3"/>
      <c r="N12" s="3"/>
      <c r="O12">
        <f>AVERAGE(B12:K12)</f>
        <v>-2.3769789998364044E-2</v>
      </c>
      <c r="P12" t="s">
        <v>27</v>
      </c>
    </row>
    <row r="13" spans="1:16">
      <c r="A13" s="3" t="s">
        <v>11</v>
      </c>
      <c r="B13" s="3">
        <v>0.13112598754037974</v>
      </c>
      <c r="C13" s="3">
        <v>1.7701115117967188E-2</v>
      </c>
      <c r="D13" s="3">
        <v>-5.6650396591060165E-2</v>
      </c>
      <c r="E13" s="3">
        <v>3.7180330247233016E-2</v>
      </c>
      <c r="F13" s="3">
        <v>0.16731031053374781</v>
      </c>
      <c r="G13" s="3">
        <v>0.11717913968849256</v>
      </c>
      <c r="H13" s="3">
        <v>5.7838588296117911E-2</v>
      </c>
      <c r="I13" s="3">
        <v>0.24684772113253711</v>
      </c>
      <c r="J13" s="3">
        <v>0.15320904018188072</v>
      </c>
      <c r="K13" s="3">
        <v>8.2891883850883356E-3</v>
      </c>
      <c r="L13" s="3">
        <v>-3.8548731769903581E-2</v>
      </c>
      <c r="M13" s="3"/>
      <c r="N13" s="3"/>
      <c r="O13">
        <f>AVERAGE(A13:L13)</f>
        <v>7.6498390251134599E-2</v>
      </c>
    </row>
    <row r="14" spans="1:16" ht="17" thickBot="1">
      <c r="A14" s="4" t="s">
        <v>12</v>
      </c>
      <c r="B14" s="4">
        <v>9.4946431555879059E-3</v>
      </c>
      <c r="C14" s="4">
        <v>0.28028581623361903</v>
      </c>
      <c r="D14" s="4">
        <v>4.0675552120681926E-2</v>
      </c>
      <c r="E14" s="4">
        <v>0.10230939147225812</v>
      </c>
      <c r="F14" s="4">
        <v>0.12817808044279003</v>
      </c>
      <c r="G14" s="4">
        <v>-0.23441987693474203</v>
      </c>
      <c r="H14" s="4">
        <v>0.10913765001227446</v>
      </c>
      <c r="I14" s="4">
        <v>0.12681310991567116</v>
      </c>
      <c r="J14" s="4">
        <v>-0.24485553290891707</v>
      </c>
      <c r="K14" s="4">
        <v>-6.8962655698735003E-3</v>
      </c>
      <c r="L14" s="4">
        <v>-0.24675257426645497</v>
      </c>
      <c r="M14" s="4">
        <v>0.11908657361672841</v>
      </c>
      <c r="N14" s="4"/>
      <c r="O14">
        <f>AVERAGE(B14:M14)</f>
        <v>1.5254713940801953E-2</v>
      </c>
    </row>
    <row r="16" spans="1:16">
      <c r="A16" t="s">
        <v>26</v>
      </c>
      <c r="B16">
        <f>AVERAGE(B3:B14)</f>
        <v>8.5882699952787814E-2</v>
      </c>
      <c r="C16">
        <f>AVERAGE(C4:C14)</f>
        <v>8.1995233491004085E-3</v>
      </c>
      <c r="D16">
        <f>AVERAGE(D5:D14)</f>
        <v>-1.0858924277079636E-2</v>
      </c>
      <c r="E16">
        <f>AVERAGE(E6:E14)</f>
        <v>5.6951106650624687E-2</v>
      </c>
      <c r="F16">
        <f>AVERAGE(F7:F14)</f>
        <v>7.9701837238918369E-2</v>
      </c>
      <c r="G16">
        <f>AVERAGE(G8:G14)</f>
        <v>1.3964556434375084E-2</v>
      </c>
    </row>
    <row r="17" spans="4:4">
      <c r="D17" t="s">
        <v>27</v>
      </c>
    </row>
  </sheetData>
  <conditionalFormatting sqref="B3:M14">
    <cfRule type="colorScale" priority="3">
      <colorScale>
        <cfvo type="min"/>
        <cfvo type="max"/>
        <color rgb="FFFF0000"/>
        <color rgb="FF00B050"/>
      </colorScale>
    </cfRule>
  </conditionalFormatting>
  <conditionalFormatting sqref="B16:G16">
    <cfRule type="colorScale" priority="2">
      <colorScale>
        <cfvo type="min"/>
        <cfvo type="max"/>
        <color rgb="FFFF7128"/>
        <color theme="9" tint="0.39997558519241921"/>
      </colorScale>
    </cfRule>
  </conditionalFormatting>
  <conditionalFormatting sqref="O8:O14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4777-BA7A-444C-8316-F40F235E75C1}">
  <dimension ref="A1:O16"/>
  <sheetViews>
    <sheetView workbookViewId="0">
      <selection activeCell="H25" sqref="H25"/>
    </sheetView>
  </sheetViews>
  <sheetFormatPr baseColWidth="10" defaultRowHeight="16"/>
  <sheetData>
    <row r="1" spans="1:1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>
      <c r="A3" s="3" t="s">
        <v>1</v>
      </c>
      <c r="B3" s="3">
        <v>-1.0894736842105271E-7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>
      <c r="A4" s="3" t="s">
        <v>2</v>
      </c>
      <c r="B4" s="3">
        <v>-2.7581717451523543E-7</v>
      </c>
      <c r="C4" s="3">
        <v>-8.3684210526315731E-8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>
      <c r="A5" s="3" t="s">
        <v>3</v>
      </c>
      <c r="B5" s="3">
        <v>3.5007617728531852E-7</v>
      </c>
      <c r="C5" s="3">
        <v>-5.9078947368421051E-7</v>
      </c>
      <c r="D5" s="3">
        <v>3.9077562326869798E-7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>
      <c r="A6" s="3" t="s">
        <v>4</v>
      </c>
      <c r="B6" s="3">
        <v>6.3201523545706347E-7</v>
      </c>
      <c r="C6" s="3">
        <v>-7.5263157894736841E-8</v>
      </c>
      <c r="D6" s="3">
        <v>7.2576177285318503E-8</v>
      </c>
      <c r="E6" s="3">
        <v>5.4231301939058171E-8</v>
      </c>
      <c r="F6" s="3"/>
      <c r="G6" s="3"/>
      <c r="H6" s="3"/>
      <c r="I6" s="3"/>
      <c r="J6" s="3"/>
      <c r="K6" s="3"/>
      <c r="L6" s="3"/>
      <c r="M6" s="3"/>
      <c r="N6" s="3"/>
    </row>
    <row r="7" spans="1:15">
      <c r="A7" s="3" t="s">
        <v>5</v>
      </c>
      <c r="B7" s="3">
        <v>-1.2928670360110801E-7</v>
      </c>
      <c r="C7" s="3">
        <v>2.4052631578947369E-7</v>
      </c>
      <c r="D7" s="3">
        <v>-1.55775623268698E-7</v>
      </c>
      <c r="E7" s="3">
        <v>-2.8957756232686983E-7</v>
      </c>
      <c r="F7" s="3">
        <v>-2.4002077562326861E-7</v>
      </c>
      <c r="G7" s="3"/>
      <c r="H7" s="3"/>
      <c r="I7" s="3"/>
      <c r="J7" s="3"/>
      <c r="K7" s="3"/>
      <c r="L7" s="3"/>
      <c r="M7" s="3"/>
      <c r="N7" s="3"/>
      <c r="O7" t="s">
        <v>26</v>
      </c>
    </row>
    <row r="8" spans="1:15">
      <c r="A8" s="3" t="s">
        <v>7</v>
      </c>
      <c r="B8" s="3">
        <v>8.8450831024930735E-7</v>
      </c>
      <c r="C8" s="3">
        <v>-2.368421052631582E-8</v>
      </c>
      <c r="D8" s="3">
        <v>-6.162742382271471E-7</v>
      </c>
      <c r="E8" s="3">
        <v>1.1896883656509697E-6</v>
      </c>
      <c r="F8" s="3">
        <v>3.7756925207756238E-7</v>
      </c>
      <c r="G8" s="3">
        <v>2.1215373961218834E-7</v>
      </c>
      <c r="H8" s="3"/>
      <c r="I8" s="3"/>
      <c r="J8" s="3"/>
      <c r="K8" s="3"/>
      <c r="L8" s="3"/>
      <c r="M8" s="3"/>
      <c r="N8" s="3"/>
      <c r="O8">
        <f>AVERAGE(B8:G8)</f>
        <v>3.3732686980609419E-7</v>
      </c>
    </row>
    <row r="9" spans="1:15">
      <c r="A9" s="3" t="s">
        <v>6</v>
      </c>
      <c r="B9" s="3">
        <v>2.6153739612188368E-7</v>
      </c>
      <c r="C9" s="3">
        <v>4.6842105263157891E-8</v>
      </c>
      <c r="D9" s="3">
        <v>-6.5734072022160719E-8</v>
      </c>
      <c r="E9" s="3">
        <v>3.9668975069252088E-7</v>
      </c>
      <c r="F9" s="3">
        <v>2.5518005540166199E-7</v>
      </c>
      <c r="G9" s="3">
        <v>1.1146814404432135E-7</v>
      </c>
      <c r="H9" s="3">
        <v>4.4598337950138501E-7</v>
      </c>
      <c r="I9" s="3"/>
      <c r="J9" s="3"/>
      <c r="K9" s="3"/>
      <c r="L9" s="3"/>
      <c r="M9" s="3"/>
      <c r="N9" s="3"/>
      <c r="O9">
        <f>AVERAGE(B9:H9)</f>
        <v>2.0742382271468146E-7</v>
      </c>
    </row>
    <row r="10" spans="1:15">
      <c r="A10" s="3" t="s">
        <v>8</v>
      </c>
      <c r="B10" s="3">
        <v>3.8613573407202223E-7</v>
      </c>
      <c r="C10" s="3">
        <v>5.8078947368421082E-7</v>
      </c>
      <c r="D10" s="3">
        <v>-4.1952908587257533E-8</v>
      </c>
      <c r="E10" s="3">
        <v>8.774099722991692E-7</v>
      </c>
      <c r="F10" s="3">
        <v>2.8832409972299151E-7</v>
      </c>
      <c r="G10" s="3">
        <v>4.8864265927977818E-7</v>
      </c>
      <c r="H10" s="3">
        <v>1.8811911357340731E-6</v>
      </c>
      <c r="I10" s="3">
        <v>2.3825484764542946E-7</v>
      </c>
      <c r="J10" s="3"/>
      <c r="K10" s="3"/>
      <c r="L10" s="3"/>
      <c r="M10" s="3"/>
      <c r="N10" s="3"/>
      <c r="O10">
        <f>AVERAGE(B10:I10)</f>
        <v>5.8734937673130203E-7</v>
      </c>
    </row>
    <row r="11" spans="1:15">
      <c r="A11" s="3" t="s">
        <v>9</v>
      </c>
      <c r="B11" s="3">
        <v>1.6966759002769971E-8</v>
      </c>
      <c r="C11" s="3">
        <v>2.4684210526315791E-7</v>
      </c>
      <c r="D11" s="3">
        <v>9.5614958448753472E-7</v>
      </c>
      <c r="E11" s="3">
        <v>-1.6875346260387823E-7</v>
      </c>
      <c r="F11" s="3">
        <v>-2.865927977839334E-7</v>
      </c>
      <c r="G11" s="3">
        <v>-2.3861495844875337E-7</v>
      </c>
      <c r="H11" s="3">
        <v>1.7047091412742409E-7</v>
      </c>
      <c r="I11" s="3">
        <v>2.0001385041551243E-7</v>
      </c>
      <c r="J11" s="3">
        <v>-6.3081717451523564E-7</v>
      </c>
      <c r="K11" s="3"/>
      <c r="L11" s="3"/>
      <c r="M11" s="3"/>
      <c r="N11" s="3"/>
      <c r="O11">
        <f>AVERAGE(B11:J11)</f>
        <v>2.9518313327177617E-8</v>
      </c>
    </row>
    <row r="12" spans="1:15">
      <c r="A12" s="3" t="s">
        <v>10</v>
      </c>
      <c r="B12" s="3">
        <v>6.1135041551246542E-7</v>
      </c>
      <c r="C12" s="3">
        <v>-1.1118421052631581E-6</v>
      </c>
      <c r="D12" s="3">
        <v>-1.1549584487534627E-6</v>
      </c>
      <c r="E12" s="3">
        <v>-1.0445221606648201E-6</v>
      </c>
      <c r="F12" s="3">
        <v>8.7888504155124641E-7</v>
      </c>
      <c r="G12" s="3">
        <v>8.2943213296398807E-8</v>
      </c>
      <c r="H12" s="3">
        <v>2.8040858725761768E-7</v>
      </c>
      <c r="I12" s="3">
        <v>4.1677285318559568E-7</v>
      </c>
      <c r="J12" s="3">
        <v>-8.2493074792243812E-8</v>
      </c>
      <c r="K12" s="3">
        <v>-7.2950138504154949E-8</v>
      </c>
      <c r="L12" s="3"/>
      <c r="M12" s="3"/>
      <c r="N12" s="3"/>
      <c r="O12">
        <f>AVERAGE(B12:K12)</f>
        <v>-1.1964058171745157E-7</v>
      </c>
    </row>
    <row r="13" spans="1:15">
      <c r="A13" s="3" t="s">
        <v>11</v>
      </c>
      <c r="B13" s="3">
        <v>3.9918975069252044E-7</v>
      </c>
      <c r="C13" s="3">
        <v>5.0789473684210617E-8</v>
      </c>
      <c r="D13" s="3">
        <v>-2.0944598337950146E-7</v>
      </c>
      <c r="E13" s="3">
        <v>1.286080332409971E-7</v>
      </c>
      <c r="F13" s="3">
        <v>5.5640581717451527E-7</v>
      </c>
      <c r="G13" s="3">
        <v>3.4586565096952906E-7</v>
      </c>
      <c r="H13" s="3">
        <v>2.244390581717451E-7</v>
      </c>
      <c r="I13" s="3">
        <v>5.7635734072022168E-7</v>
      </c>
      <c r="J13" s="3">
        <v>6.9465373961218862E-7</v>
      </c>
      <c r="K13" s="3">
        <v>3.0138504155124565E-8</v>
      </c>
      <c r="L13" s="3">
        <v>-1.8871883656509716E-7</v>
      </c>
      <c r="M13" s="3"/>
      <c r="N13" s="3"/>
      <c r="O13">
        <f>AVERAGE(A13:L13)</f>
        <v>2.3711659531604126E-7</v>
      </c>
    </row>
    <row r="14" spans="1:15" ht="17" thickBot="1">
      <c r="A14" s="4" t="s">
        <v>12</v>
      </c>
      <c r="B14" s="4">
        <v>2.0117728531855963E-8</v>
      </c>
      <c r="C14" s="4">
        <v>5.5973684210526315E-7</v>
      </c>
      <c r="D14" s="4">
        <v>1.0466759002770084E-7</v>
      </c>
      <c r="E14" s="4">
        <v>2.4630886426592789E-7</v>
      </c>
      <c r="F14" s="4">
        <v>2.9668282548476454E-7</v>
      </c>
      <c r="G14" s="4">
        <v>-4.8157202216066459E-7</v>
      </c>
      <c r="H14" s="4">
        <v>2.9475761772853173E-7</v>
      </c>
      <c r="I14" s="4">
        <v>2.060803324099723E-7</v>
      </c>
      <c r="J14" s="4">
        <v>-7.7268698060941831E-7</v>
      </c>
      <c r="K14" s="4">
        <v>-1.7451523545706386E-8</v>
      </c>
      <c r="L14" s="4">
        <v>-8.4076869806094182E-7</v>
      </c>
      <c r="M14" s="4">
        <v>3.2567174515235461E-7</v>
      </c>
      <c r="N14" s="4"/>
      <c r="O14">
        <f>AVERAGE(B14:M14)</f>
        <v>-4.8713065558633494E-9</v>
      </c>
    </row>
    <row r="16" spans="1:15">
      <c r="A16" t="s">
        <v>26</v>
      </c>
      <c r="B16">
        <f>AVERAGE(B3:B14)</f>
        <v>2.5398718836565092E-7</v>
      </c>
      <c r="C16">
        <f>AVERAGE(C4:C14)</f>
        <v>-1.4521531100478452E-8</v>
      </c>
      <c r="D16">
        <f>AVERAGE(D5:D14)</f>
        <v>-7.1997229916897551E-8</v>
      </c>
      <c r="E16">
        <f>AVERAGE(E6:E14)</f>
        <v>1.5445367805478608E-7</v>
      </c>
      <c r="F16">
        <f>AVERAGE(F7:F14)</f>
        <v>2.6580418975069249E-7</v>
      </c>
      <c r="G16">
        <f>AVERAGE(G8:G14)</f>
        <v>7.4412346656113987E-8</v>
      </c>
    </row>
  </sheetData>
  <conditionalFormatting sqref="N14">
    <cfRule type="colorScale" priority="6">
      <colorScale>
        <cfvo type="min"/>
        <cfvo type="max"/>
        <color rgb="FFFF7128"/>
        <color theme="9" tint="0.39997558519241921"/>
      </colorScale>
    </cfRule>
  </conditionalFormatting>
  <conditionalFormatting sqref="B3:M14">
    <cfRule type="colorScale" priority="4">
      <colorScale>
        <cfvo type="min"/>
        <cfvo type="max"/>
        <color rgb="FFFF7128"/>
        <color theme="9" tint="0.39997558519241921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B16:G16">
    <cfRule type="colorScale" priority="3">
      <colorScale>
        <cfvo type="min"/>
        <cfvo type="max"/>
        <color rgb="FFFF7128"/>
        <color theme="9" tint="0.39997558519241921"/>
      </colorScale>
    </cfRule>
  </conditionalFormatting>
  <conditionalFormatting sqref="O8:O14">
    <cfRule type="colorScale" priority="2">
      <colorScale>
        <cfvo type="min"/>
        <cfvo type="max"/>
        <color rgb="FFFF7128"/>
        <color theme="9" tint="0.39997558519241921"/>
      </colorScale>
    </cfRule>
  </conditionalFormatting>
  <conditionalFormatting sqref="B2:M14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2939-CE63-0241-9CF5-6A091CF02C0E}">
  <dimension ref="A1:AC28"/>
  <sheetViews>
    <sheetView workbookViewId="0">
      <selection activeCell="Z25" sqref="Z13:Z25"/>
    </sheetView>
  </sheetViews>
  <sheetFormatPr baseColWidth="10" defaultRowHeight="16"/>
  <sheetData>
    <row r="1" spans="1:29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0</v>
      </c>
      <c r="G1" s="5" t="s">
        <v>19</v>
      </c>
      <c r="H1" s="5" t="s">
        <v>20</v>
      </c>
      <c r="I1" s="5" t="s">
        <v>1</v>
      </c>
      <c r="J1" s="5" t="s">
        <v>2</v>
      </c>
      <c r="K1" s="5" t="s">
        <v>3</v>
      </c>
      <c r="L1" s="5" t="s">
        <v>21</v>
      </c>
      <c r="M1" s="5" t="s">
        <v>22</v>
      </c>
      <c r="N1" s="5" t="s">
        <v>4</v>
      </c>
      <c r="O1" s="5" t="s">
        <v>5</v>
      </c>
      <c r="P1" s="5" t="s">
        <v>6</v>
      </c>
      <c r="Q1" s="5" t="s">
        <v>23</v>
      </c>
      <c r="R1" s="5" t="s">
        <v>7</v>
      </c>
      <c r="S1" s="5" t="s">
        <v>24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25</v>
      </c>
      <c r="AA1" s="7" t="s">
        <v>45</v>
      </c>
      <c r="AB1" s="7" t="s">
        <v>46</v>
      </c>
      <c r="AC1" s="7" t="s">
        <v>47</v>
      </c>
    </row>
    <row r="2" spans="1:29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A2">
        <f>MIN(B3:X25)</f>
        <v>-0.32549209582007005</v>
      </c>
      <c r="AB2">
        <f>MAX(B3:X25)</f>
        <v>0.58008537657062342</v>
      </c>
      <c r="AC2">
        <f>AVERAGE(B3:X25)</f>
        <v>6.1276896582225279E-2</v>
      </c>
    </row>
    <row r="3" spans="1:29">
      <c r="A3" s="3" t="s">
        <v>14</v>
      </c>
      <c r="B3" s="3">
        <v>-0.14094750361149536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AC3" t="s">
        <v>48</v>
      </c>
    </row>
    <row r="4" spans="1:29">
      <c r="A4" s="3" t="s">
        <v>15</v>
      </c>
      <c r="B4" s="3">
        <v>0.42712645360073281</v>
      </c>
      <c r="C4" s="3">
        <v>1.8014813590207863E-2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9">
      <c r="A5" s="3" t="s">
        <v>16</v>
      </c>
      <c r="B5" s="3">
        <v>8.7411080849037107E-2</v>
      </c>
      <c r="C5" s="3">
        <v>6.1433675669701523E-2</v>
      </c>
      <c r="D5" s="3">
        <v>0.19738025380885421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9">
      <c r="A6" s="3" t="s">
        <v>0</v>
      </c>
      <c r="B6" s="3">
        <v>0.20867182007760765</v>
      </c>
      <c r="C6" s="3">
        <v>-9.4140189310451053E-2</v>
      </c>
      <c r="D6" s="3">
        <v>0.14650919314899177</v>
      </c>
      <c r="E6" s="3">
        <v>0.17433791129888726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9">
      <c r="A7" s="3" t="s">
        <v>19</v>
      </c>
      <c r="B7" s="3">
        <v>0.368855165982929</v>
      </c>
      <c r="C7" s="3">
        <v>6.4215428576236119E-2</v>
      </c>
      <c r="D7" s="3">
        <v>6.9431969724033954E-2</v>
      </c>
      <c r="E7" s="3">
        <v>-0.10204010882525673</v>
      </c>
      <c r="F7" s="3">
        <v>0.22769819428670651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9">
      <c r="A8" s="3" t="s">
        <v>20</v>
      </c>
      <c r="B8" s="3">
        <v>-6.3208884903248774E-2</v>
      </c>
      <c r="C8" s="3">
        <v>-0.17882083327928847</v>
      </c>
      <c r="D8" s="3">
        <v>-6.1930587607130015E-2</v>
      </c>
      <c r="E8" s="3">
        <v>2.0902401298472317E-2</v>
      </c>
      <c r="F8" s="3">
        <v>-5.8342302493079334E-4</v>
      </c>
      <c r="G8" s="3">
        <v>0.35091976099971794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9">
      <c r="A9" s="3" t="s">
        <v>1</v>
      </c>
      <c r="B9" s="3">
        <v>-6.4321767874809047E-2</v>
      </c>
      <c r="C9" s="3">
        <v>-0.32549209582007005</v>
      </c>
      <c r="D9" s="3">
        <v>-7.4325061380615315E-2</v>
      </c>
      <c r="E9" s="3">
        <v>0.10864795412597186</v>
      </c>
      <c r="F9" s="3">
        <v>-4.9007285037651845E-2</v>
      </c>
      <c r="G9" s="3">
        <v>8.8376032881121891E-2</v>
      </c>
      <c r="H9" s="3">
        <v>0.28749802211232695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9">
      <c r="A10" s="3" t="s">
        <v>2</v>
      </c>
      <c r="B10" s="3">
        <v>5.0876777479373136E-2</v>
      </c>
      <c r="C10" s="3">
        <v>-0.15869434639832961</v>
      </c>
      <c r="D10" s="3">
        <v>0.26710484243888788</v>
      </c>
      <c r="E10" s="3">
        <v>-4.69654214584612E-2</v>
      </c>
      <c r="F10" s="3">
        <v>-9.6287344312069714E-2</v>
      </c>
      <c r="G10" s="3">
        <v>2.2035108830044652E-2</v>
      </c>
      <c r="H10" s="3">
        <v>0.29262855623432715</v>
      </c>
      <c r="I10" s="3">
        <v>-3.0996235440849552E-2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9">
      <c r="A11" s="3" t="s">
        <v>3</v>
      </c>
      <c r="B11" s="3">
        <v>0.25588272844311677</v>
      </c>
      <c r="C11" s="3">
        <v>0.16573526323312782</v>
      </c>
      <c r="D11" s="3">
        <v>0.43773821654396278</v>
      </c>
      <c r="E11" s="3">
        <v>0.35022190501728334</v>
      </c>
      <c r="F11" s="3">
        <v>0.13062451448662432</v>
      </c>
      <c r="G11" s="3">
        <v>3.211370810223968E-2</v>
      </c>
      <c r="H11" s="3">
        <v>8.2875955049799874E-2</v>
      </c>
      <c r="I11" s="3">
        <v>-0.23389040409359149</v>
      </c>
      <c r="J11" s="3">
        <v>0.12006353450486777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9">
      <c r="A12" s="3" t="s">
        <v>21</v>
      </c>
      <c r="B12" s="3">
        <v>0.110148388752147</v>
      </c>
      <c r="C12" s="3">
        <v>-0.20988791751741837</v>
      </c>
      <c r="D12" s="3">
        <v>0.1068231596153222</v>
      </c>
      <c r="E12" s="3">
        <v>-1.3051663045071768E-3</v>
      </c>
      <c r="F12" s="3">
        <v>1.5552356279640613E-2</v>
      </c>
      <c r="G12" s="3">
        <v>0.15958270133325217</v>
      </c>
      <c r="H12" s="3">
        <v>0.14600719789257427</v>
      </c>
      <c r="I12" s="3">
        <v>2.111720344519832E-2</v>
      </c>
      <c r="J12" s="3">
        <v>0.44734964099082825</v>
      </c>
      <c r="K12" s="3">
        <v>8.824415341512791E-2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9">
      <c r="A13" s="3" t="s">
        <v>22</v>
      </c>
      <c r="B13" s="3">
        <v>0.26863022825068411</v>
      </c>
      <c r="C13" s="3">
        <v>-0.25828181737817679</v>
      </c>
      <c r="D13" s="3">
        <v>0.25968919307253535</v>
      </c>
      <c r="E13" s="3">
        <v>-0.27139764018411761</v>
      </c>
      <c r="F13" s="3">
        <v>0.3124666119640887</v>
      </c>
      <c r="G13" s="3">
        <v>0.16549625333384954</v>
      </c>
      <c r="H13" s="3">
        <v>-0.28092050826587489</v>
      </c>
      <c r="I13" s="3">
        <v>4.8580094919368497E-3</v>
      </c>
      <c r="J13" s="3">
        <v>-6.7622331944799982E-2</v>
      </c>
      <c r="K13" s="3">
        <v>4.4314471106027611E-2</v>
      </c>
      <c r="L13" s="3">
        <v>6.6600950858594091E-2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>
        <f t="shared" ref="Z13:Z16" si="0">AVERAGE(B13:P13)</f>
        <v>2.2166674573158816E-2</v>
      </c>
      <c r="AA13" t="s">
        <v>27</v>
      </c>
    </row>
    <row r="14" spans="1:29">
      <c r="A14" s="3" t="s">
        <v>4</v>
      </c>
      <c r="B14" s="3">
        <v>3.4219839399408793E-2</v>
      </c>
      <c r="C14" s="3">
        <v>5.3354944543392568E-2</v>
      </c>
      <c r="D14" s="3">
        <v>0.2532208286140179</v>
      </c>
      <c r="E14" s="3">
        <v>-1.9937417867830775E-2</v>
      </c>
      <c r="F14" s="3">
        <v>0.24528758989599386</v>
      </c>
      <c r="G14" s="3">
        <v>-4.3837538681550069E-2</v>
      </c>
      <c r="H14" s="3">
        <v>-0.31456667394631166</v>
      </c>
      <c r="I14" s="3">
        <v>-3.0991884810020496E-2</v>
      </c>
      <c r="J14" s="3">
        <v>2.3193358792273015E-2</v>
      </c>
      <c r="K14" s="3">
        <v>1.8523959190745131E-2</v>
      </c>
      <c r="L14" s="3">
        <v>4.7151410180879321E-3</v>
      </c>
      <c r="M14" s="3">
        <v>0.19629613453733766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>
        <f t="shared" si="0"/>
        <v>3.4956523390461985E-2</v>
      </c>
      <c r="AA14" t="s">
        <v>27</v>
      </c>
    </row>
    <row r="15" spans="1:29">
      <c r="A15" s="3" t="s">
        <v>5</v>
      </c>
      <c r="B15" s="3">
        <v>-0.23123481829226189</v>
      </c>
      <c r="C15" s="3">
        <v>0.12642180797285163</v>
      </c>
      <c r="D15" s="3">
        <v>7.3799498755099543E-2</v>
      </c>
      <c r="E15" s="3">
        <v>0.10297459434795553</v>
      </c>
      <c r="F15" s="3">
        <v>-5.6534521365167928E-2</v>
      </c>
      <c r="G15" s="3">
        <v>-2.5620690031985693E-2</v>
      </c>
      <c r="H15" s="3">
        <v>4.1406221339605233E-2</v>
      </c>
      <c r="I15" s="3">
        <v>0.11159377792981202</v>
      </c>
      <c r="J15" s="3">
        <v>-5.6089411498733387E-2</v>
      </c>
      <c r="K15" s="3">
        <v>-0.11144498278439183</v>
      </c>
      <c r="L15" s="3">
        <v>-7.3396303876260408E-2</v>
      </c>
      <c r="M15" s="3">
        <v>-0.13232836187049815</v>
      </c>
      <c r="N15" s="3">
        <v>-9.6079414002733496E-2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>
        <f t="shared" si="0"/>
        <v>-2.5117892567439144E-2</v>
      </c>
      <c r="AA15" t="s">
        <v>27</v>
      </c>
    </row>
    <row r="16" spans="1:29">
      <c r="A16" s="3" t="s">
        <v>6</v>
      </c>
      <c r="B16" s="3">
        <v>0.25956903564823974</v>
      </c>
      <c r="C16" s="3">
        <v>-0.11528433675454913</v>
      </c>
      <c r="D16" s="3">
        <v>0.126771208830321</v>
      </c>
      <c r="E16" s="3">
        <v>0.19439521432200843</v>
      </c>
      <c r="F16" s="3">
        <v>0.14457329323633383</v>
      </c>
      <c r="G16" s="3">
        <v>9.4245928099914181E-2</v>
      </c>
      <c r="H16" s="3">
        <v>-0.10813966094881015</v>
      </c>
      <c r="I16" s="3">
        <v>2.7473134245049411E-2</v>
      </c>
      <c r="J16" s="3">
        <v>-2.9920327522965761E-2</v>
      </c>
      <c r="K16" s="3">
        <v>0.19299275885092243</v>
      </c>
      <c r="L16" s="3">
        <v>-0.15452973404460962</v>
      </c>
      <c r="M16" s="3">
        <v>0.11236622210606091</v>
      </c>
      <c r="N16" s="3">
        <v>0.12912866447340193</v>
      </c>
      <c r="O16" s="3">
        <v>6.3553362141991199E-2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>
        <f t="shared" si="0"/>
        <v>6.6942483048807747E-2</v>
      </c>
    </row>
    <row r="17" spans="1:27">
      <c r="A17" s="3" t="s">
        <v>23</v>
      </c>
      <c r="B17" s="3">
        <v>0.27786480390369944</v>
      </c>
      <c r="C17" s="3">
        <v>-0.19398570475209265</v>
      </c>
      <c r="D17" s="3">
        <v>0.31098835611112363</v>
      </c>
      <c r="E17" s="3">
        <v>-4.6448008791975054E-2</v>
      </c>
      <c r="F17" s="3">
        <v>8.5044722873504022E-2</v>
      </c>
      <c r="G17" s="3">
        <v>-9.6925835883939312E-2</v>
      </c>
      <c r="H17" s="3">
        <v>-0.20721735521575266</v>
      </c>
      <c r="I17" s="3">
        <v>-0.10560084693870486</v>
      </c>
      <c r="J17" s="3">
        <v>3.0977916929090177E-2</v>
      </c>
      <c r="K17" s="3">
        <v>0.24618041737244797</v>
      </c>
      <c r="L17" s="3">
        <v>-3.4900615234774321E-2</v>
      </c>
      <c r="M17" s="3">
        <v>0.32438422362083091</v>
      </c>
      <c r="N17" s="3">
        <v>0.24360674245696434</v>
      </c>
      <c r="O17" s="3">
        <v>-5.0200255111993553E-2</v>
      </c>
      <c r="P17" s="3">
        <v>0.18000386065564825</v>
      </c>
      <c r="Q17" s="3"/>
      <c r="R17" s="3"/>
      <c r="S17" s="3"/>
      <c r="T17" s="3"/>
      <c r="U17" s="3"/>
      <c r="V17" s="3"/>
      <c r="W17" s="3"/>
      <c r="X17" s="3"/>
      <c r="Y17" s="3"/>
      <c r="Z17">
        <f>AVERAGE(B17:P17)</f>
        <v>6.4251494799605083E-2</v>
      </c>
    </row>
    <row r="18" spans="1:27">
      <c r="A18" s="3" t="s">
        <v>7</v>
      </c>
      <c r="B18" s="3">
        <v>0.32917764176253655</v>
      </c>
      <c r="C18" s="3">
        <v>-4.9195225999069288E-2</v>
      </c>
      <c r="D18" s="3">
        <v>0.23100023107804252</v>
      </c>
      <c r="E18" s="3">
        <v>5.6029274149837549E-2</v>
      </c>
      <c r="F18" s="3">
        <v>0.2941969387324721</v>
      </c>
      <c r="G18" s="3">
        <v>0.47121023106488336</v>
      </c>
      <c r="H18" s="3">
        <v>0.11095790966243067</v>
      </c>
      <c r="I18" s="3">
        <v>-8.358198264667242E-3</v>
      </c>
      <c r="J18" s="3">
        <v>-0.16878419387562554</v>
      </c>
      <c r="K18" s="3">
        <v>0.3482612886047366</v>
      </c>
      <c r="L18" s="3">
        <v>-0.13578358279972305</v>
      </c>
      <c r="M18" s="3">
        <v>0.18023838709027887</v>
      </c>
      <c r="N18" s="3">
        <v>0.11496205143897333</v>
      </c>
      <c r="O18" s="3">
        <v>7.2781400039209104E-2</v>
      </c>
      <c r="P18" s="3">
        <v>0.19341172991226677</v>
      </c>
      <c r="Q18" s="3">
        <v>0.28706332974391158</v>
      </c>
      <c r="R18" s="3"/>
      <c r="S18" s="3"/>
      <c r="T18" s="3"/>
      <c r="U18" s="3"/>
      <c r="V18" s="3"/>
      <c r="W18" s="3"/>
      <c r="X18" s="3"/>
      <c r="Y18" s="3"/>
      <c r="Z18">
        <f>AVERAGE(B18:Q18)</f>
        <v>0.14544807577128085</v>
      </c>
    </row>
    <row r="19" spans="1:27">
      <c r="A19" s="3" t="s">
        <v>24</v>
      </c>
      <c r="B19" s="3">
        <v>0.13745070448986682</v>
      </c>
      <c r="C19" s="3">
        <v>-0.2081029756558315</v>
      </c>
      <c r="D19" s="3">
        <v>0.25667452184512529</v>
      </c>
      <c r="E19" s="3">
        <v>-4.413441039606341E-2</v>
      </c>
      <c r="F19" s="3">
        <v>7.7485090005456794E-2</v>
      </c>
      <c r="G19" s="3">
        <v>0.20293441361352796</v>
      </c>
      <c r="H19" s="3">
        <v>0.29897952174539405</v>
      </c>
      <c r="I19" s="3">
        <v>0.22107642196055227</v>
      </c>
      <c r="J19" s="3">
        <v>0.32560118019174938</v>
      </c>
      <c r="K19" s="3">
        <v>-2.6777538988353732E-2</v>
      </c>
      <c r="L19" s="3">
        <v>0.2729547554724549</v>
      </c>
      <c r="M19" s="3">
        <v>0.18492632130772638</v>
      </c>
      <c r="N19" s="3">
        <v>0.13465264318570638</v>
      </c>
      <c r="O19" s="3">
        <v>-6.0397123688492635E-2</v>
      </c>
      <c r="P19" s="3">
        <v>-9.2937894417813194E-2</v>
      </c>
      <c r="Q19" s="3">
        <v>-0.19275758575295462</v>
      </c>
      <c r="R19" s="3">
        <v>-0.23215541442076815</v>
      </c>
      <c r="S19" s="3"/>
      <c r="T19" s="3"/>
      <c r="U19" s="3"/>
      <c r="V19" s="3"/>
      <c r="W19" s="3"/>
      <c r="X19" s="3"/>
      <c r="Y19" s="3"/>
      <c r="Z19">
        <f>AVERAGE(B19:R19)</f>
        <v>7.3851331205722529E-2</v>
      </c>
    </row>
    <row r="20" spans="1:27">
      <c r="A20" s="3" t="s">
        <v>8</v>
      </c>
      <c r="B20" s="3">
        <v>0.18036721861601487</v>
      </c>
      <c r="C20" s="3">
        <v>-0.23100231534663102</v>
      </c>
      <c r="D20" s="3">
        <v>0.23987727614992241</v>
      </c>
      <c r="E20" s="3">
        <v>-1.5343903307552973E-2</v>
      </c>
      <c r="F20" s="3">
        <v>0.10991905679992858</v>
      </c>
      <c r="G20" s="3">
        <v>0.17799487851423071</v>
      </c>
      <c r="H20" s="3">
        <v>0.19391821173593668</v>
      </c>
      <c r="I20" s="3">
        <v>0.17541602262020434</v>
      </c>
      <c r="J20" s="3">
        <v>-9.8336920327491226E-3</v>
      </c>
      <c r="K20" s="3">
        <v>0.21982208423541313</v>
      </c>
      <c r="L20" s="3">
        <v>-0.12604821499155405</v>
      </c>
      <c r="M20" s="3">
        <v>0.10437624393540645</v>
      </c>
      <c r="N20" s="3">
        <v>7.5133841961870507E-2</v>
      </c>
      <c r="O20" s="3">
        <v>0.14346893023213292</v>
      </c>
      <c r="P20" s="3">
        <v>8.8430615545681684E-2</v>
      </c>
      <c r="Q20" s="3">
        <v>2.3647971018877802E-2</v>
      </c>
      <c r="R20" s="3">
        <v>0.42012234347283484</v>
      </c>
      <c r="S20" s="3">
        <v>7.877916164651956E-2</v>
      </c>
      <c r="T20" s="3"/>
      <c r="U20" s="3"/>
      <c r="V20" s="3"/>
      <c r="W20" s="3"/>
      <c r="X20" s="3"/>
      <c r="Y20" s="3"/>
      <c r="Z20">
        <f>AVERAGE(B20:S20)</f>
        <v>0.10272476282258264</v>
      </c>
    </row>
    <row r="21" spans="1:27">
      <c r="A21" s="3" t="s">
        <v>9</v>
      </c>
      <c r="B21" s="3">
        <v>0.17548347418910257</v>
      </c>
      <c r="C21" s="3">
        <v>-0.18466589018529103</v>
      </c>
      <c r="D21" s="3">
        <v>7.6747395786057784E-2</v>
      </c>
      <c r="E21" s="3">
        <v>-6.5272978119081268E-2</v>
      </c>
      <c r="F21" s="3">
        <v>6.0229074885030914E-3</v>
      </c>
      <c r="G21" s="3">
        <v>0.25068969677978337</v>
      </c>
      <c r="H21" s="3">
        <v>0.11797402143204101</v>
      </c>
      <c r="I21" s="3">
        <v>9.2970264678104902E-2</v>
      </c>
      <c r="J21" s="3">
        <v>0.27948253290593511</v>
      </c>
      <c r="K21" s="3">
        <v>-5.2722470256752134E-2</v>
      </c>
      <c r="L21" s="3">
        <v>0.58008537657062342</v>
      </c>
      <c r="M21" s="3">
        <v>9.3143355836152047E-2</v>
      </c>
      <c r="N21" s="3">
        <v>-9.3130991602430421E-2</v>
      </c>
      <c r="O21" s="3">
        <v>-8.7365194718748262E-2</v>
      </c>
      <c r="P21" s="3">
        <v>9.2575331367140343E-2</v>
      </c>
      <c r="Q21" s="3">
        <v>0.19057855172322491</v>
      </c>
      <c r="R21" s="3">
        <v>4.7475270536614524E-2</v>
      </c>
      <c r="S21" s="3">
        <v>0.17296706167520332</v>
      </c>
      <c r="T21" s="3">
        <v>-0.15035484737330515</v>
      </c>
      <c r="U21" s="3"/>
      <c r="V21" s="3"/>
      <c r="W21" s="3"/>
      <c r="X21" s="3"/>
      <c r="Y21" s="3"/>
      <c r="Z21">
        <f>AVERAGE(B21:T21)</f>
        <v>8.1193835195414635E-2</v>
      </c>
    </row>
    <row r="22" spans="1:27">
      <c r="A22" s="3" t="s">
        <v>10</v>
      </c>
      <c r="B22" s="3">
        <v>-7.6796148570740588E-2</v>
      </c>
      <c r="C22" s="3">
        <v>-0.12002268772710117</v>
      </c>
      <c r="D22" s="3">
        <v>-0.24775373446855384</v>
      </c>
      <c r="E22" s="3">
        <v>-2.3492087002558469E-2</v>
      </c>
      <c r="F22" s="3">
        <v>0.16117661881251971</v>
      </c>
      <c r="G22" s="3">
        <v>-2.3449156315971088E-2</v>
      </c>
      <c r="H22" s="3">
        <v>-0.26218259782915199</v>
      </c>
      <c r="I22" s="3">
        <v>-0.31100865137552358</v>
      </c>
      <c r="J22" s="3">
        <v>-0.25072619957342018</v>
      </c>
      <c r="K22" s="3">
        <v>-0.24236239970454232</v>
      </c>
      <c r="L22" s="3">
        <v>-5.7871885881913679E-2</v>
      </c>
      <c r="M22" s="3">
        <v>2.8499304976804269E-2</v>
      </c>
      <c r="N22" s="3">
        <v>0.21211215466572733</v>
      </c>
      <c r="O22" s="3">
        <v>2.2554134592290102E-2</v>
      </c>
      <c r="P22" s="3">
        <v>0.14326468714012652</v>
      </c>
      <c r="Q22" s="3">
        <v>-0.21450358456362867</v>
      </c>
      <c r="R22" s="3">
        <v>5.7997997026039957E-2</v>
      </c>
      <c r="S22" s="3">
        <v>-0.19541904287919998</v>
      </c>
      <c r="T22" s="3">
        <v>-1.4602793524199549E-2</v>
      </c>
      <c r="U22" s="3">
        <v>-1.6103448042658439E-2</v>
      </c>
      <c r="V22" s="3"/>
      <c r="W22" s="3"/>
      <c r="X22" s="3"/>
      <c r="Y22" s="3"/>
      <c r="Z22">
        <f>AVERAGE(B22:U22)</f>
        <v>-7.1534476012282772E-2</v>
      </c>
      <c r="AA22" t="s">
        <v>27</v>
      </c>
    </row>
    <row r="23" spans="1:27">
      <c r="A23" s="3" t="s">
        <v>11</v>
      </c>
      <c r="B23" s="3">
        <v>0.26284783343145324</v>
      </c>
      <c r="C23" s="3">
        <v>-9.4434935242768483E-3</v>
      </c>
      <c r="D23" s="3">
        <v>0.47106090581299581</v>
      </c>
      <c r="E23" s="3">
        <v>0.12099091008369121</v>
      </c>
      <c r="F23" s="3">
        <v>0.13112598754037974</v>
      </c>
      <c r="G23" s="3">
        <v>0.30989859839970296</v>
      </c>
      <c r="H23" s="3">
        <v>3.4512077782093472E-3</v>
      </c>
      <c r="I23" s="3">
        <v>1.7701115117967188E-2</v>
      </c>
      <c r="J23" s="3">
        <v>-5.6650396591060165E-2</v>
      </c>
      <c r="K23" s="3">
        <v>3.7180330247233016E-2</v>
      </c>
      <c r="L23" s="3">
        <v>-2.5378159503713426E-2</v>
      </c>
      <c r="M23" s="3">
        <v>0.11882164082016101</v>
      </c>
      <c r="N23" s="3">
        <v>0.16731031053374781</v>
      </c>
      <c r="O23" s="3">
        <v>0.11717913968849256</v>
      </c>
      <c r="P23" s="3">
        <v>0.24684772113253711</v>
      </c>
      <c r="Q23" s="3">
        <v>0.13138575261006338</v>
      </c>
      <c r="R23" s="3">
        <v>5.7838588296117911E-2</v>
      </c>
      <c r="S23" s="3">
        <v>0.15852289310529344</v>
      </c>
      <c r="T23" s="3">
        <v>0.15320904018188072</v>
      </c>
      <c r="U23" s="3">
        <v>8.2891883850883356E-3</v>
      </c>
      <c r="V23" s="3">
        <v>-3.8548731769903581E-2</v>
      </c>
      <c r="W23" s="3"/>
      <c r="X23" s="3"/>
      <c r="Y23" s="3"/>
      <c r="Z23">
        <f>AVERAGE(B23:V23)</f>
        <v>0.11350668484647911</v>
      </c>
    </row>
    <row r="24" spans="1:27">
      <c r="A24" s="3" t="s">
        <v>12</v>
      </c>
      <c r="B24" s="3">
        <v>0.41332590476489633</v>
      </c>
      <c r="C24" s="3">
        <v>7.6145275501445314E-2</v>
      </c>
      <c r="D24" s="3">
        <v>0.12435539569739647</v>
      </c>
      <c r="E24" s="3">
        <v>3.9116006991742232E-2</v>
      </c>
      <c r="F24" s="3">
        <v>9.4946431555879059E-3</v>
      </c>
      <c r="G24" s="3">
        <v>0.13410220544424512</v>
      </c>
      <c r="H24" s="3">
        <v>6.7747281117686034E-2</v>
      </c>
      <c r="I24" s="3">
        <v>0.28028581623361903</v>
      </c>
      <c r="J24" s="3">
        <v>4.0675552120681926E-2</v>
      </c>
      <c r="K24" s="3">
        <v>0.10230939147225812</v>
      </c>
      <c r="L24" s="3">
        <v>-2.6164171922511293E-3</v>
      </c>
      <c r="M24" s="3">
        <v>-0.22228452812362035</v>
      </c>
      <c r="N24" s="3">
        <v>0.12817808044279003</v>
      </c>
      <c r="O24" s="3">
        <v>-0.23441987693474203</v>
      </c>
      <c r="P24" s="3">
        <v>0.12681310991567116</v>
      </c>
      <c r="Q24" s="3">
        <v>0.24182210475901672</v>
      </c>
      <c r="R24" s="3">
        <v>0.10913765001227446</v>
      </c>
      <c r="S24" s="3">
        <v>-7.2757679359968158E-2</v>
      </c>
      <c r="T24" s="3">
        <v>-0.24485553290891707</v>
      </c>
      <c r="U24" s="3">
        <v>-6.8962655698735003E-3</v>
      </c>
      <c r="V24" s="3">
        <v>-0.24675257426645497</v>
      </c>
      <c r="W24" s="3">
        <v>0.11908657361672841</v>
      </c>
      <c r="X24" s="3"/>
      <c r="Y24" s="3"/>
      <c r="Z24">
        <f>AVERAGE(B24:W24)</f>
        <v>4.4636914404100551E-2</v>
      </c>
    </row>
    <row r="25" spans="1:27" ht="17" thickBot="1">
      <c r="A25" s="4" t="s">
        <v>25</v>
      </c>
      <c r="B25" s="4">
        <v>2.1732566006653648E-2</v>
      </c>
      <c r="C25" s="4">
        <v>1.8273656763844837E-2</v>
      </c>
      <c r="D25" s="4">
        <v>5.696908230712628E-2</v>
      </c>
      <c r="E25" s="4">
        <v>0.18190599413366199</v>
      </c>
      <c r="F25" s="4">
        <v>0.29593320182529392</v>
      </c>
      <c r="G25" s="4">
        <v>2.557610860850671E-2</v>
      </c>
      <c r="H25" s="4">
        <v>-4.755496022817015E-2</v>
      </c>
      <c r="I25" s="4">
        <v>0.15818794329691463</v>
      </c>
      <c r="J25" s="4">
        <v>2.861684639465811E-2</v>
      </c>
      <c r="K25" s="4">
        <v>0.2429111234503657</v>
      </c>
      <c r="L25" s="4">
        <v>-7.291407308828185E-2</v>
      </c>
      <c r="M25" s="4">
        <v>6.9393878686087956E-2</v>
      </c>
      <c r="N25" s="4">
        <v>0.23302144653034526</v>
      </c>
      <c r="O25" s="4">
        <v>-4.2484200606426534E-4</v>
      </c>
      <c r="P25" s="4">
        <v>3.2077249970449903E-2</v>
      </c>
      <c r="Q25" s="4">
        <v>0.26181007410335411</v>
      </c>
      <c r="R25" s="4">
        <v>0.11026447899371428</v>
      </c>
      <c r="S25" s="4">
        <v>-0.18089271435901985</v>
      </c>
      <c r="T25" s="4">
        <v>0.20144419345778838</v>
      </c>
      <c r="U25" s="4">
        <v>-4.8946897072153106E-2</v>
      </c>
      <c r="V25" s="4">
        <v>-7.0947122982096253E-2</v>
      </c>
      <c r="W25" s="4">
        <v>-6.7715380339390771E-2</v>
      </c>
      <c r="X25" s="4">
        <v>3.9310431252746414E-2</v>
      </c>
      <c r="Y25" s="4"/>
      <c r="Z25">
        <f>AVERAGE(B25:X25)</f>
        <v>6.4697055900275469E-2</v>
      </c>
    </row>
    <row r="27" spans="1:27">
      <c r="A27" t="s">
        <v>26</v>
      </c>
      <c r="B27">
        <f>AVERAGE(B3:B25)</f>
        <v>0.14317967575630194</v>
      </c>
      <c r="C27">
        <f>AVERAGE(C4:C25)</f>
        <v>-7.9701134718080421E-2</v>
      </c>
      <c r="D27">
        <f>AVERAGE(D5:D25)</f>
        <v>0.15819676885159609</v>
      </c>
      <c r="E27">
        <f>AVERAGE(E6:E25)</f>
        <v>3.5659251175605353E-2</v>
      </c>
      <c r="F27">
        <f>AVERAGE(F7:F25)</f>
        <v>0.10758890282332705</v>
      </c>
      <c r="G27">
        <f>AVERAGE(G8:G25)</f>
        <v>0.12751902250508745</v>
      </c>
      <c r="H27">
        <f>AVERAGE(H9:H25)</f>
        <v>2.4874255862721156E-2</v>
      </c>
      <c r="I27">
        <f>AVERAGE(I10:I25)</f>
        <v>2.4364593006000107E-2</v>
      </c>
      <c r="J27">
        <f>AVERAGE(J11:J25)</f>
        <v>4.3755600652715304E-2</v>
      </c>
      <c r="K27">
        <f>AVERAGE(K12:K25)</f>
        <v>7.910232758651696E-2</v>
      </c>
      <c r="L27">
        <f>AVERAGE(L13:L25)</f>
        <v>1.8532095177436831E-2</v>
      </c>
    </row>
    <row r="28" spans="1:27">
      <c r="C28" t="s">
        <v>27</v>
      </c>
      <c r="E28" t="s">
        <v>27</v>
      </c>
      <c r="H28" t="s">
        <v>27</v>
      </c>
      <c r="I28" t="s">
        <v>27</v>
      </c>
      <c r="L28" t="s">
        <v>27</v>
      </c>
    </row>
  </sheetData>
  <conditionalFormatting sqref="B2:X25">
    <cfRule type="colorScale" priority="4">
      <colorScale>
        <cfvo type="min"/>
        <cfvo type="max"/>
        <color rgb="FFFF0000"/>
        <color rgb="FF00B050"/>
      </colorScale>
    </cfRule>
  </conditionalFormatting>
  <conditionalFormatting sqref="B27:G27">
    <cfRule type="colorScale" priority="3">
      <colorScale>
        <cfvo type="min"/>
        <cfvo type="max"/>
        <color rgb="FFFF7128"/>
        <color theme="9" tint="0.39997558519241921"/>
      </colorScale>
    </cfRule>
  </conditionalFormatting>
  <conditionalFormatting sqref="B27:L27">
    <cfRule type="colorScale" priority="2">
      <colorScale>
        <cfvo type="min"/>
        <cfvo type="max"/>
        <color rgb="FFFF0000"/>
        <color rgb="FF00B050"/>
      </colorScale>
    </cfRule>
  </conditionalFormatting>
  <conditionalFormatting sqref="Z13:Z2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4BD4-83AF-B348-B6BB-D8383DC0CBE2}">
  <dimension ref="A1:AC28"/>
  <sheetViews>
    <sheetView topLeftCell="A3" workbookViewId="0">
      <selection activeCell="R8" sqref="R8"/>
    </sheetView>
  </sheetViews>
  <sheetFormatPr baseColWidth="10" defaultRowHeight="16"/>
  <cols>
    <col min="2" max="2" width="12.1640625" bestFit="1" customWidth="1"/>
    <col min="3" max="3" width="12.83203125" bestFit="1" customWidth="1"/>
    <col min="4" max="4" width="12.1640625" bestFit="1" customWidth="1"/>
    <col min="5" max="5" width="11.1640625" bestFit="1" customWidth="1"/>
    <col min="6" max="13" width="12.1640625" bestFit="1" customWidth="1"/>
    <col min="26" max="27" width="12.83203125" bestFit="1" customWidth="1"/>
    <col min="28" max="29" width="12.1640625" bestFit="1" customWidth="1"/>
  </cols>
  <sheetData>
    <row r="1" spans="1:29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0</v>
      </c>
      <c r="G1" s="5" t="s">
        <v>19</v>
      </c>
      <c r="H1" s="5" t="s">
        <v>20</v>
      </c>
      <c r="I1" s="5" t="s">
        <v>1</v>
      </c>
      <c r="J1" s="5" t="s">
        <v>2</v>
      </c>
      <c r="K1" s="5" t="s">
        <v>3</v>
      </c>
      <c r="L1" s="5" t="s">
        <v>21</v>
      </c>
      <c r="M1" s="5" t="s">
        <v>22</v>
      </c>
      <c r="N1" s="5" t="s">
        <v>4</v>
      </c>
      <c r="O1" s="5" t="s">
        <v>5</v>
      </c>
      <c r="P1" s="5" t="s">
        <v>6</v>
      </c>
      <c r="Q1" s="5" t="s">
        <v>23</v>
      </c>
      <c r="R1" s="5" t="s">
        <v>7</v>
      </c>
      <c r="S1" s="5" t="s">
        <v>24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25</v>
      </c>
      <c r="AA1" s="7" t="s">
        <v>45</v>
      </c>
      <c r="AB1" s="7" t="s">
        <v>46</v>
      </c>
      <c r="AC1" s="7" t="s">
        <v>47</v>
      </c>
    </row>
    <row r="2" spans="1:29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A2">
        <f>MIN(B3:X25)</f>
        <v>-1.1549584487534627E-6</v>
      </c>
      <c r="AB2">
        <f>MAX(B3:X25)</f>
        <v>1.8811911357340731E-6</v>
      </c>
      <c r="AC2">
        <f>AVERAGE(B3:X25)</f>
        <v>1.8858469830181868E-7</v>
      </c>
    </row>
    <row r="3" spans="1:29">
      <c r="A3" s="3" t="s">
        <v>14</v>
      </c>
      <c r="B3" s="3">
        <v>-5.1600415512465355E-7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9">
      <c r="A4" s="3" t="s">
        <v>15</v>
      </c>
      <c r="B4" s="3">
        <v>1.8358518005540167E-6</v>
      </c>
      <c r="C4" s="3">
        <v>5.0408587257617748E-8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9">
      <c r="A5" s="3" t="s">
        <v>16</v>
      </c>
      <c r="B5" s="3">
        <v>2.1955678670360108E-7</v>
      </c>
      <c r="C5" s="3">
        <v>1.0045706371191127E-7</v>
      </c>
      <c r="D5" s="3">
        <v>3.789335180055402E-7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9">
      <c r="A6" s="3" t="s">
        <v>0</v>
      </c>
      <c r="B6" s="3">
        <v>7.599792243767314E-7</v>
      </c>
      <c r="C6" s="3">
        <v>-2.2320637119113562E-7</v>
      </c>
      <c r="D6" s="3">
        <v>4.0783240997229919E-7</v>
      </c>
      <c r="E6" s="3">
        <v>2.8360110803324098E-7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9">
      <c r="A7" s="3" t="s">
        <v>19</v>
      </c>
      <c r="B7" s="3">
        <v>1.3639196675900275E-6</v>
      </c>
      <c r="C7" s="3">
        <v>1.5458448753462615E-7</v>
      </c>
      <c r="D7" s="3">
        <v>1.9623268698060949E-7</v>
      </c>
      <c r="E7" s="3">
        <v>-1.6853185595567868E-7</v>
      </c>
      <c r="F7" s="3">
        <v>5.4529085872576162E-7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9">
      <c r="A8" s="3" t="s">
        <v>20</v>
      </c>
      <c r="B8" s="3">
        <v>-2.1895429362880883E-7</v>
      </c>
      <c r="C8" s="3">
        <v>-4.0326177285318568E-7</v>
      </c>
      <c r="D8" s="3">
        <v>-1.6396814404432139E-7</v>
      </c>
      <c r="E8" s="3">
        <v>3.2340720221606677E-8</v>
      </c>
      <c r="F8" s="3">
        <v>-1.3088642659279251E-9</v>
      </c>
      <c r="G8" s="3">
        <v>7.9930747922437685E-7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9">
      <c r="A9" s="3" t="s">
        <v>1</v>
      </c>
      <c r="B9" s="3">
        <v>-2.2078947368421056E-7</v>
      </c>
      <c r="C9" s="3">
        <v>-7.27368421052632E-7</v>
      </c>
      <c r="D9" s="3">
        <v>-1.9499999999999991E-7</v>
      </c>
      <c r="E9" s="3">
        <v>1.6657894736842105E-7</v>
      </c>
      <c r="F9" s="3">
        <v>-1.0894736842105271E-7</v>
      </c>
      <c r="G9" s="3">
        <v>1.9947368421052638E-7</v>
      </c>
      <c r="H9" s="3">
        <v>6.0789473684210544E-7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9">
      <c r="A10" s="3" t="s">
        <v>2</v>
      </c>
      <c r="B10" s="3">
        <v>2.2502770083102473E-7</v>
      </c>
      <c r="C10" s="3">
        <v>-4.5695290858725762E-7</v>
      </c>
      <c r="D10" s="3">
        <v>9.0297783933517999E-7</v>
      </c>
      <c r="E10" s="3">
        <v>-9.2783933518005607E-8</v>
      </c>
      <c r="F10" s="3">
        <v>-2.7581717451523543E-7</v>
      </c>
      <c r="G10" s="3">
        <v>6.4085872576177269E-8</v>
      </c>
      <c r="H10" s="3">
        <v>7.9727146814404422E-7</v>
      </c>
      <c r="I10" s="3">
        <v>-8.3684210526315731E-8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9">
      <c r="A11" s="3" t="s">
        <v>3</v>
      </c>
      <c r="B11" s="3">
        <v>1.058871191135734E-6</v>
      </c>
      <c r="C11" s="3">
        <v>4.4648891966758999E-7</v>
      </c>
      <c r="D11" s="3">
        <v>1.3845083102493071E-6</v>
      </c>
      <c r="E11" s="3">
        <v>6.4732686980609403E-7</v>
      </c>
      <c r="F11" s="3">
        <v>3.5007617728531852E-7</v>
      </c>
      <c r="G11" s="3">
        <v>8.7382271468143991E-8</v>
      </c>
      <c r="H11" s="3">
        <v>2.1125346260387803E-7</v>
      </c>
      <c r="I11" s="3">
        <v>-5.9078947368421051E-7</v>
      </c>
      <c r="J11" s="3">
        <v>3.9077562326869798E-7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9">
      <c r="A12" s="3" t="s">
        <v>21</v>
      </c>
      <c r="B12" s="3">
        <v>4.4749999999999995E-7</v>
      </c>
      <c r="C12" s="3">
        <v>-5.5513157894736832E-7</v>
      </c>
      <c r="D12" s="3">
        <v>3.3171052631578934E-7</v>
      </c>
      <c r="E12" s="3">
        <v>-2.3684210526316345E-9</v>
      </c>
      <c r="F12" s="3">
        <v>4.0921052631578923E-8</v>
      </c>
      <c r="G12" s="3">
        <v>4.2631578947368422E-7</v>
      </c>
      <c r="H12" s="3">
        <v>3.6539473684210522E-7</v>
      </c>
      <c r="I12" s="3">
        <v>5.2368421052631525E-8</v>
      </c>
      <c r="J12" s="3">
        <v>1.4294736842105263E-6</v>
      </c>
      <c r="K12" s="3">
        <v>2.6381578947368418E-7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9">
      <c r="A13" s="3" t="s">
        <v>22</v>
      </c>
      <c r="B13" s="3">
        <v>1.0012534626038777E-6</v>
      </c>
      <c r="C13" s="3">
        <v>-6.2672437673130218E-7</v>
      </c>
      <c r="D13" s="3">
        <v>7.3981301939058161E-7</v>
      </c>
      <c r="E13" s="3">
        <v>-4.5182825484764536E-7</v>
      </c>
      <c r="F13" s="3">
        <v>7.5427285318559531E-7</v>
      </c>
      <c r="G13" s="3">
        <v>4.0560941828254848E-7</v>
      </c>
      <c r="H13" s="3">
        <v>-6.4497922437673123E-7</v>
      </c>
      <c r="I13" s="3">
        <v>1.1052631578947383E-8</v>
      </c>
      <c r="J13" s="3">
        <v>-1.9824099722991682E-7</v>
      </c>
      <c r="K13" s="3">
        <v>1.2154432132963986E-7</v>
      </c>
      <c r="L13" s="3">
        <v>1.7934210526315787E-7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>
        <f t="shared" ref="Z13:Z16" si="0">AVERAGE(B13:P13)</f>
        <v>1.1737408713170478E-7</v>
      </c>
    </row>
    <row r="14" spans="1:29">
      <c r="A14" s="3" t="s">
        <v>4</v>
      </c>
      <c r="B14" s="3">
        <v>1.3614265927977822E-7</v>
      </c>
      <c r="C14" s="3">
        <v>1.3819252077562326E-7</v>
      </c>
      <c r="D14" s="3">
        <v>7.7000692520775639E-7</v>
      </c>
      <c r="E14" s="3">
        <v>-3.5429362880886408E-8</v>
      </c>
      <c r="F14" s="3">
        <v>6.3201523545706347E-7</v>
      </c>
      <c r="G14" s="3">
        <v>-1.1468144044321342E-7</v>
      </c>
      <c r="H14" s="3">
        <v>-7.7090720221606664E-7</v>
      </c>
      <c r="I14" s="3">
        <v>-7.5263157894736841E-8</v>
      </c>
      <c r="J14" s="3">
        <v>7.2576177285318503E-8</v>
      </c>
      <c r="K14" s="3">
        <v>5.4231301939058171E-8</v>
      </c>
      <c r="L14" s="3">
        <v>1.3552631578947551E-8</v>
      </c>
      <c r="M14" s="3">
        <v>5.1762465373961222E-7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>
        <f t="shared" si="0"/>
        <v>1.1150507848568789E-7</v>
      </c>
    </row>
    <row r="15" spans="1:29">
      <c r="A15" s="3" t="s">
        <v>5</v>
      </c>
      <c r="B15" s="3">
        <v>-8.1650277008310232E-7</v>
      </c>
      <c r="C15" s="3">
        <v>2.9061634349030472E-7</v>
      </c>
      <c r="D15" s="3">
        <v>1.9917590027700827E-7</v>
      </c>
      <c r="E15" s="3">
        <v>1.6240997229916898E-7</v>
      </c>
      <c r="F15" s="3">
        <v>-1.2928670360110801E-7</v>
      </c>
      <c r="G15" s="3">
        <v>-5.9487534626038763E-8</v>
      </c>
      <c r="H15" s="3">
        <v>9.0062326869806071E-8</v>
      </c>
      <c r="I15" s="3">
        <v>2.4052631578947369E-7</v>
      </c>
      <c r="J15" s="3">
        <v>-1.55775623268698E-7</v>
      </c>
      <c r="K15" s="3">
        <v>-2.8957756232686983E-7</v>
      </c>
      <c r="L15" s="3">
        <v>-1.8723684210526312E-7</v>
      </c>
      <c r="M15" s="3">
        <v>-3.0970221606648199E-7</v>
      </c>
      <c r="N15" s="3">
        <v>-2.4002077562326861E-7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>
        <f t="shared" si="0"/>
        <v>-9.2676859151928364E-8</v>
      </c>
      <c r="AA15" t="s">
        <v>27</v>
      </c>
    </row>
    <row r="16" spans="1:29">
      <c r="A16" s="3" t="s">
        <v>6</v>
      </c>
      <c r="B16" s="3">
        <v>7.2504155124653741E-7</v>
      </c>
      <c r="C16" s="3">
        <v>-2.0963988919667593E-7</v>
      </c>
      <c r="D16" s="3">
        <v>2.7065096952908592E-7</v>
      </c>
      <c r="E16" s="3">
        <v>2.4253462603878113E-7</v>
      </c>
      <c r="F16" s="3">
        <v>2.6153739612188368E-7</v>
      </c>
      <c r="G16" s="3">
        <v>1.7310249307479232E-7</v>
      </c>
      <c r="H16" s="3">
        <v>-1.8606648199445992E-7</v>
      </c>
      <c r="I16" s="3">
        <v>4.6842105263157891E-8</v>
      </c>
      <c r="J16" s="3">
        <v>-6.5734072022160719E-8</v>
      </c>
      <c r="K16" s="3">
        <v>3.9668975069252088E-7</v>
      </c>
      <c r="L16" s="3">
        <v>-3.1184210526315787E-7</v>
      </c>
      <c r="M16" s="3">
        <v>2.0803324099722991E-7</v>
      </c>
      <c r="N16" s="3">
        <v>2.5518005540166199E-7</v>
      </c>
      <c r="O16" s="3">
        <v>1.1146814404432135E-7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>
        <f t="shared" si="0"/>
        <v>1.3698555599525128E-7</v>
      </c>
    </row>
    <row r="17" spans="1:27">
      <c r="A17" s="3" t="s">
        <v>23</v>
      </c>
      <c r="B17" s="3">
        <v>8.8596260387811624E-7</v>
      </c>
      <c r="C17" s="3">
        <v>-4.0266620498614968E-7</v>
      </c>
      <c r="D17" s="3">
        <v>7.5788781163434882E-7</v>
      </c>
      <c r="E17" s="3">
        <v>-6.6149584487534701E-8</v>
      </c>
      <c r="F17" s="3">
        <v>1.7561634349030471E-7</v>
      </c>
      <c r="G17" s="3">
        <v>-2.0321329639889195E-7</v>
      </c>
      <c r="H17" s="3">
        <v>-4.0698753462603874E-7</v>
      </c>
      <c r="I17" s="3">
        <v>-2.0552631578947363E-7</v>
      </c>
      <c r="J17" s="3">
        <v>7.7686980609418268E-8</v>
      </c>
      <c r="K17" s="3">
        <v>5.776108033240999E-7</v>
      </c>
      <c r="L17" s="3">
        <v>-8.0394736842105262E-8</v>
      </c>
      <c r="M17" s="3">
        <v>6.8553324099723002E-7</v>
      </c>
      <c r="N17" s="3">
        <v>5.4952216066482008E-7</v>
      </c>
      <c r="O17" s="3">
        <v>-1.0050554016620496E-7</v>
      </c>
      <c r="P17" s="3">
        <v>2.8508310249307486E-7</v>
      </c>
      <c r="Q17" s="3"/>
      <c r="R17" s="3"/>
      <c r="S17" s="3"/>
      <c r="T17" s="3"/>
      <c r="U17" s="3"/>
      <c r="V17" s="3"/>
      <c r="W17" s="3"/>
      <c r="X17" s="3"/>
      <c r="Y17" s="3"/>
      <c r="Z17">
        <f>AVERAGE(B17:P17)</f>
        <v>1.6863065558633425E-7</v>
      </c>
    </row>
    <row r="18" spans="1:27">
      <c r="A18" s="3" t="s">
        <v>7</v>
      </c>
      <c r="B18" s="3">
        <v>1.5281232686980614E-6</v>
      </c>
      <c r="C18" s="3">
        <v>-1.4867728531855933E-7</v>
      </c>
      <c r="D18" s="3">
        <v>8.1963296398891953E-7</v>
      </c>
      <c r="E18" s="3">
        <v>1.1617728531855959E-7</v>
      </c>
      <c r="F18" s="3">
        <v>8.8450831024930735E-7</v>
      </c>
      <c r="G18" s="3">
        <v>1.4383795013850414E-6</v>
      </c>
      <c r="H18" s="3">
        <v>3.1729224376731305E-7</v>
      </c>
      <c r="I18" s="3">
        <v>-2.368421052631582E-8</v>
      </c>
      <c r="J18" s="3">
        <v>-6.162742382271471E-7</v>
      </c>
      <c r="K18" s="3">
        <v>1.1896883656509697E-6</v>
      </c>
      <c r="L18" s="3">
        <v>-4.5539473684210531E-7</v>
      </c>
      <c r="M18" s="3">
        <v>5.5457756232686989E-7</v>
      </c>
      <c r="N18" s="3">
        <v>3.7756925207756238E-7</v>
      </c>
      <c r="O18" s="3">
        <v>2.1215373961218834E-7</v>
      </c>
      <c r="P18" s="3">
        <v>4.4598337950138501E-7</v>
      </c>
      <c r="Q18" s="3">
        <v>7.5558864265927984E-7</v>
      </c>
      <c r="R18" s="3"/>
      <c r="S18" s="3"/>
      <c r="T18" s="3"/>
      <c r="U18" s="3"/>
      <c r="V18" s="3"/>
      <c r="W18" s="3"/>
      <c r="X18" s="3"/>
      <c r="Y18" s="3"/>
      <c r="Z18">
        <f>AVERAGE(B18:Q18)</f>
        <v>4.62227752770083E-7</v>
      </c>
    </row>
    <row r="19" spans="1:27">
      <c r="A19" s="3" t="s">
        <v>24</v>
      </c>
      <c r="B19" s="3">
        <v>4.5379501385041548E-7</v>
      </c>
      <c r="C19" s="3">
        <v>-4.4728531855955683E-7</v>
      </c>
      <c r="D19" s="3">
        <v>6.4770083102493052E-7</v>
      </c>
      <c r="E19" s="3">
        <v>-6.5083102493074767E-8</v>
      </c>
      <c r="F19" s="3">
        <v>1.6567867036011082E-7</v>
      </c>
      <c r="G19" s="3">
        <v>4.4055401662049866E-7</v>
      </c>
      <c r="H19" s="3">
        <v>6.0803324099723013E-7</v>
      </c>
      <c r="I19" s="3">
        <v>4.4552631578947374E-7</v>
      </c>
      <c r="J19" s="3">
        <v>8.4549861495844885E-7</v>
      </c>
      <c r="K19" s="3">
        <v>-6.505540166204992E-8</v>
      </c>
      <c r="L19" s="3">
        <v>6.5105263157894724E-7</v>
      </c>
      <c r="M19" s="3">
        <v>4.0466759002770076E-7</v>
      </c>
      <c r="N19" s="3">
        <v>3.1451523545706381E-7</v>
      </c>
      <c r="O19" s="3">
        <v>-1.2520775623268702E-7</v>
      </c>
      <c r="P19" s="3">
        <v>-1.5240997229916897E-7</v>
      </c>
      <c r="Q19" s="3">
        <v>-3.6083102493074785E-7</v>
      </c>
      <c r="R19" s="3">
        <v>-6.3272853185595553E-7</v>
      </c>
      <c r="S19" s="3"/>
      <c r="T19" s="3"/>
      <c r="U19" s="3"/>
      <c r="V19" s="3"/>
      <c r="W19" s="3"/>
      <c r="X19" s="3"/>
      <c r="Y19" s="3"/>
      <c r="Z19">
        <f>AVERAGE(B19:R19)</f>
        <v>1.8402476780185754E-7</v>
      </c>
    </row>
    <row r="20" spans="1:27">
      <c r="A20" s="3" t="s">
        <v>8</v>
      </c>
      <c r="B20" s="3">
        <v>9.7833795013850411E-7</v>
      </c>
      <c r="C20" s="3">
        <v>-8.1572022160664845E-7</v>
      </c>
      <c r="D20" s="3">
        <v>9.9448753462603872E-7</v>
      </c>
      <c r="E20" s="3">
        <v>-3.7174515235457102E-8</v>
      </c>
      <c r="F20" s="3">
        <v>3.8613573407202223E-7</v>
      </c>
      <c r="G20" s="3">
        <v>6.3484764542936299E-7</v>
      </c>
      <c r="H20" s="3">
        <v>6.4792243767313025E-7</v>
      </c>
      <c r="I20" s="3">
        <v>5.8078947368421082E-7</v>
      </c>
      <c r="J20" s="3">
        <v>-4.1952908587257533E-8</v>
      </c>
      <c r="K20" s="3">
        <v>8.774099722991692E-7</v>
      </c>
      <c r="L20" s="3">
        <v>-4.9394736842105291E-7</v>
      </c>
      <c r="M20" s="3">
        <v>3.7524930747922435E-7</v>
      </c>
      <c r="N20" s="3">
        <v>2.8832409972299151E-7</v>
      </c>
      <c r="O20" s="3">
        <v>4.8864265927977818E-7</v>
      </c>
      <c r="P20" s="3">
        <v>2.3825484764542946E-7</v>
      </c>
      <c r="Q20" s="3">
        <v>7.272853185595564E-8</v>
      </c>
      <c r="R20" s="3">
        <v>1.8811911357340731E-6</v>
      </c>
      <c r="S20" s="3">
        <v>2.5087257617728532E-7</v>
      </c>
      <c r="T20" s="3"/>
      <c r="U20" s="3"/>
      <c r="V20" s="3"/>
      <c r="W20" s="3"/>
      <c r="X20" s="3"/>
      <c r="Y20" s="3"/>
      <c r="Z20">
        <f>AVERAGE(B20:S20)</f>
        <v>4.0591104955370894E-7</v>
      </c>
    </row>
    <row r="21" spans="1:27">
      <c r="A21" s="3" t="s">
        <v>9</v>
      </c>
      <c r="B21" s="3">
        <v>7.6329639889196701E-7</v>
      </c>
      <c r="C21" s="3">
        <v>-5.2292243767313028E-7</v>
      </c>
      <c r="D21" s="3">
        <v>2.5515235457063722E-7</v>
      </c>
      <c r="E21" s="3">
        <v>-1.2681440443213307E-7</v>
      </c>
      <c r="F21" s="3">
        <v>1.6966759002769971E-8</v>
      </c>
      <c r="G21" s="3">
        <v>7.1700831024930768E-7</v>
      </c>
      <c r="H21" s="3">
        <v>3.1609418282548474E-7</v>
      </c>
      <c r="I21" s="3">
        <v>2.4684210526315791E-7</v>
      </c>
      <c r="J21" s="3">
        <v>9.5614958448753472E-7</v>
      </c>
      <c r="K21" s="3">
        <v>-1.6875346260387823E-7</v>
      </c>
      <c r="L21" s="3">
        <v>1.8228947368421055E-6</v>
      </c>
      <c r="M21" s="3">
        <v>2.6853185595567878E-7</v>
      </c>
      <c r="N21" s="3">
        <v>-2.865927977839334E-7</v>
      </c>
      <c r="O21" s="3">
        <v>-2.3861495844875337E-7</v>
      </c>
      <c r="P21" s="3">
        <v>2.0001385041551243E-7</v>
      </c>
      <c r="Q21" s="3">
        <v>4.7001385041551249E-7</v>
      </c>
      <c r="R21" s="3">
        <v>1.7047091412742409E-7</v>
      </c>
      <c r="S21" s="3">
        <v>4.4170360110803321E-7</v>
      </c>
      <c r="T21" s="3">
        <v>-6.3081717451523564E-7</v>
      </c>
      <c r="U21" s="3"/>
      <c r="V21" s="3"/>
      <c r="W21" s="3"/>
      <c r="X21" s="3"/>
      <c r="Y21" s="3"/>
      <c r="Z21">
        <f>AVERAGE(B21:T21)</f>
        <v>2.4582227729989801E-7</v>
      </c>
    </row>
    <row r="22" spans="1:27">
      <c r="A22" s="3" t="s">
        <v>10</v>
      </c>
      <c r="B22" s="3">
        <v>-4.4977146814404406E-7</v>
      </c>
      <c r="C22" s="3">
        <v>-4.5762465373961221E-7</v>
      </c>
      <c r="D22" s="3">
        <v>-1.1090512465373961E-6</v>
      </c>
      <c r="E22" s="3">
        <v>-6.1454293628808877E-8</v>
      </c>
      <c r="F22" s="3">
        <v>6.1135041551246542E-7</v>
      </c>
      <c r="G22" s="3">
        <v>-9.0304709141274114E-8</v>
      </c>
      <c r="H22" s="3">
        <v>-9.458656509695293E-7</v>
      </c>
      <c r="I22" s="3">
        <v>-1.1118421052631581E-6</v>
      </c>
      <c r="J22" s="3">
        <v>-1.1549584487534627E-6</v>
      </c>
      <c r="K22" s="3">
        <v>-1.0445221606648201E-6</v>
      </c>
      <c r="L22" s="3">
        <v>-2.4486842105263154E-7</v>
      </c>
      <c r="M22" s="3">
        <v>1.1063019390581713E-7</v>
      </c>
      <c r="N22" s="3">
        <v>8.7888504155124641E-7</v>
      </c>
      <c r="O22" s="3">
        <v>8.2943213296398807E-8</v>
      </c>
      <c r="P22" s="3">
        <v>4.1677285318559568E-7</v>
      </c>
      <c r="Q22" s="3">
        <v>-7.1230609418282552E-7</v>
      </c>
      <c r="R22" s="3">
        <v>2.8040858725761768E-7</v>
      </c>
      <c r="S22" s="3">
        <v>-6.7193905817174524E-7</v>
      </c>
      <c r="T22" s="3">
        <v>-8.2493074792243812E-8</v>
      </c>
      <c r="U22" s="3">
        <v>-7.2950138504154949E-8</v>
      </c>
      <c r="V22" s="3"/>
      <c r="W22" s="3"/>
      <c r="X22" s="3"/>
      <c r="Y22" s="3"/>
      <c r="Z22">
        <f>AVERAGE(B22:U22)</f>
        <v>-2.9144806094182836E-7</v>
      </c>
      <c r="AA22" t="s">
        <v>27</v>
      </c>
    </row>
    <row r="23" spans="1:27">
      <c r="A23" s="3" t="s">
        <v>11</v>
      </c>
      <c r="B23" s="3">
        <v>1.2355470914127421E-6</v>
      </c>
      <c r="C23" s="3">
        <v>-2.8898891966758875E-8</v>
      </c>
      <c r="D23" s="3">
        <v>1.6924307479224381E-6</v>
      </c>
      <c r="E23" s="3">
        <v>2.5403047091412734E-7</v>
      </c>
      <c r="F23" s="3">
        <v>3.9918975069252044E-7</v>
      </c>
      <c r="G23" s="3">
        <v>9.578670360110805E-7</v>
      </c>
      <c r="H23" s="3">
        <v>9.9930747922438099E-9</v>
      </c>
      <c r="I23" s="3">
        <v>5.0789473684210617E-8</v>
      </c>
      <c r="J23" s="3">
        <v>-2.0944598337950146E-7</v>
      </c>
      <c r="K23" s="3">
        <v>1.286080332409971E-7</v>
      </c>
      <c r="L23" s="3">
        <v>-8.618421052631584E-8</v>
      </c>
      <c r="M23" s="3">
        <v>3.7020083102493074E-7</v>
      </c>
      <c r="N23" s="3">
        <v>5.5640581717451527E-7</v>
      </c>
      <c r="O23" s="3">
        <v>3.4586565096952906E-7</v>
      </c>
      <c r="P23" s="3">
        <v>5.7635734072022168E-7</v>
      </c>
      <c r="Q23" s="3">
        <v>3.5017313019390584E-7</v>
      </c>
      <c r="R23" s="3">
        <v>2.244390581717451E-7</v>
      </c>
      <c r="S23" s="3">
        <v>4.3747922437673152E-7</v>
      </c>
      <c r="T23" s="3">
        <v>6.9465373961218862E-7</v>
      </c>
      <c r="U23" s="3">
        <v>3.0138504155124565E-8</v>
      </c>
      <c r="V23" s="3">
        <v>-1.8871883656509716E-7</v>
      </c>
      <c r="W23" s="3"/>
      <c r="X23" s="3"/>
      <c r="Y23" s="3"/>
      <c r="Z23">
        <f>AVERAGE(B23:V23)</f>
        <v>3.7147243107769416E-7</v>
      </c>
    </row>
    <row r="24" spans="1:27">
      <c r="A24" s="3" t="s">
        <v>12</v>
      </c>
      <c r="B24" s="3">
        <v>1.3522506925207749E-6</v>
      </c>
      <c r="C24" s="3">
        <v>1.6218144044321327E-7</v>
      </c>
      <c r="D24" s="3">
        <v>3.109626038781163E-7</v>
      </c>
      <c r="E24" s="3">
        <v>5.7160664819944632E-8</v>
      </c>
      <c r="F24" s="3">
        <v>2.0117728531855963E-8</v>
      </c>
      <c r="G24" s="3">
        <v>2.8849030470914117E-7</v>
      </c>
      <c r="H24" s="3">
        <v>1.3653047091412744E-7</v>
      </c>
      <c r="I24" s="3">
        <v>5.5973684210526315E-7</v>
      </c>
      <c r="J24" s="3">
        <v>1.0466759002770084E-7</v>
      </c>
      <c r="K24" s="3">
        <v>2.4630886426592789E-7</v>
      </c>
      <c r="L24" s="3">
        <v>-6.1842105263158713E-9</v>
      </c>
      <c r="M24" s="3">
        <v>-4.8201523545706395E-7</v>
      </c>
      <c r="N24" s="3">
        <v>2.9668282548476454E-7</v>
      </c>
      <c r="O24" s="3">
        <v>-4.8157202216066459E-7</v>
      </c>
      <c r="P24" s="3">
        <v>2.060803324099723E-7</v>
      </c>
      <c r="Q24" s="3">
        <v>4.4858033240997241E-7</v>
      </c>
      <c r="R24" s="3">
        <v>2.9475761772853173E-7</v>
      </c>
      <c r="S24" s="3">
        <v>-1.3975069252077562E-7</v>
      </c>
      <c r="T24" s="3">
        <v>-7.7268698060941831E-7</v>
      </c>
      <c r="U24" s="3">
        <v>-1.7451523545706386E-8</v>
      </c>
      <c r="V24" s="3">
        <v>-8.4076869806094182E-7</v>
      </c>
      <c r="W24" s="3">
        <v>3.2567174515235461E-7</v>
      </c>
      <c r="X24" s="3"/>
      <c r="Y24" s="3"/>
      <c r="Z24">
        <f>AVERAGE(B24:W24)</f>
        <v>9.4079576932762518E-8</v>
      </c>
    </row>
    <row r="25" spans="1:27" ht="17" thickBot="1">
      <c r="A25" s="4" t="s">
        <v>25</v>
      </c>
      <c r="B25" s="4">
        <v>1.4499307479224358E-7</v>
      </c>
      <c r="C25" s="4">
        <v>7.9369806094182758E-8</v>
      </c>
      <c r="D25" s="4">
        <v>2.9050554016620517E-7</v>
      </c>
      <c r="E25" s="4">
        <v>5.4207756232686979E-7</v>
      </c>
      <c r="F25" s="4">
        <v>1.2786911357340712E-6</v>
      </c>
      <c r="G25" s="4">
        <v>1.1220221606648191E-7</v>
      </c>
      <c r="H25" s="4">
        <v>-1.9543628808864268E-7</v>
      </c>
      <c r="I25" s="4">
        <v>6.4421052631578952E-7</v>
      </c>
      <c r="J25" s="4">
        <v>1.5016620498614966E-7</v>
      </c>
      <c r="K25" s="4">
        <v>1.1925692520775625E-6</v>
      </c>
      <c r="L25" s="4">
        <v>-3.5144736842105253E-7</v>
      </c>
      <c r="M25" s="4">
        <v>3.0686288088642676E-7</v>
      </c>
      <c r="N25" s="4">
        <v>1.0998822714681441E-6</v>
      </c>
      <c r="O25" s="4">
        <v>-1.779778393351773E-9</v>
      </c>
      <c r="P25" s="4">
        <v>1.0630193905817175E-7</v>
      </c>
      <c r="Q25" s="4">
        <v>9.9038088642659289E-7</v>
      </c>
      <c r="R25" s="4">
        <v>6.0729224376731329E-7</v>
      </c>
      <c r="S25" s="4">
        <v>-7.0854570637119119E-7</v>
      </c>
      <c r="T25" s="4">
        <v>1.2963434903047091E-6</v>
      </c>
      <c r="U25" s="4">
        <v>-2.5259002770083099E-7</v>
      </c>
      <c r="V25" s="4">
        <v>-4.9297091412742386E-7</v>
      </c>
      <c r="W25" s="4">
        <v>-3.7763850415512446E-7</v>
      </c>
      <c r="X25" s="4">
        <v>1.5258310249307472E-7</v>
      </c>
      <c r="Y25" s="4"/>
      <c r="Z25">
        <f>AVERAGE(B25:X25)</f>
        <v>2.8756624111766828E-7</v>
      </c>
    </row>
    <row r="27" spans="1:27">
      <c r="A27" t="s">
        <v>26</v>
      </c>
      <c r="B27">
        <f>AVERAGE(B3:B25)</f>
        <v>5.6058382512344929E-7</v>
      </c>
      <c r="C27">
        <f>AVERAGE(C4:C25)</f>
        <v>-2.09262780156132E-7</v>
      </c>
      <c r="D27">
        <f>AVERAGE(D5:D25)</f>
        <v>4.7059919535681309E-7</v>
      </c>
      <c r="E27">
        <f>AVERAGE(E6:E25)</f>
        <v>6.9831024930747906E-8</v>
      </c>
      <c r="F27">
        <f>AVERAGE(F7:F25)</f>
        <v>3.1615833211838453E-7</v>
      </c>
      <c r="G27">
        <f>AVERAGE(G8:G25)</f>
        <v>3.4871883656509705E-7</v>
      </c>
      <c r="H27">
        <f>AVERAGE(H9:H25)</f>
        <v>5.6323529411764693E-8</v>
      </c>
      <c r="I27">
        <f>AVERAGE(I10:I25)</f>
        <v>4.9243421052631595E-8</v>
      </c>
      <c r="J27">
        <f>AVERAGE(J11:J25)</f>
        <v>1.0564081255771008E-7</v>
      </c>
      <c r="K27">
        <f>AVERAGE(K12:K25)</f>
        <v>2.486119905025722E-7</v>
      </c>
      <c r="L27">
        <f>AVERAGE(L13:L25)</f>
        <v>3.4564777327935215E-8</v>
      </c>
    </row>
    <row r="28" spans="1:27">
      <c r="C28" t="s">
        <v>27</v>
      </c>
      <c r="E28" t="s">
        <v>27</v>
      </c>
      <c r="H28" t="s">
        <v>27</v>
      </c>
      <c r="I28" t="s">
        <v>27</v>
      </c>
      <c r="L28" t="s">
        <v>27</v>
      </c>
    </row>
  </sheetData>
  <conditionalFormatting sqref="A1:X25">
    <cfRule type="colorScale" priority="5">
      <colorScale>
        <cfvo type="min"/>
        <cfvo type="max"/>
        <color rgb="FFFF7128"/>
        <color theme="9" tint="0.39997558519241921"/>
      </colorScale>
    </cfRule>
  </conditionalFormatting>
  <conditionalFormatting sqref="B27:G27">
    <cfRule type="colorScale" priority="4">
      <colorScale>
        <cfvo type="min"/>
        <cfvo type="max"/>
        <color rgb="FFFF7128"/>
        <color theme="9" tint="0.39997558519241921"/>
      </colorScale>
    </cfRule>
  </conditionalFormatting>
  <conditionalFormatting sqref="B27:L27">
    <cfRule type="colorScale" priority="3">
      <colorScale>
        <cfvo type="min"/>
        <cfvo type="max"/>
        <color rgb="FFFF0000"/>
        <color rgb="FF00B050"/>
      </colorScale>
    </cfRule>
  </conditionalFormatting>
  <conditionalFormatting sqref="Z13:Z25">
    <cfRule type="colorScale" priority="2">
      <colorScale>
        <cfvo type="min"/>
        <cfvo type="max"/>
        <color rgb="FFFF0000"/>
        <color rgb="FF00B050"/>
      </colorScale>
    </cfRule>
  </conditionalFormatting>
  <conditionalFormatting sqref="B3:X2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DA0B-5141-2C46-A0DA-72FEB4287578}">
  <dimension ref="A1:AB29"/>
  <sheetViews>
    <sheetView workbookViewId="0">
      <selection activeCell="AB14" sqref="AB14:AB27"/>
    </sheetView>
  </sheetViews>
  <sheetFormatPr baseColWidth="10" defaultRowHeight="16"/>
  <sheetData>
    <row r="1" spans="1:28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0</v>
      </c>
      <c r="I1" s="5" t="s">
        <v>19</v>
      </c>
      <c r="J1" s="5" t="s">
        <v>20</v>
      </c>
      <c r="K1" s="5" t="s">
        <v>1</v>
      </c>
      <c r="L1" s="5" t="s">
        <v>2</v>
      </c>
      <c r="M1" s="5" t="s">
        <v>3</v>
      </c>
      <c r="N1" s="5" t="s">
        <v>21</v>
      </c>
      <c r="O1" s="5" t="s">
        <v>22</v>
      </c>
      <c r="P1" s="5" t="s">
        <v>4</v>
      </c>
      <c r="Q1" s="5" t="s">
        <v>5</v>
      </c>
      <c r="R1" s="5" t="s">
        <v>6</v>
      </c>
      <c r="S1" s="5" t="s">
        <v>23</v>
      </c>
      <c r="T1" s="5" t="s">
        <v>7</v>
      </c>
      <c r="U1" s="5" t="s">
        <v>24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25</v>
      </c>
    </row>
    <row r="2" spans="1:28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>
      <c r="A3" s="3" t="s">
        <v>14</v>
      </c>
      <c r="B3" s="3">
        <v>-0.14094750361149536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>
      <c r="A4" s="3" t="s">
        <v>15</v>
      </c>
      <c r="B4" s="3">
        <v>0.42712645360073281</v>
      </c>
      <c r="C4" s="3">
        <v>1.8014813590207863E-2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>
      <c r="A5" s="3" t="s">
        <v>16</v>
      </c>
      <c r="B5" s="3">
        <v>8.7411080849037107E-2</v>
      </c>
      <c r="C5" s="3">
        <v>6.1433675669701523E-2</v>
      </c>
      <c r="D5" s="3">
        <v>0.19738025380885421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>
      <c r="A6" s="3" t="s">
        <v>17</v>
      </c>
      <c r="B6" s="3">
        <v>0.39454689765345541</v>
      </c>
      <c r="C6" s="3">
        <v>0.11107101793730964</v>
      </c>
      <c r="D6" s="3">
        <v>0.22165492089459082</v>
      </c>
      <c r="E6" s="3">
        <v>-1.1914818139741613E-2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>
      <c r="A7" s="3" t="s">
        <v>18</v>
      </c>
      <c r="B7" s="3">
        <v>0.39387109915538432</v>
      </c>
      <c r="C7" s="3">
        <v>-0.19968071756511294</v>
      </c>
      <c r="D7" s="3">
        <v>0.24974227573745084</v>
      </c>
      <c r="E7" s="3">
        <v>0.1717168192015289</v>
      </c>
      <c r="F7" s="3">
        <v>0.38381302826906144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>
      <c r="A8" s="3" t="s">
        <v>0</v>
      </c>
      <c r="B8" s="3">
        <v>0.20867182007760765</v>
      </c>
      <c r="C8" s="3">
        <v>-9.4140189310451053E-2</v>
      </c>
      <c r="D8" s="3">
        <v>0.14650919314899177</v>
      </c>
      <c r="E8" s="3">
        <v>0.17433791129888726</v>
      </c>
      <c r="F8" s="3">
        <v>6.538233682422688E-2</v>
      </c>
      <c r="G8" s="3">
        <v>6.6042653126063014E-2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>
      <c r="A9" s="3" t="s">
        <v>19</v>
      </c>
      <c r="B9" s="3">
        <v>0.368855165982929</v>
      </c>
      <c r="C9" s="3">
        <v>6.4215428576236119E-2</v>
      </c>
      <c r="D9" s="3">
        <v>6.9431969724033954E-2</v>
      </c>
      <c r="E9" s="3">
        <v>-0.10204010882525673</v>
      </c>
      <c r="F9" s="3">
        <v>0.3252072861070659</v>
      </c>
      <c r="G9" s="3">
        <v>0.19335890373235151</v>
      </c>
      <c r="H9" s="3">
        <v>0.22769819428670651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>
      <c r="A10" s="3" t="s">
        <v>20</v>
      </c>
      <c r="B10" s="3">
        <v>-6.3208884903248774E-2</v>
      </c>
      <c r="C10" s="3">
        <v>-0.17882083327928847</v>
      </c>
      <c r="D10" s="3">
        <v>-6.1930587607130015E-2</v>
      </c>
      <c r="E10" s="3">
        <v>2.0902401298472317E-2</v>
      </c>
      <c r="F10" s="3">
        <v>0.26029026438142427</v>
      </c>
      <c r="G10" s="3">
        <v>0.33566243262364442</v>
      </c>
      <c r="H10" s="3">
        <v>-5.8342302493079334E-4</v>
      </c>
      <c r="I10" s="3">
        <v>0.35091976099971794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>
      <c r="A11" s="3" t="s">
        <v>1</v>
      </c>
      <c r="B11" s="3">
        <v>-6.4321767874809047E-2</v>
      </c>
      <c r="C11" s="3">
        <v>-0.32549209582007005</v>
      </c>
      <c r="D11" s="3">
        <v>-7.4325061380615315E-2</v>
      </c>
      <c r="E11" s="3">
        <v>0.10864795412597186</v>
      </c>
      <c r="F11" s="3">
        <v>3.4135166573263848E-2</v>
      </c>
      <c r="G11" s="3">
        <v>0.17747445755717473</v>
      </c>
      <c r="H11" s="3">
        <v>-4.9007285037651845E-2</v>
      </c>
      <c r="I11" s="3">
        <v>8.8376032881121891E-2</v>
      </c>
      <c r="J11" s="3">
        <v>0.28749802211232695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>
      <c r="A12" s="3" t="s">
        <v>2</v>
      </c>
      <c r="B12" s="3">
        <v>5.0876777479373136E-2</v>
      </c>
      <c r="C12" s="3">
        <v>-0.15869434639832961</v>
      </c>
      <c r="D12" s="3">
        <v>0.26710484243888788</v>
      </c>
      <c r="E12" s="3">
        <v>-4.69654214584612E-2</v>
      </c>
      <c r="F12" s="3">
        <v>0.32676657279930199</v>
      </c>
      <c r="G12" s="3">
        <v>0.6451308340961267</v>
      </c>
      <c r="H12" s="3">
        <v>-9.6287344312069714E-2</v>
      </c>
      <c r="I12" s="3">
        <v>2.2035108830044652E-2</v>
      </c>
      <c r="J12" s="3">
        <v>0.29262855623432715</v>
      </c>
      <c r="K12" s="3">
        <v>-3.0996235440849552E-2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>
      <c r="A13" s="3" t="s">
        <v>3</v>
      </c>
      <c r="B13" s="3">
        <v>0.25588272844311677</v>
      </c>
      <c r="C13" s="3">
        <v>0.16573526323312782</v>
      </c>
      <c r="D13" s="3">
        <v>0.43773821654396278</v>
      </c>
      <c r="E13" s="3">
        <v>0.35022190501728334</v>
      </c>
      <c r="F13" s="3">
        <v>0.19773562106641893</v>
      </c>
      <c r="G13" s="3">
        <v>0.16364622765765516</v>
      </c>
      <c r="H13" s="3">
        <v>0.13062451448662432</v>
      </c>
      <c r="I13" s="3">
        <v>3.211370810223968E-2</v>
      </c>
      <c r="J13" s="3">
        <v>8.2875955049799874E-2</v>
      </c>
      <c r="K13" s="3">
        <v>-0.23389040409359149</v>
      </c>
      <c r="L13" s="3">
        <v>0.12006353450486777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>
      <c r="A14" s="3" t="s">
        <v>21</v>
      </c>
      <c r="B14" s="3">
        <v>0.110148388752147</v>
      </c>
      <c r="C14" s="3">
        <v>-0.20988791751741837</v>
      </c>
      <c r="D14" s="3">
        <v>0.1068231596153222</v>
      </c>
      <c r="E14" s="3">
        <v>-1.3051663045071768E-3</v>
      </c>
      <c r="F14" s="3">
        <v>0.13621483727939429</v>
      </c>
      <c r="G14" s="3">
        <v>0.35646420482209251</v>
      </c>
      <c r="H14" s="3">
        <v>1.5552356279640613E-2</v>
      </c>
      <c r="I14" s="3">
        <v>0.15958270133325217</v>
      </c>
      <c r="J14" s="3">
        <v>0.14600719789257427</v>
      </c>
      <c r="K14" s="3">
        <v>2.111720344519832E-2</v>
      </c>
      <c r="L14" s="3">
        <v>0.44734964099082825</v>
      </c>
      <c r="M14" s="3">
        <v>8.824415341512791E-2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t="s">
        <v>26</v>
      </c>
    </row>
    <row r="15" spans="1:28">
      <c r="A15" s="3" t="s">
        <v>22</v>
      </c>
      <c r="B15" s="3">
        <v>0.26863022825068411</v>
      </c>
      <c r="C15" s="3">
        <v>-0.25828181737817679</v>
      </c>
      <c r="D15" s="3">
        <v>0.25968919307253535</v>
      </c>
      <c r="E15" s="3">
        <v>-0.27139764018411761</v>
      </c>
      <c r="F15" s="3">
        <v>-2.3842623487219647E-2</v>
      </c>
      <c r="G15" s="3">
        <v>4.469253779302583E-2</v>
      </c>
      <c r="H15" s="3">
        <v>0.3124666119640887</v>
      </c>
      <c r="I15" s="3">
        <v>0.16549625333384954</v>
      </c>
      <c r="J15" s="3">
        <v>-0.28092050826587489</v>
      </c>
      <c r="K15" s="3">
        <v>4.8580094919368497E-3</v>
      </c>
      <c r="L15" s="3">
        <v>-6.7622331944799982E-2</v>
      </c>
      <c r="M15" s="3">
        <v>4.4314471106027611E-2</v>
      </c>
      <c r="N15" s="3">
        <v>6.6600950858594091E-2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>
        <f>AVERAGE(D15:N15)</f>
        <v>2.3121356703458714E-2</v>
      </c>
    </row>
    <row r="16" spans="1:28">
      <c r="A16" s="3" t="s">
        <v>4</v>
      </c>
      <c r="B16" s="3">
        <v>3.4219839399408793E-2</v>
      </c>
      <c r="C16" s="3">
        <v>5.3354944543392568E-2</v>
      </c>
      <c r="D16" s="3">
        <v>0.2532208286140179</v>
      </c>
      <c r="E16" s="3">
        <v>-1.9937417867830775E-2</v>
      </c>
      <c r="F16" s="3">
        <v>9.1370652269463795E-2</v>
      </c>
      <c r="G16" s="3">
        <v>8.7043733206119245E-2</v>
      </c>
      <c r="H16" s="3">
        <v>0.24528758989599386</v>
      </c>
      <c r="I16" s="3">
        <v>-4.3837538681550069E-2</v>
      </c>
      <c r="J16" s="3">
        <v>-0.31456667394631166</v>
      </c>
      <c r="K16" s="3">
        <v>-3.0991884810020496E-2</v>
      </c>
      <c r="L16" s="3">
        <v>2.3193358792273015E-2</v>
      </c>
      <c r="M16" s="3">
        <v>1.8523959190745131E-2</v>
      </c>
      <c r="N16" s="3">
        <v>4.7151410180879321E-3</v>
      </c>
      <c r="O16" s="3">
        <v>0.19629613453733766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>
        <f>AVERAGE(D16:O16)</f>
        <v>4.252649018486046E-2</v>
      </c>
    </row>
    <row r="17" spans="1:28">
      <c r="A17" s="3" t="s">
        <v>5</v>
      </c>
      <c r="B17" s="3">
        <v>-0.23123481829226189</v>
      </c>
      <c r="C17" s="3">
        <v>0.12642180797285163</v>
      </c>
      <c r="D17" s="3">
        <v>7.3799498755099543E-2</v>
      </c>
      <c r="E17" s="3">
        <v>0.10297459434795553</v>
      </c>
      <c r="F17" s="3">
        <v>-0.24309639317106871</v>
      </c>
      <c r="G17" s="3">
        <v>-4.6262085351882823E-2</v>
      </c>
      <c r="H17" s="3">
        <v>-5.6534521365167928E-2</v>
      </c>
      <c r="I17" s="3">
        <v>-2.5620690031985693E-2</v>
      </c>
      <c r="J17" s="3">
        <v>4.1406221339605233E-2</v>
      </c>
      <c r="K17" s="3">
        <v>0.11159377792981202</v>
      </c>
      <c r="L17" s="3">
        <v>-5.6089411498733387E-2</v>
      </c>
      <c r="M17" s="3">
        <v>-0.11144498278439183</v>
      </c>
      <c r="N17" s="3">
        <v>-7.3396303876260408E-2</v>
      </c>
      <c r="O17" s="3">
        <v>-0.13232836187049815</v>
      </c>
      <c r="P17" s="3">
        <v>-9.6079414002733496E-2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>
        <f>AVERAGE(D17:P17)</f>
        <v>-3.9313697813865386E-2</v>
      </c>
    </row>
    <row r="18" spans="1:28">
      <c r="A18" s="3" t="s">
        <v>6</v>
      </c>
      <c r="B18" s="3">
        <v>0.25956903564823974</v>
      </c>
      <c r="C18" s="3">
        <v>-0.11528433675454913</v>
      </c>
      <c r="D18" s="3">
        <v>0.126771208830321</v>
      </c>
      <c r="E18" s="3">
        <v>0.19439521432200843</v>
      </c>
      <c r="F18" s="3">
        <v>0.39777873322804014</v>
      </c>
      <c r="G18" s="3">
        <v>0.10991537070105002</v>
      </c>
      <c r="H18" s="3">
        <v>0.14457329323633383</v>
      </c>
      <c r="I18" s="3">
        <v>9.4245928099914181E-2</v>
      </c>
      <c r="J18" s="3">
        <v>-0.10813966094881015</v>
      </c>
      <c r="K18" s="3">
        <v>2.7473134245049411E-2</v>
      </c>
      <c r="L18" s="3">
        <v>-2.9920327522965761E-2</v>
      </c>
      <c r="M18" s="3">
        <v>0.19299275885092243</v>
      </c>
      <c r="N18" s="3">
        <v>-0.15452973404460962</v>
      </c>
      <c r="O18" s="3">
        <v>0.11236622210606091</v>
      </c>
      <c r="P18" s="3">
        <v>0.12912866447340193</v>
      </c>
      <c r="Q18" s="3">
        <v>6.3553362141991199E-2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>
        <f>AVERAGE(D18:Q18)</f>
        <v>9.2900297694193418E-2</v>
      </c>
    </row>
    <row r="19" spans="1:28">
      <c r="A19" s="3" t="s">
        <v>23</v>
      </c>
      <c r="B19" s="3">
        <v>0.27786480390369944</v>
      </c>
      <c r="C19" s="3">
        <v>-0.19398570475209265</v>
      </c>
      <c r="D19" s="3">
        <v>0.31098835611112363</v>
      </c>
      <c r="E19" s="3">
        <v>-4.6448008791975054E-2</v>
      </c>
      <c r="F19" s="3">
        <v>0.14348397634523047</v>
      </c>
      <c r="G19" s="3">
        <v>2.7571831104233674E-3</v>
      </c>
      <c r="H19" s="3">
        <v>8.5044722873504022E-2</v>
      </c>
      <c r="I19" s="3">
        <v>-9.6925835883939312E-2</v>
      </c>
      <c r="J19" s="3">
        <v>-0.20721735521575266</v>
      </c>
      <c r="K19" s="3">
        <v>-0.10560084693870486</v>
      </c>
      <c r="L19" s="3">
        <v>3.0977916929090177E-2</v>
      </c>
      <c r="M19" s="3">
        <v>0.24618041737244797</v>
      </c>
      <c r="N19" s="3">
        <v>-3.4900615234774321E-2</v>
      </c>
      <c r="O19" s="3">
        <v>0.32438422362083091</v>
      </c>
      <c r="P19" s="3">
        <v>0.24360674245696434</v>
      </c>
      <c r="Q19" s="3">
        <v>-5.0200255111993553E-2</v>
      </c>
      <c r="R19" s="3">
        <v>0.18000386065564825</v>
      </c>
      <c r="S19" s="3"/>
      <c r="T19" s="3"/>
      <c r="U19" s="3"/>
      <c r="V19" s="3"/>
      <c r="W19" s="3"/>
      <c r="X19" s="3"/>
      <c r="Y19" s="3"/>
      <c r="Z19" s="3"/>
      <c r="AA19" s="3"/>
      <c r="AB19">
        <f>AVERAGE(D19:R19)</f>
        <v>6.8408965486541559E-2</v>
      </c>
    </row>
    <row r="20" spans="1:28">
      <c r="A20" s="3" t="s">
        <v>7</v>
      </c>
      <c r="B20" s="3">
        <v>0.32917764176253655</v>
      </c>
      <c r="C20" s="3">
        <v>-4.9195225999069288E-2</v>
      </c>
      <c r="D20" s="3">
        <v>0.23100023107804252</v>
      </c>
      <c r="E20" s="3">
        <v>5.6029274149837549E-2</v>
      </c>
      <c r="F20" s="3">
        <v>0.1133034070942409</v>
      </c>
      <c r="G20" s="3">
        <v>-9.7718784608350873E-2</v>
      </c>
      <c r="H20" s="3">
        <v>0.2941969387324721</v>
      </c>
      <c r="I20" s="3">
        <v>0.47121023106488336</v>
      </c>
      <c r="J20" s="3">
        <v>0.11095790966243067</v>
      </c>
      <c r="K20" s="3">
        <v>-8.358198264667242E-3</v>
      </c>
      <c r="L20" s="3">
        <v>-0.16878419387562554</v>
      </c>
      <c r="M20" s="3">
        <v>0.3482612886047366</v>
      </c>
      <c r="N20" s="3">
        <v>-0.13578358279972305</v>
      </c>
      <c r="O20" s="3">
        <v>0.18023838709027887</v>
      </c>
      <c r="P20" s="3">
        <v>0.11496205143897333</v>
      </c>
      <c r="Q20" s="3">
        <v>7.2781400039209104E-2</v>
      </c>
      <c r="R20" s="3">
        <v>0.19341172991226677</v>
      </c>
      <c r="S20" s="3">
        <v>0.28706332974391158</v>
      </c>
      <c r="T20" s="3"/>
      <c r="U20" s="3"/>
      <c r="V20" s="3"/>
      <c r="W20" s="3"/>
      <c r="X20" s="3"/>
      <c r="Y20" s="3"/>
      <c r="Z20" s="3"/>
      <c r="AA20" s="3"/>
      <c r="AB20">
        <f>AVERAGE(D20:S20)</f>
        <v>0.12892321369143228</v>
      </c>
    </row>
    <row r="21" spans="1:28">
      <c r="A21" s="3" t="s">
        <v>24</v>
      </c>
      <c r="B21" s="3">
        <v>0.13745070448986682</v>
      </c>
      <c r="C21" s="3">
        <v>-0.2081029756558315</v>
      </c>
      <c r="D21" s="3">
        <v>0.25667452184512529</v>
      </c>
      <c r="E21" s="3">
        <v>-4.413441039606341E-2</v>
      </c>
      <c r="F21" s="3">
        <v>0.13188736475898527</v>
      </c>
      <c r="G21" s="3">
        <v>0.48378493817940826</v>
      </c>
      <c r="H21" s="3">
        <v>7.7485090005456794E-2</v>
      </c>
      <c r="I21" s="3">
        <v>0.20293441361352796</v>
      </c>
      <c r="J21" s="3">
        <v>0.29897952174539405</v>
      </c>
      <c r="K21" s="3">
        <v>0.22107642196055227</v>
      </c>
      <c r="L21" s="3">
        <v>0.32560118019174938</v>
      </c>
      <c r="M21" s="3">
        <v>-2.6777538988353732E-2</v>
      </c>
      <c r="N21" s="3">
        <v>0.2729547554724549</v>
      </c>
      <c r="O21" s="3">
        <v>0.18492632130772638</v>
      </c>
      <c r="P21" s="3">
        <v>0.13465264318570638</v>
      </c>
      <c r="Q21" s="3">
        <v>-6.0397123688492635E-2</v>
      </c>
      <c r="R21" s="3">
        <v>-9.2937894417813194E-2</v>
      </c>
      <c r="S21" s="3">
        <v>-0.19275758575295462</v>
      </c>
      <c r="T21" s="3">
        <v>-0.23215541442076815</v>
      </c>
      <c r="U21" s="3"/>
      <c r="V21" s="3"/>
      <c r="W21" s="3"/>
      <c r="X21" s="3"/>
      <c r="Y21" s="3"/>
      <c r="Z21" s="3"/>
      <c r="AA21" s="3"/>
      <c r="AB21">
        <f>AVERAGE(D21:T21)</f>
        <v>0.11422336497656715</v>
      </c>
    </row>
    <row r="22" spans="1:28">
      <c r="A22" s="3" t="s">
        <v>8</v>
      </c>
      <c r="B22" s="3">
        <v>0.18036721861601487</v>
      </c>
      <c r="C22" s="3">
        <v>-0.23100231534663102</v>
      </c>
      <c r="D22" s="3">
        <v>0.23987727614992241</v>
      </c>
      <c r="E22" s="3">
        <v>-1.5343903307552973E-2</v>
      </c>
      <c r="F22" s="3">
        <v>0.18091458864504792</v>
      </c>
      <c r="G22" s="3">
        <v>4.4096483446367025E-2</v>
      </c>
      <c r="H22" s="3">
        <v>0.10991905679992858</v>
      </c>
      <c r="I22" s="3">
        <v>0.17799487851423071</v>
      </c>
      <c r="J22" s="3">
        <v>0.19391821173593668</v>
      </c>
      <c r="K22" s="3">
        <v>0.17541602262020434</v>
      </c>
      <c r="L22" s="3">
        <v>-9.8336920327491226E-3</v>
      </c>
      <c r="M22" s="3">
        <v>0.21982208423541313</v>
      </c>
      <c r="N22" s="3">
        <v>-0.12604821499155405</v>
      </c>
      <c r="O22" s="3">
        <v>0.10437624393540645</v>
      </c>
      <c r="P22" s="3">
        <v>7.5133841961870507E-2</v>
      </c>
      <c r="Q22" s="3">
        <v>0.14346893023213292</v>
      </c>
      <c r="R22" s="3">
        <v>8.8430615545681684E-2</v>
      </c>
      <c r="S22" s="3">
        <v>2.3647971018877802E-2</v>
      </c>
      <c r="T22" s="3">
        <v>0.42012234347283484</v>
      </c>
      <c r="U22" s="3">
        <v>7.877916164651956E-2</v>
      </c>
      <c r="V22" s="3"/>
      <c r="W22" s="3"/>
      <c r="X22" s="3"/>
      <c r="Y22" s="3"/>
      <c r="Z22" s="3"/>
      <c r="AA22" s="3"/>
      <c r="AB22">
        <f>AVERAGE(D22:U22)</f>
        <v>0.11803843886825104</v>
      </c>
    </row>
    <row r="23" spans="1:28">
      <c r="A23" s="3" t="s">
        <v>9</v>
      </c>
      <c r="B23" s="3">
        <v>0.17548347418910257</v>
      </c>
      <c r="C23" s="3">
        <v>-0.18466589018529103</v>
      </c>
      <c r="D23" s="3">
        <v>7.6747395786057784E-2</v>
      </c>
      <c r="E23" s="3">
        <v>-6.5272978119081268E-2</v>
      </c>
      <c r="F23" s="3">
        <v>0.17352768573196151</v>
      </c>
      <c r="G23" s="3">
        <v>0.42145569268884359</v>
      </c>
      <c r="H23" s="3">
        <v>6.0229074885030914E-3</v>
      </c>
      <c r="I23" s="3">
        <v>0.25068969677978337</v>
      </c>
      <c r="J23" s="3">
        <v>0.11797402143204101</v>
      </c>
      <c r="K23" s="3">
        <v>9.2970264678104902E-2</v>
      </c>
      <c r="L23" s="3">
        <v>0.27948253290593511</v>
      </c>
      <c r="M23" s="3">
        <v>-5.2722470256752134E-2</v>
      </c>
      <c r="N23" s="3">
        <v>0.58008537657062342</v>
      </c>
      <c r="O23" s="3">
        <v>9.3143355836152047E-2</v>
      </c>
      <c r="P23" s="3">
        <v>-9.3130991602430421E-2</v>
      </c>
      <c r="Q23" s="3">
        <v>-8.7365194718748262E-2</v>
      </c>
      <c r="R23" s="3">
        <v>9.2575331367140343E-2</v>
      </c>
      <c r="S23" s="3">
        <v>0.19057855172322491</v>
      </c>
      <c r="T23" s="3">
        <v>4.7475270536614524E-2</v>
      </c>
      <c r="U23" s="3">
        <v>0.17296706167520332</v>
      </c>
      <c r="V23" s="3">
        <v>-0.15035484737330515</v>
      </c>
      <c r="W23" s="3"/>
      <c r="X23" s="3"/>
      <c r="Y23" s="3"/>
      <c r="Z23" s="3"/>
      <c r="AA23" s="3"/>
      <c r="AB23">
        <f>AVERAGE(D23:V23)</f>
        <v>0.11299203490157222</v>
      </c>
    </row>
    <row r="24" spans="1:28">
      <c r="A24" s="3" t="s">
        <v>10</v>
      </c>
      <c r="B24" s="3">
        <v>-7.6796148570740588E-2</v>
      </c>
      <c r="C24" s="3">
        <v>-0.12002268772710117</v>
      </c>
      <c r="D24" s="3">
        <v>-0.24775373446855384</v>
      </c>
      <c r="E24" s="3">
        <v>-2.3492087002558469E-2</v>
      </c>
      <c r="F24" s="3">
        <v>-0.23963075277525675</v>
      </c>
      <c r="G24" s="3">
        <v>-0.21332999903412272</v>
      </c>
      <c r="H24" s="3">
        <v>0.16117661881251971</v>
      </c>
      <c r="I24" s="3">
        <v>-2.3449156315971088E-2</v>
      </c>
      <c r="J24" s="3">
        <v>-0.26218259782915199</v>
      </c>
      <c r="K24" s="3">
        <v>-0.31100865137552358</v>
      </c>
      <c r="L24" s="3">
        <v>-0.25072619957342018</v>
      </c>
      <c r="M24" s="3">
        <v>-0.24236239970454232</v>
      </c>
      <c r="N24" s="3">
        <v>-5.7871885881913679E-2</v>
      </c>
      <c r="O24" s="3">
        <v>2.8499304976804269E-2</v>
      </c>
      <c r="P24" s="3">
        <v>0.21211215466572733</v>
      </c>
      <c r="Q24" s="3">
        <v>2.2554134592290102E-2</v>
      </c>
      <c r="R24" s="3">
        <v>0.14326468714012652</v>
      </c>
      <c r="S24" s="3">
        <v>-0.21450358456362867</v>
      </c>
      <c r="T24" s="3">
        <v>5.7997997026039957E-2</v>
      </c>
      <c r="U24" s="3">
        <v>-0.19541904287919998</v>
      </c>
      <c r="V24" s="3">
        <v>-1.4602793524199549E-2</v>
      </c>
      <c r="W24" s="3">
        <v>-1.6103448042658439E-2</v>
      </c>
      <c r="X24" s="3"/>
      <c r="Y24" s="3"/>
      <c r="Z24" s="3"/>
      <c r="AA24" s="3"/>
      <c r="AB24">
        <f>AVERAGE(D24:W24)</f>
        <v>-8.4341571787859643E-2</v>
      </c>
    </row>
    <row r="25" spans="1:28">
      <c r="A25" s="3" t="s">
        <v>11</v>
      </c>
      <c r="B25" s="3">
        <v>0.26284783343145324</v>
      </c>
      <c r="C25" s="3">
        <v>-9.4434935242768483E-3</v>
      </c>
      <c r="D25" s="3">
        <v>0.47106090581299581</v>
      </c>
      <c r="E25" s="3">
        <v>0.12099091008369121</v>
      </c>
      <c r="F25" s="3">
        <v>0.12721141592639598</v>
      </c>
      <c r="G25" s="3">
        <v>-5.980059716828616E-2</v>
      </c>
      <c r="H25" s="3">
        <v>0.13112598754037974</v>
      </c>
      <c r="I25" s="3">
        <v>0.30989859839970296</v>
      </c>
      <c r="J25" s="3">
        <v>3.4512077782093472E-3</v>
      </c>
      <c r="K25" s="3">
        <v>1.7701115117967188E-2</v>
      </c>
      <c r="L25" s="3">
        <v>-5.6650396591060165E-2</v>
      </c>
      <c r="M25" s="3">
        <v>3.7180330247233016E-2</v>
      </c>
      <c r="N25" s="3">
        <v>-2.5378159503713426E-2</v>
      </c>
      <c r="O25" s="3">
        <v>0.11882164082016101</v>
      </c>
      <c r="P25" s="3">
        <v>0.16731031053374781</v>
      </c>
      <c r="Q25" s="3">
        <v>0.11717913968849256</v>
      </c>
      <c r="R25" s="3">
        <v>0.24684772113253711</v>
      </c>
      <c r="S25" s="3">
        <v>0.13138575261006338</v>
      </c>
      <c r="T25" s="3">
        <v>5.7838588296117911E-2</v>
      </c>
      <c r="U25" s="3">
        <v>0.15852289310529344</v>
      </c>
      <c r="V25" s="3">
        <v>0.15320904018188072</v>
      </c>
      <c r="W25" s="3">
        <v>8.2891883850883356E-3</v>
      </c>
      <c r="X25" s="3">
        <v>-3.8548731769903581E-2</v>
      </c>
      <c r="Y25" s="3"/>
      <c r="Z25" s="3"/>
      <c r="AA25" s="3"/>
      <c r="AB25">
        <f>AVERAGE(D25:X25)</f>
        <v>0.10464985050604737</v>
      </c>
    </row>
    <row r="26" spans="1:28">
      <c r="A26" s="3" t="s">
        <v>12</v>
      </c>
      <c r="B26" s="3">
        <v>0.41332590476489633</v>
      </c>
      <c r="C26" s="3">
        <v>7.6145275501445314E-2</v>
      </c>
      <c r="D26" s="3">
        <v>0.12435539569739647</v>
      </c>
      <c r="E26" s="3">
        <v>3.9116006991742232E-2</v>
      </c>
      <c r="F26" s="3">
        <v>0.28156021424552552</v>
      </c>
      <c r="G26" s="3">
        <v>0.10436311339857296</v>
      </c>
      <c r="H26" s="3">
        <v>9.4946431555879059E-3</v>
      </c>
      <c r="I26" s="3">
        <v>0.13410220544424512</v>
      </c>
      <c r="J26" s="3">
        <v>6.7747281117686034E-2</v>
      </c>
      <c r="K26" s="3">
        <v>0.28028581623361903</v>
      </c>
      <c r="L26" s="3">
        <v>4.0675552120681926E-2</v>
      </c>
      <c r="M26" s="3">
        <v>0.10230939147225812</v>
      </c>
      <c r="N26" s="3">
        <v>-2.6164171922511293E-3</v>
      </c>
      <c r="O26" s="3">
        <v>-0.22228452812362035</v>
      </c>
      <c r="P26" s="3">
        <v>0.12817808044279003</v>
      </c>
      <c r="Q26" s="3">
        <v>-0.23441987693474203</v>
      </c>
      <c r="R26" s="3">
        <v>0.12681310991567116</v>
      </c>
      <c r="S26" s="3">
        <v>0.24182210475901672</v>
      </c>
      <c r="T26" s="3">
        <v>0.10913765001227446</v>
      </c>
      <c r="U26" s="3">
        <v>-7.2757679359968158E-2</v>
      </c>
      <c r="V26" s="3">
        <v>-0.24485553290891707</v>
      </c>
      <c r="W26" s="3">
        <v>-6.8962655698735003E-3</v>
      </c>
      <c r="X26" s="3">
        <v>-0.24675257426645497</v>
      </c>
      <c r="Y26" s="3">
        <v>0.11908657361672841</v>
      </c>
      <c r="Z26" s="3"/>
      <c r="AA26" s="3"/>
      <c r="AB26">
        <f>AVERAGE(D26:Y26)</f>
        <v>3.9930193830362226E-2</v>
      </c>
    </row>
    <row r="27" spans="1:28" ht="17" thickBot="1">
      <c r="A27" s="4" t="s">
        <v>25</v>
      </c>
      <c r="B27" s="4">
        <v>2.1732566006653648E-2</v>
      </c>
      <c r="C27" s="4">
        <v>1.8273656763844837E-2</v>
      </c>
      <c r="D27" s="4">
        <v>5.696908230712628E-2</v>
      </c>
      <c r="E27" s="4">
        <v>0.18190599413366199</v>
      </c>
      <c r="F27" s="4">
        <v>-3.1477554874553546E-2</v>
      </c>
      <c r="G27" s="4">
        <v>8.9714642007773168E-2</v>
      </c>
      <c r="H27" s="4">
        <v>0.29593320182529392</v>
      </c>
      <c r="I27" s="4">
        <v>2.557610860850671E-2</v>
      </c>
      <c r="J27" s="4">
        <v>-4.755496022817015E-2</v>
      </c>
      <c r="K27" s="4">
        <v>0.15818794329691463</v>
      </c>
      <c r="L27" s="4">
        <v>2.861684639465811E-2</v>
      </c>
      <c r="M27" s="4">
        <v>0.2429111234503657</v>
      </c>
      <c r="N27" s="4">
        <v>-7.291407308828185E-2</v>
      </c>
      <c r="O27" s="4">
        <v>6.9393878686087956E-2</v>
      </c>
      <c r="P27" s="4">
        <v>0.23302144653034526</v>
      </c>
      <c r="Q27" s="4">
        <v>-4.2484200606426534E-4</v>
      </c>
      <c r="R27" s="4">
        <v>3.2077249970449903E-2</v>
      </c>
      <c r="S27" s="4">
        <v>0.26181007410335411</v>
      </c>
      <c r="T27" s="4">
        <v>0.11026447899371428</v>
      </c>
      <c r="U27" s="4">
        <v>-0.18089271435901985</v>
      </c>
      <c r="V27" s="4">
        <v>0.20144419345778838</v>
      </c>
      <c r="W27" s="4">
        <v>-4.8946897072153106E-2</v>
      </c>
      <c r="X27" s="4">
        <v>-7.0947122982096253E-2</v>
      </c>
      <c r="Y27" s="4">
        <v>-6.7715380339390771E-2</v>
      </c>
      <c r="Z27" s="4">
        <v>3.9310431252746414E-2</v>
      </c>
      <c r="AA27" s="4"/>
      <c r="AB27">
        <f>AVERAGE(D27:Z27)</f>
        <v>6.5489702176915521E-2</v>
      </c>
    </row>
    <row r="29" spans="1:28">
      <c r="A29" t="s">
        <v>26</v>
      </c>
      <c r="B29">
        <f>AVERAGE(B3:B27)</f>
        <v>0.16326202156815131</v>
      </c>
      <c r="C29">
        <f>AVERAGE(C4:C27)</f>
        <v>-7.6751444309398856E-2</v>
      </c>
      <c r="D29">
        <f>AVERAGE(D5:D27)</f>
        <v>0.16493605837024172</v>
      </c>
      <c r="E29">
        <f>AVERAGE(E6:E27)</f>
        <v>3.9681228389722462E-2</v>
      </c>
      <c r="F29">
        <f>AVERAGE(F7:F27)</f>
        <v>0.13488265843985475</v>
      </c>
      <c r="G29">
        <f>AVERAGE(G8:G27)</f>
        <v>0.14542459709920244</v>
      </c>
      <c r="H29">
        <f>AVERAGE(H9:H27)</f>
        <v>0.10758890282332705</v>
      </c>
      <c r="I29">
        <f>AVERAGE(I10:I27)</f>
        <v>0.12751902250508745</v>
      </c>
      <c r="J29">
        <f>AVERAGE(J11:J27)</f>
        <v>2.4874255862721156E-2</v>
      </c>
      <c r="K29">
        <f>AVERAGE(K12:K27)</f>
        <v>2.4364593006000107E-2</v>
      </c>
      <c r="L29">
        <f>AVERAGE(L13:L27)</f>
        <v>4.3755600652715304E-2</v>
      </c>
      <c r="M29">
        <f>AVERAGE(M14:M27)</f>
        <v>7.910232758651696E-2</v>
      </c>
      <c r="N29">
        <f>AVERAGE(N14:N26)</f>
        <v>2.6152609199580054E-2</v>
      </c>
    </row>
  </sheetData>
  <conditionalFormatting sqref="B3:Z27">
    <cfRule type="colorScale" priority="4">
      <colorScale>
        <cfvo type="min"/>
        <cfvo type="max"/>
        <color rgb="FFFF0000"/>
        <color rgb="FF00B050"/>
      </colorScale>
    </cfRule>
  </conditionalFormatting>
  <conditionalFormatting sqref="B29:G29">
    <cfRule type="colorScale" priority="3">
      <colorScale>
        <cfvo type="min"/>
        <cfvo type="max"/>
        <color rgb="FFFF7128"/>
        <color theme="9" tint="0.39997558519241921"/>
      </colorScale>
    </cfRule>
  </conditionalFormatting>
  <conditionalFormatting sqref="B29:N29">
    <cfRule type="colorScale" priority="2">
      <colorScale>
        <cfvo type="min"/>
        <cfvo type="max"/>
        <color rgb="FFFF0000"/>
        <color rgb="FF00B050"/>
      </colorScale>
    </cfRule>
  </conditionalFormatting>
  <conditionalFormatting sqref="AB11:AB27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7FE8-6E6E-554C-8907-4AB4E5BC1E07}">
  <dimension ref="A1:AB29"/>
  <sheetViews>
    <sheetView workbookViewId="0">
      <selection activeCell="AB24" sqref="AB24"/>
    </sheetView>
  </sheetViews>
  <sheetFormatPr baseColWidth="10" defaultRowHeight="16"/>
  <sheetData>
    <row r="1" spans="1:28">
      <c r="A1" s="5"/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0</v>
      </c>
      <c r="I1" s="5" t="s">
        <v>19</v>
      </c>
      <c r="J1" s="5" t="s">
        <v>20</v>
      </c>
      <c r="K1" s="5" t="s">
        <v>1</v>
      </c>
      <c r="L1" s="5" t="s">
        <v>2</v>
      </c>
      <c r="M1" s="5" t="s">
        <v>3</v>
      </c>
      <c r="N1" s="5" t="s">
        <v>21</v>
      </c>
      <c r="O1" s="5" t="s">
        <v>22</v>
      </c>
      <c r="P1" s="5" t="s">
        <v>4</v>
      </c>
      <c r="Q1" s="5" t="s">
        <v>5</v>
      </c>
      <c r="R1" s="5" t="s">
        <v>6</v>
      </c>
      <c r="S1" s="5" t="s">
        <v>23</v>
      </c>
      <c r="T1" s="5" t="s">
        <v>7</v>
      </c>
      <c r="U1" s="5" t="s">
        <v>24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25</v>
      </c>
    </row>
    <row r="2" spans="1:28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>
      <c r="A3" s="3" t="s">
        <v>14</v>
      </c>
      <c r="B3" s="3">
        <v>-5.1600415512465355E-7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>
      <c r="A4" s="3" t="s">
        <v>15</v>
      </c>
      <c r="B4" s="3">
        <v>1.8358518005540167E-6</v>
      </c>
      <c r="C4" s="3">
        <v>5.0408587257617748E-8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>
      <c r="A5" s="3" t="s">
        <v>16</v>
      </c>
      <c r="B5" s="3">
        <v>2.1955678670360108E-7</v>
      </c>
      <c r="C5" s="3">
        <v>1.0045706371191127E-7</v>
      </c>
      <c r="D5" s="3">
        <v>3.789335180055402E-7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>
      <c r="A6" s="3" t="s">
        <v>17</v>
      </c>
      <c r="B6" s="3">
        <v>2.1676246537396116E-6</v>
      </c>
      <c r="C6" s="3">
        <v>3.9726454293628826E-7</v>
      </c>
      <c r="D6" s="3">
        <v>9.3076869806094201E-7</v>
      </c>
      <c r="E6" s="3">
        <v>-2.923822714681443E-8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>
      <c r="A7" s="3" t="s">
        <v>18</v>
      </c>
      <c r="B7" s="3">
        <v>1.968116343490305E-6</v>
      </c>
      <c r="C7" s="3">
        <v>-6.4957063711911411E-7</v>
      </c>
      <c r="D7" s="3">
        <v>9.5382271468144086E-7</v>
      </c>
      <c r="E7" s="3">
        <v>3.8325484764542937E-7</v>
      </c>
      <c r="F7" s="3">
        <v>1.8736980609418279E-6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>
      <c r="A8" s="3" t="s">
        <v>0</v>
      </c>
      <c r="B8" s="3">
        <v>7.599792243767314E-7</v>
      </c>
      <c r="C8" s="3">
        <v>-2.2320637119113562E-7</v>
      </c>
      <c r="D8" s="3">
        <v>4.0783240997229919E-7</v>
      </c>
      <c r="E8" s="3">
        <v>2.8360110803324098E-7</v>
      </c>
      <c r="F8" s="3">
        <v>2.3263850415512453E-7</v>
      </c>
      <c r="G8" s="3">
        <v>2.1372576177285316E-7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>
      <c r="A9" s="3" t="s">
        <v>19</v>
      </c>
      <c r="B9" s="3">
        <v>1.3639196675900275E-6</v>
      </c>
      <c r="C9" s="3">
        <v>1.5458448753462615E-7</v>
      </c>
      <c r="D9" s="3">
        <v>1.9623268698060949E-7</v>
      </c>
      <c r="E9" s="3">
        <v>-1.6853185595567868E-7</v>
      </c>
      <c r="F9" s="3">
        <v>1.1748337950138503E-6</v>
      </c>
      <c r="G9" s="3">
        <v>6.353185595567868E-7</v>
      </c>
      <c r="H9" s="3">
        <v>5.4529085872576162E-7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>
      <c r="A10" s="3" t="s">
        <v>20</v>
      </c>
      <c r="B10" s="3">
        <v>-2.1895429362880883E-7</v>
      </c>
      <c r="C10" s="3">
        <v>-4.0326177285318568E-7</v>
      </c>
      <c r="D10" s="3">
        <v>-1.6396814404432139E-7</v>
      </c>
      <c r="E10" s="3">
        <v>3.2340720221606677E-8</v>
      </c>
      <c r="F10" s="3">
        <v>8.8087950138504178E-7</v>
      </c>
      <c r="G10" s="3">
        <v>1.0331717451523548E-6</v>
      </c>
      <c r="H10" s="3">
        <v>-1.3088642659279251E-9</v>
      </c>
      <c r="I10" s="3">
        <v>7.9930747922437685E-7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>
      <c r="A11" s="3" t="s">
        <v>1</v>
      </c>
      <c r="B11" s="3">
        <v>-2.2078947368421056E-7</v>
      </c>
      <c r="C11" s="3">
        <v>-7.27368421052632E-7</v>
      </c>
      <c r="D11" s="3">
        <v>-1.9499999999999991E-7</v>
      </c>
      <c r="E11" s="3">
        <v>1.6657894736842105E-7</v>
      </c>
      <c r="F11" s="3">
        <v>1.1447368421052633E-7</v>
      </c>
      <c r="G11" s="3">
        <v>5.4131578947368412E-7</v>
      </c>
      <c r="H11" s="3">
        <v>-1.0894736842105271E-7</v>
      </c>
      <c r="I11" s="3">
        <v>1.9947368421052638E-7</v>
      </c>
      <c r="J11" s="3">
        <v>6.0789473684210544E-7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>
      <c r="A12" s="3" t="s">
        <v>2</v>
      </c>
      <c r="B12" s="3">
        <v>2.2502770083102473E-7</v>
      </c>
      <c r="C12" s="3">
        <v>-4.5695290858725762E-7</v>
      </c>
      <c r="D12" s="3">
        <v>9.0297783933517999E-7</v>
      </c>
      <c r="E12" s="3">
        <v>-9.2783933518005607E-8</v>
      </c>
      <c r="F12" s="3">
        <v>1.4120083102493075E-6</v>
      </c>
      <c r="G12" s="3">
        <v>2.5354709141274237E-6</v>
      </c>
      <c r="H12" s="3">
        <v>-2.7581717451523543E-7</v>
      </c>
      <c r="I12" s="3">
        <v>6.4085872576177269E-8</v>
      </c>
      <c r="J12" s="3">
        <v>7.9727146814404422E-7</v>
      </c>
      <c r="K12" s="3">
        <v>-8.3684210526315731E-8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>
      <c r="A13" s="3" t="s">
        <v>3</v>
      </c>
      <c r="B13" s="3">
        <v>1.058871191135734E-6</v>
      </c>
      <c r="C13" s="3">
        <v>4.4648891966758999E-7</v>
      </c>
      <c r="D13" s="3">
        <v>1.3845083102493071E-6</v>
      </c>
      <c r="E13" s="3">
        <v>6.4732686980609403E-7</v>
      </c>
      <c r="F13" s="3">
        <v>7.994113573407201E-7</v>
      </c>
      <c r="G13" s="3">
        <v>6.0173130193905803E-7</v>
      </c>
      <c r="H13" s="3">
        <v>3.5007617728531852E-7</v>
      </c>
      <c r="I13" s="3">
        <v>8.7382271468143991E-8</v>
      </c>
      <c r="J13" s="3">
        <v>2.1125346260387803E-7</v>
      </c>
      <c r="K13" s="3">
        <v>-5.9078947368421051E-7</v>
      </c>
      <c r="L13" s="3">
        <v>3.9077562326869798E-7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>
      <c r="A14" s="3" t="s">
        <v>21</v>
      </c>
      <c r="B14" s="3">
        <v>4.4749999999999995E-7</v>
      </c>
      <c r="C14" s="3">
        <v>-5.5513157894736832E-7</v>
      </c>
      <c r="D14" s="3">
        <v>3.3171052631578934E-7</v>
      </c>
      <c r="E14" s="3">
        <v>-2.3684210526316345E-9</v>
      </c>
      <c r="F14" s="3">
        <v>5.4065789473684233E-7</v>
      </c>
      <c r="G14" s="3">
        <v>1.2868421052631582E-6</v>
      </c>
      <c r="H14" s="3">
        <v>4.0921052631578923E-8</v>
      </c>
      <c r="I14" s="3">
        <v>4.2631578947368422E-7</v>
      </c>
      <c r="J14" s="3">
        <v>3.6539473684210522E-7</v>
      </c>
      <c r="K14" s="3">
        <v>5.2368421052631525E-8</v>
      </c>
      <c r="L14" s="3">
        <v>1.4294736842105263E-6</v>
      </c>
      <c r="M14" s="3">
        <v>2.6381578947368418E-7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t="s">
        <v>26</v>
      </c>
    </row>
    <row r="15" spans="1:28">
      <c r="A15" s="3" t="s">
        <v>22</v>
      </c>
      <c r="B15" s="3">
        <v>1.0012534626038777E-6</v>
      </c>
      <c r="C15" s="3">
        <v>-6.2672437673130218E-7</v>
      </c>
      <c r="D15" s="3">
        <v>7.3981301939058161E-7</v>
      </c>
      <c r="E15" s="3">
        <v>-4.5182825484764536E-7</v>
      </c>
      <c r="F15" s="3">
        <v>-8.682132963988917E-8</v>
      </c>
      <c r="G15" s="3">
        <v>1.4801939058171751E-7</v>
      </c>
      <c r="H15" s="3">
        <v>7.5427285318559531E-7</v>
      </c>
      <c r="I15" s="3">
        <v>4.0560941828254848E-7</v>
      </c>
      <c r="J15" s="3">
        <v>-6.4497922437673123E-7</v>
      </c>
      <c r="K15" s="3">
        <v>1.1052631578947383E-8</v>
      </c>
      <c r="L15" s="3">
        <v>-1.9824099722991682E-7</v>
      </c>
      <c r="M15" s="3">
        <v>1.2154432132963986E-7</v>
      </c>
      <c r="N15" s="3">
        <v>1.7934210526315787E-7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>
        <f>AVERAGE(D15:N15)</f>
        <v>8.8889448501636847E-8</v>
      </c>
    </row>
    <row r="16" spans="1:28">
      <c r="A16" s="3" t="s">
        <v>4</v>
      </c>
      <c r="B16" s="3">
        <v>1.3614265927977822E-7</v>
      </c>
      <c r="C16" s="3">
        <v>1.3819252077562326E-7</v>
      </c>
      <c r="D16" s="3">
        <v>7.7000692520775639E-7</v>
      </c>
      <c r="E16" s="3">
        <v>-3.5429362880886408E-8</v>
      </c>
      <c r="F16" s="3">
        <v>3.5514542936288087E-7</v>
      </c>
      <c r="G16" s="3">
        <v>3.077146814404433E-7</v>
      </c>
      <c r="H16" s="3">
        <v>6.3201523545706347E-7</v>
      </c>
      <c r="I16" s="3">
        <v>-1.1468144044321342E-7</v>
      </c>
      <c r="J16" s="3">
        <v>-7.7090720221606664E-7</v>
      </c>
      <c r="K16" s="3">
        <v>-7.5263157894736841E-8</v>
      </c>
      <c r="L16" s="3">
        <v>7.2576177285318503E-8</v>
      </c>
      <c r="M16" s="3">
        <v>5.4231301939058171E-8</v>
      </c>
      <c r="N16" s="3">
        <v>1.3552631578947551E-8</v>
      </c>
      <c r="O16" s="3">
        <v>5.1762465373961222E-7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>
        <f>AVERAGE(D16:O16)</f>
        <v>1.4388215604801478E-7</v>
      </c>
    </row>
    <row r="17" spans="1:28">
      <c r="A17" s="3" t="s">
        <v>5</v>
      </c>
      <c r="B17" s="3">
        <v>-8.1650277008310232E-7</v>
      </c>
      <c r="C17" s="3">
        <v>2.9061634349030472E-7</v>
      </c>
      <c r="D17" s="3">
        <v>1.9917590027700827E-7</v>
      </c>
      <c r="E17" s="3">
        <v>1.6240997229916898E-7</v>
      </c>
      <c r="F17" s="3">
        <v>-8.3862188365650959E-7</v>
      </c>
      <c r="G17" s="3">
        <v>-1.4515235457063722E-7</v>
      </c>
      <c r="H17" s="3">
        <v>-1.2928670360110801E-7</v>
      </c>
      <c r="I17" s="3">
        <v>-5.9487534626038763E-8</v>
      </c>
      <c r="J17" s="3">
        <v>9.0062326869806071E-8</v>
      </c>
      <c r="K17" s="3">
        <v>2.4052631578947369E-7</v>
      </c>
      <c r="L17" s="3">
        <v>-1.55775623268698E-7</v>
      </c>
      <c r="M17" s="3">
        <v>-2.8957756232686983E-7</v>
      </c>
      <c r="N17" s="3">
        <v>-1.8723684210526312E-7</v>
      </c>
      <c r="O17" s="3">
        <v>-3.0970221606648199E-7</v>
      </c>
      <c r="P17" s="3">
        <v>-2.4002077562326861E-7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>
        <f>AVERAGE(D17:P17)</f>
        <v>-1.278989985084168E-7</v>
      </c>
    </row>
    <row r="18" spans="1:28">
      <c r="A18" s="3" t="s">
        <v>6</v>
      </c>
      <c r="B18" s="3">
        <v>7.2504155124653741E-7</v>
      </c>
      <c r="C18" s="3">
        <v>-2.0963988919667593E-7</v>
      </c>
      <c r="D18" s="3">
        <v>2.7065096952908592E-7</v>
      </c>
      <c r="E18" s="3">
        <v>2.4253462603878113E-7</v>
      </c>
      <c r="F18" s="3">
        <v>1.0855124653739615E-6</v>
      </c>
      <c r="G18" s="3">
        <v>2.7281163434903048E-7</v>
      </c>
      <c r="H18" s="3">
        <v>2.6153739612188368E-7</v>
      </c>
      <c r="I18" s="3">
        <v>1.7310249307479232E-7</v>
      </c>
      <c r="J18" s="3">
        <v>-1.8606648199445992E-7</v>
      </c>
      <c r="K18" s="3">
        <v>4.6842105263157891E-8</v>
      </c>
      <c r="L18" s="3">
        <v>-6.5734072022160719E-8</v>
      </c>
      <c r="M18" s="3">
        <v>3.9668975069252088E-7</v>
      </c>
      <c r="N18" s="3">
        <v>-3.1184210526315787E-7</v>
      </c>
      <c r="O18" s="3">
        <v>2.0803324099722991E-7</v>
      </c>
      <c r="P18" s="3">
        <v>2.5518005540166199E-7</v>
      </c>
      <c r="Q18" s="3">
        <v>1.1146814404432135E-7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>
        <f>AVERAGE(D18:Q18)</f>
        <v>1.97194301543332E-7</v>
      </c>
    </row>
    <row r="19" spans="1:28">
      <c r="A19" s="3" t="s">
        <v>23</v>
      </c>
      <c r="B19" s="3">
        <v>8.8596260387811624E-7</v>
      </c>
      <c r="C19" s="3">
        <v>-4.0266620498614968E-7</v>
      </c>
      <c r="D19" s="3">
        <v>7.5788781163434882E-7</v>
      </c>
      <c r="E19" s="3">
        <v>-6.6149584487534701E-8</v>
      </c>
      <c r="F19" s="3">
        <v>4.4695983379501406E-7</v>
      </c>
      <c r="G19" s="3">
        <v>7.8116343490305302E-9</v>
      </c>
      <c r="H19" s="3">
        <v>1.7561634349030471E-7</v>
      </c>
      <c r="I19" s="3">
        <v>-2.0321329639889195E-7</v>
      </c>
      <c r="J19" s="3">
        <v>-4.0698753462603874E-7</v>
      </c>
      <c r="K19" s="3">
        <v>-2.0552631578947363E-7</v>
      </c>
      <c r="L19" s="3">
        <v>7.7686980609418268E-8</v>
      </c>
      <c r="M19" s="3">
        <v>5.776108033240999E-7</v>
      </c>
      <c r="N19" s="3">
        <v>-8.0394736842105262E-8</v>
      </c>
      <c r="O19" s="3">
        <v>6.8553324099723002E-7</v>
      </c>
      <c r="P19" s="3">
        <v>5.4952216066482008E-7</v>
      </c>
      <c r="Q19" s="3">
        <v>-1.0050554016620496E-7</v>
      </c>
      <c r="R19" s="3">
        <v>2.8508310249307486E-7</v>
      </c>
      <c r="S19" s="3"/>
      <c r="T19" s="3"/>
      <c r="U19" s="3"/>
      <c r="V19" s="3"/>
      <c r="W19" s="3"/>
      <c r="X19" s="3"/>
      <c r="Y19" s="3"/>
      <c r="Z19" s="3"/>
      <c r="AA19" s="3"/>
      <c r="AB19">
        <f>AVERAGE(D19:R19)</f>
        <v>1.6672899353647278E-7</v>
      </c>
    </row>
    <row r="20" spans="1:28">
      <c r="A20" s="3" t="s">
        <v>7</v>
      </c>
      <c r="B20" s="3">
        <v>1.5281232686980614E-6</v>
      </c>
      <c r="C20" s="3">
        <v>-1.4867728531855933E-7</v>
      </c>
      <c r="D20" s="3">
        <v>8.1963296398891953E-7</v>
      </c>
      <c r="E20" s="3">
        <v>1.1617728531855959E-7</v>
      </c>
      <c r="F20" s="3">
        <v>5.1387119113573381E-7</v>
      </c>
      <c r="G20" s="3">
        <v>-4.0308864265927956E-7</v>
      </c>
      <c r="H20" s="3">
        <v>8.8450831024930735E-7</v>
      </c>
      <c r="I20" s="3">
        <v>1.4383795013850414E-6</v>
      </c>
      <c r="J20" s="3">
        <v>3.1729224376731305E-7</v>
      </c>
      <c r="K20" s="3">
        <v>-2.368421052631582E-8</v>
      </c>
      <c r="L20" s="3">
        <v>-6.162742382271471E-7</v>
      </c>
      <c r="M20" s="3">
        <v>1.1896883656509697E-6</v>
      </c>
      <c r="N20" s="3">
        <v>-4.5539473684210531E-7</v>
      </c>
      <c r="O20" s="3">
        <v>5.5457756232686989E-7</v>
      </c>
      <c r="P20" s="3">
        <v>3.7756925207756238E-7</v>
      </c>
      <c r="Q20" s="3">
        <v>2.1215373961218834E-7</v>
      </c>
      <c r="R20" s="3">
        <v>4.4598337950138501E-7</v>
      </c>
      <c r="S20" s="3">
        <v>7.5558864265927984E-7</v>
      </c>
      <c r="T20" s="3"/>
      <c r="U20" s="3"/>
      <c r="V20" s="3"/>
      <c r="W20" s="3"/>
      <c r="X20" s="3"/>
      <c r="Y20" s="3"/>
      <c r="Z20" s="3"/>
      <c r="AA20" s="3"/>
      <c r="AB20">
        <f>AVERAGE(D20:S20)</f>
        <v>3.8293628808864257E-7</v>
      </c>
    </row>
    <row r="21" spans="1:28">
      <c r="A21" s="3" t="s">
        <v>24</v>
      </c>
      <c r="B21" s="3">
        <v>4.5379501385041548E-7</v>
      </c>
      <c r="C21" s="3">
        <v>-4.4728531855955683E-7</v>
      </c>
      <c r="D21" s="3">
        <v>6.4770083102493052E-7</v>
      </c>
      <c r="E21" s="3">
        <v>-6.5083102493074767E-8</v>
      </c>
      <c r="F21" s="3">
        <v>4.2540166204986153E-7</v>
      </c>
      <c r="G21" s="3">
        <v>1.419252077562327E-6</v>
      </c>
      <c r="H21" s="3">
        <v>1.6567867036011082E-7</v>
      </c>
      <c r="I21" s="3">
        <v>4.4055401662049866E-7</v>
      </c>
      <c r="J21" s="3">
        <v>6.0803324099723013E-7</v>
      </c>
      <c r="K21" s="3">
        <v>4.4552631578947374E-7</v>
      </c>
      <c r="L21" s="3">
        <v>8.4549861495844885E-7</v>
      </c>
      <c r="M21" s="3">
        <v>-6.505540166204992E-8</v>
      </c>
      <c r="N21" s="3">
        <v>6.5105263157894724E-7</v>
      </c>
      <c r="O21" s="3">
        <v>4.0466759002770076E-7</v>
      </c>
      <c r="P21" s="3">
        <v>3.1451523545706381E-7</v>
      </c>
      <c r="Q21" s="3">
        <v>-1.2520775623268702E-7</v>
      </c>
      <c r="R21" s="3">
        <v>-1.5240997229916897E-7</v>
      </c>
      <c r="S21" s="3">
        <v>-3.6083102493074785E-7</v>
      </c>
      <c r="T21" s="3">
        <v>-6.3272853185595553E-7</v>
      </c>
      <c r="U21" s="3"/>
      <c r="V21" s="3"/>
      <c r="W21" s="3"/>
      <c r="X21" s="3"/>
      <c r="Y21" s="3"/>
      <c r="Z21" s="3"/>
      <c r="AA21" s="3"/>
      <c r="AB21">
        <f>AVERAGE(D21:T21)</f>
        <v>2.9215088805605343E-7</v>
      </c>
    </row>
    <row r="22" spans="1:28">
      <c r="A22" s="3" t="s">
        <v>8</v>
      </c>
      <c r="B22" s="3">
        <v>9.7833795013850411E-7</v>
      </c>
      <c r="C22" s="3">
        <v>-8.1572022160664845E-7</v>
      </c>
      <c r="D22" s="3">
        <v>9.9448753462603872E-7</v>
      </c>
      <c r="E22" s="3">
        <v>-3.7174515235457102E-8</v>
      </c>
      <c r="F22" s="3">
        <v>9.5871191135734068E-7</v>
      </c>
      <c r="G22" s="3">
        <v>2.125346260387812E-7</v>
      </c>
      <c r="H22" s="3">
        <v>3.8613573407202223E-7</v>
      </c>
      <c r="I22" s="3">
        <v>6.3484764542936299E-7</v>
      </c>
      <c r="J22" s="3">
        <v>6.4792243767313025E-7</v>
      </c>
      <c r="K22" s="3">
        <v>5.8078947368421082E-7</v>
      </c>
      <c r="L22" s="3">
        <v>-4.1952908587257533E-8</v>
      </c>
      <c r="M22" s="3">
        <v>8.774099722991692E-7</v>
      </c>
      <c r="N22" s="3">
        <v>-4.9394736842105291E-7</v>
      </c>
      <c r="O22" s="3">
        <v>3.7524930747922435E-7</v>
      </c>
      <c r="P22" s="3">
        <v>2.8832409972299151E-7</v>
      </c>
      <c r="Q22" s="3">
        <v>4.8864265927977818E-7</v>
      </c>
      <c r="R22" s="3">
        <v>2.3825484764542946E-7</v>
      </c>
      <c r="S22" s="3">
        <v>7.272853185595564E-8</v>
      </c>
      <c r="T22" s="3">
        <v>1.8811911357340731E-6</v>
      </c>
      <c r="U22" s="3">
        <v>2.5087257617728532E-7</v>
      </c>
      <c r="V22" s="3"/>
      <c r="W22" s="3"/>
      <c r="X22" s="3"/>
      <c r="Y22" s="3"/>
      <c r="Z22" s="3"/>
      <c r="AA22" s="3"/>
      <c r="AB22">
        <f>AVERAGE(D22:U22)</f>
        <v>4.6194598337950138E-7</v>
      </c>
    </row>
    <row r="23" spans="1:28">
      <c r="A23" s="3" t="s">
        <v>9</v>
      </c>
      <c r="B23" s="3">
        <v>7.6329639889196701E-7</v>
      </c>
      <c r="C23" s="3">
        <v>-5.2292243767313028E-7</v>
      </c>
      <c r="D23" s="3">
        <v>2.5515235457063722E-7</v>
      </c>
      <c r="E23" s="3">
        <v>-1.2681440443213307E-7</v>
      </c>
      <c r="F23" s="3">
        <v>7.3740997229916885E-7</v>
      </c>
      <c r="G23" s="3">
        <v>1.6289335180055396E-6</v>
      </c>
      <c r="H23" s="3">
        <v>1.6966759002769971E-8</v>
      </c>
      <c r="I23" s="3">
        <v>7.1700831024930768E-7</v>
      </c>
      <c r="J23" s="3">
        <v>3.1609418282548474E-7</v>
      </c>
      <c r="K23" s="3">
        <v>2.4684210526315791E-7</v>
      </c>
      <c r="L23" s="3">
        <v>9.5614958448753472E-7</v>
      </c>
      <c r="M23" s="3">
        <v>-1.6875346260387823E-7</v>
      </c>
      <c r="N23" s="3">
        <v>1.8228947368421055E-6</v>
      </c>
      <c r="O23" s="3">
        <v>2.6853185595567878E-7</v>
      </c>
      <c r="P23" s="3">
        <v>-2.865927977839334E-7</v>
      </c>
      <c r="Q23" s="3">
        <v>-2.3861495844875337E-7</v>
      </c>
      <c r="R23" s="3">
        <v>2.0001385041551243E-7</v>
      </c>
      <c r="S23" s="3">
        <v>4.7001385041551249E-7</v>
      </c>
      <c r="T23" s="3">
        <v>1.7047091412742409E-7</v>
      </c>
      <c r="U23" s="3">
        <v>4.4170360110803321E-7</v>
      </c>
      <c r="V23" s="3">
        <v>-6.3081717451523564E-7</v>
      </c>
      <c r="W23" s="3"/>
      <c r="X23" s="3"/>
      <c r="Y23" s="3"/>
      <c r="Z23" s="3"/>
      <c r="AA23" s="3"/>
      <c r="AB23">
        <f>AVERAGE(D23:V23)</f>
        <v>3.577154104096807E-7</v>
      </c>
    </row>
    <row r="24" spans="1:28">
      <c r="A24" s="3" t="s">
        <v>10</v>
      </c>
      <c r="B24" s="3">
        <v>-4.4977146814404406E-7</v>
      </c>
      <c r="C24" s="3">
        <v>-4.5762465373961221E-7</v>
      </c>
      <c r="D24" s="3">
        <v>-1.1090512465373961E-6</v>
      </c>
      <c r="E24" s="3">
        <v>-6.1454293628808877E-8</v>
      </c>
      <c r="F24" s="3">
        <v>-1.3711288088642658E-6</v>
      </c>
      <c r="G24" s="3">
        <v>-1.1101939058171746E-6</v>
      </c>
      <c r="H24" s="3">
        <v>6.1135041551246542E-7</v>
      </c>
      <c r="I24" s="3">
        <v>-9.0304709141274114E-8</v>
      </c>
      <c r="J24" s="3">
        <v>-9.458656509695293E-7</v>
      </c>
      <c r="K24" s="3">
        <v>-1.1118421052631581E-6</v>
      </c>
      <c r="L24" s="3">
        <v>-1.1549584487534627E-6</v>
      </c>
      <c r="M24" s="3">
        <v>-1.0445221606648201E-6</v>
      </c>
      <c r="N24" s="3">
        <v>-2.4486842105263154E-7</v>
      </c>
      <c r="O24" s="3">
        <v>1.1063019390581713E-7</v>
      </c>
      <c r="P24" s="3">
        <v>8.7888504155124641E-7</v>
      </c>
      <c r="Q24" s="3">
        <v>8.2943213296398807E-8</v>
      </c>
      <c r="R24" s="3">
        <v>4.1677285318559568E-7</v>
      </c>
      <c r="S24" s="3">
        <v>-7.1230609418282552E-7</v>
      </c>
      <c r="T24" s="3">
        <v>2.8040858725761768E-7</v>
      </c>
      <c r="U24" s="3">
        <v>-6.7193905817174524E-7</v>
      </c>
      <c r="V24" s="3">
        <v>-8.2493074792243812E-8</v>
      </c>
      <c r="W24" s="3">
        <v>-7.2950138504154949E-8</v>
      </c>
      <c r="X24" s="3"/>
      <c r="Y24" s="3"/>
      <c r="Z24" s="3"/>
      <c r="AA24" s="3"/>
      <c r="AB24">
        <f>AVERAGE(D24:W24)</f>
        <v>-3.701443905817175E-7</v>
      </c>
    </row>
    <row r="25" spans="1:28">
      <c r="A25" s="3" t="s">
        <v>11</v>
      </c>
      <c r="B25" s="3">
        <v>1.2355470914127421E-6</v>
      </c>
      <c r="C25" s="3">
        <v>-2.8898891966758875E-8</v>
      </c>
      <c r="D25" s="3">
        <v>1.6924307479224381E-6</v>
      </c>
      <c r="E25" s="3">
        <v>2.5403047091412734E-7</v>
      </c>
      <c r="F25" s="3">
        <v>5.8420360110803322E-7</v>
      </c>
      <c r="G25" s="3">
        <v>-2.4977839335180052E-7</v>
      </c>
      <c r="H25" s="3">
        <v>3.9918975069252044E-7</v>
      </c>
      <c r="I25" s="3">
        <v>9.578670360110805E-7</v>
      </c>
      <c r="J25" s="3">
        <v>9.9930747922438099E-9</v>
      </c>
      <c r="K25" s="3">
        <v>5.0789473684210617E-8</v>
      </c>
      <c r="L25" s="3">
        <v>-2.0944598337950146E-7</v>
      </c>
      <c r="M25" s="3">
        <v>1.286080332409971E-7</v>
      </c>
      <c r="N25" s="3">
        <v>-8.618421052631584E-8</v>
      </c>
      <c r="O25" s="3">
        <v>3.7020083102493074E-7</v>
      </c>
      <c r="P25" s="3">
        <v>5.5640581717451527E-7</v>
      </c>
      <c r="Q25" s="3">
        <v>3.4586565096952906E-7</v>
      </c>
      <c r="R25" s="3">
        <v>5.7635734072022168E-7</v>
      </c>
      <c r="S25" s="3">
        <v>3.5017313019390584E-7</v>
      </c>
      <c r="T25" s="3">
        <v>2.244390581717451E-7</v>
      </c>
      <c r="U25" s="3">
        <v>4.3747922437673152E-7</v>
      </c>
      <c r="V25" s="3">
        <v>6.9465373961218862E-7</v>
      </c>
      <c r="W25" s="3">
        <v>3.0138504155124565E-8</v>
      </c>
      <c r="X25" s="3">
        <v>-1.8871883656509716E-7</v>
      </c>
      <c r="Y25" s="3"/>
      <c r="Z25" s="3"/>
      <c r="AA25" s="3"/>
      <c r="AB25">
        <f>AVERAGE(D25:X25)</f>
        <v>3.2993800290199184E-7</v>
      </c>
    </row>
    <row r="26" spans="1:28">
      <c r="A26" s="3" t="s">
        <v>12</v>
      </c>
      <c r="B26" s="3">
        <v>1.3522506925207749E-6</v>
      </c>
      <c r="C26" s="3">
        <v>1.6218144044321327E-7</v>
      </c>
      <c r="D26" s="3">
        <v>3.109626038781163E-7</v>
      </c>
      <c r="E26" s="3">
        <v>5.7160664819944632E-8</v>
      </c>
      <c r="F26" s="3">
        <v>8.9995152354570635E-7</v>
      </c>
      <c r="G26" s="3">
        <v>3.0339335180055392E-7</v>
      </c>
      <c r="H26" s="3">
        <v>2.0117728531855963E-8</v>
      </c>
      <c r="I26" s="3">
        <v>2.8849030470914117E-7</v>
      </c>
      <c r="J26" s="3">
        <v>1.3653047091412744E-7</v>
      </c>
      <c r="K26" s="3">
        <v>5.5973684210526315E-7</v>
      </c>
      <c r="L26" s="3">
        <v>1.0466759002770084E-7</v>
      </c>
      <c r="M26" s="3">
        <v>2.4630886426592789E-7</v>
      </c>
      <c r="N26" s="3">
        <v>-6.1842105263158713E-9</v>
      </c>
      <c r="O26" s="3">
        <v>-4.8201523545706395E-7</v>
      </c>
      <c r="P26" s="3">
        <v>2.9668282548476454E-7</v>
      </c>
      <c r="Q26" s="3">
        <v>-4.8157202216066459E-7</v>
      </c>
      <c r="R26" s="3">
        <v>2.060803324099723E-7</v>
      </c>
      <c r="S26" s="3">
        <v>4.4858033240997241E-7</v>
      </c>
      <c r="T26" s="3">
        <v>2.9475761772853173E-7</v>
      </c>
      <c r="U26" s="3">
        <v>-1.3975069252077562E-7</v>
      </c>
      <c r="V26" s="3">
        <v>-7.7268698060941831E-7</v>
      </c>
      <c r="W26" s="3">
        <v>-1.7451523545706386E-8</v>
      </c>
      <c r="X26" s="3">
        <v>-8.4076869806094182E-7</v>
      </c>
      <c r="Y26" s="3">
        <v>3.2567174515235461E-7</v>
      </c>
      <c r="Z26" s="3"/>
      <c r="AA26" s="3"/>
      <c r="AB26">
        <f>AVERAGE(D26:Y26)</f>
        <v>7.9939247041047582E-8</v>
      </c>
    </row>
    <row r="27" spans="1:28" ht="17" thickBot="1">
      <c r="A27" s="4" t="s">
        <v>25</v>
      </c>
      <c r="B27" s="4">
        <v>1.4499307479224358E-7</v>
      </c>
      <c r="C27" s="4">
        <v>7.9369806094182758E-8</v>
      </c>
      <c r="D27" s="4">
        <v>2.9050554016620517E-7</v>
      </c>
      <c r="E27" s="4">
        <v>5.4207756232686979E-7</v>
      </c>
      <c r="F27" s="4">
        <v>-2.0517313019390567E-7</v>
      </c>
      <c r="G27" s="4">
        <v>5.3185595567867069E-7</v>
      </c>
      <c r="H27" s="4">
        <v>1.2786911357340712E-6</v>
      </c>
      <c r="I27" s="4">
        <v>1.1220221606648191E-7</v>
      </c>
      <c r="J27" s="4">
        <v>-1.9543628808864268E-7</v>
      </c>
      <c r="K27" s="4">
        <v>6.4421052631578952E-7</v>
      </c>
      <c r="L27" s="4">
        <v>1.5016620498614966E-7</v>
      </c>
      <c r="M27" s="4">
        <v>1.1925692520775625E-6</v>
      </c>
      <c r="N27" s="4">
        <v>-3.5144736842105253E-7</v>
      </c>
      <c r="O27" s="4">
        <v>3.0686288088642676E-7</v>
      </c>
      <c r="P27" s="4">
        <v>1.0998822714681441E-6</v>
      </c>
      <c r="Q27" s="4">
        <v>-1.779778393351773E-9</v>
      </c>
      <c r="R27" s="4">
        <v>1.0630193905817175E-7</v>
      </c>
      <c r="S27" s="4">
        <v>9.9038088642659289E-7</v>
      </c>
      <c r="T27" s="4">
        <v>6.0729224376731329E-7</v>
      </c>
      <c r="U27" s="4">
        <v>-7.0854570637119119E-7</v>
      </c>
      <c r="V27" s="4">
        <v>1.2963434903047091E-6</v>
      </c>
      <c r="W27" s="4">
        <v>-2.5259002770083099E-7</v>
      </c>
      <c r="X27" s="4">
        <v>-4.9297091412742386E-7</v>
      </c>
      <c r="Y27" s="4">
        <v>-3.7763850415512446E-7</v>
      </c>
      <c r="Z27" s="4">
        <v>1.5258310249307472E-7</v>
      </c>
      <c r="AA27" s="4"/>
      <c r="AB27">
        <f>AVERAGE(D27:Z27)</f>
        <v>2.920149343610743E-7</v>
      </c>
    </row>
    <row r="29" spans="1:28">
      <c r="A29" t="s">
        <v>26</v>
      </c>
      <c r="B29">
        <f>AVERAGE(B3:B27)</f>
        <v>6.8116675900277017E-7</v>
      </c>
      <c r="C29">
        <f>AVERAGE(C4:C27)</f>
        <v>-2.0233696906740541E-7</v>
      </c>
      <c r="D29">
        <f>AVERAGE(D5:D27)</f>
        <v>5.1161628327110686E-7</v>
      </c>
      <c r="E29">
        <f>AVERAGE(E6:E27)</f>
        <v>7.9574414505162404E-8</v>
      </c>
      <c r="F29">
        <f>AVERAGE(F7:F27)</f>
        <v>5.0162016884316041E-7</v>
      </c>
      <c r="G29">
        <f>AVERAGE(G8:G27)</f>
        <v>4.8858448753462604E-7</v>
      </c>
      <c r="H29">
        <f>AVERAGE(H9:H27)</f>
        <v>3.1615833211838453E-7</v>
      </c>
      <c r="I29">
        <f>AVERAGE(I10:I27)</f>
        <v>3.4871883656509705E-7</v>
      </c>
      <c r="J29">
        <f>AVERAGE(J11:J27)</f>
        <v>5.6323529411764693E-8</v>
      </c>
      <c r="K29">
        <f>AVERAGE(K12:K27)</f>
        <v>4.9243421052631595E-8</v>
      </c>
      <c r="L29">
        <f>AVERAGE(L13:L27)</f>
        <v>1.0564081255771008E-7</v>
      </c>
      <c r="M29">
        <f>AVERAGE(M14:M27)</f>
        <v>2.486119905025722E-7</v>
      </c>
      <c r="N29">
        <f>AVERAGE(N14:N26)</f>
        <v>6.6732456140350863E-8</v>
      </c>
    </row>
  </sheetData>
  <conditionalFormatting sqref="B3:Z27">
    <cfRule type="colorScale" priority="4">
      <colorScale>
        <cfvo type="min"/>
        <cfvo type="max"/>
        <color rgb="FFFF0000"/>
        <color rgb="FF00B050"/>
      </colorScale>
    </cfRule>
  </conditionalFormatting>
  <conditionalFormatting sqref="B29:G29">
    <cfRule type="colorScale" priority="3">
      <colorScale>
        <cfvo type="min"/>
        <cfvo type="max"/>
        <color rgb="FFFF7128"/>
        <color theme="9" tint="0.39997558519241921"/>
      </colorScale>
    </cfRule>
  </conditionalFormatting>
  <conditionalFormatting sqref="B29:N29">
    <cfRule type="colorScale" priority="2">
      <colorScale>
        <cfvo type="min"/>
        <cfvo type="max"/>
        <color rgb="FFFF0000"/>
        <color rgb="FF00B050"/>
      </colorScale>
    </cfRule>
  </conditionalFormatting>
  <conditionalFormatting sqref="AB14:AB27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694A-24AE-9F42-BC27-1727BDB37655}">
  <dimension ref="A1:AF80"/>
  <sheetViews>
    <sheetView workbookViewId="0">
      <selection activeCell="H12" sqref="H12"/>
    </sheetView>
  </sheetViews>
  <sheetFormatPr baseColWidth="10" defaultRowHeight="16"/>
  <cols>
    <col min="28" max="28" width="10" style="11" customWidth="1"/>
    <col min="29" max="29" width="10.5" customWidth="1"/>
    <col min="30" max="30" width="11.33203125" customWidth="1"/>
  </cols>
  <sheetData>
    <row r="1" spans="1:3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0</v>
      </c>
      <c r="H1" t="s">
        <v>19</v>
      </c>
      <c r="I1" t="s">
        <v>20</v>
      </c>
      <c r="J1" t="s">
        <v>1</v>
      </c>
      <c r="K1" t="s">
        <v>2</v>
      </c>
      <c r="L1" t="s">
        <v>3</v>
      </c>
      <c r="M1" t="s">
        <v>21</v>
      </c>
      <c r="N1" t="s">
        <v>22</v>
      </c>
      <c r="O1" t="s">
        <v>4</v>
      </c>
      <c r="P1" t="s">
        <v>5</v>
      </c>
      <c r="Q1" t="s">
        <v>6</v>
      </c>
      <c r="R1" t="s">
        <v>23</v>
      </c>
      <c r="S1" t="s">
        <v>7</v>
      </c>
      <c r="T1" t="s">
        <v>24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25</v>
      </c>
      <c r="AB1" s="11" t="s">
        <v>28</v>
      </c>
      <c r="AC1" t="s">
        <v>47</v>
      </c>
      <c r="AD1" t="s">
        <v>143</v>
      </c>
      <c r="AF1" t="s">
        <v>50</v>
      </c>
    </row>
    <row r="2" spans="1:32">
      <c r="A2" s="2">
        <v>1.6000000000000001E-3</v>
      </c>
      <c r="B2" s="1">
        <v>3.3999999999999998E-3</v>
      </c>
      <c r="C2" s="1">
        <v>-1.5E-3</v>
      </c>
      <c r="D2" s="1">
        <v>1E-4</v>
      </c>
      <c r="E2" s="1">
        <v>3.8999999999999998E-3</v>
      </c>
      <c r="F2" s="1">
        <v>1.2999999999999999E-3</v>
      </c>
      <c r="G2" s="1">
        <v>-1.6999999999999999E-3</v>
      </c>
      <c r="H2" s="1">
        <v>2.5000000000000001E-3</v>
      </c>
      <c r="I2" s="1">
        <v>4.0000000000000001E-3</v>
      </c>
      <c r="J2" s="2">
        <v>5.0000000000000001E-4</v>
      </c>
      <c r="K2" s="2">
        <v>5.9999999999999995E-4</v>
      </c>
      <c r="L2" s="1">
        <v>1.4E-3</v>
      </c>
      <c r="M2" s="1">
        <v>0</v>
      </c>
      <c r="N2" s="1">
        <v>-3.5999999999999999E-3</v>
      </c>
      <c r="O2" s="2">
        <v>8.0000000000000004E-4</v>
      </c>
      <c r="P2" s="2">
        <v>-1.1000000000000001E-3</v>
      </c>
      <c r="Q2" s="1">
        <v>5.9999999999999995E-4</v>
      </c>
      <c r="R2" s="1">
        <v>-1.2999999999999999E-3</v>
      </c>
      <c r="S2" s="1">
        <v>2.8E-3</v>
      </c>
      <c r="T2" s="1">
        <v>1E-3</v>
      </c>
      <c r="U2" s="1">
        <v>1.1000000000000001E-3</v>
      </c>
      <c r="V2" s="1">
        <v>1.1999999999999999E-3</v>
      </c>
      <c r="W2" s="2">
        <v>3.2000000000000002E-3</v>
      </c>
      <c r="X2" s="2">
        <v>-1.1999999999999999E-3</v>
      </c>
      <c r="Y2" s="2">
        <v>2.0999999999999999E-3</v>
      </c>
      <c r="Z2" s="1">
        <v>-2.0999999999999999E-3</v>
      </c>
      <c r="AA2" t="s">
        <v>49</v>
      </c>
      <c r="AB2" s="11">
        <f>SUM(A2:Z2)</f>
        <v>1.9600000000000003E-2</v>
      </c>
      <c r="AC2" s="11">
        <f>AVERAGE(A2:Z39)</f>
        <v>1.3138663967611321E-3</v>
      </c>
      <c r="AD2" s="20">
        <f>STDEV(A2:Z39)</f>
        <v>1.8903744959447373E-3</v>
      </c>
      <c r="AF2" s="8">
        <v>2.3E-3</v>
      </c>
    </row>
    <row r="3" spans="1:32">
      <c r="A3" s="2">
        <v>1.2999999999999999E-3</v>
      </c>
      <c r="B3" s="1">
        <v>2.5000000000000001E-3</v>
      </c>
      <c r="C3" s="1">
        <v>2.0999999999999999E-3</v>
      </c>
      <c r="D3" s="1">
        <v>2.0000000000000001E-4</v>
      </c>
      <c r="E3" s="1">
        <v>2.0999999999999999E-3</v>
      </c>
      <c r="F3" s="1">
        <v>1E-3</v>
      </c>
      <c r="G3" s="1">
        <v>4.0000000000000002E-4</v>
      </c>
      <c r="H3" s="1">
        <v>-1.6000000000000001E-3</v>
      </c>
      <c r="I3" s="1">
        <v>5.9999999999999995E-4</v>
      </c>
      <c r="J3" s="2">
        <v>1.1000000000000001E-3</v>
      </c>
      <c r="K3" s="2">
        <v>8.0000000000000004E-4</v>
      </c>
      <c r="L3" s="1">
        <v>2E-3</v>
      </c>
      <c r="M3" s="1">
        <v>1.6999999999999999E-3</v>
      </c>
      <c r="N3" s="1">
        <v>8.0000000000000004E-4</v>
      </c>
      <c r="O3" s="2">
        <v>8.0000000000000004E-4</v>
      </c>
      <c r="P3" s="2">
        <v>0</v>
      </c>
      <c r="Q3" s="1">
        <v>-1.5E-3</v>
      </c>
      <c r="R3" s="1">
        <v>2.0000000000000001E-4</v>
      </c>
      <c r="S3" s="1">
        <v>-1.6000000000000001E-3</v>
      </c>
      <c r="T3" s="1">
        <v>2.0000000000000001E-4</v>
      </c>
      <c r="U3" s="1">
        <v>4.0000000000000002E-4</v>
      </c>
      <c r="V3" s="1">
        <v>-1.4E-3</v>
      </c>
      <c r="W3" s="2">
        <v>2.9999999999999997E-4</v>
      </c>
      <c r="X3" s="2">
        <v>-3.5999999999999999E-3</v>
      </c>
      <c r="Y3" s="2">
        <v>2E-3</v>
      </c>
      <c r="Z3" s="1">
        <v>2.8E-3</v>
      </c>
      <c r="AB3" s="11">
        <f t="shared" ref="AB3:AB66" si="0">SUM(A3:Z3)</f>
        <v>1.3599999999999999E-2</v>
      </c>
      <c r="AF3" s="8">
        <v>1.0500000000000001E-2</v>
      </c>
    </row>
    <row r="4" spans="1:32">
      <c r="A4" s="2">
        <v>1.2999999999999999E-3</v>
      </c>
      <c r="B4" s="1">
        <v>2.9999999999999997E-4</v>
      </c>
      <c r="C4" s="1">
        <v>4.0000000000000002E-4</v>
      </c>
      <c r="D4" s="1">
        <v>-8.0000000000000004E-4</v>
      </c>
      <c r="E4" s="1">
        <v>6.9999999999999999E-4</v>
      </c>
      <c r="F4" s="1">
        <v>6.9999999999999999E-4</v>
      </c>
      <c r="G4" s="1">
        <v>2.9999999999999997E-4</v>
      </c>
      <c r="H4" s="1">
        <v>0</v>
      </c>
      <c r="I4" s="1">
        <v>-4.0000000000000002E-4</v>
      </c>
      <c r="J4" s="2">
        <v>1.6999999999999999E-3</v>
      </c>
      <c r="K4" s="2">
        <v>1.2999999999999999E-3</v>
      </c>
      <c r="L4" s="1">
        <v>-8.9999999999999998E-4</v>
      </c>
      <c r="M4" s="1">
        <v>2.8999999999999998E-3</v>
      </c>
      <c r="N4" s="1">
        <v>1.1999999999999999E-3</v>
      </c>
      <c r="O4" s="2">
        <v>8.0000000000000004E-4</v>
      </c>
      <c r="P4" s="2">
        <v>1.8E-3</v>
      </c>
      <c r="Q4" s="1">
        <v>0</v>
      </c>
      <c r="R4" s="1">
        <v>8.9999999999999998E-4</v>
      </c>
      <c r="S4" s="1">
        <v>1.8E-3</v>
      </c>
      <c r="T4" s="1">
        <v>-1.4E-3</v>
      </c>
      <c r="U4" s="1">
        <v>8.0000000000000004E-4</v>
      </c>
      <c r="V4" s="1">
        <v>3.0000000000000001E-3</v>
      </c>
      <c r="W4" s="2">
        <v>3.0999999999999999E-3</v>
      </c>
      <c r="X4" s="2">
        <v>0</v>
      </c>
      <c r="Y4" s="2">
        <v>2.9999999999999997E-4</v>
      </c>
      <c r="Z4" s="1">
        <v>4.0000000000000002E-4</v>
      </c>
      <c r="AB4" s="11">
        <f t="shared" si="0"/>
        <v>2.0199999999999999E-2</v>
      </c>
      <c r="AF4" s="8">
        <v>4.0000000000000002E-4</v>
      </c>
    </row>
    <row r="5" spans="1:32">
      <c r="A5" s="2">
        <v>1.2999999999999999E-3</v>
      </c>
      <c r="B5" s="1">
        <v>1.1000000000000001E-3</v>
      </c>
      <c r="C5" s="1">
        <v>1.6000000000000001E-3</v>
      </c>
      <c r="D5" s="1">
        <v>-4.0000000000000002E-4</v>
      </c>
      <c r="E5" s="1">
        <v>8.0000000000000004E-4</v>
      </c>
      <c r="F5" s="1">
        <v>2.9999999999999997E-4</v>
      </c>
      <c r="G5" s="1">
        <v>1.6000000000000001E-3</v>
      </c>
      <c r="H5" s="1">
        <v>1.1000000000000001E-3</v>
      </c>
      <c r="I5" s="1">
        <v>1.1000000000000001E-3</v>
      </c>
      <c r="J5" s="2">
        <v>2.2000000000000001E-3</v>
      </c>
      <c r="K5" s="2">
        <v>-1E-3</v>
      </c>
      <c r="L5" s="1">
        <v>6.9999999999999999E-4</v>
      </c>
      <c r="M5" s="1">
        <v>1E-3</v>
      </c>
      <c r="N5" s="1">
        <v>2.2000000000000001E-3</v>
      </c>
      <c r="O5" s="2">
        <v>1.6000000000000001E-3</v>
      </c>
      <c r="P5" s="2">
        <v>8.0000000000000004E-4</v>
      </c>
      <c r="Q5" s="1">
        <v>2.9999999999999997E-4</v>
      </c>
      <c r="R5" s="1">
        <v>2.5000000000000001E-3</v>
      </c>
      <c r="S5" s="1">
        <v>1.6999999999999999E-3</v>
      </c>
      <c r="T5" s="1">
        <v>8.9999999999999998E-4</v>
      </c>
      <c r="U5" s="1">
        <v>-5.0000000000000001E-4</v>
      </c>
      <c r="V5" s="1">
        <v>3.5999999999999999E-3</v>
      </c>
      <c r="W5" s="2">
        <v>0</v>
      </c>
      <c r="X5" s="2">
        <v>6.9999999999999999E-4</v>
      </c>
      <c r="Y5" s="2">
        <v>1.1000000000000001E-3</v>
      </c>
      <c r="Z5" s="1">
        <v>-1.5E-3</v>
      </c>
      <c r="AB5" s="11">
        <f t="shared" si="0"/>
        <v>2.4799999999999999E-2</v>
      </c>
      <c r="AF5" s="8">
        <v>-1.1000000000000001E-3</v>
      </c>
    </row>
    <row r="6" spans="1:32">
      <c r="A6" s="2">
        <v>1.5E-3</v>
      </c>
      <c r="B6" s="1">
        <v>2.9999999999999997E-4</v>
      </c>
      <c r="C6" s="1">
        <v>2.9999999999999997E-4</v>
      </c>
      <c r="D6" s="1">
        <v>2.9999999999999997E-4</v>
      </c>
      <c r="E6" s="1">
        <v>1.4E-3</v>
      </c>
      <c r="F6" s="1">
        <v>-1E-4</v>
      </c>
      <c r="G6" s="1">
        <v>-8.0000000000000004E-4</v>
      </c>
      <c r="H6" s="1">
        <v>2.0000000000000001E-4</v>
      </c>
      <c r="I6" s="1">
        <v>-1E-3</v>
      </c>
      <c r="J6" s="2">
        <v>2.5999999999999999E-3</v>
      </c>
      <c r="K6" s="2">
        <v>1.2999999999999999E-3</v>
      </c>
      <c r="L6" s="1">
        <v>-6.9999999999999999E-4</v>
      </c>
      <c r="M6" s="1">
        <v>-1E-4</v>
      </c>
      <c r="N6" s="1">
        <v>-2.9999999999999997E-4</v>
      </c>
      <c r="O6" s="2">
        <v>5.9999999999999995E-4</v>
      </c>
      <c r="P6" s="2">
        <v>-1.6000000000000001E-3</v>
      </c>
      <c r="Q6" s="1">
        <v>1.8E-3</v>
      </c>
      <c r="R6" s="1">
        <v>0</v>
      </c>
      <c r="S6" s="1">
        <v>-6.9999999999999999E-4</v>
      </c>
      <c r="T6" s="1">
        <v>5.0000000000000001E-4</v>
      </c>
      <c r="U6" s="1">
        <v>-3.3999999999999998E-3</v>
      </c>
      <c r="V6" s="1">
        <v>1.1000000000000001E-3</v>
      </c>
      <c r="W6" s="2">
        <v>3.0000000000000001E-3</v>
      </c>
      <c r="X6" s="2">
        <v>2.9999999999999997E-4</v>
      </c>
      <c r="Y6" s="2">
        <v>3.8E-3</v>
      </c>
      <c r="Z6" s="1">
        <v>-5.9999999999999995E-4</v>
      </c>
      <c r="AB6" s="11">
        <f t="shared" si="0"/>
        <v>9.6999999999999986E-3</v>
      </c>
      <c r="AF6" s="8">
        <v>4.1000000000000003E-3</v>
      </c>
    </row>
    <row r="7" spans="1:32">
      <c r="A7" s="2">
        <v>1.5E-3</v>
      </c>
      <c r="B7" s="1">
        <v>1.8E-3</v>
      </c>
      <c r="C7" s="1">
        <v>2.0999999999999999E-3</v>
      </c>
      <c r="D7" s="1">
        <v>5.0000000000000001E-4</v>
      </c>
      <c r="E7" s="1">
        <v>5.0000000000000001E-4</v>
      </c>
      <c r="F7" s="1">
        <v>6.9999999999999999E-4</v>
      </c>
      <c r="G7" s="1">
        <v>3.0999999999999999E-3</v>
      </c>
      <c r="H7" s="1">
        <v>8.0000000000000004E-4</v>
      </c>
      <c r="I7" s="1">
        <v>1E-3</v>
      </c>
      <c r="J7" s="2">
        <v>-1.4E-3</v>
      </c>
      <c r="K7" s="2">
        <v>3.2000000000000002E-3</v>
      </c>
      <c r="L7" s="1">
        <v>2.0000000000000001E-4</v>
      </c>
      <c r="M7" s="1">
        <v>1.6000000000000001E-3</v>
      </c>
      <c r="N7" s="1">
        <v>2.3999999999999998E-3</v>
      </c>
      <c r="O7" s="2">
        <v>1.4E-3</v>
      </c>
      <c r="P7" s="2">
        <v>-2.3999999999999998E-3</v>
      </c>
      <c r="Q7" s="1">
        <v>-8.0000000000000004E-4</v>
      </c>
      <c r="R7" s="1">
        <v>1E-3</v>
      </c>
      <c r="S7" s="1">
        <v>5.0000000000000001E-4</v>
      </c>
      <c r="T7" s="1">
        <v>2.2000000000000001E-3</v>
      </c>
      <c r="U7" s="1">
        <v>0</v>
      </c>
      <c r="V7" s="1">
        <v>2.8E-3</v>
      </c>
      <c r="W7" s="2">
        <v>2.5000000000000001E-3</v>
      </c>
      <c r="X7" s="2">
        <v>2E-3</v>
      </c>
      <c r="Y7" s="2">
        <v>4.0000000000000002E-4</v>
      </c>
      <c r="Z7" s="1">
        <v>1E-3</v>
      </c>
      <c r="AB7" s="11">
        <f t="shared" si="0"/>
        <v>2.8600000000000004E-2</v>
      </c>
      <c r="AF7" s="8">
        <v>-1.8E-3</v>
      </c>
    </row>
    <row r="8" spans="1:32">
      <c r="A8" s="2">
        <v>2.0000000000000001E-4</v>
      </c>
      <c r="B8" s="1">
        <v>2.8999999999999998E-3</v>
      </c>
      <c r="C8" s="1">
        <v>1E-4</v>
      </c>
      <c r="D8" s="1">
        <v>1.6000000000000001E-3</v>
      </c>
      <c r="E8" s="1">
        <v>2.7000000000000001E-3</v>
      </c>
      <c r="F8" s="1">
        <v>1.2999999999999999E-3</v>
      </c>
      <c r="G8" s="1">
        <v>5.0000000000000001E-4</v>
      </c>
      <c r="H8" s="1">
        <v>-8.9999999999999998E-4</v>
      </c>
      <c r="I8" s="1">
        <v>5.0000000000000001E-4</v>
      </c>
      <c r="J8" s="2">
        <v>-1.1000000000000001E-3</v>
      </c>
      <c r="K8" s="2">
        <v>4.3E-3</v>
      </c>
      <c r="L8" s="1">
        <v>1.6000000000000001E-3</v>
      </c>
      <c r="M8" s="1">
        <v>8.0000000000000004E-4</v>
      </c>
      <c r="N8" s="1">
        <v>-1.2999999999999999E-3</v>
      </c>
      <c r="O8" s="2">
        <v>-5.9999999999999995E-4</v>
      </c>
      <c r="P8" s="2">
        <v>2.3E-3</v>
      </c>
      <c r="Q8" s="1">
        <v>2.3E-3</v>
      </c>
      <c r="R8" s="1">
        <v>-1.2999999999999999E-3</v>
      </c>
      <c r="S8" s="1">
        <v>-3.3999999999999998E-3</v>
      </c>
      <c r="T8" s="1">
        <v>2.0000000000000001E-4</v>
      </c>
      <c r="U8" s="1">
        <v>-1.6000000000000001E-3</v>
      </c>
      <c r="V8" s="1">
        <v>0</v>
      </c>
      <c r="W8" s="2">
        <v>2.3999999999999998E-3</v>
      </c>
      <c r="X8" s="2">
        <v>-8.9999999999999998E-4</v>
      </c>
      <c r="Y8" s="2">
        <v>-8.9999999999999998E-4</v>
      </c>
      <c r="Z8" s="1">
        <v>1.5E-3</v>
      </c>
      <c r="AB8" s="11">
        <f t="shared" si="0"/>
        <v>1.32E-2</v>
      </c>
      <c r="AF8" s="8">
        <v>-2.0000000000000001E-4</v>
      </c>
    </row>
    <row r="9" spans="1:32">
      <c r="A9" s="2">
        <v>3.0000000000000001E-3</v>
      </c>
      <c r="B9" s="1">
        <v>1.1000000000000001E-3</v>
      </c>
      <c r="C9" s="1">
        <v>1.4E-3</v>
      </c>
      <c r="D9" s="1">
        <v>4.0000000000000002E-4</v>
      </c>
      <c r="E9" s="1">
        <v>1.9E-3</v>
      </c>
      <c r="F9" s="1">
        <v>-1.1000000000000001E-3</v>
      </c>
      <c r="G9" s="1">
        <v>8.0000000000000004E-4</v>
      </c>
      <c r="H9" s="1">
        <v>1.6999999999999999E-3</v>
      </c>
      <c r="I9" s="1">
        <v>1.1999999999999999E-3</v>
      </c>
      <c r="J9" s="2">
        <v>5.9999999999999995E-4</v>
      </c>
      <c r="K9" s="2">
        <v>1E-3</v>
      </c>
      <c r="L9" s="1">
        <v>1.2999999999999999E-3</v>
      </c>
      <c r="M9" s="1">
        <v>1.8E-3</v>
      </c>
      <c r="N9" s="1">
        <v>-1.1999999999999999E-3</v>
      </c>
      <c r="O9" s="2">
        <v>2.9999999999999997E-4</v>
      </c>
      <c r="P9" s="2">
        <v>3.3E-3</v>
      </c>
      <c r="Q9" s="1">
        <v>1.1000000000000001E-3</v>
      </c>
      <c r="R9" s="1">
        <v>8.9999999999999998E-4</v>
      </c>
      <c r="S9" s="1">
        <v>1E-3</v>
      </c>
      <c r="T9" s="1">
        <v>2E-3</v>
      </c>
      <c r="U9" s="1">
        <v>4.1000000000000003E-3</v>
      </c>
      <c r="V9" s="1">
        <v>0</v>
      </c>
      <c r="W9" s="2">
        <v>1.8E-3</v>
      </c>
      <c r="X9" s="2">
        <v>4.8999999999999998E-3</v>
      </c>
      <c r="Y9" s="2">
        <v>2.0999999999999999E-3</v>
      </c>
      <c r="Z9" s="1">
        <v>4.0000000000000002E-4</v>
      </c>
      <c r="AB9" s="11">
        <f t="shared" si="0"/>
        <v>3.5799999999999992E-2</v>
      </c>
      <c r="AF9" s="8">
        <v>4.5999999999999999E-3</v>
      </c>
    </row>
    <row r="10" spans="1:32">
      <c r="A10" s="2">
        <v>5.9999999999999995E-4</v>
      </c>
      <c r="B10" s="1">
        <v>1E-3</v>
      </c>
      <c r="C10" s="1">
        <v>6.9999999999999999E-4</v>
      </c>
      <c r="D10" s="1">
        <v>2.0000000000000001E-4</v>
      </c>
      <c r="E10" s="1">
        <v>-5.9999999999999995E-4</v>
      </c>
      <c r="F10" s="1">
        <v>5.0000000000000001E-4</v>
      </c>
      <c r="G10" s="1">
        <v>-5.0000000000000001E-4</v>
      </c>
      <c r="H10" s="1">
        <v>3.0000000000000001E-3</v>
      </c>
      <c r="I10" s="1">
        <v>5.9999999999999995E-4</v>
      </c>
      <c r="J10" s="2">
        <v>0</v>
      </c>
      <c r="K10" s="2">
        <v>8.0000000000000004E-4</v>
      </c>
      <c r="L10" s="1">
        <v>-1.6999999999999999E-3</v>
      </c>
      <c r="M10" s="1">
        <v>0</v>
      </c>
      <c r="N10" s="1">
        <v>8.9999999999999998E-4</v>
      </c>
      <c r="O10" s="2">
        <v>1.6000000000000001E-3</v>
      </c>
      <c r="P10" s="2">
        <v>8.9999999999999998E-4</v>
      </c>
      <c r="Q10" s="1">
        <v>5.0000000000000001E-4</v>
      </c>
      <c r="R10" s="1">
        <v>2.9999999999999997E-4</v>
      </c>
      <c r="S10" s="1">
        <v>0</v>
      </c>
      <c r="T10" s="1">
        <v>1.1999999999999999E-3</v>
      </c>
      <c r="U10" s="1">
        <v>0</v>
      </c>
      <c r="V10" s="1">
        <v>2.9999999999999997E-4</v>
      </c>
      <c r="W10" s="2">
        <v>5.1999999999999998E-3</v>
      </c>
      <c r="X10" s="2">
        <v>1.8E-3</v>
      </c>
      <c r="Y10" s="2">
        <v>-1.5E-3</v>
      </c>
      <c r="Z10" s="1">
        <v>1.1000000000000001E-3</v>
      </c>
      <c r="AB10" s="11">
        <f t="shared" si="0"/>
        <v>1.6899999999999998E-2</v>
      </c>
      <c r="AF10" s="8">
        <v>0.01</v>
      </c>
    </row>
    <row r="11" spans="1:32">
      <c r="A11" s="2">
        <v>2.2000000000000001E-3</v>
      </c>
      <c r="B11" s="1">
        <v>3.7000000000000002E-3</v>
      </c>
      <c r="C11" s="1">
        <v>2.2000000000000001E-3</v>
      </c>
      <c r="D11" s="1">
        <v>5.9999999999999995E-4</v>
      </c>
      <c r="E11" s="1">
        <v>2.8E-3</v>
      </c>
      <c r="F11" s="1">
        <v>1E-3</v>
      </c>
      <c r="G11" s="1">
        <v>1.5E-3</v>
      </c>
      <c r="H11" s="1">
        <v>1.1999999999999999E-3</v>
      </c>
      <c r="I11" s="1">
        <v>-2.2000000000000001E-3</v>
      </c>
      <c r="J11" s="2">
        <v>-1.4E-3</v>
      </c>
      <c r="K11" s="2">
        <v>-1.6000000000000001E-3</v>
      </c>
      <c r="L11" s="1">
        <v>8.0000000000000004E-4</v>
      </c>
      <c r="M11" s="1">
        <v>8.9999999999999998E-4</v>
      </c>
      <c r="N11" s="1">
        <v>8.9999999999999998E-4</v>
      </c>
      <c r="O11" s="2">
        <v>3.3999999999999998E-3</v>
      </c>
      <c r="P11" s="2">
        <v>-5.0000000000000001E-4</v>
      </c>
      <c r="Q11" s="1">
        <v>2.7000000000000001E-3</v>
      </c>
      <c r="R11" s="1">
        <v>1E-4</v>
      </c>
      <c r="S11" s="1">
        <v>-2.0999999999999999E-3</v>
      </c>
      <c r="T11" s="1">
        <v>6.9999999999999999E-4</v>
      </c>
      <c r="U11" s="1">
        <v>4.0000000000000002E-4</v>
      </c>
      <c r="V11" s="1">
        <v>8.0000000000000004E-4</v>
      </c>
      <c r="W11" s="2">
        <v>3.5999999999999999E-3</v>
      </c>
      <c r="X11" s="2">
        <v>2.2000000000000001E-3</v>
      </c>
      <c r="Y11" s="2">
        <v>8.0000000000000004E-4</v>
      </c>
      <c r="Z11" s="1">
        <v>1.1000000000000001E-3</v>
      </c>
      <c r="AB11" s="11">
        <f t="shared" si="0"/>
        <v>2.5799999999999993E-2</v>
      </c>
      <c r="AF11" s="8">
        <v>6.4999999999999997E-3</v>
      </c>
    </row>
    <row r="12" spans="1:32">
      <c r="A12" s="2">
        <v>5.0000000000000001E-3</v>
      </c>
      <c r="B12" s="1">
        <v>3.0999999999999999E-3</v>
      </c>
      <c r="C12" s="1">
        <v>3.0999999999999999E-3</v>
      </c>
      <c r="D12" s="1">
        <v>2.0000000000000001E-4</v>
      </c>
      <c r="E12" s="1">
        <v>1.2999999999999999E-3</v>
      </c>
      <c r="F12" s="1">
        <v>6.9999999999999999E-4</v>
      </c>
      <c r="G12" s="1">
        <v>2.5999999999999999E-3</v>
      </c>
      <c r="H12" s="1">
        <v>-1E-4</v>
      </c>
      <c r="I12" s="1">
        <v>-1.4E-3</v>
      </c>
      <c r="J12" s="2">
        <v>-6.9999999999999999E-4</v>
      </c>
      <c r="K12" s="2">
        <v>1E-3</v>
      </c>
      <c r="L12" s="1">
        <v>8.0000000000000004E-4</v>
      </c>
      <c r="M12" s="1">
        <v>-2.2000000000000001E-3</v>
      </c>
      <c r="N12" s="1">
        <v>1.8E-3</v>
      </c>
      <c r="O12" s="2">
        <v>3.3999999999999998E-3</v>
      </c>
      <c r="P12" s="2">
        <v>2.9999999999999997E-4</v>
      </c>
      <c r="Q12" s="1">
        <v>1.4E-3</v>
      </c>
      <c r="R12" s="1">
        <v>2.5000000000000001E-3</v>
      </c>
      <c r="S12" s="1">
        <v>2.7000000000000001E-3</v>
      </c>
      <c r="T12" s="1">
        <v>-6.9999999999999999E-4</v>
      </c>
      <c r="U12" s="1">
        <v>4.3E-3</v>
      </c>
      <c r="V12" s="1">
        <v>1.1000000000000001E-3</v>
      </c>
      <c r="W12" s="2">
        <v>2.5999999999999999E-3</v>
      </c>
      <c r="X12" s="2">
        <v>1.1999999999999999E-3</v>
      </c>
      <c r="Y12" s="2">
        <v>6.9999999999999999E-4</v>
      </c>
      <c r="Z12" s="1">
        <v>2.3999999999999998E-3</v>
      </c>
      <c r="AB12" s="11">
        <f t="shared" si="0"/>
        <v>3.7100000000000001E-2</v>
      </c>
      <c r="AF12" s="8">
        <v>8.6999999999999994E-3</v>
      </c>
    </row>
    <row r="13" spans="1:32">
      <c r="A13" s="2">
        <v>1.9E-3</v>
      </c>
      <c r="B13" s="1">
        <v>-1.6000000000000001E-3</v>
      </c>
      <c r="C13" s="1">
        <v>4.0000000000000002E-4</v>
      </c>
      <c r="D13" s="1">
        <v>-2.0999999999999999E-3</v>
      </c>
      <c r="E13" s="1">
        <v>5.0000000000000001E-4</v>
      </c>
      <c r="F13" s="1">
        <v>0</v>
      </c>
      <c r="G13" s="1">
        <v>1.2999999999999999E-3</v>
      </c>
      <c r="H13" s="1">
        <v>1.1999999999999999E-3</v>
      </c>
      <c r="I13" s="1">
        <v>1.1000000000000001E-3</v>
      </c>
      <c r="J13" s="2">
        <v>2.7000000000000001E-3</v>
      </c>
      <c r="K13" s="2">
        <v>5.0000000000000001E-4</v>
      </c>
      <c r="L13" s="1">
        <v>-1.2999999999999999E-3</v>
      </c>
      <c r="M13" s="1">
        <v>-1.6999999999999999E-3</v>
      </c>
      <c r="N13" s="1">
        <v>2.5000000000000001E-3</v>
      </c>
      <c r="O13" s="2">
        <v>2.9999999999999997E-4</v>
      </c>
      <c r="P13" s="2">
        <v>2.0999999999999999E-3</v>
      </c>
      <c r="Q13" s="1">
        <v>1.1000000000000001E-3</v>
      </c>
      <c r="R13" s="1">
        <v>2.0000000000000001E-4</v>
      </c>
      <c r="S13" s="1">
        <v>1.4E-3</v>
      </c>
      <c r="T13" s="1">
        <v>1.2999999999999999E-3</v>
      </c>
      <c r="U13" s="1">
        <v>7.1000000000000004E-3</v>
      </c>
      <c r="V13" s="1">
        <v>-1.1999999999999999E-3</v>
      </c>
      <c r="W13" s="2">
        <v>5.0000000000000001E-4</v>
      </c>
      <c r="X13" s="2">
        <v>-8.0000000000000004E-4</v>
      </c>
      <c r="Y13" s="2">
        <v>2.0000000000000001E-4</v>
      </c>
      <c r="Z13" s="1">
        <v>3.0999999999999999E-3</v>
      </c>
      <c r="AB13" s="11">
        <f t="shared" si="0"/>
        <v>2.07E-2</v>
      </c>
      <c r="AF13" s="8">
        <v>2.1700000000000001E-2</v>
      </c>
    </row>
    <row r="14" spans="1:32">
      <c r="A14" s="2">
        <v>5.0000000000000001E-4</v>
      </c>
      <c r="B14" s="1">
        <v>5.9999999999999995E-4</v>
      </c>
      <c r="C14" s="1">
        <v>2.9999999999999997E-4</v>
      </c>
      <c r="D14" s="1">
        <v>-4.0000000000000002E-4</v>
      </c>
      <c r="E14" s="1">
        <v>2.0999999999999999E-3</v>
      </c>
      <c r="F14" s="1">
        <v>1.9E-3</v>
      </c>
      <c r="G14" s="1">
        <v>1.1999999999999999E-3</v>
      </c>
      <c r="H14" s="1">
        <v>1.1000000000000001E-3</v>
      </c>
      <c r="I14" s="1">
        <v>2.3E-3</v>
      </c>
      <c r="J14" s="2">
        <v>5.0000000000000001E-4</v>
      </c>
      <c r="K14" s="2">
        <v>3.8E-3</v>
      </c>
      <c r="L14" s="1">
        <v>-1.5E-3</v>
      </c>
      <c r="M14" s="1">
        <v>1E-3</v>
      </c>
      <c r="N14" s="1">
        <v>2.5000000000000001E-3</v>
      </c>
      <c r="O14" s="2">
        <v>-1.6999999999999999E-3</v>
      </c>
      <c r="P14" s="2">
        <v>2.0000000000000001E-4</v>
      </c>
      <c r="Q14" s="1">
        <v>8.9999999999999998E-4</v>
      </c>
      <c r="R14" s="1">
        <v>2.9999999999999997E-4</v>
      </c>
      <c r="S14" s="1">
        <v>-1E-4</v>
      </c>
      <c r="T14" s="1">
        <v>8.9999999999999998E-4</v>
      </c>
      <c r="U14" s="1">
        <v>-1.6999999999999999E-3</v>
      </c>
      <c r="V14" s="1">
        <v>6.9999999999999999E-4</v>
      </c>
      <c r="W14" s="2">
        <v>1.1000000000000001E-3</v>
      </c>
      <c r="X14" s="2">
        <v>-1.1999999999999999E-3</v>
      </c>
      <c r="Y14" s="2">
        <v>2.0000000000000001E-4</v>
      </c>
      <c r="Z14" s="1">
        <v>1.6000000000000001E-3</v>
      </c>
      <c r="AB14" s="11">
        <f t="shared" si="0"/>
        <v>1.7099999999999997E-2</v>
      </c>
      <c r="AF14" s="8">
        <v>-2.5000000000000001E-3</v>
      </c>
    </row>
    <row r="15" spans="1:32">
      <c r="A15" s="2">
        <v>5.1000000000000004E-3</v>
      </c>
      <c r="B15" s="1">
        <v>-1.6000000000000001E-3</v>
      </c>
      <c r="C15" s="1">
        <v>-1.5E-3</v>
      </c>
      <c r="D15" s="1">
        <v>5.0000000000000001E-4</v>
      </c>
      <c r="E15" s="1">
        <v>-2.0000000000000001E-4</v>
      </c>
      <c r="F15" s="1">
        <v>1.4E-3</v>
      </c>
      <c r="G15" s="1">
        <v>3.3E-3</v>
      </c>
      <c r="H15" s="1">
        <v>2.5000000000000001E-3</v>
      </c>
      <c r="I15" s="1">
        <v>1.6000000000000001E-3</v>
      </c>
      <c r="J15" s="2">
        <v>-1E-4</v>
      </c>
      <c r="K15" s="2">
        <v>-1E-3</v>
      </c>
      <c r="L15" s="1">
        <v>8.9999999999999998E-4</v>
      </c>
      <c r="M15" s="1">
        <v>3.0000000000000001E-3</v>
      </c>
      <c r="N15" s="1">
        <v>2.3999999999999998E-3</v>
      </c>
      <c r="O15" s="2">
        <v>1.8E-3</v>
      </c>
      <c r="P15" s="2">
        <v>6.9999999999999999E-4</v>
      </c>
      <c r="Q15" s="1">
        <v>2.0999999999999999E-3</v>
      </c>
      <c r="R15" s="1">
        <v>2.0000000000000001E-4</v>
      </c>
      <c r="S15" s="1">
        <v>3.5999999999999999E-3</v>
      </c>
      <c r="T15" s="1">
        <v>2.0000000000000001E-4</v>
      </c>
      <c r="U15" s="1">
        <v>3.3999999999999998E-3</v>
      </c>
      <c r="V15" s="1">
        <v>2.5000000000000001E-3</v>
      </c>
      <c r="W15" s="2">
        <v>1.17E-2</v>
      </c>
      <c r="X15" s="2">
        <v>-1.1999999999999999E-3</v>
      </c>
      <c r="Y15" s="2">
        <v>2.9999999999999997E-4</v>
      </c>
      <c r="Z15" s="1">
        <v>2.3999999999999998E-3</v>
      </c>
      <c r="AB15" s="11">
        <f t="shared" si="0"/>
        <v>4.3999999999999997E-2</v>
      </c>
      <c r="AF15" s="8">
        <v>-1.35E-2</v>
      </c>
    </row>
    <row r="16" spans="1:32">
      <c r="A16" s="2">
        <v>1.2999999999999999E-3</v>
      </c>
      <c r="B16" s="1">
        <v>1.5E-3</v>
      </c>
      <c r="C16" s="1">
        <v>2.8E-3</v>
      </c>
      <c r="D16" s="1">
        <v>0</v>
      </c>
      <c r="E16" s="1">
        <v>6.9999999999999999E-4</v>
      </c>
      <c r="F16" s="1">
        <v>-8.0000000000000004E-4</v>
      </c>
      <c r="G16" s="1">
        <v>4.4999999999999997E-3</v>
      </c>
      <c r="H16" s="1">
        <v>4.0000000000000002E-4</v>
      </c>
      <c r="I16" s="1">
        <v>-8.9999999999999998E-4</v>
      </c>
      <c r="J16" s="2">
        <v>2.9999999999999997E-4</v>
      </c>
      <c r="K16" s="2">
        <v>-8.0000000000000004E-4</v>
      </c>
      <c r="L16" s="1">
        <v>1.1000000000000001E-3</v>
      </c>
      <c r="M16" s="1">
        <v>0</v>
      </c>
      <c r="N16" s="1">
        <v>1E-3</v>
      </c>
      <c r="O16" s="2">
        <v>1E-3</v>
      </c>
      <c r="P16" s="2">
        <v>1E-3</v>
      </c>
      <c r="Q16" s="1">
        <v>2.3999999999999998E-3</v>
      </c>
      <c r="R16" s="1">
        <v>-1.2999999999999999E-3</v>
      </c>
      <c r="S16" s="1">
        <v>2.8999999999999998E-3</v>
      </c>
      <c r="T16" s="1">
        <v>2.2000000000000001E-3</v>
      </c>
      <c r="U16" s="1">
        <v>1.6999999999999999E-3</v>
      </c>
      <c r="V16" s="1">
        <v>2.5999999999999999E-3</v>
      </c>
      <c r="W16" s="2">
        <v>6.1000000000000004E-3</v>
      </c>
      <c r="X16" s="2">
        <v>6.9999999999999999E-4</v>
      </c>
      <c r="Y16" s="2">
        <v>-1.1999999999999999E-3</v>
      </c>
      <c r="Z16" s="1">
        <v>1.5E-3</v>
      </c>
      <c r="AB16" s="11">
        <f t="shared" si="0"/>
        <v>3.0700000000000005E-2</v>
      </c>
      <c r="AF16" s="8">
        <v>2.7000000000000001E-3</v>
      </c>
    </row>
    <row r="17" spans="1:32">
      <c r="A17" s="2">
        <v>6.9999999999999999E-4</v>
      </c>
      <c r="B17" s="1">
        <v>4.0000000000000001E-3</v>
      </c>
      <c r="C17" s="1">
        <v>1.5E-3</v>
      </c>
      <c r="D17" s="1">
        <v>2.9999999999999997E-4</v>
      </c>
      <c r="E17" s="1">
        <v>2.8E-3</v>
      </c>
      <c r="F17" s="1">
        <v>-1.5E-3</v>
      </c>
      <c r="G17" s="1">
        <v>1.1000000000000001E-3</v>
      </c>
      <c r="H17" s="1">
        <v>5.9999999999999995E-4</v>
      </c>
      <c r="I17" s="1">
        <v>5.9999999999999995E-4</v>
      </c>
      <c r="J17" s="2">
        <v>-2.8999999999999998E-3</v>
      </c>
      <c r="K17" s="2">
        <v>-1E-4</v>
      </c>
      <c r="L17" s="1">
        <v>3.0000000000000001E-3</v>
      </c>
      <c r="M17" s="1">
        <v>-2.9999999999999997E-4</v>
      </c>
      <c r="N17" s="1">
        <v>-1.1000000000000001E-3</v>
      </c>
      <c r="O17" s="2">
        <v>2.9999999999999997E-4</v>
      </c>
      <c r="P17" s="2">
        <v>1.2999999999999999E-3</v>
      </c>
      <c r="Q17" s="1">
        <v>1.4E-3</v>
      </c>
      <c r="R17" s="1">
        <v>1E-3</v>
      </c>
      <c r="S17" s="1">
        <v>1E-4</v>
      </c>
      <c r="T17" s="1">
        <v>-1.2999999999999999E-3</v>
      </c>
      <c r="U17" s="1">
        <v>8.0000000000000004E-4</v>
      </c>
      <c r="V17" s="1">
        <v>0</v>
      </c>
      <c r="W17" s="2">
        <v>3.5000000000000001E-3</v>
      </c>
      <c r="X17" s="2">
        <v>3.0999999999999999E-3</v>
      </c>
      <c r="Y17" s="2">
        <v>2.0000000000000001E-4</v>
      </c>
      <c r="Z17" s="1">
        <v>3.8999999999999998E-3</v>
      </c>
      <c r="AB17" s="11">
        <f t="shared" si="0"/>
        <v>2.3E-2</v>
      </c>
      <c r="AF17" s="8">
        <v>-6.7000000000000002E-3</v>
      </c>
    </row>
    <row r="18" spans="1:32">
      <c r="A18" s="2">
        <v>5.7999999999999996E-3</v>
      </c>
      <c r="B18" s="1">
        <v>8.9999999999999998E-4</v>
      </c>
      <c r="C18" s="1">
        <v>7.4999999999999997E-3</v>
      </c>
      <c r="D18" s="1">
        <v>5.9999999999999995E-4</v>
      </c>
      <c r="E18" s="1">
        <v>1.1999999999999999E-3</v>
      </c>
      <c r="F18" s="1">
        <v>2.8999999999999998E-3</v>
      </c>
      <c r="G18" s="1">
        <v>-1E-3</v>
      </c>
      <c r="H18" s="1">
        <v>2.0000000000000001E-4</v>
      </c>
      <c r="I18" s="1">
        <v>2.9999999999999997E-4</v>
      </c>
      <c r="J18" s="2">
        <v>6.9999999999999999E-4</v>
      </c>
      <c r="K18" s="2">
        <v>1.8E-3</v>
      </c>
      <c r="L18" s="1">
        <v>2.2000000000000001E-3</v>
      </c>
      <c r="M18" s="1">
        <v>6.9999999999999999E-4</v>
      </c>
      <c r="N18" s="1">
        <v>2.5999999999999999E-3</v>
      </c>
      <c r="O18" s="2">
        <v>2.7000000000000001E-3</v>
      </c>
      <c r="P18" s="2">
        <v>1.6000000000000001E-3</v>
      </c>
      <c r="Q18" s="1">
        <v>5.9999999999999995E-4</v>
      </c>
      <c r="R18" s="1">
        <v>1.2999999999999999E-3</v>
      </c>
      <c r="S18" s="1">
        <v>0</v>
      </c>
      <c r="T18" s="1">
        <v>4.0000000000000001E-3</v>
      </c>
      <c r="U18" s="1">
        <v>3.3E-3</v>
      </c>
      <c r="V18" s="1">
        <v>8.9999999999999998E-4</v>
      </c>
      <c r="W18" s="2">
        <v>1.1000000000000001E-3</v>
      </c>
      <c r="X18" s="2">
        <v>5.4000000000000003E-3</v>
      </c>
      <c r="Y18" s="2">
        <v>6.9999999999999999E-4</v>
      </c>
      <c r="Z18" s="1">
        <v>-1.2999999999999999E-3</v>
      </c>
      <c r="AB18" s="11">
        <f t="shared" si="0"/>
        <v>4.6699999999999998E-2</v>
      </c>
      <c r="AF18" s="8">
        <v>-9.2999999999999992E-3</v>
      </c>
    </row>
    <row r="19" spans="1:32">
      <c r="A19" s="2">
        <v>3.3999999999999998E-3</v>
      </c>
      <c r="B19" s="1">
        <v>1.4E-3</v>
      </c>
      <c r="C19" s="1">
        <v>2.0999999999999999E-3</v>
      </c>
      <c r="D19" s="1">
        <v>-5.9999999999999995E-4</v>
      </c>
      <c r="E19" s="1">
        <v>-8.0000000000000004E-4</v>
      </c>
      <c r="F19" s="1">
        <v>0</v>
      </c>
      <c r="G19" s="1">
        <v>1.5E-3</v>
      </c>
      <c r="H19" s="1">
        <v>2E-3</v>
      </c>
      <c r="I19" s="1">
        <v>5.0000000000000001E-4</v>
      </c>
      <c r="J19" s="2">
        <v>-1.4E-3</v>
      </c>
      <c r="K19" s="2">
        <v>1E-3</v>
      </c>
      <c r="L19" s="1">
        <v>-4.0000000000000002E-4</v>
      </c>
      <c r="M19" s="1">
        <v>3.3999999999999998E-3</v>
      </c>
      <c r="N19" s="1">
        <v>1.4E-3</v>
      </c>
      <c r="O19" s="2">
        <v>1.4E-3</v>
      </c>
      <c r="P19" s="2">
        <v>1.5E-3</v>
      </c>
      <c r="Q19" s="1">
        <v>-1.5E-3</v>
      </c>
      <c r="R19" s="1">
        <v>5.0000000000000001E-4</v>
      </c>
      <c r="S19" s="1">
        <v>1.4E-3</v>
      </c>
      <c r="T19" s="1">
        <v>1.6999999999999999E-3</v>
      </c>
      <c r="U19" s="1">
        <v>0</v>
      </c>
      <c r="V19" s="1">
        <v>2.9999999999999997E-4</v>
      </c>
      <c r="W19" s="2">
        <v>4.0000000000000002E-4</v>
      </c>
      <c r="X19" s="2">
        <v>2.0999999999999999E-3</v>
      </c>
      <c r="Y19" s="2">
        <v>-1E-3</v>
      </c>
      <c r="Z19" s="1">
        <v>1.8E-3</v>
      </c>
      <c r="AB19" s="11">
        <f t="shared" si="0"/>
        <v>2.2100000000000005E-2</v>
      </c>
      <c r="AF19" s="8">
        <v>2.3E-3</v>
      </c>
    </row>
    <row r="20" spans="1:32">
      <c r="A20" s="2">
        <v>5.9999999999999995E-4</v>
      </c>
      <c r="B20" s="1">
        <v>2.9999999999999997E-4</v>
      </c>
      <c r="C20" s="1">
        <v>2.8E-3</v>
      </c>
      <c r="D20" s="1">
        <v>4.0000000000000002E-4</v>
      </c>
      <c r="E20" s="1">
        <v>3.7000000000000002E-3</v>
      </c>
      <c r="F20" s="1">
        <v>2.5000000000000001E-3</v>
      </c>
      <c r="G20" s="1">
        <v>2.0000000000000001E-4</v>
      </c>
      <c r="H20" s="1">
        <v>5.0000000000000001E-4</v>
      </c>
      <c r="I20" s="1">
        <v>2.0999999999999999E-3</v>
      </c>
      <c r="J20" s="2">
        <v>1.6000000000000001E-3</v>
      </c>
      <c r="K20" s="2">
        <v>5.3E-3</v>
      </c>
      <c r="L20" s="1">
        <v>2.0000000000000001E-4</v>
      </c>
      <c r="M20" s="1">
        <v>3.5999999999999999E-3</v>
      </c>
      <c r="N20" s="1">
        <v>-1.8E-3</v>
      </c>
      <c r="O20" s="2">
        <v>3.0000000000000001E-3</v>
      </c>
      <c r="P20" s="2">
        <v>0</v>
      </c>
      <c r="Q20" s="1">
        <v>5.9999999999999995E-4</v>
      </c>
      <c r="R20" s="1">
        <v>-1E-3</v>
      </c>
      <c r="S20" s="1">
        <v>1E-3</v>
      </c>
      <c r="T20" s="1">
        <v>2.5000000000000001E-3</v>
      </c>
      <c r="U20" s="1">
        <v>6.8999999999999999E-3</v>
      </c>
      <c r="V20" s="1">
        <v>5.9999999999999995E-4</v>
      </c>
      <c r="W20" s="2">
        <v>1.9E-3</v>
      </c>
      <c r="X20" s="2">
        <v>-5.9999999999999995E-4</v>
      </c>
      <c r="Y20" s="2">
        <v>2.0000000000000001E-4</v>
      </c>
      <c r="Z20" s="1">
        <v>1.6999999999999999E-3</v>
      </c>
      <c r="AB20" s="11">
        <f t="shared" si="0"/>
        <v>3.8799999999999994E-2</v>
      </c>
      <c r="AF20" s="8">
        <v>-1.2200000000000001E-2</v>
      </c>
    </row>
    <row r="21" spans="1:32">
      <c r="A21" s="2">
        <v>-2.0000000000000001E-4</v>
      </c>
      <c r="B21" s="1">
        <v>2.9999999999999997E-4</v>
      </c>
      <c r="C21" s="1">
        <v>2.3E-3</v>
      </c>
      <c r="D21" s="1">
        <v>5.0000000000000001E-4</v>
      </c>
      <c r="E21" s="1">
        <v>3.0999999999999999E-3</v>
      </c>
      <c r="F21" s="1">
        <v>3.5000000000000001E-3</v>
      </c>
      <c r="G21" s="1">
        <v>1.5E-3</v>
      </c>
      <c r="H21" s="1">
        <v>2.3E-3</v>
      </c>
      <c r="I21" s="1">
        <v>3.7000000000000002E-3</v>
      </c>
      <c r="J21" s="2">
        <v>2.3E-3</v>
      </c>
      <c r="K21" s="2">
        <v>4.1000000000000003E-3</v>
      </c>
      <c r="L21" s="1">
        <v>2.3E-3</v>
      </c>
      <c r="M21" s="1">
        <v>4.3E-3</v>
      </c>
      <c r="N21" s="1">
        <v>8.9999999999999998E-4</v>
      </c>
      <c r="O21" s="2">
        <v>-1.1999999999999999E-3</v>
      </c>
      <c r="P21" s="2">
        <v>5.9999999999999995E-4</v>
      </c>
      <c r="Q21" s="1">
        <v>1E-3</v>
      </c>
      <c r="R21" s="1">
        <v>1.1000000000000001E-3</v>
      </c>
      <c r="S21" s="1">
        <v>-5.9999999999999995E-4</v>
      </c>
      <c r="T21" s="1">
        <v>2.2000000000000001E-3</v>
      </c>
      <c r="U21" s="1">
        <v>2.8E-3</v>
      </c>
      <c r="V21" s="1">
        <v>5.1000000000000004E-3</v>
      </c>
      <c r="W21" s="2">
        <v>1E-3</v>
      </c>
      <c r="X21" s="2">
        <v>2.5999999999999999E-3</v>
      </c>
      <c r="Y21" s="2">
        <v>1E-4</v>
      </c>
      <c r="Z21" s="1">
        <v>3.3999999999999998E-3</v>
      </c>
      <c r="AB21" s="11">
        <f t="shared" si="0"/>
        <v>4.8999999999999995E-2</v>
      </c>
      <c r="AF21" s="8">
        <v>-3.0999999999999999E-3</v>
      </c>
    </row>
    <row r="22" spans="1:32">
      <c r="A22" s="2">
        <v>8.0000000000000004E-4</v>
      </c>
      <c r="B22" s="1">
        <v>0</v>
      </c>
      <c r="C22" s="1">
        <v>4.8999999999999998E-3</v>
      </c>
      <c r="D22" s="1">
        <v>5.9999999999999995E-4</v>
      </c>
      <c r="E22" s="1">
        <v>3.3E-3</v>
      </c>
      <c r="F22" s="1">
        <v>5.4999999999999997E-3</v>
      </c>
      <c r="G22" s="1">
        <v>6.9999999999999999E-4</v>
      </c>
      <c r="H22" s="1">
        <v>1.8E-3</v>
      </c>
      <c r="I22" s="1">
        <v>1.6000000000000001E-3</v>
      </c>
      <c r="J22" s="2">
        <v>-2.9999999999999997E-4</v>
      </c>
      <c r="K22" s="2">
        <v>6.1999999999999998E-3</v>
      </c>
      <c r="L22" s="1">
        <v>2.8999999999999998E-3</v>
      </c>
      <c r="M22" s="1">
        <v>4.3E-3</v>
      </c>
      <c r="N22" s="1">
        <v>6.9999999999999999E-4</v>
      </c>
      <c r="O22" s="2">
        <v>3.0000000000000001E-3</v>
      </c>
      <c r="P22" s="2">
        <v>1.9E-3</v>
      </c>
      <c r="Q22" s="1">
        <v>0</v>
      </c>
      <c r="R22" s="1">
        <v>1E-3</v>
      </c>
      <c r="S22" s="1">
        <v>1.6999999999999999E-3</v>
      </c>
      <c r="T22" s="1">
        <v>2.5000000000000001E-3</v>
      </c>
      <c r="U22" s="1">
        <v>2.8999999999999998E-3</v>
      </c>
      <c r="V22" s="1">
        <v>5.1999999999999998E-3</v>
      </c>
      <c r="W22" s="2">
        <v>3.7000000000000002E-3</v>
      </c>
      <c r="X22" s="2">
        <v>0</v>
      </c>
      <c r="Y22" s="2">
        <v>-1E-3</v>
      </c>
      <c r="Z22" s="1">
        <v>2.5000000000000001E-3</v>
      </c>
      <c r="AB22" s="11">
        <f t="shared" si="0"/>
        <v>5.6400000000000013E-2</v>
      </c>
      <c r="AF22" s="8">
        <v>8.9999999999999993E-3</v>
      </c>
    </row>
    <row r="23" spans="1:32">
      <c r="A23" s="2">
        <v>4.4000000000000003E-3</v>
      </c>
      <c r="B23" s="1">
        <v>-1.1000000000000001E-3</v>
      </c>
      <c r="C23" s="1">
        <v>3.0999999999999999E-3</v>
      </c>
      <c r="D23" s="1">
        <v>5.0000000000000001E-4</v>
      </c>
      <c r="E23" s="1">
        <v>2.3999999999999998E-3</v>
      </c>
      <c r="F23" s="1">
        <v>7.4999999999999997E-3</v>
      </c>
      <c r="G23" s="1">
        <v>2.0999999999999999E-3</v>
      </c>
      <c r="H23" s="1">
        <v>0</v>
      </c>
      <c r="I23" s="1">
        <v>1.1999999999999999E-3</v>
      </c>
      <c r="J23" s="2">
        <v>0</v>
      </c>
      <c r="K23" s="2">
        <v>5.1000000000000004E-3</v>
      </c>
      <c r="L23" s="1">
        <v>2.3999999999999998E-3</v>
      </c>
      <c r="M23" s="1">
        <v>4.1000000000000003E-3</v>
      </c>
      <c r="N23" s="1">
        <v>2.3E-3</v>
      </c>
      <c r="O23" s="2">
        <v>3.0000000000000001E-3</v>
      </c>
      <c r="P23" s="2">
        <v>2.9999999999999997E-4</v>
      </c>
      <c r="Q23" s="1">
        <v>3.2000000000000002E-3</v>
      </c>
      <c r="R23" s="1">
        <v>1.2999999999999999E-3</v>
      </c>
      <c r="S23" s="1">
        <v>-4.0000000000000002E-4</v>
      </c>
      <c r="T23" s="1">
        <v>3.7000000000000002E-3</v>
      </c>
      <c r="U23" s="1">
        <v>0</v>
      </c>
      <c r="V23" s="1">
        <v>4.1000000000000003E-3</v>
      </c>
      <c r="W23" s="2">
        <v>1E-3</v>
      </c>
      <c r="X23" s="2">
        <v>-5.0000000000000001E-4</v>
      </c>
      <c r="Y23" s="2">
        <v>0</v>
      </c>
      <c r="Z23" s="1">
        <v>1.6999999999999999E-3</v>
      </c>
      <c r="AB23" s="11">
        <f t="shared" si="0"/>
        <v>5.1400000000000015E-2</v>
      </c>
      <c r="AF23" s="8">
        <v>-6.6E-3</v>
      </c>
    </row>
    <row r="24" spans="1:32">
      <c r="A24" s="2">
        <v>3.5000000000000001E-3</v>
      </c>
      <c r="B24" s="1">
        <v>2.3E-3</v>
      </c>
      <c r="C24" s="1">
        <v>2.7000000000000001E-3</v>
      </c>
      <c r="D24" s="1">
        <v>1E-3</v>
      </c>
      <c r="E24" s="1">
        <v>5.7999999999999996E-3</v>
      </c>
      <c r="F24" s="1">
        <v>1.1000000000000001E-3</v>
      </c>
      <c r="G24" s="1">
        <v>4.8999999999999998E-3</v>
      </c>
      <c r="H24" s="1">
        <v>5.3E-3</v>
      </c>
      <c r="I24" s="1">
        <v>1.6000000000000001E-3</v>
      </c>
      <c r="J24" s="2">
        <v>1.2999999999999999E-3</v>
      </c>
      <c r="K24" s="2">
        <v>4.0000000000000002E-4</v>
      </c>
      <c r="L24" s="1">
        <v>-1.5E-3</v>
      </c>
      <c r="M24" s="1">
        <v>3.0999999999999999E-3</v>
      </c>
      <c r="N24" s="1">
        <v>1.6000000000000001E-3</v>
      </c>
      <c r="O24" s="2">
        <v>3.5999999999999999E-3</v>
      </c>
      <c r="P24" s="2">
        <v>1E-3</v>
      </c>
      <c r="Q24" s="1">
        <v>1.1999999999999999E-3</v>
      </c>
      <c r="R24" s="1">
        <v>-1.2999999999999999E-3</v>
      </c>
      <c r="S24" s="1">
        <v>2.5999999999999999E-3</v>
      </c>
      <c r="T24" s="1">
        <v>1.5E-3</v>
      </c>
      <c r="U24" s="1">
        <v>1E-3</v>
      </c>
      <c r="V24" s="1">
        <v>3.0000000000000001E-3</v>
      </c>
      <c r="W24" s="2">
        <v>4.1000000000000003E-3</v>
      </c>
      <c r="X24" s="2">
        <v>3.0000000000000001E-3</v>
      </c>
      <c r="Y24" s="2">
        <v>1.2999999999999999E-3</v>
      </c>
      <c r="Z24" s="1">
        <v>1.1999999999999999E-3</v>
      </c>
      <c r="AB24" s="11">
        <f t="shared" si="0"/>
        <v>5.5300000000000002E-2</v>
      </c>
      <c r="AF24" s="8">
        <v>-6.4999999999999997E-3</v>
      </c>
    </row>
    <row r="25" spans="1:32">
      <c r="A25" s="2">
        <v>1.09E-2</v>
      </c>
      <c r="B25" s="1">
        <v>0</v>
      </c>
      <c r="C25" s="1">
        <v>4.3E-3</v>
      </c>
      <c r="D25" s="1">
        <v>1.4E-3</v>
      </c>
      <c r="E25" s="1">
        <v>5.5999999999999999E-3</v>
      </c>
      <c r="F25" s="1">
        <v>6.0000000000000001E-3</v>
      </c>
      <c r="G25" s="1">
        <v>3.8999999999999998E-3</v>
      </c>
      <c r="H25" s="1">
        <v>3.5999999999999999E-3</v>
      </c>
      <c r="I25" s="1">
        <v>-2.9999999999999997E-4</v>
      </c>
      <c r="J25" s="2">
        <v>1E-3</v>
      </c>
      <c r="K25" s="2">
        <v>4.7999999999999996E-3</v>
      </c>
      <c r="L25" s="1">
        <v>3.3999999999999998E-3</v>
      </c>
      <c r="M25" s="1">
        <v>3.5000000000000001E-3</v>
      </c>
      <c r="N25" s="1">
        <v>1.1000000000000001E-3</v>
      </c>
      <c r="O25" s="2">
        <v>2.5000000000000001E-3</v>
      </c>
      <c r="P25" s="2">
        <v>-1.6999999999999999E-3</v>
      </c>
      <c r="Q25" s="1">
        <v>2.0999999999999999E-3</v>
      </c>
      <c r="R25" s="1">
        <v>2.5000000000000001E-3</v>
      </c>
      <c r="S25" s="1">
        <v>2.8E-3</v>
      </c>
      <c r="T25" s="1">
        <v>5.0000000000000001E-4</v>
      </c>
      <c r="U25" s="1">
        <v>1E-3</v>
      </c>
      <c r="V25" s="1">
        <v>2.5999999999999999E-3</v>
      </c>
      <c r="W25" s="2">
        <v>8.9999999999999998E-4</v>
      </c>
      <c r="X25" s="2">
        <v>3.8E-3</v>
      </c>
      <c r="Y25" s="2">
        <v>4.8999999999999998E-3</v>
      </c>
      <c r="Z25" s="1">
        <v>5.7000000000000002E-3</v>
      </c>
      <c r="AB25" s="11">
        <f t="shared" si="0"/>
        <v>7.6799999999999993E-2</v>
      </c>
      <c r="AF25" s="8">
        <v>9.2999999999999992E-3</v>
      </c>
    </row>
    <row r="26" spans="1:32">
      <c r="A26" s="2">
        <v>6.0000000000000001E-3</v>
      </c>
      <c r="B26" s="1">
        <v>3.2000000000000002E-3</v>
      </c>
      <c r="C26" s="1">
        <v>3.3E-3</v>
      </c>
      <c r="D26" s="1">
        <v>-1.1000000000000001E-3</v>
      </c>
      <c r="E26" s="1">
        <v>8.0000000000000002E-3</v>
      </c>
      <c r="F26" s="1">
        <v>2.2000000000000001E-3</v>
      </c>
      <c r="G26" s="1">
        <v>2.0000000000000001E-4</v>
      </c>
      <c r="H26" s="1">
        <v>4.3E-3</v>
      </c>
      <c r="I26" s="1">
        <v>2.9999999999999997E-4</v>
      </c>
      <c r="J26" s="2">
        <v>-6.9999999999999999E-4</v>
      </c>
      <c r="K26" s="2">
        <v>2.5999999999999999E-3</v>
      </c>
      <c r="L26" s="1">
        <v>2.7000000000000001E-3</v>
      </c>
      <c r="M26" s="1">
        <v>1.1000000000000001E-3</v>
      </c>
      <c r="N26" s="1">
        <v>2.3999999999999998E-3</v>
      </c>
      <c r="O26" s="2">
        <v>1.2999999999999999E-3</v>
      </c>
      <c r="P26" s="2">
        <v>1.4E-3</v>
      </c>
      <c r="Q26" s="1">
        <v>3.0000000000000001E-3</v>
      </c>
      <c r="R26" s="1">
        <v>4.7000000000000002E-3</v>
      </c>
      <c r="S26" s="1">
        <v>6.0000000000000001E-3</v>
      </c>
      <c r="T26" s="1">
        <v>2.0000000000000001E-4</v>
      </c>
      <c r="U26" s="1">
        <v>2.5999999999999999E-3</v>
      </c>
      <c r="V26" s="1">
        <v>4.5999999999999999E-3</v>
      </c>
      <c r="W26" s="2">
        <v>-5.9999999999999995E-4</v>
      </c>
      <c r="X26" s="2">
        <v>-8.9999999999999998E-4</v>
      </c>
      <c r="Y26" s="2">
        <v>1.8E-3</v>
      </c>
      <c r="Z26" s="1">
        <v>5.1999999999999998E-3</v>
      </c>
      <c r="AB26" s="11">
        <f t="shared" si="0"/>
        <v>6.3799999999999996E-2</v>
      </c>
      <c r="AF26" s="8">
        <v>5.8999999999999999E-3</v>
      </c>
    </row>
    <row r="27" spans="1:32">
      <c r="A27" s="2">
        <v>5.4999999999999997E-3</v>
      </c>
      <c r="B27" s="1">
        <v>-1.5E-3</v>
      </c>
      <c r="C27" s="1">
        <v>6.1000000000000004E-3</v>
      </c>
      <c r="D27" s="1">
        <v>2.2000000000000001E-3</v>
      </c>
      <c r="E27" s="1">
        <v>6.1999999999999998E-3</v>
      </c>
      <c r="F27" s="1">
        <v>6.9999999999999999E-4</v>
      </c>
      <c r="G27" s="1">
        <v>3.0999999999999999E-3</v>
      </c>
      <c r="H27" s="1">
        <v>1.6999999999999999E-3</v>
      </c>
      <c r="I27" s="1">
        <v>3.0000000000000001E-3</v>
      </c>
      <c r="J27" s="2">
        <v>1E-3</v>
      </c>
      <c r="K27" s="2">
        <v>8.0000000000000004E-4</v>
      </c>
      <c r="L27" s="1">
        <v>2.5999999999999999E-3</v>
      </c>
      <c r="M27" s="1">
        <v>-1.6999999999999999E-3</v>
      </c>
      <c r="N27" s="1">
        <v>1.2999999999999999E-3</v>
      </c>
      <c r="O27" s="2">
        <v>1.6999999999999999E-3</v>
      </c>
      <c r="P27" s="2">
        <v>4.0000000000000002E-4</v>
      </c>
      <c r="Q27" s="1">
        <v>3.7000000000000002E-3</v>
      </c>
      <c r="R27" s="1">
        <v>2.5999999999999999E-3</v>
      </c>
      <c r="S27" s="1">
        <v>4.7999999999999996E-3</v>
      </c>
      <c r="T27" s="1">
        <v>1E-3</v>
      </c>
      <c r="U27" s="1">
        <v>4.1999999999999997E-3</v>
      </c>
      <c r="V27" s="1">
        <v>-1.6000000000000001E-3</v>
      </c>
      <c r="W27" s="2">
        <v>2.5000000000000001E-3</v>
      </c>
      <c r="X27" s="2">
        <v>4.4000000000000003E-3</v>
      </c>
      <c r="Y27" s="2">
        <v>1.8E-3</v>
      </c>
      <c r="Z27" s="1">
        <v>4.0000000000000002E-4</v>
      </c>
      <c r="AB27" s="11">
        <f t="shared" si="0"/>
        <v>5.6899999999999999E-2</v>
      </c>
      <c r="AF27" s="8">
        <v>8.9999999999999993E-3</v>
      </c>
    </row>
    <row r="28" spans="1:32">
      <c r="A28" s="2">
        <v>4.3E-3</v>
      </c>
      <c r="B28" s="1">
        <v>2E-3</v>
      </c>
      <c r="C28" s="1">
        <v>1E-3</v>
      </c>
      <c r="D28" s="1">
        <v>1.6999999999999999E-3</v>
      </c>
      <c r="E28" s="1">
        <v>2.5000000000000001E-3</v>
      </c>
      <c r="F28" s="1">
        <v>5.1999999999999998E-3</v>
      </c>
      <c r="G28" s="1">
        <v>2.3E-3</v>
      </c>
      <c r="H28" s="1">
        <v>4.7000000000000002E-3</v>
      </c>
      <c r="I28" s="1">
        <v>1.9E-3</v>
      </c>
      <c r="J28" s="2">
        <v>3.7000000000000002E-3</v>
      </c>
      <c r="K28" s="2">
        <v>8.0000000000000004E-4</v>
      </c>
      <c r="L28" s="1">
        <v>1.2999999999999999E-3</v>
      </c>
      <c r="M28" s="1">
        <v>2.9999999999999997E-4</v>
      </c>
      <c r="N28" s="1">
        <v>2.7000000000000001E-3</v>
      </c>
      <c r="O28" s="2">
        <v>2.9999999999999997E-4</v>
      </c>
      <c r="P28" s="2">
        <v>1.4E-3</v>
      </c>
      <c r="Q28" s="1">
        <v>8.0000000000000004E-4</v>
      </c>
      <c r="R28" s="1">
        <v>-1.2999999999999999E-3</v>
      </c>
      <c r="S28" s="1">
        <v>8.0000000000000004E-4</v>
      </c>
      <c r="T28" s="1">
        <v>5.1000000000000004E-3</v>
      </c>
      <c r="U28" s="1">
        <v>3.2000000000000002E-3</v>
      </c>
      <c r="V28" s="1">
        <v>1.1999999999999999E-3</v>
      </c>
      <c r="W28" s="2">
        <v>-2.0000000000000001E-4</v>
      </c>
      <c r="X28" s="2">
        <v>1.4E-3</v>
      </c>
      <c r="Y28" s="2">
        <v>0</v>
      </c>
      <c r="Z28" s="1">
        <v>4.1999999999999997E-3</v>
      </c>
      <c r="AB28" s="11">
        <f t="shared" si="0"/>
        <v>5.1300000000000005E-2</v>
      </c>
      <c r="AF28" s="8">
        <v>-2.5100000000000001E-2</v>
      </c>
    </row>
    <row r="29" spans="1:32">
      <c r="A29" s="2">
        <v>3.3E-3</v>
      </c>
      <c r="B29" s="1">
        <v>4.1000000000000003E-3</v>
      </c>
      <c r="C29" s="1">
        <v>4.7999999999999996E-3</v>
      </c>
      <c r="D29" s="1">
        <v>2.7000000000000001E-3</v>
      </c>
      <c r="E29" s="1">
        <v>-1E-4</v>
      </c>
      <c r="F29" s="1">
        <v>0</v>
      </c>
      <c r="G29" s="1">
        <v>2.8999999999999998E-3</v>
      </c>
      <c r="H29" s="1">
        <v>1.6000000000000001E-3</v>
      </c>
      <c r="I29" s="1">
        <v>6.9999999999999999E-4</v>
      </c>
      <c r="J29" s="2">
        <v>1.1000000000000001E-3</v>
      </c>
      <c r="K29" s="2">
        <v>2.9999999999999997E-4</v>
      </c>
      <c r="L29" s="1">
        <v>5.3E-3</v>
      </c>
      <c r="M29" s="1">
        <v>1.1999999999999999E-3</v>
      </c>
      <c r="N29" s="1">
        <v>5.9999999999999995E-4</v>
      </c>
      <c r="O29" s="2">
        <v>2.9999999999999997E-4</v>
      </c>
      <c r="P29" s="2">
        <v>1.9E-3</v>
      </c>
      <c r="Q29" s="1">
        <v>4.0000000000000002E-4</v>
      </c>
      <c r="R29" s="1">
        <v>2.0000000000000001E-4</v>
      </c>
      <c r="S29" s="1">
        <v>4.1999999999999997E-3</v>
      </c>
      <c r="T29" s="1">
        <v>-4.0000000000000002E-4</v>
      </c>
      <c r="U29" s="1">
        <v>3.8E-3</v>
      </c>
      <c r="V29" s="1">
        <v>-6.9999999999999999E-4</v>
      </c>
      <c r="W29" s="2">
        <v>1.1999999999999999E-3</v>
      </c>
      <c r="X29" s="2">
        <v>-5.0000000000000001E-4</v>
      </c>
      <c r="Y29" s="2">
        <v>6.9999999999999999E-4</v>
      </c>
      <c r="Z29" s="1">
        <v>8.2000000000000007E-3</v>
      </c>
      <c r="AB29" s="11">
        <f t="shared" si="0"/>
        <v>4.7800000000000002E-2</v>
      </c>
      <c r="AF29" s="8">
        <v>5.0000000000000001E-3</v>
      </c>
    </row>
    <row r="30" spans="1:32">
      <c r="A30" s="2">
        <v>5.0000000000000001E-4</v>
      </c>
      <c r="B30" s="1">
        <v>2.3E-3</v>
      </c>
      <c r="C30" s="1">
        <v>2.5000000000000001E-3</v>
      </c>
      <c r="D30" s="1">
        <v>1E-4</v>
      </c>
      <c r="E30" s="1">
        <v>8.9999999999999998E-4</v>
      </c>
      <c r="F30" s="1">
        <v>-2.5000000000000001E-3</v>
      </c>
      <c r="G30" s="1">
        <v>1.1000000000000001E-3</v>
      </c>
      <c r="H30" s="1">
        <v>4.0000000000000002E-4</v>
      </c>
      <c r="I30" s="1">
        <v>-2.2000000000000001E-3</v>
      </c>
      <c r="J30" s="2">
        <v>2.9999999999999997E-4</v>
      </c>
      <c r="K30" s="2">
        <v>1.2999999999999999E-3</v>
      </c>
      <c r="L30" s="1">
        <v>1.6999999999999999E-3</v>
      </c>
      <c r="M30" s="1">
        <v>3.5999999999999999E-3</v>
      </c>
      <c r="N30" s="1">
        <v>3.3999999999999998E-3</v>
      </c>
      <c r="O30" s="2">
        <v>5.0000000000000001E-3</v>
      </c>
      <c r="P30" s="2">
        <v>8.0000000000000004E-4</v>
      </c>
      <c r="Q30" s="1">
        <v>1.8E-3</v>
      </c>
      <c r="R30" s="1">
        <v>2.0999999999999999E-3</v>
      </c>
      <c r="S30" s="1">
        <v>1.1999999999999999E-3</v>
      </c>
      <c r="T30" s="1">
        <v>2.2000000000000001E-3</v>
      </c>
      <c r="U30" s="1">
        <v>-1.6000000000000001E-3</v>
      </c>
      <c r="V30" s="1">
        <v>2.9999999999999997E-4</v>
      </c>
      <c r="W30" s="2">
        <v>3.3999999999999998E-3</v>
      </c>
      <c r="X30" s="2">
        <v>6.9999999999999999E-4</v>
      </c>
      <c r="Y30" s="2">
        <v>1.6999999999999999E-3</v>
      </c>
      <c r="Z30" s="1">
        <v>-5.0000000000000001E-4</v>
      </c>
      <c r="AB30" s="11">
        <f t="shared" si="0"/>
        <v>3.0499999999999999E-2</v>
      </c>
      <c r="AF30" s="8">
        <v>-3.0000000000000001E-3</v>
      </c>
    </row>
    <row r="31" spans="1:32">
      <c r="A31" s="2">
        <v>3.5000000000000001E-3</v>
      </c>
      <c r="B31" s="1">
        <v>4.0000000000000002E-4</v>
      </c>
      <c r="C31" s="1">
        <v>1.1000000000000001E-3</v>
      </c>
      <c r="D31" s="1">
        <v>1.5E-3</v>
      </c>
      <c r="E31" s="1">
        <v>1.6000000000000001E-3</v>
      </c>
      <c r="F31" s="1">
        <v>8.0000000000000004E-4</v>
      </c>
      <c r="G31" s="1">
        <v>2.9999999999999997E-4</v>
      </c>
      <c r="H31" s="1">
        <v>-6.9999999999999999E-4</v>
      </c>
      <c r="I31" s="1">
        <v>-3.2000000000000002E-3</v>
      </c>
      <c r="J31" s="2">
        <v>-1.1000000000000001E-3</v>
      </c>
      <c r="K31" s="2">
        <v>5.0000000000000001E-4</v>
      </c>
      <c r="L31" s="1">
        <v>-8.9999999999999998E-4</v>
      </c>
      <c r="M31" s="1">
        <v>4.0000000000000002E-4</v>
      </c>
      <c r="N31" s="1">
        <v>1.6000000000000001E-3</v>
      </c>
      <c r="O31" s="2">
        <v>1.1000000000000001E-3</v>
      </c>
      <c r="P31" s="2">
        <v>2.9999999999999997E-4</v>
      </c>
      <c r="Q31" s="1">
        <v>5.9999999999999995E-4</v>
      </c>
      <c r="R31" s="1">
        <v>1.1999999999999999E-3</v>
      </c>
      <c r="S31" s="1">
        <v>4.0000000000000002E-4</v>
      </c>
      <c r="T31" s="1">
        <v>2.9999999999999997E-4</v>
      </c>
      <c r="U31" s="1">
        <v>2.7000000000000001E-3</v>
      </c>
      <c r="V31" s="1">
        <v>1.1999999999999999E-3</v>
      </c>
      <c r="W31" s="2">
        <v>8.5000000000000006E-3</v>
      </c>
      <c r="X31" s="2">
        <v>-1E-3</v>
      </c>
      <c r="Y31" s="2">
        <v>-1.6999999999999999E-3</v>
      </c>
      <c r="Z31" s="1">
        <v>1.5E-3</v>
      </c>
      <c r="AB31" s="11">
        <f t="shared" si="0"/>
        <v>2.0900000000000002E-2</v>
      </c>
      <c r="AF31" s="8">
        <v>-1.4E-3</v>
      </c>
    </row>
    <row r="32" spans="1:32">
      <c r="A32" s="2">
        <v>1E-3</v>
      </c>
      <c r="B32" s="1">
        <v>2.0000000000000001E-4</v>
      </c>
      <c r="C32" s="1">
        <v>1.2999999999999999E-3</v>
      </c>
      <c r="D32" s="1">
        <v>1.2999999999999999E-3</v>
      </c>
      <c r="E32" s="1">
        <v>2.3999999999999998E-3</v>
      </c>
      <c r="F32" s="1">
        <v>2.0000000000000001E-4</v>
      </c>
      <c r="G32" s="1">
        <v>2.8999999999999998E-3</v>
      </c>
      <c r="H32" s="1">
        <v>4.0000000000000002E-4</v>
      </c>
      <c r="I32" s="1">
        <v>0</v>
      </c>
      <c r="J32" s="2">
        <v>-1E-3</v>
      </c>
      <c r="K32" s="2">
        <v>4.0000000000000002E-4</v>
      </c>
      <c r="L32" s="1">
        <v>6.1000000000000004E-3</v>
      </c>
      <c r="M32" s="1">
        <v>2.0000000000000001E-4</v>
      </c>
      <c r="N32" s="1">
        <v>3.5999999999999999E-3</v>
      </c>
      <c r="O32" s="2">
        <v>2.5999999999999999E-3</v>
      </c>
      <c r="P32" s="2">
        <v>-1.1000000000000001E-3</v>
      </c>
      <c r="Q32" s="1">
        <v>1.6999999999999999E-3</v>
      </c>
      <c r="R32" s="1">
        <v>1.9E-3</v>
      </c>
      <c r="S32" s="1">
        <v>4.1000000000000003E-3</v>
      </c>
      <c r="T32" s="1">
        <v>2.9999999999999997E-4</v>
      </c>
      <c r="U32" s="1">
        <v>4.3E-3</v>
      </c>
      <c r="V32" s="1">
        <v>-1.6000000000000001E-3</v>
      </c>
      <c r="W32" s="2">
        <v>1.8E-3</v>
      </c>
      <c r="X32" s="2">
        <v>0</v>
      </c>
      <c r="Y32" s="2">
        <v>-1.5E-3</v>
      </c>
      <c r="Z32" s="1">
        <v>3.2000000000000002E-3</v>
      </c>
      <c r="AB32" s="11">
        <f t="shared" si="0"/>
        <v>3.4700000000000002E-2</v>
      </c>
      <c r="AF32" s="8">
        <v>-1.67E-2</v>
      </c>
    </row>
    <row r="33" spans="1:32">
      <c r="A33" s="2">
        <v>-2.0999999999999999E-3</v>
      </c>
      <c r="B33" s="1">
        <v>1.8E-3</v>
      </c>
      <c r="C33" s="1">
        <v>5.9999999999999995E-4</v>
      </c>
      <c r="D33" s="1">
        <v>5.0000000000000001E-4</v>
      </c>
      <c r="E33" s="1">
        <v>6.9999999999999999E-4</v>
      </c>
      <c r="F33" s="1">
        <v>1.4E-3</v>
      </c>
      <c r="G33" s="1">
        <v>3.3E-3</v>
      </c>
      <c r="H33" s="1">
        <v>2.9999999999999997E-4</v>
      </c>
      <c r="I33" s="1">
        <v>4.0000000000000002E-4</v>
      </c>
      <c r="J33" s="2">
        <v>1.8E-3</v>
      </c>
      <c r="K33" s="2">
        <v>1.9E-3</v>
      </c>
      <c r="L33" s="1">
        <v>4.0000000000000002E-4</v>
      </c>
      <c r="M33" s="1">
        <v>-1.6999999999999999E-3</v>
      </c>
      <c r="N33" s="1">
        <v>0</v>
      </c>
      <c r="O33" s="2">
        <v>7.3000000000000001E-3</v>
      </c>
      <c r="P33" s="2">
        <v>8.0000000000000004E-4</v>
      </c>
      <c r="Q33" s="1">
        <v>4.0000000000000002E-4</v>
      </c>
      <c r="R33" s="1">
        <v>1.8E-3</v>
      </c>
      <c r="S33" s="1">
        <v>1.2999999999999999E-3</v>
      </c>
      <c r="T33" s="1">
        <v>1E-3</v>
      </c>
      <c r="U33" s="1">
        <v>1.6000000000000001E-3</v>
      </c>
      <c r="V33" s="1">
        <v>-1.6000000000000001E-3</v>
      </c>
      <c r="W33" s="2">
        <v>3.5999999999999999E-3</v>
      </c>
      <c r="X33" s="2">
        <v>4.0000000000000002E-4</v>
      </c>
      <c r="Y33" s="2">
        <v>1.4E-3</v>
      </c>
      <c r="Z33" s="1">
        <v>1.14E-2</v>
      </c>
      <c r="AB33" s="11">
        <f t="shared" si="0"/>
        <v>3.8699999999999998E-2</v>
      </c>
      <c r="AF33" s="8">
        <v>-4.1000000000000003E-3</v>
      </c>
    </row>
    <row r="34" spans="1:32">
      <c r="A34" s="2">
        <v>2.9999999999999997E-4</v>
      </c>
      <c r="B34" s="1">
        <v>8.9999999999999998E-4</v>
      </c>
      <c r="C34" s="1">
        <v>1.6999999999999999E-3</v>
      </c>
      <c r="D34" s="1">
        <v>2.9999999999999997E-4</v>
      </c>
      <c r="E34" s="1">
        <v>2E-3</v>
      </c>
      <c r="F34" s="1">
        <v>-1.6000000000000001E-3</v>
      </c>
      <c r="G34" s="1">
        <v>8.0000000000000004E-4</v>
      </c>
      <c r="H34" s="1">
        <v>3.3E-3</v>
      </c>
      <c r="I34" s="1">
        <v>-1E-4</v>
      </c>
      <c r="J34" s="2">
        <v>1.1000000000000001E-3</v>
      </c>
      <c r="K34" s="2">
        <v>1.1999999999999999E-3</v>
      </c>
      <c r="L34" s="1">
        <v>1.4E-3</v>
      </c>
      <c r="M34" s="1">
        <v>1.6000000000000001E-3</v>
      </c>
      <c r="N34" s="1">
        <v>2.3E-3</v>
      </c>
      <c r="O34" s="2">
        <v>8.0000000000000004E-4</v>
      </c>
      <c r="P34" s="2">
        <v>2.9999999999999997E-4</v>
      </c>
      <c r="Q34" s="1">
        <v>1.8E-3</v>
      </c>
      <c r="R34" s="1">
        <v>0</v>
      </c>
      <c r="S34" s="1">
        <v>3.3999999999999998E-3</v>
      </c>
      <c r="T34" s="1">
        <v>-5.9999999999999995E-4</v>
      </c>
      <c r="U34" s="1">
        <v>5.4000000000000003E-3</v>
      </c>
      <c r="V34" s="1">
        <v>1.1999999999999999E-3</v>
      </c>
      <c r="W34" s="2">
        <v>1.6999999999999999E-3</v>
      </c>
      <c r="X34" s="2">
        <v>3.2000000000000002E-3</v>
      </c>
      <c r="Y34" s="2">
        <v>-1.5E-3</v>
      </c>
      <c r="Z34" s="1">
        <v>5.0000000000000001E-4</v>
      </c>
      <c r="AB34" s="11">
        <f t="shared" si="0"/>
        <v>3.1400000000000004E-2</v>
      </c>
      <c r="AF34" s="8">
        <v>9.7999999999999997E-3</v>
      </c>
    </row>
    <row r="35" spans="1:32">
      <c r="A35" s="2">
        <v>5.0000000000000001E-4</v>
      </c>
      <c r="B35" s="1">
        <v>2.9999999999999997E-4</v>
      </c>
      <c r="C35" s="1">
        <v>2.0000000000000001E-4</v>
      </c>
      <c r="D35" s="1">
        <v>3.0000000000000001E-3</v>
      </c>
      <c r="E35" s="1">
        <v>3.7000000000000002E-3</v>
      </c>
      <c r="F35" s="1">
        <v>2.0999999999999999E-3</v>
      </c>
      <c r="G35" s="1">
        <v>2.2000000000000001E-3</v>
      </c>
      <c r="H35" s="1">
        <v>-1.2999999999999999E-3</v>
      </c>
      <c r="I35" s="1">
        <v>1E-3</v>
      </c>
      <c r="J35" s="2">
        <v>3.0999999999999999E-3</v>
      </c>
      <c r="K35" s="2">
        <v>4.0000000000000002E-4</v>
      </c>
      <c r="L35" s="1">
        <v>-8.0000000000000004E-4</v>
      </c>
      <c r="M35" s="1">
        <v>1.9E-3</v>
      </c>
      <c r="N35" s="1">
        <v>-1.1000000000000001E-3</v>
      </c>
      <c r="O35" s="2">
        <v>1.2999999999999999E-3</v>
      </c>
      <c r="P35" s="2">
        <v>2.7000000000000001E-3</v>
      </c>
      <c r="Q35" s="1">
        <v>1.8E-3</v>
      </c>
      <c r="R35" s="1">
        <v>2.5000000000000001E-3</v>
      </c>
      <c r="S35" s="1">
        <v>-5.0000000000000001E-4</v>
      </c>
      <c r="T35" s="1">
        <v>1E-3</v>
      </c>
      <c r="U35" s="1">
        <v>1.6000000000000001E-3</v>
      </c>
      <c r="V35" s="1">
        <v>2.5999999999999999E-3</v>
      </c>
      <c r="W35" s="2">
        <v>-4.0000000000000002E-4</v>
      </c>
      <c r="X35" s="2">
        <v>4.0000000000000002E-4</v>
      </c>
      <c r="Y35" s="2">
        <v>2.9999999999999997E-4</v>
      </c>
      <c r="Z35" s="1">
        <v>2.7000000000000001E-3</v>
      </c>
      <c r="AB35" s="11">
        <f t="shared" si="0"/>
        <v>3.1200000000000006E-2</v>
      </c>
      <c r="AF35" s="8">
        <v>-2.2000000000000001E-3</v>
      </c>
    </row>
    <row r="36" spans="1:32">
      <c r="A36" s="2">
        <v>1.5E-3</v>
      </c>
      <c r="B36" s="1">
        <v>1.9E-3</v>
      </c>
      <c r="C36" s="1">
        <v>1.6999999999999999E-3</v>
      </c>
      <c r="D36" s="1">
        <v>2.8E-3</v>
      </c>
      <c r="E36" s="1">
        <v>-2E-3</v>
      </c>
      <c r="F36" s="1">
        <v>1.9E-3</v>
      </c>
      <c r="G36" s="1">
        <v>1.1000000000000001E-3</v>
      </c>
      <c r="H36" s="1">
        <v>1.5E-3</v>
      </c>
      <c r="I36" s="1">
        <v>8.9999999999999998E-4</v>
      </c>
      <c r="J36" s="2">
        <v>-4.0000000000000002E-4</v>
      </c>
      <c r="K36" s="2">
        <v>1.2999999999999999E-3</v>
      </c>
      <c r="L36" s="1">
        <v>2.5000000000000001E-3</v>
      </c>
      <c r="M36" s="1">
        <v>5.9999999999999995E-4</v>
      </c>
      <c r="N36" s="1">
        <v>-1.8E-3</v>
      </c>
      <c r="O36" s="2">
        <v>-5.9999999999999995E-4</v>
      </c>
      <c r="P36" s="2">
        <v>2.3999999999999998E-3</v>
      </c>
      <c r="Q36" s="1">
        <v>2.0000000000000001E-4</v>
      </c>
      <c r="R36" s="1">
        <v>0</v>
      </c>
      <c r="S36" s="1">
        <v>4.1000000000000003E-3</v>
      </c>
      <c r="T36" s="1">
        <v>4.0000000000000002E-4</v>
      </c>
      <c r="U36" s="1">
        <v>0</v>
      </c>
      <c r="V36" s="1">
        <v>1.1999999999999999E-3</v>
      </c>
      <c r="W36" s="2">
        <v>0</v>
      </c>
      <c r="X36" s="2">
        <v>-1.6000000000000001E-3</v>
      </c>
      <c r="Y36" s="2">
        <v>1.2999999999999999E-3</v>
      </c>
      <c r="Z36" s="1">
        <v>-2E-3</v>
      </c>
      <c r="AB36" s="11">
        <f t="shared" si="0"/>
        <v>1.89E-2</v>
      </c>
      <c r="AF36" s="8">
        <v>-7.4999999999999997E-3</v>
      </c>
    </row>
    <row r="37" spans="1:32">
      <c r="A37" s="2">
        <v>-8.9999999999999998E-4</v>
      </c>
      <c r="B37" s="1">
        <v>8.0000000000000004E-4</v>
      </c>
      <c r="C37" s="1">
        <v>2.3999999999999998E-3</v>
      </c>
      <c r="D37" s="1">
        <v>5.9999999999999995E-4</v>
      </c>
      <c r="E37" s="1">
        <v>-4.1000000000000003E-3</v>
      </c>
      <c r="F37" s="1">
        <v>-5.0000000000000001E-4</v>
      </c>
      <c r="G37" s="1">
        <v>2.8E-3</v>
      </c>
      <c r="H37" s="1">
        <v>1.1999999999999999E-3</v>
      </c>
      <c r="I37" s="1">
        <v>0</v>
      </c>
      <c r="J37" s="2">
        <v>-1E-4</v>
      </c>
      <c r="K37" s="2">
        <v>1E-3</v>
      </c>
      <c r="L37" s="1">
        <v>0</v>
      </c>
      <c r="M37" s="1">
        <v>0</v>
      </c>
      <c r="N37" s="1">
        <v>6.9999999999999999E-4</v>
      </c>
      <c r="O37" s="2">
        <v>1.5E-3</v>
      </c>
      <c r="P37" s="2">
        <v>4.4999999999999997E-3</v>
      </c>
      <c r="Q37" s="1">
        <v>1.1000000000000001E-3</v>
      </c>
      <c r="R37" s="1">
        <v>1.8E-3</v>
      </c>
      <c r="S37" s="1">
        <v>2.2000000000000001E-3</v>
      </c>
      <c r="T37" s="1">
        <v>-1E-4</v>
      </c>
      <c r="U37" s="1">
        <v>5.0000000000000001E-4</v>
      </c>
      <c r="V37" s="1">
        <v>5.0000000000000001E-4</v>
      </c>
      <c r="W37" s="2">
        <v>6.1000000000000004E-3</v>
      </c>
      <c r="X37" s="2">
        <v>1.6999999999999999E-3</v>
      </c>
      <c r="Y37" s="2">
        <v>4.0000000000000002E-4</v>
      </c>
      <c r="Z37" s="1">
        <v>2.7000000000000001E-3</v>
      </c>
      <c r="AB37" s="11">
        <f t="shared" si="0"/>
        <v>2.6800000000000004E-2</v>
      </c>
      <c r="AF37" s="8">
        <v>5.0000000000000001E-4</v>
      </c>
    </row>
    <row r="38" spans="1:32">
      <c r="A38" s="2">
        <v>2.5000000000000001E-3</v>
      </c>
      <c r="B38" s="1">
        <v>-1.6000000000000001E-3</v>
      </c>
      <c r="C38" s="1">
        <v>1.6000000000000001E-3</v>
      </c>
      <c r="D38" s="1">
        <v>1.6000000000000001E-3</v>
      </c>
      <c r="E38" s="1">
        <v>-2.0999999999999999E-3</v>
      </c>
      <c r="F38" s="1">
        <v>-1.6000000000000001E-3</v>
      </c>
      <c r="G38" s="1">
        <v>4.0000000000000002E-4</v>
      </c>
      <c r="H38" s="1">
        <v>2.9999999999999997E-4</v>
      </c>
      <c r="I38" s="1">
        <v>1E-4</v>
      </c>
      <c r="J38" s="2">
        <v>1.6000000000000001E-3</v>
      </c>
      <c r="K38" s="2">
        <v>-1E-3</v>
      </c>
      <c r="L38" s="1">
        <v>1.6000000000000001E-3</v>
      </c>
      <c r="M38" s="1">
        <v>2.0999999999999999E-3</v>
      </c>
      <c r="N38" s="1">
        <v>5.9999999999999995E-4</v>
      </c>
      <c r="O38" s="2">
        <v>5.9999999999999995E-4</v>
      </c>
      <c r="P38" s="2">
        <v>-1.6999999999999999E-3</v>
      </c>
      <c r="Q38" s="1">
        <v>8.0000000000000004E-4</v>
      </c>
      <c r="R38" s="1">
        <v>2.3999999999999998E-3</v>
      </c>
      <c r="S38" s="1">
        <v>8.9999999999999998E-4</v>
      </c>
      <c r="T38" s="1">
        <v>2.0000000000000001E-4</v>
      </c>
      <c r="U38" s="1">
        <v>1.1000000000000001E-3</v>
      </c>
      <c r="V38" s="1">
        <v>3.8999999999999998E-3</v>
      </c>
      <c r="W38" s="2">
        <v>8.9999999999999998E-4</v>
      </c>
      <c r="X38" s="2">
        <v>2.9999999999999997E-4</v>
      </c>
      <c r="Y38" s="2">
        <v>8.0000000000000004E-4</v>
      </c>
      <c r="Z38" s="1">
        <v>8.8000000000000005E-3</v>
      </c>
      <c r="AB38" s="11">
        <f t="shared" si="0"/>
        <v>2.5099999999999997E-2</v>
      </c>
      <c r="AF38" s="8">
        <v>1.6000000000000001E-3</v>
      </c>
    </row>
    <row r="39" spans="1:32">
      <c r="A39" s="2">
        <v>1E-3</v>
      </c>
      <c r="B39" s="1">
        <v>2.3E-3</v>
      </c>
      <c r="C39" s="1">
        <v>2.7000000000000001E-3</v>
      </c>
      <c r="D39" s="1">
        <v>2.2000000000000001E-3</v>
      </c>
      <c r="E39" s="1">
        <v>5.0000000000000001E-4</v>
      </c>
      <c r="F39" s="1">
        <v>1.8E-3</v>
      </c>
      <c r="G39" s="1">
        <v>-8.9999999999999998E-4</v>
      </c>
      <c r="H39" s="1">
        <v>2.9999999999999997E-4</v>
      </c>
      <c r="I39" s="1">
        <v>1E-4</v>
      </c>
      <c r="J39" s="2">
        <v>2.5999999999999999E-3</v>
      </c>
      <c r="K39" s="2">
        <v>8.9999999999999998E-4</v>
      </c>
      <c r="L39" s="1">
        <v>8.0000000000000004E-4</v>
      </c>
      <c r="M39" s="1">
        <v>5.0000000000000001E-4</v>
      </c>
      <c r="N39" s="1">
        <v>1.1000000000000001E-3</v>
      </c>
      <c r="O39" s="2">
        <v>2.7000000000000001E-3</v>
      </c>
      <c r="P39" s="2">
        <v>3.7000000000000002E-3</v>
      </c>
      <c r="Q39" s="1">
        <v>3.2000000000000002E-3</v>
      </c>
      <c r="R39" s="1">
        <v>0</v>
      </c>
      <c r="S39" s="1">
        <v>2.5000000000000001E-3</v>
      </c>
      <c r="T39" s="1">
        <v>-8.9999999999999998E-4</v>
      </c>
      <c r="U39" s="1">
        <v>2E-3</v>
      </c>
      <c r="V39" s="1">
        <v>1.6999999999999999E-3</v>
      </c>
      <c r="W39" s="2">
        <v>3.0999999999999999E-3</v>
      </c>
      <c r="X39" s="2">
        <v>3.3999999999999998E-3</v>
      </c>
      <c r="Y39" s="2">
        <v>5.9999999999999995E-4</v>
      </c>
      <c r="Z39" s="1">
        <v>4.8999999999999998E-3</v>
      </c>
      <c r="AB39" s="11">
        <f t="shared" si="0"/>
        <v>4.2800000000000005E-2</v>
      </c>
      <c r="AF39" s="8">
        <v>4.7000000000000002E-3</v>
      </c>
    </row>
    <row r="40" spans="1:32">
      <c r="A40" s="2">
        <v>1.8E-3</v>
      </c>
      <c r="B40" s="1">
        <v>5.0000000000000001E-4</v>
      </c>
      <c r="C40" s="1">
        <v>6.9999999999999999E-4</v>
      </c>
      <c r="D40" s="1">
        <v>-1.4E-3</v>
      </c>
      <c r="E40" s="1">
        <v>-4.0000000000000001E-3</v>
      </c>
      <c r="F40" s="1">
        <v>5.0000000000000001E-4</v>
      </c>
      <c r="G40" s="1">
        <v>0</v>
      </c>
      <c r="H40" s="1">
        <v>4.0000000000000001E-3</v>
      </c>
      <c r="I40" s="1">
        <v>1.9E-3</v>
      </c>
      <c r="J40" s="2">
        <v>8.9999999999999998E-4</v>
      </c>
      <c r="K40" s="2">
        <v>0</v>
      </c>
      <c r="L40" s="1">
        <v>0</v>
      </c>
      <c r="M40" s="1">
        <v>1.5E-3</v>
      </c>
      <c r="N40" s="1">
        <v>3.0000000000000001E-3</v>
      </c>
      <c r="O40" s="2">
        <v>0</v>
      </c>
      <c r="P40" s="2">
        <v>0</v>
      </c>
      <c r="Q40" s="1">
        <v>2E-3</v>
      </c>
      <c r="R40" s="1">
        <v>2.0000000000000001E-4</v>
      </c>
      <c r="S40" s="1">
        <v>0</v>
      </c>
      <c r="T40" s="1">
        <v>8.0000000000000004E-4</v>
      </c>
      <c r="U40" s="1">
        <v>0</v>
      </c>
      <c r="V40" s="1">
        <v>0</v>
      </c>
      <c r="W40" s="2">
        <v>2.0000000000000001E-4</v>
      </c>
      <c r="X40" s="2">
        <v>0</v>
      </c>
      <c r="Y40" s="2">
        <v>0</v>
      </c>
      <c r="Z40" s="1">
        <v>4.0000000000000002E-4</v>
      </c>
      <c r="AB40" s="11">
        <f t="shared" si="0"/>
        <v>1.2999999999999999E-2</v>
      </c>
      <c r="AF40" s="8">
        <v>-5.9999999999999995E-4</v>
      </c>
    </row>
    <row r="41" spans="1:32">
      <c r="A41" s="2">
        <v>2.2000000000000001E-3</v>
      </c>
      <c r="B41" s="1">
        <v>-1.4E-3</v>
      </c>
      <c r="C41" s="1">
        <v>8.9999999999999998E-4</v>
      </c>
      <c r="D41" s="1">
        <v>6.9999999999999999E-4</v>
      </c>
      <c r="E41" s="1">
        <v>-2E-3</v>
      </c>
      <c r="F41" s="1">
        <v>-1.5E-3</v>
      </c>
      <c r="G41" s="1">
        <v>0</v>
      </c>
      <c r="H41" s="1">
        <v>2.5000000000000001E-3</v>
      </c>
      <c r="I41" s="1">
        <v>1.1000000000000001E-3</v>
      </c>
      <c r="J41" s="2">
        <v>0</v>
      </c>
      <c r="K41" s="2">
        <v>0</v>
      </c>
      <c r="L41" s="1">
        <v>0</v>
      </c>
      <c r="M41" s="1">
        <v>1.9E-3</v>
      </c>
      <c r="N41" s="1">
        <v>2.3E-3</v>
      </c>
      <c r="O41" s="2">
        <v>0</v>
      </c>
      <c r="P41" s="2">
        <v>0</v>
      </c>
      <c r="Q41" s="1">
        <v>1.8E-3</v>
      </c>
      <c r="R41" s="1">
        <v>-5.9999999999999995E-4</v>
      </c>
      <c r="S41" s="1">
        <v>0</v>
      </c>
      <c r="T41" s="1">
        <v>2.3E-3</v>
      </c>
      <c r="U41" s="1">
        <v>0</v>
      </c>
      <c r="V41" s="1">
        <v>0</v>
      </c>
      <c r="W41" s="2">
        <v>0</v>
      </c>
      <c r="X41" s="2">
        <v>0</v>
      </c>
      <c r="Y41" s="2">
        <v>0</v>
      </c>
      <c r="Z41" s="1">
        <v>8.9999999999999998E-4</v>
      </c>
      <c r="AB41" s="11">
        <f t="shared" si="0"/>
        <v>1.11E-2</v>
      </c>
      <c r="AF41" s="8">
        <v>-2.2000000000000001E-3</v>
      </c>
    </row>
    <row r="42" spans="1:32">
      <c r="AA42" t="s">
        <v>29</v>
      </c>
      <c r="AB42" s="11">
        <f t="shared" si="0"/>
        <v>0</v>
      </c>
      <c r="AD42" s="8">
        <v>8.9999999999999993E-3</v>
      </c>
    </row>
    <row r="43" spans="1:3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AB43" s="11">
        <f t="shared" si="0"/>
        <v>0</v>
      </c>
      <c r="AD43" s="8">
        <v>8.9999999999999998E-4</v>
      </c>
    </row>
    <row r="44" spans="1:32">
      <c r="A44" s="2">
        <v>1.09E-2</v>
      </c>
      <c r="B44" s="1">
        <v>6.7999999999999996E-3</v>
      </c>
      <c r="C44" s="1">
        <v>1.4200000000000001E-2</v>
      </c>
      <c r="D44" s="1">
        <v>8.0999999999999996E-3</v>
      </c>
      <c r="E44" s="1">
        <v>1.9199999999999998E-2</v>
      </c>
      <c r="F44" s="1">
        <v>5.5999999999999999E-3</v>
      </c>
      <c r="G44" s="1">
        <v>8.0999999999999996E-3</v>
      </c>
      <c r="H44" s="1">
        <v>8.5000000000000006E-3</v>
      </c>
      <c r="I44" s="1">
        <v>0.01</v>
      </c>
      <c r="J44" s="1">
        <v>1.49E-2</v>
      </c>
      <c r="K44" s="1">
        <v>3.2500000000000001E-2</v>
      </c>
      <c r="L44" s="1">
        <v>5.7000000000000002E-3</v>
      </c>
      <c r="M44" s="1">
        <v>1.5800000000000002E-2</v>
      </c>
      <c r="AB44" s="11">
        <f t="shared" si="0"/>
        <v>0.1603</v>
      </c>
    </row>
    <row r="45" spans="1:32">
      <c r="A45" s="2">
        <v>4.2000000000000003E-2</v>
      </c>
      <c r="B45" s="1">
        <v>7.4000000000000003E-3</v>
      </c>
      <c r="C45" s="1">
        <v>3.7400000000000003E-2</v>
      </c>
      <c r="D45" s="1">
        <v>3.3500000000000002E-2</v>
      </c>
      <c r="E45" s="1">
        <v>2.86E-2</v>
      </c>
      <c r="F45" s="1">
        <v>1.47E-2</v>
      </c>
      <c r="G45" s="1">
        <v>3.8300000000000001E-2</v>
      </c>
      <c r="H45" s="1">
        <v>2.5100000000000001E-2</v>
      </c>
      <c r="I45" s="1">
        <v>4.2000000000000003E-2</v>
      </c>
      <c r="J45" s="1">
        <v>3.0099999999999998E-2</v>
      </c>
      <c r="K45" s="1">
        <v>5.3199999999999997E-2</v>
      </c>
      <c r="L45" s="1">
        <v>2.23E-2</v>
      </c>
      <c r="M45" s="1">
        <v>1.2200000000000001E-2</v>
      </c>
      <c r="AB45" s="11">
        <f t="shared" si="0"/>
        <v>0.38680000000000003</v>
      </c>
    </row>
    <row r="46" spans="1:32">
      <c r="A46" s="2">
        <v>1.8499999999999999E-2</v>
      </c>
      <c r="B46" s="1">
        <v>1.67E-2</v>
      </c>
      <c r="C46" s="1">
        <v>1.9199999999999998E-2</v>
      </c>
      <c r="D46" s="1">
        <v>2.06E-2</v>
      </c>
      <c r="E46" s="1">
        <v>2.7E-2</v>
      </c>
      <c r="F46" s="1">
        <v>1.5800000000000002E-2</v>
      </c>
      <c r="G46" s="1">
        <v>1.9599999999999999E-2</v>
      </c>
      <c r="H46" s="1">
        <v>1.8599999999999998E-2</v>
      </c>
      <c r="I46" s="1">
        <v>2.64E-2</v>
      </c>
      <c r="J46" s="1">
        <v>1.7399999999999999E-2</v>
      </c>
      <c r="K46" s="1">
        <v>1.83E-2</v>
      </c>
      <c r="L46" s="1">
        <v>7.1000000000000004E-3</v>
      </c>
      <c r="M46" s="1">
        <v>7.4000000000000003E-3</v>
      </c>
      <c r="AB46" s="11">
        <f t="shared" si="0"/>
        <v>0.2326</v>
      </c>
      <c r="AD46" s="8"/>
    </row>
    <row r="47" spans="1:32">
      <c r="A47" s="2">
        <v>2.41E-2</v>
      </c>
      <c r="B47" s="1">
        <v>1.03E-2</v>
      </c>
      <c r="C47" s="1">
        <v>2.52E-2</v>
      </c>
      <c r="D47" s="1">
        <v>1.55E-2</v>
      </c>
      <c r="E47" s="1">
        <v>9.4999999999999998E-3</v>
      </c>
      <c r="F47" s="1">
        <v>8.5000000000000006E-3</v>
      </c>
      <c r="G47" s="1">
        <v>1.15E-2</v>
      </c>
      <c r="H47" s="1">
        <v>2.3E-2</v>
      </c>
      <c r="I47" s="1">
        <v>1.5299999999999999E-2</v>
      </c>
      <c r="J47" s="1">
        <v>2.9100000000000001E-2</v>
      </c>
      <c r="K47" s="1">
        <v>2.1899999999999999E-2</v>
      </c>
      <c r="L47" s="1">
        <v>2.52E-2</v>
      </c>
      <c r="M47" s="1">
        <v>5.3E-3</v>
      </c>
      <c r="AB47" s="11">
        <f t="shared" si="0"/>
        <v>0.22439999999999999</v>
      </c>
    </row>
    <row r="48" spans="1:32">
      <c r="A48" s="2">
        <v>8.9999999999999998E-4</v>
      </c>
      <c r="B48" s="1">
        <v>3.0499999999999999E-2</v>
      </c>
      <c r="C48" s="1">
        <v>2.23E-2</v>
      </c>
      <c r="D48" s="1">
        <v>3.1399999999999997E-2</v>
      </c>
      <c r="E48" s="1">
        <v>5.5999999999999999E-3</v>
      </c>
      <c r="F48" s="1">
        <v>1.7000000000000001E-2</v>
      </c>
      <c r="G48" s="1">
        <v>2.2200000000000001E-2</v>
      </c>
      <c r="H48" s="1">
        <v>1.3299999999999999E-2</v>
      </c>
      <c r="I48" s="1">
        <v>1.8599999999999998E-2</v>
      </c>
      <c r="J48" s="1">
        <v>7.1999999999999998E-3</v>
      </c>
      <c r="K48" s="1">
        <v>1.7299999999999999E-2</v>
      </c>
      <c r="L48" s="1">
        <v>2.2200000000000001E-2</v>
      </c>
      <c r="M48" s="1">
        <v>2.9399999999999999E-2</v>
      </c>
      <c r="AB48" s="11">
        <f t="shared" si="0"/>
        <v>0.23790000000000003</v>
      </c>
    </row>
    <row r="49" spans="1:30">
      <c r="A49" s="2">
        <v>3.1800000000000002E-2</v>
      </c>
      <c r="B49" s="1">
        <v>3.49E-2</v>
      </c>
      <c r="C49" s="1">
        <v>2.2599999999999999E-2</v>
      </c>
      <c r="D49" s="1">
        <v>1.6799999999999999E-2</v>
      </c>
      <c r="E49" s="1">
        <v>4.3200000000000002E-2</v>
      </c>
      <c r="F49" s="1">
        <v>2.12E-2</v>
      </c>
      <c r="G49" s="1">
        <v>2.9399999999999999E-2</v>
      </c>
      <c r="H49" s="1">
        <v>2.8899999999999999E-2</v>
      </c>
      <c r="I49" s="1">
        <v>2.7900000000000001E-2</v>
      </c>
      <c r="J49" s="1">
        <v>4.5600000000000002E-2</v>
      </c>
      <c r="K49" s="1">
        <v>2.5100000000000001E-2</v>
      </c>
      <c r="L49" s="1">
        <v>3.44E-2</v>
      </c>
      <c r="M49" s="1">
        <v>2.0299999999999999E-2</v>
      </c>
      <c r="AB49" s="11">
        <f t="shared" si="0"/>
        <v>0.3821</v>
      </c>
    </row>
    <row r="50" spans="1:30">
      <c r="A50" s="2">
        <v>5.1900000000000002E-2</v>
      </c>
      <c r="B50" s="1">
        <v>3.8600000000000002E-2</v>
      </c>
      <c r="C50" s="1">
        <v>3.4200000000000001E-2</v>
      </c>
      <c r="D50" s="1">
        <v>4.8099999999999997E-2</v>
      </c>
      <c r="E50" s="1">
        <v>3.2099999999999997E-2</v>
      </c>
      <c r="F50" s="1">
        <v>3.1300000000000001E-2</v>
      </c>
      <c r="G50" s="1">
        <v>3.2500000000000001E-2</v>
      </c>
      <c r="H50" s="1">
        <v>6.4699999999999994E-2</v>
      </c>
      <c r="I50" s="1">
        <v>3.5200000000000002E-2</v>
      </c>
      <c r="J50" s="1">
        <v>3.8699999999999998E-2</v>
      </c>
      <c r="K50" s="1">
        <v>1.8200000000000001E-2</v>
      </c>
      <c r="L50" s="1">
        <v>5.8299999999999998E-2</v>
      </c>
      <c r="M50" s="1">
        <v>2.7900000000000001E-2</v>
      </c>
      <c r="AB50" s="11">
        <f t="shared" si="0"/>
        <v>0.51170000000000004</v>
      </c>
    </row>
    <row r="51" spans="1:30">
      <c r="A51" s="2">
        <v>1.6899999999999998E-2</v>
      </c>
      <c r="B51" s="1">
        <v>1.4999999999999999E-2</v>
      </c>
      <c r="C51" s="1">
        <v>3.5000000000000003E-2</v>
      </c>
      <c r="D51" s="1">
        <v>5.57E-2</v>
      </c>
      <c r="E51" s="1">
        <v>2.3300000000000001E-2</v>
      </c>
      <c r="F51" s="1">
        <v>2.3699999999999999E-2</v>
      </c>
      <c r="G51" s="1">
        <v>5.1900000000000002E-2</v>
      </c>
      <c r="H51" s="1">
        <v>5.8500000000000003E-2</v>
      </c>
      <c r="I51" s="1">
        <v>1.54E-2</v>
      </c>
      <c r="J51" s="1">
        <v>2.2200000000000001E-2</v>
      </c>
      <c r="K51" s="1">
        <v>1.9400000000000001E-2</v>
      </c>
      <c r="L51" s="1">
        <v>3.3399999999999999E-2</v>
      </c>
      <c r="M51" s="1">
        <v>4.0599999999999997E-2</v>
      </c>
      <c r="AB51" s="11">
        <f t="shared" si="0"/>
        <v>0.41100000000000003</v>
      </c>
    </row>
    <row r="52" spans="1:30">
      <c r="A52" s="2">
        <v>7.4499999999999997E-2</v>
      </c>
      <c r="B52" s="1">
        <v>2.6599999999999999E-2</v>
      </c>
      <c r="C52" s="1">
        <v>9.8199999999999996E-2</v>
      </c>
      <c r="D52" s="1">
        <v>3.6700000000000003E-2</v>
      </c>
      <c r="E52" s="1">
        <v>3.9800000000000002E-2</v>
      </c>
      <c r="F52" s="1">
        <v>5.3600000000000002E-2</v>
      </c>
      <c r="G52" s="1">
        <v>5.8200000000000002E-2</v>
      </c>
      <c r="H52" s="1">
        <v>7.5499999999999998E-2</v>
      </c>
      <c r="I52" s="1">
        <v>4.5900000000000003E-2</v>
      </c>
      <c r="J52" s="1">
        <v>2.63E-2</v>
      </c>
      <c r="K52" s="1">
        <v>5.4199999999999998E-2</v>
      </c>
      <c r="L52" s="1">
        <v>0.06</v>
      </c>
      <c r="M52" s="1">
        <v>5.6399999999999999E-2</v>
      </c>
      <c r="AB52" s="11">
        <f t="shared" si="0"/>
        <v>0.70589999999999997</v>
      </c>
      <c r="AD52" s="8"/>
    </row>
    <row r="53" spans="1:30">
      <c r="A53" s="2">
        <v>1.0800000000000001E-2</v>
      </c>
      <c r="B53" s="1">
        <v>1.66E-2</v>
      </c>
      <c r="C53" s="1">
        <v>2.5000000000000001E-2</v>
      </c>
      <c r="D53" s="1">
        <v>3.7400000000000003E-2</v>
      </c>
      <c r="E53" s="1">
        <v>2.3599999999999999E-2</v>
      </c>
      <c r="F53" s="1">
        <v>1.6500000000000001E-2</v>
      </c>
      <c r="G53" s="1">
        <v>1.6000000000000001E-3</v>
      </c>
      <c r="H53" s="1">
        <v>1.8100000000000002E-2</v>
      </c>
      <c r="I53" s="1">
        <v>2.01E-2</v>
      </c>
      <c r="J53" s="1">
        <v>1.43E-2</v>
      </c>
      <c r="K53" s="1">
        <v>1.5900000000000001E-2</v>
      </c>
      <c r="L53" s="1">
        <v>2.69E-2</v>
      </c>
      <c r="M53" s="1">
        <v>9.7999999999999997E-3</v>
      </c>
      <c r="AB53" s="11">
        <f t="shared" si="0"/>
        <v>0.23660000000000003</v>
      </c>
      <c r="AD53" s="8"/>
    </row>
    <row r="54" spans="1:30">
      <c r="A54" s="2">
        <v>1.26E-2</v>
      </c>
      <c r="B54" s="1">
        <v>8.3999999999999995E-3</v>
      </c>
      <c r="C54" s="1">
        <v>3.6400000000000002E-2</v>
      </c>
      <c r="D54" s="1">
        <v>3.1899999999999998E-2</v>
      </c>
      <c r="E54" s="1">
        <v>8.0000000000000002E-3</v>
      </c>
      <c r="F54" s="1">
        <v>1.2500000000000001E-2</v>
      </c>
      <c r="G54" s="1">
        <v>2.06E-2</v>
      </c>
      <c r="H54" s="1">
        <v>1.06E-2</v>
      </c>
      <c r="I54" s="1">
        <v>1.03E-2</v>
      </c>
      <c r="J54" s="1">
        <v>2.7699999999999999E-2</v>
      </c>
      <c r="K54" s="1">
        <v>1.5900000000000001E-2</v>
      </c>
      <c r="L54" s="1">
        <v>2.6700000000000002E-2</v>
      </c>
      <c r="M54" s="1">
        <v>6.1000000000000004E-3</v>
      </c>
      <c r="AB54" s="11">
        <f t="shared" si="0"/>
        <v>0.22769999999999999</v>
      </c>
      <c r="AD54" s="8">
        <v>2E-3</v>
      </c>
    </row>
    <row r="55" spans="1:30">
      <c r="A55" s="2">
        <v>9.1999999999999998E-3</v>
      </c>
      <c r="B55" s="1">
        <v>2.6100000000000002E-2</v>
      </c>
      <c r="C55" s="1">
        <v>2.0799999999999999E-2</v>
      </c>
      <c r="D55" s="1">
        <v>2.9899999999999999E-2</v>
      </c>
      <c r="E55" s="1">
        <v>2.07E-2</v>
      </c>
      <c r="F55" s="1">
        <v>2.52E-2</v>
      </c>
      <c r="G55" s="1">
        <v>1.3899999999999999E-2</v>
      </c>
      <c r="H55" s="1">
        <v>2.35E-2</v>
      </c>
      <c r="I55" s="1">
        <v>1E-4</v>
      </c>
      <c r="J55" s="1">
        <v>1.8599999999999998E-2</v>
      </c>
      <c r="K55" s="1">
        <v>2.1299999999999999E-2</v>
      </c>
      <c r="L55" s="1">
        <v>5.1299999999999998E-2</v>
      </c>
      <c r="M55" s="1">
        <v>3.4500000000000003E-2</v>
      </c>
      <c r="AB55" s="11">
        <f t="shared" si="0"/>
        <v>0.29510000000000003</v>
      </c>
      <c r="AD55" s="8">
        <v>-2.3999999999999998E-3</v>
      </c>
    </row>
    <row r="56" spans="1:30">
      <c r="A56" s="2">
        <v>1.7000000000000001E-2</v>
      </c>
      <c r="B56" s="1">
        <v>3.2199999999999999E-2</v>
      </c>
      <c r="C56" s="1">
        <v>2.6800000000000001E-2</v>
      </c>
      <c r="D56" s="1">
        <v>3.44E-2</v>
      </c>
      <c r="E56" s="1">
        <v>1.6400000000000001E-2</v>
      </c>
      <c r="F56" s="1">
        <v>2.07E-2</v>
      </c>
      <c r="G56" s="1">
        <v>1.41E-2</v>
      </c>
      <c r="H56" s="1">
        <v>3.0800000000000001E-2</v>
      </c>
      <c r="I56" s="1">
        <v>2.1499999999999998E-2</v>
      </c>
      <c r="J56" s="1">
        <v>3.6700000000000003E-2</v>
      </c>
      <c r="K56" s="1">
        <v>3.5999999999999997E-2</v>
      </c>
      <c r="L56" s="1">
        <v>3.15E-2</v>
      </c>
      <c r="M56" s="1">
        <v>2.8199999999999999E-2</v>
      </c>
      <c r="AB56" s="11">
        <f t="shared" si="0"/>
        <v>0.34629999999999994</v>
      </c>
      <c r="AD56" s="8">
        <v>6.9999999999999999E-4</v>
      </c>
    </row>
    <row r="57" spans="1:30">
      <c r="A57" s="2">
        <v>3.9399999999999998E-2</v>
      </c>
      <c r="B57" s="1">
        <v>2.93E-2</v>
      </c>
      <c r="C57" s="1">
        <v>2.52E-2</v>
      </c>
      <c r="D57" s="1">
        <v>3.9100000000000003E-2</v>
      </c>
      <c r="E57" s="1">
        <v>3.5400000000000001E-2</v>
      </c>
      <c r="F57" s="1">
        <v>2.9000000000000001E-2</v>
      </c>
      <c r="G57" s="1">
        <v>2.07E-2</v>
      </c>
      <c r="H57" s="1">
        <v>9.4999999999999998E-3</v>
      </c>
      <c r="I57" s="1">
        <v>3.3099999999999997E-2</v>
      </c>
      <c r="J57" s="1">
        <v>3.1699999999999999E-2</v>
      </c>
      <c r="K57" s="1">
        <v>2.5399999999999999E-2</v>
      </c>
      <c r="L57" s="1">
        <v>4.8399999999999999E-2</v>
      </c>
      <c r="M57" s="1">
        <v>3.0099999999999998E-2</v>
      </c>
      <c r="AB57" s="11">
        <f t="shared" si="0"/>
        <v>0.39629999999999999</v>
      </c>
      <c r="AD57" s="8">
        <v>-6.9999999999999999E-4</v>
      </c>
    </row>
    <row r="58" spans="1:30">
      <c r="A58" s="2">
        <v>5.2499999999999998E-2</v>
      </c>
      <c r="B58" s="1">
        <v>4.0599999999999997E-2</v>
      </c>
      <c r="C58" s="1">
        <v>6.3E-2</v>
      </c>
      <c r="D58" s="1">
        <v>4.6600000000000003E-2</v>
      </c>
      <c r="E58" s="1">
        <v>9.5500000000000002E-2</v>
      </c>
      <c r="F58" s="1">
        <v>3.5499999999999997E-2</v>
      </c>
      <c r="G58" s="1">
        <v>4.1700000000000001E-2</v>
      </c>
      <c r="H58" s="1">
        <v>1.5699999999999999E-2</v>
      </c>
      <c r="I58" s="1">
        <v>3.1699999999999999E-2</v>
      </c>
      <c r="J58" s="1">
        <v>3.0499999999999999E-2</v>
      </c>
      <c r="K58" s="1">
        <v>5.4899999999999997E-2</v>
      </c>
      <c r="L58" s="1">
        <v>5.04E-2</v>
      </c>
      <c r="M58" s="1">
        <v>7.4999999999999997E-2</v>
      </c>
      <c r="AB58" s="11">
        <f t="shared" si="0"/>
        <v>0.63359999999999994</v>
      </c>
      <c r="AD58" s="8"/>
    </row>
    <row r="59" spans="1:30">
      <c r="A59" s="2">
        <v>3.6600000000000001E-2</v>
      </c>
      <c r="B59" s="1">
        <v>5.0099999999999999E-2</v>
      </c>
      <c r="C59" s="1">
        <v>4.4299999999999999E-2</v>
      </c>
      <c r="D59" s="1">
        <v>5.2299999999999999E-2</v>
      </c>
      <c r="E59" s="1">
        <v>6.0699999999999997E-2</v>
      </c>
      <c r="F59" s="1">
        <v>2.1700000000000001E-2</v>
      </c>
      <c r="G59" s="1">
        <v>5.8500000000000003E-2</v>
      </c>
      <c r="H59" s="1">
        <v>4.4200000000000003E-2</v>
      </c>
      <c r="I59" s="1">
        <v>2.9700000000000001E-2</v>
      </c>
      <c r="J59" s="1">
        <v>3.3500000000000002E-2</v>
      </c>
      <c r="K59" s="1">
        <v>2.7799999999999998E-2</v>
      </c>
      <c r="L59" s="1">
        <v>4.7399999999999998E-2</v>
      </c>
      <c r="M59" s="1">
        <v>3.7400000000000003E-2</v>
      </c>
      <c r="AB59" s="11">
        <f t="shared" si="0"/>
        <v>0.54420000000000013</v>
      </c>
      <c r="AD59" s="8">
        <v>6.7999999999999996E-3</v>
      </c>
    </row>
    <row r="60" spans="1:30">
      <c r="A60" s="2">
        <v>2.87E-2</v>
      </c>
      <c r="B60" s="1">
        <v>4.19E-2</v>
      </c>
      <c r="C60" s="1">
        <v>2.4500000000000001E-2</v>
      </c>
      <c r="D60" s="1">
        <v>4.0300000000000002E-2</v>
      </c>
      <c r="E60" s="1">
        <v>3.3000000000000002E-2</v>
      </c>
      <c r="F60" s="1">
        <v>3.1899999999999998E-2</v>
      </c>
      <c r="G60" s="1">
        <v>4.8500000000000001E-2</v>
      </c>
      <c r="H60" s="1">
        <v>2.9899999999999999E-2</v>
      </c>
      <c r="I60" s="1">
        <v>0.01</v>
      </c>
      <c r="J60" s="1">
        <v>4.41E-2</v>
      </c>
      <c r="K60" s="1">
        <v>3.0099999999999998E-2</v>
      </c>
      <c r="L60" s="1">
        <v>4.0399999999999998E-2</v>
      </c>
      <c r="M60" s="1">
        <v>1.52E-2</v>
      </c>
      <c r="AB60" s="11">
        <f t="shared" si="0"/>
        <v>0.41849999999999998</v>
      </c>
      <c r="AD60" s="8">
        <v>-2.9999999999999997E-4</v>
      </c>
    </row>
    <row r="61" spans="1:30">
      <c r="A61" s="2">
        <v>1.6299999999999999E-2</v>
      </c>
      <c r="B61" s="1">
        <v>2.7900000000000001E-2</v>
      </c>
      <c r="C61" s="1">
        <v>8.8999999999999999E-3</v>
      </c>
      <c r="D61" s="1">
        <v>2.4899999999999999E-2</v>
      </c>
      <c r="E61" s="1">
        <v>4.8599999999999997E-2</v>
      </c>
      <c r="F61" s="1">
        <v>3.4500000000000003E-2</v>
      </c>
      <c r="G61" s="1">
        <v>3.3300000000000003E-2</v>
      </c>
      <c r="H61" s="1">
        <v>4.7800000000000002E-2</v>
      </c>
      <c r="I61" s="1">
        <v>1.55E-2</v>
      </c>
      <c r="J61" s="1">
        <v>3.4700000000000002E-2</v>
      </c>
      <c r="K61" s="1">
        <v>4.48E-2</v>
      </c>
      <c r="L61" s="1">
        <v>4.1700000000000001E-2</v>
      </c>
      <c r="M61" s="1">
        <v>2.7099999999999999E-2</v>
      </c>
      <c r="AB61" s="11">
        <f t="shared" si="0"/>
        <v>0.40600000000000003</v>
      </c>
      <c r="AD61" s="8">
        <v>3.3999999999999998E-3</v>
      </c>
    </row>
    <row r="62" spans="1:30">
      <c r="A62" s="2">
        <v>2.5000000000000001E-2</v>
      </c>
      <c r="B62" s="1">
        <v>4.5699999999999998E-2</v>
      </c>
      <c r="C62" s="1">
        <v>1.7299999999999999E-2</v>
      </c>
      <c r="D62" s="1">
        <v>4.3999999999999997E-2</v>
      </c>
      <c r="E62" s="1">
        <v>4.2700000000000002E-2</v>
      </c>
      <c r="F62" s="1">
        <v>2.4400000000000002E-2</v>
      </c>
      <c r="G62" s="1">
        <v>3.1600000000000003E-2</v>
      </c>
      <c r="H62" s="1">
        <v>1.32E-2</v>
      </c>
      <c r="I62" s="1">
        <v>1.5E-3</v>
      </c>
      <c r="J62" s="1">
        <v>1.5699999999999999E-2</v>
      </c>
      <c r="K62" s="1">
        <v>3.4599999999999999E-2</v>
      </c>
      <c r="L62" s="1">
        <v>4.1700000000000001E-2</v>
      </c>
      <c r="M62" s="1">
        <v>3.0200000000000001E-2</v>
      </c>
      <c r="AB62" s="11">
        <f t="shared" si="0"/>
        <v>0.36760000000000004</v>
      </c>
    </row>
    <row r="63" spans="1:30">
      <c r="A63" s="2">
        <v>2.0899999999999998E-2</v>
      </c>
      <c r="B63" s="1">
        <v>5.0299999999999997E-2</v>
      </c>
      <c r="C63" s="1">
        <v>3.3799999999999997E-2</v>
      </c>
      <c r="D63" s="1">
        <v>2.0199999999999999E-2</v>
      </c>
      <c r="E63" s="1">
        <v>1.8100000000000002E-2</v>
      </c>
      <c r="F63" s="1">
        <v>1.21E-2</v>
      </c>
      <c r="G63" s="1">
        <v>3.8899999999999997E-2</v>
      </c>
      <c r="H63" s="1">
        <v>3.0300000000000001E-2</v>
      </c>
      <c r="I63" s="1">
        <v>3.0499999999999999E-2</v>
      </c>
      <c r="J63" s="1">
        <v>2.5499999999999998E-2</v>
      </c>
      <c r="K63" s="1">
        <v>4.8800000000000003E-2</v>
      </c>
      <c r="L63" s="1">
        <v>2.7300000000000001E-2</v>
      </c>
      <c r="M63" s="1">
        <v>2.18E-2</v>
      </c>
      <c r="AB63" s="11">
        <f t="shared" si="0"/>
        <v>0.3785</v>
      </c>
    </row>
    <row r="64" spans="1:30">
      <c r="A64" s="2">
        <v>2.8799999999999999E-2</v>
      </c>
      <c r="B64" s="1">
        <v>6.6600000000000006E-2</v>
      </c>
      <c r="C64" s="1">
        <v>5.5999999999999999E-3</v>
      </c>
      <c r="D64" s="1">
        <v>6.4899999999999999E-2</v>
      </c>
      <c r="E64" s="1">
        <v>1.47E-2</v>
      </c>
      <c r="F64" s="1">
        <v>2.35E-2</v>
      </c>
      <c r="G64" s="1">
        <v>1.6000000000000001E-3</v>
      </c>
      <c r="H64" s="1">
        <v>2.53E-2</v>
      </c>
      <c r="I64" s="1">
        <v>9.9599999999999994E-2</v>
      </c>
      <c r="J64" s="1">
        <v>2.7300000000000001E-2</v>
      </c>
      <c r="K64" s="1">
        <v>5.9499999999999997E-2</v>
      </c>
      <c r="L64" s="1">
        <v>4.2599999999999999E-2</v>
      </c>
      <c r="M64" s="1">
        <v>2.3099999999999999E-2</v>
      </c>
      <c r="AB64" s="11">
        <f t="shared" si="0"/>
        <v>0.48309999999999997</v>
      </c>
    </row>
    <row r="65" spans="1:28">
      <c r="A65" s="2">
        <v>2.1899999999999999E-2</v>
      </c>
      <c r="B65" s="1">
        <v>1.43E-2</v>
      </c>
      <c r="C65" s="1">
        <v>2.4799999999999999E-2</v>
      </c>
      <c r="D65" s="1">
        <v>1.41E-2</v>
      </c>
      <c r="E65" s="1">
        <v>1.8700000000000001E-2</v>
      </c>
      <c r="F65" s="1">
        <v>1.1900000000000001E-2</v>
      </c>
      <c r="G65" s="1">
        <v>1.1299999999999999E-2</v>
      </c>
      <c r="H65" s="1">
        <v>4.87E-2</v>
      </c>
      <c r="I65" s="1">
        <v>3.2800000000000003E-2</v>
      </c>
      <c r="J65" s="1">
        <v>2.69E-2</v>
      </c>
      <c r="K65" s="1">
        <v>7.51E-2</v>
      </c>
      <c r="L65" s="1">
        <v>4.02E-2</v>
      </c>
      <c r="M65" s="1">
        <v>4.0599999999999997E-2</v>
      </c>
      <c r="AB65" s="11">
        <f t="shared" si="0"/>
        <v>0.38129999999999997</v>
      </c>
    </row>
    <row r="66" spans="1:28">
      <c r="A66" s="2">
        <v>4.1399999999999999E-2</v>
      </c>
      <c r="B66" s="1">
        <v>5.79E-2</v>
      </c>
      <c r="C66" s="1">
        <v>1.5100000000000001E-2</v>
      </c>
      <c r="D66" s="1">
        <v>1.0999999999999999E-2</v>
      </c>
      <c r="E66" s="1">
        <v>1.7600000000000001E-2</v>
      </c>
      <c r="F66" s="1">
        <v>3.7100000000000001E-2</v>
      </c>
      <c r="G66" s="1">
        <v>1.54E-2</v>
      </c>
      <c r="H66" s="1">
        <v>3.4500000000000003E-2</v>
      </c>
      <c r="I66" s="1">
        <v>1.14E-2</v>
      </c>
      <c r="J66" s="1">
        <v>6.1999999999999998E-3</v>
      </c>
      <c r="K66" s="1">
        <v>9.8699999999999996E-2</v>
      </c>
      <c r="L66" s="1">
        <v>3.5700000000000003E-2</v>
      </c>
      <c r="M66" s="1">
        <v>1.04E-2</v>
      </c>
      <c r="AB66" s="11">
        <f t="shared" si="0"/>
        <v>0.39240000000000003</v>
      </c>
    </row>
    <row r="67" spans="1:28">
      <c r="A67" s="2">
        <v>2.3900000000000001E-2</v>
      </c>
      <c r="B67" s="1">
        <v>2.9700000000000001E-2</v>
      </c>
      <c r="C67" s="1">
        <v>3.3099999999999997E-2</v>
      </c>
      <c r="D67" s="1">
        <v>4.0000000000000001E-3</v>
      </c>
      <c r="E67" s="1">
        <v>2.7699999999999999E-2</v>
      </c>
      <c r="F67" s="1">
        <v>2.5399999999999999E-2</v>
      </c>
      <c r="G67" s="1">
        <v>0.06</v>
      </c>
      <c r="H67" s="1">
        <v>1.43E-2</v>
      </c>
      <c r="I67" s="1">
        <v>2.07E-2</v>
      </c>
      <c r="J67" s="1">
        <v>2.87E-2</v>
      </c>
      <c r="K67" s="1">
        <v>1.49E-2</v>
      </c>
      <c r="L67" s="1">
        <v>4.9599999999999998E-2</v>
      </c>
      <c r="M67" s="1">
        <v>1.49E-2</v>
      </c>
      <c r="AB67" s="11">
        <f t="shared" ref="AB67:AB80" si="1">SUM(A67:Z67)</f>
        <v>0.34690000000000004</v>
      </c>
    </row>
    <row r="68" spans="1:28">
      <c r="A68" s="2">
        <v>2.0199999999999999E-2</v>
      </c>
      <c r="B68" s="1">
        <v>4.1000000000000002E-2</v>
      </c>
      <c r="C68" s="1">
        <v>5.6899999999999999E-2</v>
      </c>
      <c r="D68" s="1">
        <v>3.85E-2</v>
      </c>
      <c r="E68" s="1">
        <v>4.6399999999999997E-2</v>
      </c>
      <c r="F68" s="1">
        <v>5.0099999999999999E-2</v>
      </c>
      <c r="G68" s="1">
        <v>0.12239999999999999</v>
      </c>
      <c r="H68" s="1">
        <v>3.39E-2</v>
      </c>
      <c r="I68" s="1">
        <v>3.5099999999999999E-2</v>
      </c>
      <c r="J68" s="1">
        <v>6.7199999999999996E-2</v>
      </c>
      <c r="K68" s="1">
        <v>5.3100000000000001E-2</v>
      </c>
      <c r="L68" s="1">
        <v>4.4400000000000002E-2</v>
      </c>
      <c r="M68" s="1">
        <v>4.1500000000000002E-2</v>
      </c>
      <c r="AB68" s="11">
        <f t="shared" si="1"/>
        <v>0.65070000000000006</v>
      </c>
    </row>
    <row r="69" spans="1:28">
      <c r="A69" s="2">
        <v>2.5899999999999999E-2</v>
      </c>
      <c r="B69" s="1">
        <v>2.1600000000000001E-2</v>
      </c>
      <c r="C69" s="1">
        <v>8.2000000000000007E-3</v>
      </c>
      <c r="D69" s="1">
        <v>2.01E-2</v>
      </c>
      <c r="E69" s="1">
        <v>2.3300000000000001E-2</v>
      </c>
      <c r="F69" s="1">
        <v>2.2700000000000001E-2</v>
      </c>
      <c r="G69" s="1">
        <v>8.9599999999999999E-2</v>
      </c>
      <c r="H69" s="1">
        <v>4.02E-2</v>
      </c>
      <c r="I69" s="1">
        <v>0.1014</v>
      </c>
      <c r="J69" s="1">
        <v>3.9899999999999998E-2</v>
      </c>
      <c r="K69" s="1">
        <v>5.6899999999999999E-2</v>
      </c>
      <c r="L69" s="1">
        <v>4.02E-2</v>
      </c>
      <c r="M69" s="1">
        <v>3.3300000000000003E-2</v>
      </c>
      <c r="AB69" s="11">
        <f t="shared" si="1"/>
        <v>0.52329999999999999</v>
      </c>
    </row>
    <row r="70" spans="1:28">
      <c r="A70" s="2">
        <v>6.1699999999999998E-2</v>
      </c>
      <c r="B70" s="1">
        <v>3.4099999999999998E-2</v>
      </c>
      <c r="C70" s="1">
        <v>1.12E-2</v>
      </c>
      <c r="D70" s="1">
        <v>-1.09E-2</v>
      </c>
      <c r="E70" s="1">
        <v>3.1399999999999997E-2</v>
      </c>
      <c r="F70" s="1">
        <v>2.5700000000000001E-2</v>
      </c>
      <c r="G70" s="1">
        <v>-1.43E-2</v>
      </c>
      <c r="H70" s="1">
        <v>2.3E-2</v>
      </c>
      <c r="I70" s="1">
        <v>6.9999999999999999E-4</v>
      </c>
      <c r="J70" s="1">
        <v>2.46E-2</v>
      </c>
      <c r="K70" s="1">
        <v>3.7499999999999999E-2</v>
      </c>
      <c r="L70" s="1">
        <v>3.7400000000000003E-2</v>
      </c>
      <c r="M70" s="1">
        <v>5.45E-2</v>
      </c>
      <c r="AB70" s="11">
        <f t="shared" si="1"/>
        <v>0.31659999999999999</v>
      </c>
    </row>
    <row r="71" spans="1:28">
      <c r="A71" s="2">
        <v>3.6400000000000002E-2</v>
      </c>
      <c r="B71" s="1">
        <v>1.2999999999999999E-2</v>
      </c>
      <c r="C71" s="1">
        <v>3.49E-2</v>
      </c>
      <c r="D71" s="1">
        <v>3.4599999999999999E-2</v>
      </c>
      <c r="E71" s="1">
        <v>5.0700000000000002E-2</v>
      </c>
      <c r="F71" s="1">
        <v>6.1699999999999998E-2</v>
      </c>
      <c r="G71" s="1">
        <v>4.8500000000000001E-2</v>
      </c>
      <c r="H71" s="1">
        <v>3.0300000000000001E-2</v>
      </c>
      <c r="I71" s="1">
        <v>6.6699999999999995E-2</v>
      </c>
      <c r="J71" s="1">
        <v>7.7999999999999996E-3</v>
      </c>
      <c r="K71" s="1">
        <v>3.5299999999999998E-2</v>
      </c>
      <c r="L71" s="1">
        <v>7.3400000000000007E-2</v>
      </c>
      <c r="M71" s="1">
        <v>7.3700000000000002E-2</v>
      </c>
      <c r="AB71" s="11">
        <f t="shared" si="1"/>
        <v>0.56699999999999995</v>
      </c>
    </row>
    <row r="72" spans="1:28">
      <c r="A72" s="2">
        <v>3.1699999999999999E-2</v>
      </c>
      <c r="B72" s="1">
        <v>3.4099999999999998E-2</v>
      </c>
      <c r="C72" s="1">
        <v>2.29E-2</v>
      </c>
      <c r="D72" s="1">
        <v>2.1499999999999998E-2</v>
      </c>
      <c r="E72" s="1">
        <v>2.3199999999999998E-2</v>
      </c>
      <c r="F72" s="1">
        <v>2.9100000000000001E-2</v>
      </c>
      <c r="G72" s="1">
        <v>2.92E-2</v>
      </c>
      <c r="H72" s="1">
        <v>1.89E-2</v>
      </c>
      <c r="I72" s="1">
        <v>3.3399999999999999E-2</v>
      </c>
      <c r="J72" s="1">
        <v>3.7900000000000003E-2</v>
      </c>
      <c r="K72" s="1">
        <v>6.0299999999999999E-2</v>
      </c>
      <c r="L72" s="1">
        <v>2.0899999999999998E-2</v>
      </c>
      <c r="M72" s="1">
        <v>2.0199999999999999E-2</v>
      </c>
      <c r="AB72" s="11">
        <f t="shared" si="1"/>
        <v>0.38329999999999997</v>
      </c>
    </row>
    <row r="73" spans="1:28">
      <c r="A73" s="2">
        <v>7.1900000000000006E-2</v>
      </c>
      <c r="B73" s="1">
        <v>2.4799999999999999E-2</v>
      </c>
      <c r="C73" s="1">
        <v>4.2200000000000001E-2</v>
      </c>
      <c r="D73" s="1">
        <v>4.4900000000000002E-2</v>
      </c>
      <c r="E73" s="1">
        <v>1.8800000000000001E-2</v>
      </c>
      <c r="F73" s="1">
        <v>1.6199999999999999E-2</v>
      </c>
      <c r="G73" s="1">
        <v>0.05</v>
      </c>
      <c r="H73" s="1">
        <v>2.4299999999999999E-2</v>
      </c>
      <c r="I73" s="1">
        <v>4.82E-2</v>
      </c>
      <c r="J73" s="1">
        <v>3.04E-2</v>
      </c>
      <c r="K73" s="1">
        <v>5.79E-2</v>
      </c>
      <c r="L73" s="1">
        <v>7.8600000000000003E-2</v>
      </c>
      <c r="M73" s="1">
        <v>6.5799999999999997E-2</v>
      </c>
      <c r="AB73" s="11">
        <f t="shared" si="1"/>
        <v>0.57399999999999995</v>
      </c>
    </row>
    <row r="74" spans="1:28">
      <c r="A74" s="2">
        <v>4.3299999999999998E-2</v>
      </c>
      <c r="B74" s="1">
        <v>3.49E-2</v>
      </c>
      <c r="C74" s="1">
        <v>3.8300000000000001E-2</v>
      </c>
      <c r="D74" s="1">
        <v>5.7099999999999998E-2</v>
      </c>
      <c r="E74" s="1">
        <v>3.1699999999999999E-2</v>
      </c>
      <c r="F74" s="1">
        <v>2.07E-2</v>
      </c>
      <c r="G74" s="1">
        <v>0.10290000000000001</v>
      </c>
      <c r="H74" s="1">
        <v>6.4399999999999999E-2</v>
      </c>
      <c r="I74" s="1">
        <v>1.2800000000000001E-2</v>
      </c>
      <c r="J74" s="1">
        <v>5.0500000000000003E-2</v>
      </c>
      <c r="K74" s="1">
        <v>6.9400000000000003E-2</v>
      </c>
      <c r="L74" s="1">
        <v>6.0499999999999998E-2</v>
      </c>
      <c r="M74" s="1">
        <v>5.3100000000000001E-2</v>
      </c>
      <c r="AB74" s="11">
        <f t="shared" si="1"/>
        <v>0.63959999999999995</v>
      </c>
    </row>
    <row r="75" spans="1:28">
      <c r="A75" s="2">
        <v>5.7200000000000001E-2</v>
      </c>
      <c r="B75" s="1">
        <v>0.1108</v>
      </c>
      <c r="C75" s="1">
        <v>8.2100000000000006E-2</v>
      </c>
      <c r="D75" s="1">
        <v>3.7699999999999997E-2</v>
      </c>
      <c r="E75" s="1">
        <v>4.3200000000000002E-2</v>
      </c>
      <c r="F75" s="1">
        <v>5.74E-2</v>
      </c>
      <c r="G75" s="1">
        <v>0.107</v>
      </c>
      <c r="H75" s="1">
        <v>0.10150000000000001</v>
      </c>
      <c r="I75" s="1">
        <v>8.3199999999999996E-2</v>
      </c>
      <c r="J75" s="1">
        <v>6.3299999999999995E-2</v>
      </c>
      <c r="K75" s="1">
        <v>5.9499999999999997E-2</v>
      </c>
      <c r="L75" s="1">
        <v>6.4799999999999996E-2</v>
      </c>
      <c r="M75" s="1">
        <v>3.9300000000000002E-2</v>
      </c>
      <c r="AB75" s="11">
        <f t="shared" si="1"/>
        <v>0.90699999999999992</v>
      </c>
    </row>
    <row r="76" spans="1:28">
      <c r="A76" s="2">
        <v>4.5400000000000003E-2</v>
      </c>
      <c r="B76" s="1">
        <v>5.8799999999999998E-2</v>
      </c>
      <c r="C76" s="1">
        <v>6.0900000000000003E-2</v>
      </c>
      <c r="D76" s="1">
        <v>2.5100000000000001E-2</v>
      </c>
      <c r="E76" s="1">
        <v>4.8599999999999997E-2</v>
      </c>
      <c r="F76" s="1">
        <v>4.53E-2</v>
      </c>
      <c r="G76" s="1">
        <v>2.7699999999999999E-2</v>
      </c>
      <c r="H76" s="1">
        <v>5.1700000000000003E-2</v>
      </c>
      <c r="I76" s="1">
        <v>8.8499999999999995E-2</v>
      </c>
      <c r="J76" s="1">
        <v>5.33E-2</v>
      </c>
      <c r="K76" s="1">
        <v>6.2100000000000002E-2</v>
      </c>
      <c r="L76" s="1">
        <v>5.3199999999999997E-2</v>
      </c>
      <c r="M76" s="1">
        <v>9.5699999999999993E-2</v>
      </c>
      <c r="AB76" s="11">
        <f t="shared" si="1"/>
        <v>0.71630000000000016</v>
      </c>
    </row>
    <row r="77" spans="1:28">
      <c r="A77" s="2">
        <v>2.8899999999999999E-2</v>
      </c>
      <c r="B77" s="1">
        <v>6.6699999999999995E-2</v>
      </c>
      <c r="C77" s="1">
        <v>7.4800000000000005E-2</v>
      </c>
      <c r="D77" s="1">
        <v>2.6800000000000001E-2</v>
      </c>
      <c r="E77" s="1">
        <v>4.5400000000000003E-2</v>
      </c>
      <c r="F77" s="1">
        <v>6.7799999999999999E-2</v>
      </c>
      <c r="G77" s="1">
        <v>6.0699999999999997E-2</v>
      </c>
      <c r="H77" s="1">
        <v>6.0900000000000003E-2</v>
      </c>
      <c r="I77" s="1">
        <v>7.3300000000000004E-2</v>
      </c>
      <c r="J77" s="1">
        <v>6.83E-2</v>
      </c>
      <c r="K77" s="1">
        <v>5.2499999999999998E-2</v>
      </c>
      <c r="L77" s="1">
        <v>4.4699999999999997E-2</v>
      </c>
      <c r="M77" s="1">
        <v>5.9900000000000002E-2</v>
      </c>
      <c r="AB77" s="11">
        <f t="shared" si="1"/>
        <v>0.73069999999999991</v>
      </c>
    </row>
    <row r="78" spans="1:28">
      <c r="A78" s="2">
        <v>3.6299999999999999E-2</v>
      </c>
      <c r="B78" s="1">
        <v>6.4799999999999996E-2</v>
      </c>
      <c r="C78" s="1">
        <v>3.0700000000000002E-2</v>
      </c>
      <c r="D78" s="1">
        <v>4.4999999999999998E-2</v>
      </c>
      <c r="E78" s="1">
        <v>1.6500000000000001E-2</v>
      </c>
      <c r="F78" s="1">
        <v>8.0799999999999997E-2</v>
      </c>
      <c r="G78" s="1">
        <v>-1.3100000000000001E-2</v>
      </c>
      <c r="H78" s="1">
        <v>8.0399999999999999E-2</v>
      </c>
      <c r="I78" s="1">
        <v>5.1999999999999998E-2</v>
      </c>
      <c r="J78" s="1">
        <v>2.76E-2</v>
      </c>
      <c r="K78" s="1">
        <v>4.4200000000000003E-2</v>
      </c>
      <c r="L78" s="1">
        <v>6.1100000000000002E-2</v>
      </c>
      <c r="M78" s="1">
        <v>5.28E-2</v>
      </c>
      <c r="AB78" s="11">
        <f t="shared" si="1"/>
        <v>0.57910000000000006</v>
      </c>
    </row>
    <row r="79" spans="1:28">
      <c r="A79" s="2">
        <v>3.2599999999999997E-2</v>
      </c>
      <c r="B79" s="1">
        <v>5.8299999999999998E-2</v>
      </c>
      <c r="C79" s="1">
        <v>3.0200000000000001E-2</v>
      </c>
      <c r="D79" s="1">
        <v>1.41E-2</v>
      </c>
      <c r="E79" s="1">
        <v>3.6999999999999998E-2</v>
      </c>
      <c r="F79" s="1">
        <v>9.35E-2</v>
      </c>
      <c r="G79" s="1">
        <v>1.8499999999999999E-2</v>
      </c>
      <c r="H79" s="1">
        <v>7.7000000000000002E-3</v>
      </c>
      <c r="I79" s="1">
        <v>8.2400000000000001E-2</v>
      </c>
      <c r="J79" s="1">
        <v>0.1014</v>
      </c>
      <c r="K79" s="1">
        <v>2.1399999999999999E-2</v>
      </c>
      <c r="L79" s="1">
        <v>1.9400000000000001E-2</v>
      </c>
      <c r="M79" s="1">
        <v>9.4299999999999995E-2</v>
      </c>
      <c r="AB79" s="11">
        <f t="shared" si="1"/>
        <v>0.61080000000000001</v>
      </c>
    </row>
    <row r="80" spans="1:28">
      <c r="A80" s="2">
        <v>-3.2000000000000002E-3</v>
      </c>
      <c r="B80" s="1">
        <v>5.7000000000000002E-3</v>
      </c>
      <c r="C80" s="1">
        <v>6.8999999999999999E-3</v>
      </c>
      <c r="D80" s="1">
        <v>-1.1000000000000001E-3</v>
      </c>
      <c r="E80" s="1">
        <v>0</v>
      </c>
      <c r="F80" s="1">
        <v>8.0000000000000002E-3</v>
      </c>
      <c r="G80" s="1">
        <v>5.1999999999999998E-3</v>
      </c>
      <c r="H80" s="1">
        <v>0</v>
      </c>
      <c r="I80" s="1">
        <v>4.4000000000000003E-3</v>
      </c>
      <c r="J80" s="1">
        <v>3.2000000000000002E-3</v>
      </c>
      <c r="K80" s="1">
        <v>-1E-3</v>
      </c>
      <c r="L80" s="1">
        <v>6.0000000000000001E-3</v>
      </c>
      <c r="M80" s="1">
        <v>-4.3E-3</v>
      </c>
      <c r="AB80" s="11">
        <f t="shared" si="1"/>
        <v>2.9800000000000007E-2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CORR</vt:lpstr>
      <vt:lpstr>COV</vt:lpstr>
      <vt:lpstr>CORR_FULL</vt:lpstr>
      <vt:lpstr>COV_FULL</vt:lpstr>
      <vt:lpstr>CORR_FULL2</vt:lpstr>
      <vt:lpstr>COV_FULL2</vt:lpstr>
      <vt:lpstr>Daily &amp; Mo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Oakes</dc:creator>
  <cp:lastModifiedBy>Zach Oakes</cp:lastModifiedBy>
  <dcterms:created xsi:type="dcterms:W3CDTF">2019-06-22T12:43:55Z</dcterms:created>
  <dcterms:modified xsi:type="dcterms:W3CDTF">2019-06-27T00:33:32Z</dcterms:modified>
</cp:coreProperties>
</file>