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이문형\산학프로젝트\산학플젝\"/>
    </mc:Choice>
  </mc:AlternateContent>
  <xr:revisionPtr revIDLastSave="0" documentId="8_{E2D656C2-4D14-4AB4-88DB-DB1A47B0B209}" xr6:coauthVersionLast="45" xr6:coauthVersionMax="45" xr10:uidLastSave="{00000000-0000-0000-0000-000000000000}"/>
  <bookViews>
    <workbookView xWindow="4056" yWindow="2136" windowWidth="17280" windowHeight="8964" activeTab="1" xr2:uid="{00000000-000D-0000-FFFF-FFFF00000000}"/>
  </bookViews>
  <sheets>
    <sheet name="네이버_연간" sheetId="1" r:id="rId1"/>
    <sheet name="재무제표확인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" l="1"/>
  <c r="N5" i="6" s="1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0" i="6"/>
  <c r="P12" i="6" s="1"/>
  <c r="O10" i="6"/>
  <c r="O12" i="6" s="1"/>
  <c r="N10" i="6"/>
  <c r="N12" i="6"/>
  <c r="P11" i="6"/>
  <c r="O11" i="6"/>
  <c r="N11" i="6"/>
  <c r="P9" i="6"/>
  <c r="O9" i="6"/>
  <c r="N9" i="6"/>
  <c r="F13" i="6"/>
  <c r="E13" i="6"/>
  <c r="D13" i="6"/>
  <c r="C13" i="6"/>
  <c r="F11" i="6"/>
  <c r="E11" i="6"/>
  <c r="D11" i="6"/>
  <c r="C11" i="6"/>
  <c r="F10" i="6"/>
  <c r="E10" i="6"/>
  <c r="D10" i="6"/>
  <c r="C10" i="6"/>
  <c r="C18" i="6"/>
  <c r="C17" i="6"/>
  <c r="C16" i="6"/>
  <c r="C15" i="6"/>
  <c r="C14" i="6"/>
  <c r="C12" i="6"/>
  <c r="C9" i="6"/>
  <c r="C8" i="6"/>
  <c r="C7" i="6"/>
  <c r="C6" i="6"/>
  <c r="E18" i="6"/>
  <c r="D18" i="6"/>
  <c r="E17" i="6"/>
  <c r="D17" i="6"/>
  <c r="E16" i="6"/>
  <c r="D16" i="6"/>
  <c r="E15" i="6"/>
  <c r="D15" i="6"/>
  <c r="E14" i="6"/>
  <c r="D14" i="6"/>
  <c r="E12" i="6"/>
  <c r="D12" i="6"/>
  <c r="E9" i="6"/>
  <c r="D9" i="6"/>
  <c r="E8" i="6"/>
  <c r="D8" i="6"/>
  <c r="E7" i="6"/>
  <c r="D7" i="6"/>
  <c r="E6" i="6"/>
  <c r="D6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0" i="6"/>
  <c r="R12" i="6" s="1"/>
  <c r="Q10" i="6"/>
  <c r="Q12" i="6" s="1"/>
  <c r="R11" i="6"/>
  <c r="Q11" i="6"/>
  <c r="R9" i="6"/>
  <c r="Q9" i="6"/>
  <c r="H13" i="6"/>
  <c r="G13" i="6"/>
  <c r="Q8" i="6" s="1"/>
  <c r="H11" i="6"/>
  <c r="G11" i="6"/>
  <c r="Q7" i="6" s="1"/>
  <c r="H10" i="6"/>
  <c r="G10" i="6"/>
  <c r="Q6" i="6" s="1"/>
  <c r="J5" i="1"/>
  <c r="K5" i="1"/>
  <c r="J6" i="1"/>
  <c r="K6" i="1"/>
  <c r="J7" i="1"/>
  <c r="K7" i="1"/>
  <c r="I10" i="6"/>
  <c r="S6" i="6" s="1"/>
  <c r="J10" i="6"/>
  <c r="T6" i="6"/>
  <c r="I11" i="6"/>
  <c r="J11" i="6"/>
  <c r="T7" i="6" s="1"/>
  <c r="I13" i="6"/>
  <c r="J13" i="6"/>
  <c r="T8" i="6" s="1"/>
  <c r="S9" i="6"/>
  <c r="T9" i="6"/>
  <c r="S10" i="6"/>
  <c r="S12" i="6" s="1"/>
  <c r="T10" i="6"/>
  <c r="T12" i="6" s="1"/>
  <c r="S11" i="6"/>
  <c r="T11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Q14" i="1"/>
  <c r="Q13" i="1"/>
  <c r="Q7" i="1"/>
  <c r="Q6" i="1"/>
  <c r="Q5" i="1"/>
  <c r="J18" i="6"/>
  <c r="J17" i="6"/>
  <c r="J16" i="6"/>
  <c r="J15" i="6"/>
  <c r="J14" i="6"/>
  <c r="J12" i="6"/>
  <c r="J9" i="6"/>
  <c r="J8" i="6"/>
  <c r="J7" i="6"/>
  <c r="J6" i="6"/>
  <c r="I18" i="6"/>
  <c r="I17" i="6"/>
  <c r="I16" i="6"/>
  <c r="I15" i="6"/>
  <c r="I14" i="6"/>
  <c r="I12" i="6"/>
  <c r="I9" i="6"/>
  <c r="I8" i="6"/>
  <c r="I7" i="6"/>
  <c r="I6" i="6"/>
  <c r="H12" i="6"/>
  <c r="G12" i="6"/>
  <c r="F12" i="6"/>
  <c r="H9" i="6"/>
  <c r="G9" i="6"/>
  <c r="F9" i="6"/>
  <c r="H8" i="6"/>
  <c r="G8" i="6"/>
  <c r="F8" i="6"/>
  <c r="H7" i="6"/>
  <c r="G7" i="6"/>
  <c r="F7" i="6"/>
  <c r="H6" i="6"/>
  <c r="G6" i="6"/>
  <c r="F6" i="6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H16" i="6"/>
  <c r="G16" i="6"/>
  <c r="F16" i="6"/>
  <c r="H18" i="6"/>
  <c r="G18" i="6"/>
  <c r="F18" i="6"/>
  <c r="H17" i="6"/>
  <c r="G17" i="6"/>
  <c r="F17" i="6"/>
  <c r="H15" i="6"/>
  <c r="G15" i="6"/>
  <c r="F15" i="6"/>
  <c r="H14" i="6"/>
  <c r="G14" i="6"/>
  <c r="F14" i="6"/>
  <c r="L14" i="1"/>
  <c r="L13" i="1"/>
  <c r="L7" i="1"/>
  <c r="L6" i="1"/>
  <c r="L5" i="1"/>
  <c r="M14" i="1"/>
  <c r="M13" i="1"/>
  <c r="M7" i="1"/>
  <c r="M6" i="1"/>
  <c r="M5" i="1"/>
  <c r="P14" i="1"/>
  <c r="O14" i="1"/>
  <c r="P13" i="1"/>
  <c r="O13" i="1"/>
  <c r="N14" i="1"/>
  <c r="N13" i="1"/>
  <c r="P7" i="1"/>
  <c r="O7" i="1"/>
  <c r="P6" i="1"/>
  <c r="O6" i="1"/>
  <c r="P5" i="1"/>
  <c r="O5" i="1"/>
  <c r="N7" i="1"/>
  <c r="N6" i="1"/>
  <c r="N5" i="1"/>
  <c r="N6" i="6" l="1"/>
  <c r="N8" i="6"/>
  <c r="S8" i="6"/>
  <c r="O6" i="6"/>
  <c r="O8" i="6"/>
  <c r="R7" i="6"/>
  <c r="P8" i="6"/>
  <c r="R8" i="6"/>
  <c r="P6" i="6"/>
  <c r="S7" i="6"/>
  <c r="N7" i="6"/>
  <c r="O7" i="6"/>
  <c r="R6" i="6"/>
  <c r="P7" i="6"/>
  <c r="E5" i="6"/>
  <c r="F5" i="6" s="1"/>
  <c r="G5" i="6" s="1"/>
  <c r="O5" i="6" l="1"/>
  <c r="P5" i="6"/>
  <c r="H5" i="6"/>
  <c r="Q5" i="6"/>
  <c r="R5" i="6" l="1"/>
  <c r="I5" i="6"/>
  <c r="S5" i="6" l="1"/>
  <c r="J5" i="6"/>
  <c r="T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" authorId="0" shapeId="0" xr:uid="{D083EEEB-CC35-5040-91D2-1AED0704421C}">
      <text>
        <r>
          <rPr>
            <b/>
            <sz val="10"/>
            <color rgb="FF000000"/>
            <rFont val="Malgun Gothic"/>
            <family val="2"/>
            <charset val="129"/>
          </rPr>
          <t>Microsoft Office User: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여기서부터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매출액이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시작되게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복붙해주세요</t>
        </r>
      </text>
    </comment>
  </commentList>
</comments>
</file>

<file path=xl/sharedStrings.xml><?xml version="1.0" encoding="utf-8"?>
<sst xmlns="http://schemas.openxmlformats.org/spreadsheetml/2006/main" count="80" uniqueCount="72">
  <si>
    <t>종목명</t>
    <phoneticPr fontId="1" type="noConversion"/>
  </si>
  <si>
    <t>코드</t>
    <phoneticPr fontId="1" type="noConversion"/>
  </si>
  <si>
    <t>주요재무정보</t>
  </si>
  <si>
    <t>영업이익</t>
  </si>
  <si>
    <t>영업이익(발표기준)</t>
  </si>
  <si>
    <t>세전계속사업이익</t>
  </si>
  <si>
    <t>당기순이익</t>
  </si>
  <si>
    <t>  당기순이익(지배)</t>
  </si>
  <si>
    <t>  당기순이익(비지배)</t>
  </si>
  <si>
    <t>자산총계</t>
  </si>
  <si>
    <t>부채총계</t>
  </si>
  <si>
    <t>자본총계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</si>
  <si>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</si>
  <si>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</si>
  <si>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</si>
  <si>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</si>
  <si>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</si>
  <si>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</si>
  <si>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</si>
  <si>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FCF</t>
  </si>
  <si>
    <t>이자발생부채</t>
  </si>
  <si>
    <t>영업이익률</t>
  </si>
  <si>
    <t>순이익률</t>
  </si>
  <si>
    <t>ROE(%)</t>
  </si>
  <si>
    <t>ROA(%)</t>
  </si>
  <si>
    <t>부채비율</t>
  </si>
  <si>
    <t>자본유보율</t>
  </si>
  <si>
    <t>EPS(원)</t>
  </si>
  <si>
    <t>PER(배)</t>
  </si>
  <si>
    <t>BPS(원)</t>
  </si>
  <si>
    <t>PBR(배)</t>
  </si>
  <si>
    <t>현금DPS(원)</t>
  </si>
  <si>
    <t>현금배당수익률</t>
  </si>
  <si>
    <t>현금배당성향(%)</t>
  </si>
  <si>
    <t>발행주식수(보통주)</t>
  </si>
  <si>
    <t>순이익</t>
    <phoneticPr fontId="1" type="noConversion"/>
  </si>
  <si>
    <t>1)</t>
    <phoneticPr fontId="1" type="noConversion"/>
  </si>
  <si>
    <t>2)</t>
    <phoneticPr fontId="1" type="noConversion"/>
  </si>
  <si>
    <t>순이익률</t>
    <phoneticPr fontId="1" type="noConversion"/>
  </si>
  <si>
    <t>3)</t>
    <phoneticPr fontId="1" type="noConversion"/>
  </si>
  <si>
    <t>ROE</t>
    <phoneticPr fontId="1" type="noConversion"/>
  </si>
  <si>
    <t>4)</t>
    <phoneticPr fontId="1" type="noConversion"/>
  </si>
  <si>
    <t>부채비율</t>
    <phoneticPr fontId="1" type="noConversion"/>
  </si>
  <si>
    <t>PER</t>
    <phoneticPr fontId="1" type="noConversion"/>
  </si>
  <si>
    <t>5)</t>
    <phoneticPr fontId="1" type="noConversion"/>
  </si>
  <si>
    <t>(IFRS연결)</t>
  </si>
  <si>
    <t xml:space="preserve">  매출/자산</t>
    <phoneticPr fontId="1" type="noConversion"/>
  </si>
  <si>
    <t xml:space="preserve">  순이익률(순이익/매출)</t>
    <phoneticPr fontId="1" type="noConversion"/>
  </si>
  <si>
    <t xml:space="preserve">  자산/자본</t>
    <phoneticPr fontId="1" type="noConversion"/>
  </si>
  <si>
    <t>매출</t>
    <phoneticPr fontId="1" type="noConversion"/>
  </si>
  <si>
    <t>영업이익</t>
    <phoneticPr fontId="1" type="noConversion"/>
  </si>
  <si>
    <t>영업현금흐름</t>
    <phoneticPr fontId="1" type="noConversion"/>
  </si>
  <si>
    <t>투자현금흐름</t>
    <phoneticPr fontId="1" type="noConversion"/>
  </si>
  <si>
    <t>재무현금흐름</t>
    <phoneticPr fontId="1" type="noConversion"/>
  </si>
  <si>
    <t xml:space="preserve"> CAPEX</t>
    <phoneticPr fontId="1" type="noConversion"/>
  </si>
  <si>
    <t>FCF</t>
    <phoneticPr fontId="1" type="noConversion"/>
  </si>
  <si>
    <t>영업이익률</t>
    <phoneticPr fontId="1" type="noConversion"/>
  </si>
  <si>
    <t>자산</t>
    <phoneticPr fontId="1" type="noConversion"/>
  </si>
  <si>
    <t>부채</t>
    <phoneticPr fontId="1" type="noConversion"/>
  </si>
  <si>
    <t>연간</t>
  </si>
  <si>
    <t>자본(지배)</t>
    <phoneticPr fontId="1" type="noConversion"/>
  </si>
  <si>
    <t xml:space="preserve">  자본금</t>
    <phoneticPr fontId="1" type="noConversion"/>
  </si>
  <si>
    <t>계속사업이익</t>
    <phoneticPr fontId="1" type="noConversion"/>
  </si>
  <si>
    <t>PBR</t>
    <phoneticPr fontId="1" type="noConversion"/>
  </si>
  <si>
    <t>6)</t>
    <phoneticPr fontId="1" type="noConversion"/>
  </si>
  <si>
    <t>배당수익률</t>
    <phoneticPr fontId="1" type="noConversion"/>
  </si>
  <si>
    <t>주당배당금(DPS)</t>
    <phoneticPr fontId="1" type="noConversion"/>
  </si>
  <si>
    <t>매출 증가율</t>
  </si>
  <si>
    <t>영업이익 증가율</t>
  </si>
  <si>
    <t>순이익 증가율</t>
  </si>
  <si>
    <t>입력</t>
    <phoneticPr fontId="1" type="noConversion"/>
  </si>
  <si>
    <t>매출액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</si>
</sst>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#,##0_ ;[Red]\-#,##0\ "/>
    <numFmt numFmtId="178" formatCode="0.0_ ;[Red]\-0.0\ 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C3C3C"/>
      <name val="Dotum"/>
      <family val="3"/>
    </font>
    <font>
      <b/>
      <sz val="6"/>
      <color rgb="FF6E6E6E"/>
      <name val="Dotum"/>
      <family val="3"/>
    </font>
    <font>
      <b/>
      <sz val="11"/>
      <color rgb="FF3C3C3C"/>
      <name val="Dotum"/>
      <family val="3"/>
      <charset val="129"/>
    </font>
    <font>
      <sz val="11"/>
      <color rgb="FF3C3C3C"/>
      <name val="Dotum"/>
      <family val="3"/>
      <charset val="129"/>
    </font>
    <font>
      <sz val="11"/>
      <color rgb="FF000000"/>
      <name val="Dotum"/>
      <family val="3"/>
      <charset val="129"/>
    </font>
    <font>
      <sz val="11"/>
      <color rgb="FFD40400"/>
      <name val="Dotum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6"/>
      <color rgb="FF6E6E6E"/>
      <name val="Dotum"/>
      <family val="3"/>
      <charset val="129"/>
    </font>
    <font>
      <sz val="11"/>
      <color rgb="FF3C3C3C"/>
      <name val="Tahoma"/>
      <family val="2"/>
    </font>
    <font>
      <sz val="11"/>
      <color rgb="FF000000"/>
      <name val="Tahoma"/>
      <family val="2"/>
    </font>
    <font>
      <sz val="11"/>
      <color rgb="FFD40400"/>
      <name val="Tahoma"/>
      <family val="2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7"/>
      <color rgb="FF3C3C3C"/>
      <name val="Dotum"/>
      <family val="3"/>
      <charset val="129"/>
    </font>
    <font>
      <sz val="7"/>
      <color rgb="FF3C3C3C"/>
      <name val="Tahoma"/>
      <family val="2"/>
    </font>
    <font>
      <sz val="7"/>
      <color rgb="FF000000"/>
      <name val="Tahoma"/>
      <family val="2"/>
    </font>
    <font>
      <sz val="7"/>
      <color rgb="FFD404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/>
      <top style="medium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medium">
        <color rgb="FFC5C5C5"/>
      </bottom>
      <diagonal/>
    </border>
    <border>
      <left/>
      <right/>
      <top/>
      <bottom style="medium">
        <color rgb="FFC5C5C5"/>
      </bottom>
      <diagonal/>
    </border>
  </borders>
  <cellStyleXfs count="7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6" fillId="0" borderId="0" xfId="0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3" borderId="0" xfId="0" applyFill="1" applyBorder="1">
      <alignment vertical="center"/>
    </xf>
    <xf numFmtId="0" fontId="8" fillId="4" borderId="10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4" borderId="11" xfId="0" applyFont="1" applyFill="1" applyBorder="1">
      <alignment vertical="center"/>
    </xf>
    <xf numFmtId="0" fontId="9" fillId="4" borderId="12" xfId="0" applyFont="1" applyFill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4" borderId="3" xfId="0" applyFont="1" applyFill="1" applyBorder="1">
      <alignment vertical="center"/>
    </xf>
    <xf numFmtId="176" fontId="9" fillId="0" borderId="13" xfId="0" applyNumberFormat="1" applyFont="1" applyFill="1" applyBorder="1">
      <alignment vertical="center"/>
    </xf>
    <xf numFmtId="176" fontId="9" fillId="0" borderId="14" xfId="0" applyNumberFormat="1" applyFont="1" applyFill="1" applyBorder="1">
      <alignment vertical="center"/>
    </xf>
    <xf numFmtId="176" fontId="9" fillId="0" borderId="15" xfId="0" applyNumberFormat="1" applyFont="1" applyFill="1" applyBorder="1">
      <alignment vertical="center"/>
    </xf>
    <xf numFmtId="49" fontId="9" fillId="2" borderId="10" xfId="0" applyNumberFormat="1" applyFont="1" applyFill="1" applyBorder="1">
      <alignment vertical="center"/>
    </xf>
    <xf numFmtId="17" fontId="4" fillId="0" borderId="0" xfId="0" applyNumberFormat="1" applyFont="1" applyAlignment="1">
      <alignment horizontal="center" vertical="center" wrapText="1"/>
    </xf>
    <xf numFmtId="177" fontId="9" fillId="0" borderId="8" xfId="0" applyNumberFormat="1" applyFont="1" applyFill="1" applyBorder="1" applyAlignment="1">
      <alignment horizontal="right" vertical="center"/>
    </xf>
    <xf numFmtId="177" fontId="9" fillId="0" borderId="0" xfId="0" applyNumberFormat="1" applyFont="1" applyFill="1" applyBorder="1" applyAlignment="1">
      <alignment horizontal="right" vertical="center"/>
    </xf>
    <xf numFmtId="177" fontId="9" fillId="0" borderId="9" xfId="0" applyNumberFormat="1" applyFont="1" applyFill="1" applyBorder="1" applyAlignment="1">
      <alignment horizontal="right" vertical="center"/>
    </xf>
    <xf numFmtId="177" fontId="9" fillId="0" borderId="0" xfId="0" applyNumberFormat="1" applyFont="1" applyBorder="1" applyAlignment="1">
      <alignment horizontal="right" vertical="center"/>
    </xf>
    <xf numFmtId="0" fontId="9" fillId="0" borderId="0" xfId="0" applyFont="1" applyBorder="1">
      <alignment vertical="center"/>
    </xf>
    <xf numFmtId="0" fontId="9" fillId="0" borderId="15" xfId="0" applyFont="1" applyBorder="1">
      <alignment vertical="center"/>
    </xf>
    <xf numFmtId="177" fontId="9" fillId="0" borderId="8" xfId="0" applyNumberFormat="1" applyFont="1" applyBorder="1" applyAlignment="1">
      <alignment horizontal="right" vertical="center"/>
    </xf>
    <xf numFmtId="177" fontId="9" fillId="0" borderId="9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9" fillId="3" borderId="8" xfId="0" applyNumberFormat="1" applyFont="1" applyFill="1" applyBorder="1" applyAlignment="1">
      <alignment horizontal="right" vertical="center"/>
    </xf>
    <xf numFmtId="177" fontId="9" fillId="3" borderId="0" xfId="0" applyNumberFormat="1" applyFont="1" applyFill="1" applyBorder="1" applyAlignment="1">
      <alignment horizontal="right" vertical="center"/>
    </xf>
    <xf numFmtId="177" fontId="9" fillId="3" borderId="9" xfId="0" applyNumberFormat="1" applyFont="1" applyFill="1" applyBorder="1" applyAlignment="1">
      <alignment horizontal="right" vertical="center"/>
    </xf>
    <xf numFmtId="178" fontId="9" fillId="3" borderId="8" xfId="0" applyNumberFormat="1" applyFont="1" applyFill="1" applyBorder="1">
      <alignment vertical="center"/>
    </xf>
    <xf numFmtId="178" fontId="9" fillId="3" borderId="0" xfId="0" applyNumberFormat="1" applyFont="1" applyFill="1" applyBorder="1">
      <alignment vertical="center"/>
    </xf>
    <xf numFmtId="0" fontId="9" fillId="3" borderId="9" xfId="0" applyNumberFormat="1" applyFont="1" applyFill="1" applyBorder="1">
      <alignment vertical="center"/>
    </xf>
    <xf numFmtId="3" fontId="12" fillId="0" borderId="0" xfId="0" applyNumberFormat="1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9" fillId="3" borderId="7" xfId="0" applyNumberFormat="1" applyFont="1" applyFill="1" applyBorder="1">
      <alignment vertical="center"/>
    </xf>
    <xf numFmtId="0" fontId="8" fillId="4" borderId="12" xfId="0" applyFont="1" applyFill="1" applyBorder="1">
      <alignment vertical="center"/>
    </xf>
    <xf numFmtId="178" fontId="9" fillId="3" borderId="5" xfId="0" applyNumberFormat="1" applyFont="1" applyFill="1" applyBorder="1">
      <alignment vertical="center"/>
    </xf>
    <xf numFmtId="178" fontId="9" fillId="3" borderId="1" xfId="0" applyNumberFormat="1" applyFont="1" applyFill="1" applyBorder="1">
      <alignment vertical="center"/>
    </xf>
    <xf numFmtId="177" fontId="9" fillId="3" borderId="5" xfId="0" applyNumberFormat="1" applyFont="1" applyFill="1" applyBorder="1" applyAlignment="1">
      <alignment horizontal="right" vertical="center"/>
    </xf>
    <xf numFmtId="177" fontId="9" fillId="3" borderId="1" xfId="0" applyNumberFormat="1" applyFont="1" applyFill="1" applyBorder="1" applyAlignment="1">
      <alignment horizontal="right" vertical="center"/>
    </xf>
    <xf numFmtId="177" fontId="9" fillId="3" borderId="7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178" fontId="9" fillId="0" borderId="8" xfId="0" applyNumberFormat="1" applyFont="1" applyFill="1" applyBorder="1">
      <alignment vertical="center"/>
    </xf>
    <xf numFmtId="178" fontId="9" fillId="0" borderId="0" xfId="0" applyNumberFormat="1" applyFont="1" applyFill="1" applyBorder="1">
      <alignment vertical="center"/>
    </xf>
    <xf numFmtId="0" fontId="9" fillId="0" borderId="9" xfId="0" applyNumberFormat="1" applyFont="1" applyFill="1" applyBorder="1">
      <alignment vertical="center"/>
    </xf>
    <xf numFmtId="0" fontId="9" fillId="2" borderId="12" xfId="0" applyFont="1" applyFill="1" applyBorder="1">
      <alignment vertical="center"/>
    </xf>
    <xf numFmtId="0" fontId="4" fillId="0" borderId="0" xfId="0" applyFont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3" fontId="20" fillId="5" borderId="16" xfId="0" applyNumberFormat="1" applyFont="1" applyFill="1" applyBorder="1" applyAlignment="1">
      <alignment horizontal="right" vertical="center" wrapText="1"/>
    </xf>
    <xf numFmtId="3" fontId="20" fillId="7" borderId="16" xfId="0" applyNumberFormat="1" applyFont="1" applyFill="1" applyBorder="1" applyAlignment="1">
      <alignment horizontal="right" vertical="center" wrapText="1"/>
    </xf>
    <xf numFmtId="0" fontId="19" fillId="7" borderId="16" xfId="0" applyFont="1" applyFill="1" applyBorder="1" applyAlignment="1">
      <alignment horizontal="right" vertical="center" wrapText="1"/>
    </xf>
    <xf numFmtId="0" fontId="21" fillId="5" borderId="16" xfId="0" applyFont="1" applyFill="1" applyBorder="1" applyAlignment="1">
      <alignment horizontal="right" vertical="center" wrapText="1"/>
    </xf>
    <xf numFmtId="0" fontId="20" fillId="5" borderId="16" xfId="0" applyFont="1" applyFill="1" applyBorder="1" applyAlignment="1">
      <alignment horizontal="right" vertical="center" wrapText="1"/>
    </xf>
    <xf numFmtId="3" fontId="21" fillId="5" borderId="16" xfId="0" applyNumberFormat="1" applyFont="1" applyFill="1" applyBorder="1" applyAlignment="1">
      <alignment horizontal="right" vertical="center" wrapText="1"/>
    </xf>
    <xf numFmtId="0" fontId="20" fillId="7" borderId="16" xfId="0" applyFont="1" applyFill="1" applyBorder="1" applyAlignment="1">
      <alignment horizontal="right" vertical="center" wrapText="1"/>
    </xf>
    <xf numFmtId="3" fontId="21" fillId="7" borderId="16" xfId="0" applyNumberFormat="1" applyFont="1" applyFill="1" applyBorder="1" applyAlignment="1">
      <alignment horizontal="right" vertical="center" wrapText="1"/>
    </xf>
    <xf numFmtId="4" fontId="20" fillId="5" borderId="16" xfId="0" applyNumberFormat="1" applyFont="1" applyFill="1" applyBorder="1" applyAlignment="1">
      <alignment horizontal="right" vertical="center" wrapText="1"/>
    </xf>
    <xf numFmtId="0" fontId="0" fillId="5" borderId="17" xfId="0" applyFill="1" applyBorder="1">
      <alignment vertical="center"/>
    </xf>
    <xf numFmtId="0" fontId="18" fillId="6" borderId="18" xfId="0" applyFont="1" applyFill="1" applyBorder="1" applyAlignment="1">
      <alignment horizontal="center" vertical="center" wrapText="1"/>
    </xf>
    <xf numFmtId="3" fontId="20" fillId="5" borderId="18" xfId="0" applyNumberFormat="1" applyFont="1" applyFill="1" applyBorder="1" applyAlignment="1">
      <alignment horizontal="right" vertical="center" wrapText="1"/>
    </xf>
    <xf numFmtId="0" fontId="19" fillId="7" borderId="18" xfId="0" applyFont="1" applyFill="1" applyBorder="1" applyAlignment="1">
      <alignment horizontal="right" vertical="center" wrapText="1"/>
    </xf>
    <xf numFmtId="0" fontId="0" fillId="5" borderId="19" xfId="0" applyFill="1" applyBorder="1">
      <alignment vertical="center"/>
    </xf>
  </cellXfs>
  <cellStyles count="7">
    <cellStyle name="열어 본 하이퍼링크" xfId="2" builtinId="9" hidden="1"/>
    <cellStyle name="열어 본 하이퍼링크" xfId="4" builtinId="9" hidden="1"/>
    <cellStyle name="열어 본 하이퍼링크" xfId="6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8.796875" defaultRowHeight="17.399999999999999"/>
  <cols>
    <col min="1" max="1" width="21.19921875" customWidth="1"/>
    <col min="2" max="2" width="13.69921875" style="4" customWidth="1"/>
    <col min="3" max="4" width="13.69921875" style="2" customWidth="1"/>
    <col min="5" max="5" width="13.69921875" style="3" customWidth="1"/>
    <col min="6" max="6" width="13.69921875" style="4" customWidth="1"/>
    <col min="7" max="8" width="13.69921875" style="2" customWidth="1"/>
    <col min="9" max="9" width="13.69921875" style="3" customWidth="1"/>
    <col min="10" max="12" width="13.69921875" style="2" customWidth="1"/>
    <col min="13" max="13" width="8.796875" style="2"/>
  </cols>
  <sheetData>
    <row r="1" spans="1:20" ht="16.95" customHeight="1">
      <c r="A1" s="63" t="s">
        <v>2</v>
      </c>
      <c r="B1" s="63" t="s">
        <v>59</v>
      </c>
      <c r="C1" s="63"/>
      <c r="D1" s="63"/>
      <c r="E1" s="63"/>
      <c r="F1" s="63"/>
      <c r="G1" s="63"/>
      <c r="H1" s="63"/>
      <c r="I1" s="63"/>
      <c r="J1" s="58"/>
      <c r="K1" s="58"/>
      <c r="L1" s="11"/>
    </row>
    <row r="2" spans="1:20">
      <c r="A2" s="63"/>
      <c r="B2" s="30"/>
      <c r="C2" s="30"/>
      <c r="D2" s="30"/>
      <c r="E2" s="30"/>
      <c r="F2" s="30"/>
      <c r="G2" s="40"/>
      <c r="H2" s="40"/>
      <c r="I2" s="40"/>
      <c r="J2" s="58"/>
      <c r="K2" s="58"/>
      <c r="L2" s="10"/>
    </row>
    <row r="3" spans="1:20" ht="18" thickBot="1">
      <c r="A3" s="63"/>
      <c r="B3" s="39" t="s">
        <v>45</v>
      </c>
      <c r="C3" s="39" t="s">
        <v>45</v>
      </c>
      <c r="D3" s="39" t="s">
        <v>45</v>
      </c>
      <c r="E3" s="39" t="s">
        <v>45</v>
      </c>
      <c r="F3" s="39" t="s">
        <v>45</v>
      </c>
      <c r="G3" s="39" t="s">
        <v>45</v>
      </c>
      <c r="H3" s="39" t="s">
        <v>45</v>
      </c>
      <c r="I3" s="39" t="s">
        <v>45</v>
      </c>
      <c r="J3" s="39"/>
      <c r="K3" s="39"/>
      <c r="L3" s="1"/>
    </row>
    <row r="4" spans="1:20" s="5" customFormat="1" ht="18" thickBot="1">
      <c r="A4" s="74"/>
      <c r="B4" s="74"/>
      <c r="C4" s="74"/>
      <c r="D4" s="74"/>
      <c r="E4" s="74"/>
      <c r="F4" s="74"/>
      <c r="G4" s="74"/>
      <c r="H4" s="74"/>
      <c r="I4" s="74"/>
      <c r="J4"/>
      <c r="K4"/>
    </row>
    <row r="5" spans="1:20" s="5" customFormat="1" ht="18" thickBot="1">
      <c r="A5" s="64" t="s">
        <v>71</v>
      </c>
      <c r="B5" s="65">
        <v>32539</v>
      </c>
      <c r="C5" s="65">
        <v>40226</v>
      </c>
      <c r="D5" s="65">
        <v>46785</v>
      </c>
      <c r="E5" s="65">
        <v>55869</v>
      </c>
      <c r="F5" s="65">
        <v>65934</v>
      </c>
      <c r="G5" s="66">
        <v>75022</v>
      </c>
      <c r="H5" s="66">
        <v>81188</v>
      </c>
      <c r="I5" s="66">
        <v>94158</v>
      </c>
      <c r="J5" s="12" t="e">
        <f t="shared" ref="J5:J6" si="0">(B5-A5)/ABS(A5)*100</f>
        <v>#VALUE!</v>
      </c>
      <c r="K5" s="12">
        <f t="shared" ref="K5:K6" si="1">(C5-B5)/ABS(B5)*100</f>
        <v>23.623958941577801</v>
      </c>
      <c r="L5" s="12">
        <f t="shared" ref="L5:Q6" si="2">(D5-C5)/ABS(C5)*100</f>
        <v>16.30537463332173</v>
      </c>
      <c r="M5" s="12">
        <f t="shared" si="2"/>
        <v>19.416479640910548</v>
      </c>
      <c r="N5" s="5">
        <f t="shared" si="2"/>
        <v>18.015357353809804</v>
      </c>
      <c r="O5" s="5">
        <f t="shared" si="2"/>
        <v>13.783480450147117</v>
      </c>
      <c r="P5" s="5">
        <f t="shared" si="2"/>
        <v>8.2189224494148387</v>
      </c>
      <c r="Q5" s="5">
        <f t="shared" si="2"/>
        <v>15.975267280878946</v>
      </c>
    </row>
    <row r="6" spans="1:20" s="5" customFormat="1" ht="18" thickBot="1">
      <c r="A6" s="64" t="s">
        <v>3</v>
      </c>
      <c r="B6" s="65">
        <v>8302</v>
      </c>
      <c r="C6" s="65">
        <v>11020</v>
      </c>
      <c r="D6" s="65">
        <v>11792</v>
      </c>
      <c r="E6" s="65">
        <v>9425</v>
      </c>
      <c r="F6" s="65">
        <v>7101</v>
      </c>
      <c r="G6" s="66">
        <v>10245</v>
      </c>
      <c r="H6" s="66">
        <v>14320</v>
      </c>
      <c r="I6" s="66">
        <v>17948</v>
      </c>
      <c r="J6" s="12" t="e">
        <f t="shared" si="0"/>
        <v>#VALUE!</v>
      </c>
      <c r="K6" s="12">
        <f t="shared" si="1"/>
        <v>32.739099012286196</v>
      </c>
      <c r="L6" s="12">
        <f t="shared" si="2"/>
        <v>7.0054446460980042</v>
      </c>
      <c r="M6" s="12">
        <f t="shared" si="2"/>
        <v>-20.072930800542739</v>
      </c>
      <c r="N6" s="5">
        <f t="shared" si="2"/>
        <v>-24.657824933687003</v>
      </c>
      <c r="O6" s="5">
        <f t="shared" si="2"/>
        <v>44.275454161385717</v>
      </c>
      <c r="P6" s="5">
        <f t="shared" si="2"/>
        <v>39.775500244021472</v>
      </c>
      <c r="Q6" s="5">
        <f t="shared" si="2"/>
        <v>25.335195530726256</v>
      </c>
    </row>
    <row r="7" spans="1:20" s="5" customFormat="1" ht="18" thickBot="1">
      <c r="A7" s="64" t="s">
        <v>4</v>
      </c>
      <c r="B7" s="65">
        <v>7622</v>
      </c>
      <c r="C7" s="65">
        <v>11020</v>
      </c>
      <c r="D7" s="65">
        <v>11792</v>
      </c>
      <c r="E7" s="65">
        <v>9425</v>
      </c>
      <c r="F7" s="65">
        <v>7101</v>
      </c>
      <c r="G7" s="67"/>
      <c r="H7" s="67"/>
      <c r="I7" s="67"/>
      <c r="J7" s="12" t="e">
        <f t="shared" ref="J7" si="3">(B10-A10)/ABS(A10)*100</f>
        <v>#VALUE!</v>
      </c>
      <c r="K7" s="12">
        <f t="shared" ref="K7" si="4">(C10-B10)/ABS(B10)*100</f>
        <v>44.457297088876032</v>
      </c>
      <c r="L7" s="12">
        <f t="shared" ref="L7:Q7" si="5">(D10-C10)/ABS(C10)*100</f>
        <v>3.1496062992125982</v>
      </c>
      <c r="M7" s="12">
        <f t="shared" si="5"/>
        <v>-16.056410919912022</v>
      </c>
      <c r="N7" s="5">
        <f t="shared" si="5"/>
        <v>-10.126387176325524</v>
      </c>
      <c r="O7" s="5">
        <f t="shared" si="5"/>
        <v>58.737780826616358</v>
      </c>
      <c r="P7" s="5">
        <f t="shared" si="5"/>
        <v>18.388072601555745</v>
      </c>
      <c r="Q7" s="5">
        <f t="shared" si="5"/>
        <v>24.603029749954374</v>
      </c>
    </row>
    <row r="8" spans="1:20" s="5" customFormat="1" ht="18" thickBot="1">
      <c r="A8" s="64" t="s">
        <v>5</v>
      </c>
      <c r="B8" s="65">
        <v>8232</v>
      </c>
      <c r="C8" s="65">
        <v>11318</v>
      </c>
      <c r="D8" s="65">
        <v>11958</v>
      </c>
      <c r="E8" s="65">
        <v>11117</v>
      </c>
      <c r="F8" s="65">
        <v>8667</v>
      </c>
      <c r="G8" s="66">
        <v>12755</v>
      </c>
      <c r="H8" s="66">
        <v>15304</v>
      </c>
      <c r="I8" s="66">
        <v>18933</v>
      </c>
      <c r="J8" s="50"/>
      <c r="K8" s="50"/>
      <c r="L8" s="12"/>
      <c r="M8" s="12"/>
    </row>
    <row r="9" spans="1:20" s="5" customFormat="1" ht="18" thickBot="1">
      <c r="A9" s="64" t="s">
        <v>6</v>
      </c>
      <c r="B9" s="65">
        <v>5170</v>
      </c>
      <c r="C9" s="65">
        <v>7591</v>
      </c>
      <c r="D9" s="65">
        <v>7701</v>
      </c>
      <c r="E9" s="65">
        <v>6279</v>
      </c>
      <c r="F9" s="65">
        <v>3968</v>
      </c>
      <c r="G9" s="66">
        <v>8038</v>
      </c>
      <c r="H9" s="66">
        <v>10098</v>
      </c>
      <c r="I9" s="66">
        <v>12276</v>
      </c>
      <c r="J9" s="50"/>
      <c r="K9" s="50"/>
      <c r="L9" s="12"/>
      <c r="M9" s="12"/>
    </row>
    <row r="10" spans="1:20" s="5" customFormat="1" ht="18" thickBot="1">
      <c r="A10" s="64" t="s">
        <v>7</v>
      </c>
      <c r="B10" s="65">
        <v>5187</v>
      </c>
      <c r="C10" s="65">
        <v>7493</v>
      </c>
      <c r="D10" s="65">
        <v>7729</v>
      </c>
      <c r="E10" s="65">
        <v>6488</v>
      </c>
      <c r="F10" s="65">
        <v>5831</v>
      </c>
      <c r="G10" s="66">
        <v>9256</v>
      </c>
      <c r="H10" s="66">
        <v>10958</v>
      </c>
      <c r="I10" s="66">
        <v>13654</v>
      </c>
      <c r="J10" s="50"/>
      <c r="K10" s="50"/>
      <c r="L10" s="12"/>
      <c r="M10" s="12"/>
    </row>
    <row r="11" spans="1:20" ht="18" thickBot="1">
      <c r="A11" s="64" t="s">
        <v>8</v>
      </c>
      <c r="B11" s="68">
        <v>-18</v>
      </c>
      <c r="C11" s="69">
        <v>98</v>
      </c>
      <c r="D11" s="68">
        <v>-28</v>
      </c>
      <c r="E11" s="68">
        <v>-209</v>
      </c>
      <c r="F11" s="70">
        <v>-1862</v>
      </c>
      <c r="G11" s="67"/>
      <c r="H11" s="67"/>
      <c r="I11" s="67"/>
      <c r="J11" s="48"/>
      <c r="K11" s="48"/>
      <c r="L11" s="12"/>
      <c r="M11" s="12"/>
      <c r="N11" s="5"/>
      <c r="O11" s="5"/>
      <c r="P11" s="5"/>
      <c r="Q11" s="5"/>
      <c r="R11" s="5"/>
      <c r="S11" s="5"/>
      <c r="T11" s="5"/>
    </row>
    <row r="12" spans="1:20" ht="18" thickBot="1">
      <c r="A12" s="64" t="s">
        <v>9</v>
      </c>
      <c r="B12" s="65">
        <v>43859</v>
      </c>
      <c r="C12" s="65">
        <v>63706</v>
      </c>
      <c r="D12" s="65">
        <v>80193</v>
      </c>
      <c r="E12" s="65">
        <v>98812</v>
      </c>
      <c r="F12" s="65">
        <v>122995</v>
      </c>
      <c r="G12" s="66">
        <v>138657</v>
      </c>
      <c r="H12" s="66">
        <v>152990</v>
      </c>
      <c r="I12" s="66">
        <v>169958</v>
      </c>
      <c r="J12" s="47"/>
      <c r="K12" s="47"/>
    </row>
    <row r="13" spans="1:20" ht="18" thickBot="1">
      <c r="A13" s="64" t="s">
        <v>10</v>
      </c>
      <c r="B13" s="65">
        <v>21163</v>
      </c>
      <c r="C13" s="65">
        <v>22410</v>
      </c>
      <c r="D13" s="65">
        <v>27141</v>
      </c>
      <c r="E13" s="65">
        <v>39320</v>
      </c>
      <c r="F13" s="65">
        <v>57956</v>
      </c>
      <c r="G13" s="66">
        <v>62711</v>
      </c>
      <c r="H13" s="66">
        <v>67840</v>
      </c>
      <c r="I13" s="66">
        <v>73261</v>
      </c>
      <c r="J13" s="50"/>
      <c r="K13" s="50"/>
      <c r="L13" s="2">
        <f t="shared" ref="L13:Q13" si="6">D6/D$5*100</f>
        <v>25.204659613123866</v>
      </c>
      <c r="M13" s="2">
        <f t="shared" si="6"/>
        <v>16.869820472891945</v>
      </c>
      <c r="N13">
        <f t="shared" si="6"/>
        <v>10.76986076986077</v>
      </c>
      <c r="O13">
        <f t="shared" si="6"/>
        <v>13.655994241689104</v>
      </c>
      <c r="P13">
        <f t="shared" si="6"/>
        <v>17.638074592304282</v>
      </c>
      <c r="Q13">
        <f t="shared" si="6"/>
        <v>19.06157734871174</v>
      </c>
    </row>
    <row r="14" spans="1:20" ht="18" thickBot="1">
      <c r="A14" s="64" t="s">
        <v>11</v>
      </c>
      <c r="B14" s="65">
        <v>22696</v>
      </c>
      <c r="C14" s="65">
        <v>41296</v>
      </c>
      <c r="D14" s="65">
        <v>53052</v>
      </c>
      <c r="E14" s="65">
        <v>59491</v>
      </c>
      <c r="F14" s="65">
        <v>65039</v>
      </c>
      <c r="G14" s="66">
        <v>75947</v>
      </c>
      <c r="H14" s="66">
        <v>85150</v>
      </c>
      <c r="I14" s="66">
        <v>96697</v>
      </c>
      <c r="J14" s="47"/>
      <c r="K14" s="47"/>
      <c r="L14" s="2">
        <f t="shared" ref="L14:Q14" si="7">D10/D$5*100</f>
        <v>16.520252217591107</v>
      </c>
      <c r="M14" s="2">
        <f t="shared" si="7"/>
        <v>11.61288013030482</v>
      </c>
      <c r="N14">
        <f t="shared" si="7"/>
        <v>8.8436921770255097</v>
      </c>
      <c r="O14">
        <f t="shared" si="7"/>
        <v>12.337714270480658</v>
      </c>
      <c r="P14">
        <f t="shared" si="7"/>
        <v>13.497068532295414</v>
      </c>
      <c r="Q14">
        <f t="shared" si="7"/>
        <v>14.501157628666709</v>
      </c>
    </row>
    <row r="15" spans="1:20" ht="18" thickBot="1">
      <c r="A15" s="64" t="s">
        <v>12</v>
      </c>
      <c r="B15" s="65">
        <v>21245</v>
      </c>
      <c r="C15" s="65">
        <v>35947</v>
      </c>
      <c r="D15" s="65">
        <v>47623</v>
      </c>
      <c r="E15" s="65">
        <v>52403</v>
      </c>
      <c r="F15" s="65">
        <v>58052</v>
      </c>
      <c r="G15" s="66">
        <v>68898</v>
      </c>
      <c r="H15" s="66">
        <v>78892</v>
      </c>
      <c r="I15" s="66">
        <v>91729</v>
      </c>
      <c r="J15" s="48"/>
      <c r="K15" s="48"/>
      <c r="L15" s="7"/>
    </row>
    <row r="16" spans="1:20" ht="18" thickBot="1">
      <c r="A16" s="64" t="s">
        <v>13</v>
      </c>
      <c r="B16" s="65">
        <v>1451</v>
      </c>
      <c r="C16" s="65">
        <v>5348</v>
      </c>
      <c r="D16" s="65">
        <v>5428</v>
      </c>
      <c r="E16" s="65">
        <v>7089</v>
      </c>
      <c r="F16" s="65">
        <v>6987</v>
      </c>
      <c r="G16" s="67"/>
      <c r="H16" s="67"/>
      <c r="I16" s="67"/>
      <c r="J16" s="48"/>
      <c r="K16" s="48"/>
      <c r="L16" s="8"/>
    </row>
    <row r="17" spans="1:23" s="5" customFormat="1" ht="18" thickBot="1">
      <c r="A17" s="64" t="s">
        <v>14</v>
      </c>
      <c r="B17" s="69">
        <v>165</v>
      </c>
      <c r="C17" s="69">
        <v>165</v>
      </c>
      <c r="D17" s="69">
        <v>165</v>
      </c>
      <c r="E17" s="69">
        <v>165</v>
      </c>
      <c r="F17" s="69">
        <v>165</v>
      </c>
      <c r="G17" s="71">
        <v>162</v>
      </c>
      <c r="H17" s="71">
        <v>162</v>
      </c>
      <c r="I17" s="71">
        <v>163</v>
      </c>
      <c r="J17" s="50"/>
      <c r="K17" s="50"/>
      <c r="L17" s="6"/>
      <c r="M17"/>
      <c r="N17"/>
      <c r="O17"/>
      <c r="P17"/>
      <c r="Q17"/>
      <c r="R17"/>
      <c r="S17"/>
      <c r="T17"/>
      <c r="U17" s="12"/>
      <c r="V17" s="12"/>
      <c r="W17" s="12"/>
    </row>
    <row r="18" spans="1:23" s="5" customFormat="1" ht="18" thickBot="1">
      <c r="A18" s="64" t="s">
        <v>15</v>
      </c>
      <c r="B18" s="65">
        <v>8514</v>
      </c>
      <c r="C18" s="65">
        <v>11640</v>
      </c>
      <c r="D18" s="65">
        <v>9400</v>
      </c>
      <c r="E18" s="65">
        <v>9735</v>
      </c>
      <c r="F18" s="65">
        <v>13568</v>
      </c>
      <c r="G18" s="66">
        <v>10947</v>
      </c>
      <c r="H18" s="66">
        <v>15228</v>
      </c>
      <c r="I18" s="66">
        <v>17449</v>
      </c>
      <c r="J18" s="50"/>
      <c r="K18" s="50"/>
      <c r="L18" s="6"/>
      <c r="M18" s="12">
        <f>B26</f>
        <v>26.46</v>
      </c>
      <c r="N18" s="12">
        <f t="shared" ref="N18:T18" si="8">C26</f>
        <v>26.2</v>
      </c>
      <c r="O18" s="12">
        <f t="shared" si="8"/>
        <v>18.5</v>
      </c>
      <c r="P18" s="12">
        <f t="shared" si="8"/>
        <v>12.97</v>
      </c>
      <c r="Q18" s="12">
        <f t="shared" si="8"/>
        <v>10.56</v>
      </c>
      <c r="R18" s="12">
        <f t="shared" si="8"/>
        <v>14.58</v>
      </c>
      <c r="S18" s="12">
        <f t="shared" si="8"/>
        <v>14.83</v>
      </c>
      <c r="T18" s="12">
        <f t="shared" si="8"/>
        <v>16</v>
      </c>
      <c r="U18" s="12"/>
      <c r="V18" s="12"/>
      <c r="W18" s="12"/>
    </row>
    <row r="19" spans="1:23" s="5" customFormat="1" ht="18" thickBot="1">
      <c r="A19" s="64" t="s">
        <v>16</v>
      </c>
      <c r="B19" s="70">
        <v>-7859</v>
      </c>
      <c r="C19" s="70">
        <v>-9417</v>
      </c>
      <c r="D19" s="70">
        <v>-13103</v>
      </c>
      <c r="E19" s="70">
        <v>-3883</v>
      </c>
      <c r="F19" s="70">
        <v>-10781</v>
      </c>
      <c r="G19" s="72">
        <v>-8213</v>
      </c>
      <c r="H19" s="72">
        <v>-7667</v>
      </c>
      <c r="I19" s="72">
        <v>-7251</v>
      </c>
      <c r="J19" s="49"/>
      <c r="K19" s="49"/>
      <c r="L19" s="9"/>
      <c r="M19" s="12">
        <f>IF(AND(B33&lt;&gt;"",B33&gt;0),B33,"-")</f>
        <v>9.0399999999999991</v>
      </c>
      <c r="N19" s="12">
        <f t="shared" ref="N19:T19" si="9">IF(AND(C33&lt;&gt;"",C33&gt;0),C33,"-")</f>
        <v>6.21</v>
      </c>
      <c r="O19" s="12">
        <f t="shared" si="9"/>
        <v>5.37</v>
      </c>
      <c r="P19" s="12">
        <f t="shared" si="9"/>
        <v>3.4</v>
      </c>
      <c r="Q19" s="12">
        <f t="shared" si="9"/>
        <v>4.67</v>
      </c>
      <c r="R19" s="12">
        <f t="shared" si="9"/>
        <v>6.44</v>
      </c>
      <c r="S19" s="12">
        <f t="shared" si="9"/>
        <v>5.62</v>
      </c>
      <c r="T19" s="12">
        <f t="shared" si="9"/>
        <v>4.83</v>
      </c>
    </row>
    <row r="20" spans="1:23" s="5" customFormat="1" ht="18" thickBot="1">
      <c r="A20" s="64" t="s">
        <v>17</v>
      </c>
      <c r="B20" s="69">
        <v>59</v>
      </c>
      <c r="C20" s="65">
        <v>6978</v>
      </c>
      <c r="D20" s="65">
        <v>6362</v>
      </c>
      <c r="E20" s="65">
        <v>7510</v>
      </c>
      <c r="F20" s="69">
        <v>523</v>
      </c>
      <c r="G20" s="66">
        <v>4696</v>
      </c>
      <c r="H20" s="66">
        <v>1512</v>
      </c>
      <c r="I20" s="66">
        <v>1366</v>
      </c>
      <c r="J20" s="49"/>
      <c r="K20" s="49"/>
      <c r="L20" s="9"/>
      <c r="M20" s="12"/>
    </row>
    <row r="21" spans="1:23" s="5" customFormat="1" ht="18" thickBot="1">
      <c r="A21" s="64" t="s">
        <v>18</v>
      </c>
      <c r="B21" s="65">
        <v>1208</v>
      </c>
      <c r="C21" s="65">
        <v>1538</v>
      </c>
      <c r="D21" s="65">
        <v>4722</v>
      </c>
      <c r="E21" s="65">
        <v>5350</v>
      </c>
      <c r="F21" s="65">
        <v>4359</v>
      </c>
      <c r="G21" s="66">
        <v>4177</v>
      </c>
      <c r="H21" s="66">
        <v>4116</v>
      </c>
      <c r="I21" s="66">
        <v>4054</v>
      </c>
      <c r="J21" s="50"/>
      <c r="K21" s="50"/>
      <c r="L21" s="6"/>
      <c r="M21" s="12"/>
    </row>
    <row r="22" spans="1:23" s="5" customFormat="1" ht="18" thickBot="1">
      <c r="A22" s="64" t="s">
        <v>19</v>
      </c>
      <c r="B22" s="65">
        <v>7306</v>
      </c>
      <c r="C22" s="65">
        <v>10102</v>
      </c>
      <c r="D22" s="65">
        <v>4678</v>
      </c>
      <c r="E22" s="65">
        <v>4385</v>
      </c>
      <c r="F22" s="65">
        <v>9209</v>
      </c>
      <c r="G22" s="66">
        <v>4856</v>
      </c>
      <c r="H22" s="66">
        <v>10887</v>
      </c>
      <c r="I22" s="66">
        <v>13297</v>
      </c>
      <c r="J22" s="50"/>
      <c r="K22" s="50"/>
      <c r="L22" s="6"/>
      <c r="M22" s="12"/>
    </row>
    <row r="23" spans="1:23" ht="18" thickBot="1">
      <c r="A23" s="64" t="s">
        <v>20</v>
      </c>
      <c r="B23" s="65">
        <v>6677</v>
      </c>
      <c r="C23" s="65">
        <v>3773</v>
      </c>
      <c r="D23" s="65">
        <v>4156</v>
      </c>
      <c r="E23" s="65">
        <v>11717</v>
      </c>
      <c r="F23" s="65">
        <v>20951</v>
      </c>
      <c r="G23" s="67"/>
      <c r="H23" s="67"/>
      <c r="I23" s="67"/>
      <c r="J23" s="48"/>
      <c r="K23" s="48"/>
      <c r="L23" s="8"/>
      <c r="M23" s="12"/>
      <c r="N23" s="5"/>
      <c r="O23" s="5"/>
      <c r="P23" s="5"/>
      <c r="Q23" s="5"/>
      <c r="R23" s="5"/>
      <c r="S23" s="5"/>
      <c r="T23" s="5"/>
    </row>
    <row r="24" spans="1:23" ht="18" thickBot="1">
      <c r="A24" s="64" t="s">
        <v>21</v>
      </c>
      <c r="B24" s="69">
        <v>25.52</v>
      </c>
      <c r="C24" s="69">
        <v>27.4</v>
      </c>
      <c r="D24" s="69">
        <v>25.2</v>
      </c>
      <c r="E24" s="69">
        <v>16.87</v>
      </c>
      <c r="F24" s="69">
        <v>10.77</v>
      </c>
      <c r="G24" s="71">
        <v>13.66</v>
      </c>
      <c r="H24" s="71">
        <v>17.64</v>
      </c>
      <c r="I24" s="71">
        <v>19.059999999999999</v>
      </c>
      <c r="J24" s="50"/>
      <c r="K24" s="50"/>
      <c r="L24" s="6"/>
    </row>
    <row r="25" spans="1:23" ht="18" thickBot="1">
      <c r="A25" s="64" t="s">
        <v>22</v>
      </c>
      <c r="B25" s="69">
        <v>15.89</v>
      </c>
      <c r="C25" s="69">
        <v>18.87</v>
      </c>
      <c r="D25" s="69">
        <v>16.46</v>
      </c>
      <c r="E25" s="69">
        <v>11.24</v>
      </c>
      <c r="F25" s="69">
        <v>6.02</v>
      </c>
      <c r="G25" s="71">
        <v>10.71</v>
      </c>
      <c r="H25" s="71">
        <v>12.44</v>
      </c>
      <c r="I25" s="71">
        <v>13.04</v>
      </c>
      <c r="J25" s="50"/>
      <c r="K25" s="50"/>
      <c r="L25" s="6"/>
    </row>
    <row r="26" spans="1:23" ht="18" thickBot="1">
      <c r="A26" s="64" t="s">
        <v>23</v>
      </c>
      <c r="B26" s="69">
        <v>26.46</v>
      </c>
      <c r="C26" s="69">
        <v>26.2</v>
      </c>
      <c r="D26" s="69">
        <v>18.5</v>
      </c>
      <c r="E26" s="69">
        <v>12.97</v>
      </c>
      <c r="F26" s="69">
        <v>10.56</v>
      </c>
      <c r="G26" s="71">
        <v>14.58</v>
      </c>
      <c r="H26" s="71">
        <v>14.83</v>
      </c>
      <c r="I26" s="71">
        <v>16</v>
      </c>
      <c r="J26" s="48"/>
      <c r="K26" s="48"/>
      <c r="L26" s="6"/>
    </row>
    <row r="27" spans="1:23" s="5" customFormat="1" ht="18" thickBot="1">
      <c r="A27" s="64" t="s">
        <v>24</v>
      </c>
      <c r="B27" s="69">
        <v>13.29</v>
      </c>
      <c r="C27" s="69">
        <v>14.11</v>
      </c>
      <c r="D27" s="69">
        <v>10.7</v>
      </c>
      <c r="E27" s="69">
        <v>7.02</v>
      </c>
      <c r="F27" s="69">
        <v>3.58</v>
      </c>
      <c r="G27" s="71">
        <v>6.14</v>
      </c>
      <c r="H27" s="71">
        <v>6.93</v>
      </c>
      <c r="I27" s="71">
        <v>7.6</v>
      </c>
      <c r="J27" s="50"/>
      <c r="K27" s="50"/>
      <c r="L27" s="6"/>
      <c r="M27" s="2"/>
      <c r="N27"/>
      <c r="O27"/>
      <c r="P27"/>
      <c r="Q27"/>
      <c r="R27"/>
      <c r="S27"/>
      <c r="T27"/>
    </row>
    <row r="28" spans="1:23" s="5" customFormat="1" ht="18" thickBot="1">
      <c r="A28" s="64" t="s">
        <v>25</v>
      </c>
      <c r="B28" s="69">
        <v>93.25</v>
      </c>
      <c r="C28" s="69">
        <v>54.27</v>
      </c>
      <c r="D28" s="69">
        <v>51.16</v>
      </c>
      <c r="E28" s="69">
        <v>66.09</v>
      </c>
      <c r="F28" s="69">
        <v>89.11</v>
      </c>
      <c r="G28" s="71">
        <v>82.57</v>
      </c>
      <c r="H28" s="71">
        <v>79.67</v>
      </c>
      <c r="I28" s="71">
        <v>75.760000000000005</v>
      </c>
      <c r="J28" s="50"/>
      <c r="K28" s="50"/>
      <c r="L28" s="6"/>
      <c r="M28" s="12"/>
    </row>
    <row r="29" spans="1:23" ht="18" thickBot="1">
      <c r="A29" s="64" t="s">
        <v>26</v>
      </c>
      <c r="B29" s="73">
        <v>19430.810000000001</v>
      </c>
      <c r="C29" s="73">
        <v>30503.53</v>
      </c>
      <c r="D29" s="73">
        <v>36789.46</v>
      </c>
      <c r="E29" s="73">
        <v>41077.9</v>
      </c>
      <c r="F29" s="73">
        <v>44216.06</v>
      </c>
      <c r="G29" s="67"/>
      <c r="H29" s="67"/>
      <c r="I29" s="67"/>
      <c r="J29" s="48"/>
      <c r="K29" s="48"/>
      <c r="L29" s="8"/>
      <c r="M29" s="12"/>
      <c r="N29" s="5"/>
      <c r="O29" s="5"/>
      <c r="P29" s="5"/>
      <c r="Q29" s="5"/>
      <c r="R29" s="5"/>
      <c r="S29" s="5"/>
      <c r="T29" s="5"/>
    </row>
    <row r="30" spans="1:23" ht="18" thickBot="1">
      <c r="A30" s="64" t="s">
        <v>27</v>
      </c>
      <c r="B30" s="65">
        <v>3147</v>
      </c>
      <c r="C30" s="65">
        <v>4546</v>
      </c>
      <c r="D30" s="65">
        <v>4689</v>
      </c>
      <c r="E30" s="65">
        <v>3937</v>
      </c>
      <c r="F30" s="65">
        <v>3538</v>
      </c>
      <c r="G30" s="66">
        <v>5632</v>
      </c>
      <c r="H30" s="66">
        <v>6671</v>
      </c>
      <c r="I30" s="66">
        <v>8312</v>
      </c>
      <c r="J30" s="47"/>
      <c r="K30" s="47"/>
      <c r="L30" s="7"/>
    </row>
    <row r="31" spans="1:23" ht="18" thickBot="1">
      <c r="A31" s="64" t="s">
        <v>28</v>
      </c>
      <c r="B31" s="69">
        <v>41.81</v>
      </c>
      <c r="C31" s="69">
        <v>34.090000000000003</v>
      </c>
      <c r="D31" s="69">
        <v>37.1</v>
      </c>
      <c r="E31" s="69">
        <v>30.99</v>
      </c>
      <c r="F31" s="69">
        <v>52.72</v>
      </c>
      <c r="G31" s="71">
        <v>54.16</v>
      </c>
      <c r="H31" s="71">
        <v>45.72</v>
      </c>
      <c r="I31" s="71">
        <v>36.69</v>
      </c>
      <c r="J31" s="50"/>
      <c r="K31" s="50"/>
      <c r="L31" s="6"/>
    </row>
    <row r="32" spans="1:23" ht="18" thickBot="1">
      <c r="A32" s="64" t="s">
        <v>29</v>
      </c>
      <c r="B32" s="65">
        <v>14551</v>
      </c>
      <c r="C32" s="65">
        <v>24957</v>
      </c>
      <c r="D32" s="65">
        <v>32429</v>
      </c>
      <c r="E32" s="65">
        <v>35847</v>
      </c>
      <c r="F32" s="65">
        <v>39913</v>
      </c>
      <c r="G32" s="66">
        <v>47397</v>
      </c>
      <c r="H32" s="66">
        <v>54272</v>
      </c>
      <c r="I32" s="66">
        <v>63102</v>
      </c>
      <c r="J32" s="48"/>
      <c r="K32" s="48"/>
      <c r="L32" s="7"/>
    </row>
    <row r="33" spans="1:20" s="5" customFormat="1" ht="18" thickBot="1">
      <c r="A33" s="64" t="s">
        <v>30</v>
      </c>
      <c r="B33" s="69">
        <v>9.0399999999999991</v>
      </c>
      <c r="C33" s="69">
        <v>6.21</v>
      </c>
      <c r="D33" s="69">
        <v>5.37</v>
      </c>
      <c r="E33" s="69">
        <v>3.4</v>
      </c>
      <c r="F33" s="69">
        <v>4.67</v>
      </c>
      <c r="G33" s="71">
        <v>6.44</v>
      </c>
      <c r="H33" s="71">
        <v>5.62</v>
      </c>
      <c r="I33" s="71">
        <v>4.83</v>
      </c>
      <c r="J33" s="48"/>
      <c r="K33" s="48"/>
      <c r="L33" s="6"/>
      <c r="M33" s="2"/>
      <c r="N33"/>
      <c r="O33"/>
      <c r="P33"/>
      <c r="Q33"/>
      <c r="R33"/>
      <c r="S33"/>
      <c r="T33"/>
    </row>
    <row r="34" spans="1:20" s="5" customFormat="1" ht="18" thickBot="1">
      <c r="A34" s="64" t="s">
        <v>31</v>
      </c>
      <c r="B34" s="69">
        <v>220</v>
      </c>
      <c r="C34" s="69">
        <v>226</v>
      </c>
      <c r="D34" s="69">
        <v>289</v>
      </c>
      <c r="E34" s="69">
        <v>314</v>
      </c>
      <c r="F34" s="69">
        <v>376</v>
      </c>
      <c r="G34" s="71">
        <v>365</v>
      </c>
      <c r="H34" s="71">
        <v>405</v>
      </c>
      <c r="I34" s="71">
        <v>449</v>
      </c>
      <c r="J34" s="50"/>
      <c r="K34" s="50"/>
      <c r="L34" s="6"/>
      <c r="M34" s="12"/>
    </row>
    <row r="35" spans="1:20" s="5" customFormat="1" ht="18" thickBot="1">
      <c r="A35" s="64" t="s">
        <v>32</v>
      </c>
      <c r="B35" s="69">
        <v>0.17</v>
      </c>
      <c r="C35" s="69">
        <v>0.15</v>
      </c>
      <c r="D35" s="69">
        <v>0.17</v>
      </c>
      <c r="E35" s="69">
        <v>0.26</v>
      </c>
      <c r="F35" s="69">
        <v>0.2</v>
      </c>
      <c r="G35" s="71">
        <v>0.12</v>
      </c>
      <c r="H35" s="71">
        <v>0.13</v>
      </c>
      <c r="I35" s="71">
        <v>0.15</v>
      </c>
      <c r="J35" s="50"/>
      <c r="K35" s="50"/>
      <c r="L35" s="6"/>
      <c r="M35" s="12"/>
    </row>
    <row r="36" spans="1:20" ht="18" thickBot="1">
      <c r="A36" s="64" t="s">
        <v>33</v>
      </c>
      <c r="B36" s="69">
        <v>6.19</v>
      </c>
      <c r="C36" s="69">
        <v>4.3499999999999996</v>
      </c>
      <c r="D36" s="69">
        <v>5.5</v>
      </c>
      <c r="E36" s="69">
        <v>7.07</v>
      </c>
      <c r="F36" s="69">
        <v>9.3800000000000008</v>
      </c>
      <c r="G36" s="71">
        <v>6.47</v>
      </c>
      <c r="H36" s="71">
        <v>6.07</v>
      </c>
      <c r="I36" s="71">
        <v>5.4</v>
      </c>
      <c r="J36" s="50"/>
      <c r="K36" s="50"/>
      <c r="L36" s="6"/>
      <c r="M36" s="12"/>
      <c r="N36" s="5"/>
      <c r="O36" s="5"/>
      <c r="P36" s="5"/>
      <c r="Q36" s="5"/>
      <c r="R36" s="5"/>
      <c r="S36" s="5"/>
      <c r="T36" s="5"/>
    </row>
    <row r="37" spans="1:20" ht="18" thickBot="1">
      <c r="A37" s="75" t="s">
        <v>34</v>
      </c>
      <c r="B37" s="76">
        <v>164813395</v>
      </c>
      <c r="C37" s="76">
        <v>164813395</v>
      </c>
      <c r="D37" s="76">
        <v>164813395</v>
      </c>
      <c r="E37" s="76">
        <v>164813395</v>
      </c>
      <c r="F37" s="76">
        <v>164813395</v>
      </c>
      <c r="G37" s="77"/>
      <c r="H37" s="77"/>
      <c r="I37" s="78"/>
      <c r="J37"/>
      <c r="K37"/>
      <c r="L37"/>
    </row>
  </sheetData>
  <mergeCells count="2">
    <mergeCell ref="A1:A3"/>
    <mergeCell ref="B1:I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1:T20"/>
  <sheetViews>
    <sheetView showGridLines="0" tabSelected="1" topLeftCell="I10" zoomScale="125" workbookViewId="0">
      <selection activeCell="C6" sqref="C6"/>
    </sheetView>
  </sheetViews>
  <sheetFormatPr defaultColWidth="8.796875" defaultRowHeight="15.6"/>
  <cols>
    <col min="1" max="1" width="1.796875" style="14" customWidth="1"/>
    <col min="2" max="2" width="20" style="14" customWidth="1"/>
    <col min="3" max="3" width="9.19921875" style="14" bestFit="1" customWidth="1"/>
    <col min="4" max="5" width="9.19921875" style="14" customWidth="1"/>
    <col min="6" max="8" width="8.796875" style="14"/>
    <col min="9" max="10" width="8" style="14" customWidth="1"/>
    <col min="11" max="11" width="2.796875" style="14" customWidth="1"/>
    <col min="12" max="12" width="3.5" style="14" customWidth="1"/>
    <col min="13" max="13" width="19.69921875" style="14" bestFit="1" customWidth="1"/>
    <col min="14" max="16384" width="8.796875" style="14"/>
  </cols>
  <sheetData>
    <row r="1" spans="2:20" ht="10.050000000000001" customHeight="1"/>
    <row r="2" spans="2:20" ht="19.95" customHeight="1">
      <c r="B2" s="13" t="s">
        <v>1</v>
      </c>
      <c r="C2" s="29" t="s">
        <v>70</v>
      </c>
      <c r="D2" s="29"/>
      <c r="E2" s="29"/>
      <c r="F2" s="62"/>
      <c r="I2" s="15"/>
      <c r="J2" s="15"/>
      <c r="K2" s="15"/>
    </row>
    <row r="3" spans="2:20" ht="19.95" customHeight="1">
      <c r="B3" s="13" t="s">
        <v>0</v>
      </c>
      <c r="C3" s="29" t="s">
        <v>70</v>
      </c>
      <c r="D3" s="29"/>
      <c r="E3" s="29"/>
      <c r="F3" s="62"/>
      <c r="I3" s="15"/>
      <c r="J3" s="15"/>
      <c r="K3" s="15"/>
    </row>
    <row r="4" spans="2:20">
      <c r="I4" s="15"/>
      <c r="J4" s="15"/>
      <c r="K4" s="15"/>
    </row>
    <row r="5" spans="2:20">
      <c r="B5" s="25"/>
      <c r="C5" s="13">
        <v>2014</v>
      </c>
      <c r="D5" s="13">
        <f>C5+1</f>
        <v>2015</v>
      </c>
      <c r="E5" s="13">
        <f t="shared" ref="E5:J5" si="0">D5+1</f>
        <v>2016</v>
      </c>
      <c r="F5" s="13">
        <f t="shared" si="0"/>
        <v>2017</v>
      </c>
      <c r="G5" s="13">
        <f t="shared" si="0"/>
        <v>2018</v>
      </c>
      <c r="H5" s="13">
        <f t="shared" si="0"/>
        <v>2019</v>
      </c>
      <c r="I5" s="13">
        <f t="shared" si="0"/>
        <v>2020</v>
      </c>
      <c r="J5" s="52">
        <f t="shared" si="0"/>
        <v>2021</v>
      </c>
      <c r="K5" s="35"/>
      <c r="L5" s="18"/>
      <c r="M5" s="19"/>
      <c r="N5" s="13">
        <f>D5</f>
        <v>2015</v>
      </c>
      <c r="O5" s="13">
        <f t="shared" ref="O5:T5" si="1">E5</f>
        <v>2016</v>
      </c>
      <c r="P5" s="13">
        <f t="shared" si="1"/>
        <v>2017</v>
      </c>
      <c r="Q5" s="13">
        <f t="shared" si="1"/>
        <v>2018</v>
      </c>
      <c r="R5" s="13">
        <f t="shared" si="1"/>
        <v>2019</v>
      </c>
      <c r="S5" s="13">
        <f t="shared" si="1"/>
        <v>2020</v>
      </c>
      <c r="T5" s="52">
        <f t="shared" si="1"/>
        <v>2021</v>
      </c>
    </row>
    <row r="6" spans="2:20">
      <c r="B6" s="26" t="s">
        <v>57</v>
      </c>
      <c r="C6" s="37">
        <f>네이버_연간!B12</f>
        <v>43859</v>
      </c>
      <c r="D6" s="37">
        <f>네이버_연간!C12</f>
        <v>63706</v>
      </c>
      <c r="E6" s="37">
        <f>네이버_연간!D12</f>
        <v>80193</v>
      </c>
      <c r="F6" s="37">
        <f>네이버_연간!E12</f>
        <v>98812</v>
      </c>
      <c r="G6" s="37">
        <f>네이버_연간!F12</f>
        <v>122995</v>
      </c>
      <c r="H6" s="41">
        <f>네이버_연간!G12</f>
        <v>138657</v>
      </c>
      <c r="I6" s="41">
        <f>네이버_연간!H12</f>
        <v>152990</v>
      </c>
      <c r="J6" s="55">
        <f>네이버_연간!I12</f>
        <v>169958</v>
      </c>
      <c r="K6" s="24"/>
      <c r="L6" s="20" t="s">
        <v>36</v>
      </c>
      <c r="M6" s="21" t="s">
        <v>67</v>
      </c>
      <c r="N6" s="59">
        <f t="shared" ref="N6:T7" si="2">(D10-C10)/ABS(C10)*100</f>
        <v>23.623958941577801</v>
      </c>
      <c r="O6" s="59">
        <f t="shared" si="2"/>
        <v>16.30537463332173</v>
      </c>
      <c r="P6" s="59">
        <f t="shared" si="2"/>
        <v>19.416479640910548</v>
      </c>
      <c r="Q6" s="59">
        <f t="shared" si="2"/>
        <v>18.015357353809804</v>
      </c>
      <c r="R6" s="44">
        <f t="shared" si="2"/>
        <v>13.783480450147117</v>
      </c>
      <c r="S6" s="44">
        <f t="shared" si="2"/>
        <v>8.2189224494148387</v>
      </c>
      <c r="T6" s="53">
        <f t="shared" si="2"/>
        <v>15.975267280878946</v>
      </c>
    </row>
    <row r="7" spans="2:20">
      <c r="B7" s="27" t="s">
        <v>58</v>
      </c>
      <c r="C7" s="34">
        <f>네이버_연간!B13</f>
        <v>21163</v>
      </c>
      <c r="D7" s="34">
        <f>네이버_연간!C13</f>
        <v>22410</v>
      </c>
      <c r="E7" s="34">
        <f>네이버_연간!D13</f>
        <v>27141</v>
      </c>
      <c r="F7" s="34">
        <f>네이버_연간!E13</f>
        <v>39320</v>
      </c>
      <c r="G7" s="34">
        <f>네이버_연간!F13</f>
        <v>57956</v>
      </c>
      <c r="H7" s="42">
        <f>네이버_연간!G13</f>
        <v>62711</v>
      </c>
      <c r="I7" s="42">
        <f>네이버_연간!H13</f>
        <v>67840</v>
      </c>
      <c r="J7" s="56">
        <f>네이버_연간!I13</f>
        <v>73261</v>
      </c>
      <c r="K7" s="24"/>
      <c r="L7" s="22"/>
      <c r="M7" s="23" t="s">
        <v>68</v>
      </c>
      <c r="N7" s="60">
        <f t="shared" si="2"/>
        <v>32.739099012286196</v>
      </c>
      <c r="O7" s="60">
        <f t="shared" si="2"/>
        <v>7.0054446460980042</v>
      </c>
      <c r="P7" s="60">
        <f t="shared" si="2"/>
        <v>-20.072930800542739</v>
      </c>
      <c r="Q7" s="60">
        <f t="shared" si="2"/>
        <v>-24.657824933687003</v>
      </c>
      <c r="R7" s="45">
        <f t="shared" si="2"/>
        <v>44.275454161385717</v>
      </c>
      <c r="S7" s="45">
        <f t="shared" si="2"/>
        <v>39.775500244021472</v>
      </c>
      <c r="T7" s="54">
        <f t="shared" si="2"/>
        <v>25.335195530726256</v>
      </c>
    </row>
    <row r="8" spans="2:20">
      <c r="B8" s="36" t="s">
        <v>60</v>
      </c>
      <c r="C8" s="38">
        <f>네이버_연간!B15</f>
        <v>21245</v>
      </c>
      <c r="D8" s="38">
        <f>네이버_연간!C15</f>
        <v>35947</v>
      </c>
      <c r="E8" s="38">
        <f>네이버_연간!D15</f>
        <v>47623</v>
      </c>
      <c r="F8" s="38">
        <f>네이버_연간!E15</f>
        <v>52403</v>
      </c>
      <c r="G8" s="38">
        <f>네이버_연간!F15</f>
        <v>58052</v>
      </c>
      <c r="H8" s="43">
        <f>네이버_연간!G15</f>
        <v>68898</v>
      </c>
      <c r="I8" s="43">
        <f>네이버_연간!H15</f>
        <v>78892</v>
      </c>
      <c r="J8" s="57">
        <f>네이버_연간!I15</f>
        <v>91729</v>
      </c>
      <c r="K8" s="24"/>
      <c r="L8" s="22"/>
      <c r="M8" s="23" t="s">
        <v>69</v>
      </c>
      <c r="N8" s="60">
        <f t="shared" ref="N8:T8" si="3">(D13-C13)/ABS(C13)*100</f>
        <v>44.457297088876032</v>
      </c>
      <c r="O8" s="60">
        <f t="shared" si="3"/>
        <v>3.1496062992125982</v>
      </c>
      <c r="P8" s="60">
        <f t="shared" si="3"/>
        <v>-16.056410919912022</v>
      </c>
      <c r="Q8" s="60">
        <f t="shared" si="3"/>
        <v>-10.126387176325524</v>
      </c>
      <c r="R8" s="45">
        <f t="shared" si="3"/>
        <v>58.737780826616358</v>
      </c>
      <c r="S8" s="45">
        <f t="shared" si="3"/>
        <v>18.388072601555745</v>
      </c>
      <c r="T8" s="54">
        <f t="shared" si="3"/>
        <v>24.603029749954374</v>
      </c>
    </row>
    <row r="9" spans="2:20">
      <c r="B9" s="27" t="s">
        <v>61</v>
      </c>
      <c r="C9" s="34">
        <f>네이버_연간!B17</f>
        <v>165</v>
      </c>
      <c r="D9" s="34">
        <f>네이버_연간!C17</f>
        <v>165</v>
      </c>
      <c r="E9" s="34">
        <f>네이버_연간!D17</f>
        <v>165</v>
      </c>
      <c r="F9" s="34">
        <f>네이버_연간!E17</f>
        <v>165</v>
      </c>
      <c r="G9" s="34">
        <f>네이버_연간!F17</f>
        <v>165</v>
      </c>
      <c r="H9" s="42">
        <f>네이버_연간!G17</f>
        <v>162</v>
      </c>
      <c r="I9" s="42">
        <f>네이버_연간!H17</f>
        <v>162</v>
      </c>
      <c r="J9" s="56">
        <f>네이버_연간!I17</f>
        <v>163</v>
      </c>
      <c r="K9" s="24"/>
      <c r="L9" s="22" t="s">
        <v>37</v>
      </c>
      <c r="M9" s="23" t="s">
        <v>56</v>
      </c>
      <c r="N9" s="60">
        <f>IF(네이버_연간!C24&lt;&gt;"",네이버_연간!C24,"-")</f>
        <v>27.4</v>
      </c>
      <c r="O9" s="60">
        <f>IF(네이버_연간!D24&lt;&gt;"",네이버_연간!D24,"-")</f>
        <v>25.2</v>
      </c>
      <c r="P9" s="60">
        <f>IF(네이버_연간!E24&lt;&gt;"",네이버_연간!E24,"-")</f>
        <v>16.87</v>
      </c>
      <c r="Q9" s="60">
        <f>IF(네이버_연간!F24&lt;&gt;"",네이버_연간!F24,"-")</f>
        <v>10.77</v>
      </c>
      <c r="R9" s="45">
        <f>IF(네이버_연간!G24&lt;&gt;"",네이버_연간!G24,"-")</f>
        <v>13.66</v>
      </c>
      <c r="S9" s="45">
        <f>IF(네이버_연간!H24&lt;&gt;"",네이버_연간!H24,"-")</f>
        <v>17.64</v>
      </c>
      <c r="T9" s="54">
        <f>IF(네이버_연간!I24&lt;&gt;"",네이버_연간!I24,"-")</f>
        <v>19.059999999999999</v>
      </c>
    </row>
    <row r="10" spans="2:20">
      <c r="B10" s="26" t="s">
        <v>49</v>
      </c>
      <c r="C10" s="31">
        <f>IF(네이버_연간!B5&lt;&gt;"",네이버_연간!B5,"")</f>
        <v>32539</v>
      </c>
      <c r="D10" s="31">
        <f>IF(네이버_연간!C5&lt;&gt;"",네이버_연간!C5,"")</f>
        <v>40226</v>
      </c>
      <c r="E10" s="31">
        <f>IF(네이버_연간!D5&lt;&gt;"",네이버_연간!D5,"")</f>
        <v>46785</v>
      </c>
      <c r="F10" s="31">
        <f>IF(네이버_연간!E5&lt;&gt;"",네이버_연간!E5,"")</f>
        <v>55869</v>
      </c>
      <c r="G10" s="31">
        <f>IF(네이버_연간!F5&lt;&gt;"",네이버_연간!F5,"")</f>
        <v>65934</v>
      </c>
      <c r="H10" s="41">
        <f>IF(네이버_연간!G5&lt;&gt;"",네이버_연간!G5,"")</f>
        <v>75022</v>
      </c>
      <c r="I10" s="41">
        <f>IF(네이버_연간!H5&lt;&gt;"",네이버_연간!H5,"")</f>
        <v>81188</v>
      </c>
      <c r="J10" s="55">
        <f>IF(네이버_연간!I5&lt;&gt;"",네이버_연간!I5,"")</f>
        <v>94158</v>
      </c>
      <c r="K10" s="24"/>
      <c r="L10" s="22"/>
      <c r="M10" s="23" t="s">
        <v>38</v>
      </c>
      <c r="N10" s="60">
        <f>IF(네이버_연간!C25&lt;&gt;"",네이버_연간!C25,"-")</f>
        <v>18.87</v>
      </c>
      <c r="O10" s="60">
        <f>IF(네이버_연간!D25&lt;&gt;"",네이버_연간!D25,"-")</f>
        <v>16.46</v>
      </c>
      <c r="P10" s="60">
        <f>IF(네이버_연간!E25&lt;&gt;"",네이버_연간!E25,"-")</f>
        <v>11.24</v>
      </c>
      <c r="Q10" s="60">
        <f>IF(네이버_연간!F25&lt;&gt;"",네이버_연간!F25,"-")</f>
        <v>6.02</v>
      </c>
      <c r="R10" s="45">
        <f>IF(네이버_연간!G25&lt;&gt;"",네이버_연간!G25,"-")</f>
        <v>10.71</v>
      </c>
      <c r="S10" s="45">
        <f>IF(네이버_연간!H25&lt;&gt;"",네이버_연간!H25,"-")</f>
        <v>12.44</v>
      </c>
      <c r="T10" s="54">
        <f>IF(네이버_연간!I25&lt;&gt;"",네이버_연간!I25,"-")</f>
        <v>13.04</v>
      </c>
    </row>
    <row r="11" spans="2:20">
      <c r="B11" s="27" t="s">
        <v>50</v>
      </c>
      <c r="C11" s="32">
        <f>IF(네이버_연간!B6&lt;&gt;"",네이버_연간!B6,"")</f>
        <v>8302</v>
      </c>
      <c r="D11" s="32">
        <f>IF(네이버_연간!C6&lt;&gt;"",네이버_연간!C6,"")</f>
        <v>11020</v>
      </c>
      <c r="E11" s="32">
        <f>IF(네이버_연간!D6&lt;&gt;"",네이버_연간!D6,"")</f>
        <v>11792</v>
      </c>
      <c r="F11" s="32">
        <f>IF(네이버_연간!E6&lt;&gt;"",네이버_연간!E6,"")</f>
        <v>9425</v>
      </c>
      <c r="G11" s="32">
        <f>IF(네이버_연간!F6&lt;&gt;"",네이버_연간!F6,"")</f>
        <v>7101</v>
      </c>
      <c r="H11" s="42">
        <f>IF(네이버_연간!G6&lt;&gt;"",네이버_연간!G6,"")</f>
        <v>10245</v>
      </c>
      <c r="I11" s="42">
        <f>IF(네이버_연간!H6&lt;&gt;"",네이버_연간!H6,"")</f>
        <v>14320</v>
      </c>
      <c r="J11" s="56">
        <f>IF(네이버_연간!I6&lt;&gt;"",네이버_연간!I6,"")</f>
        <v>17948</v>
      </c>
      <c r="K11" s="35"/>
      <c r="L11" s="22" t="s">
        <v>39</v>
      </c>
      <c r="M11" s="23" t="s">
        <v>40</v>
      </c>
      <c r="N11" s="60">
        <f>IF(네이버_연간!C26&lt;&gt;"",네이버_연간!C26,"-")</f>
        <v>26.2</v>
      </c>
      <c r="O11" s="60">
        <f>IF(네이버_연간!D26&lt;&gt;"",네이버_연간!D26,"-")</f>
        <v>18.5</v>
      </c>
      <c r="P11" s="60">
        <f>IF(네이버_연간!E26&lt;&gt;"",네이버_연간!E26,"-")</f>
        <v>12.97</v>
      </c>
      <c r="Q11" s="60">
        <f>IF(네이버_연간!F26&lt;&gt;"",네이버_연간!F26,"-")</f>
        <v>10.56</v>
      </c>
      <c r="R11" s="45">
        <f>IF(네이버_연간!G26&lt;&gt;"",네이버_연간!G26,"-")</f>
        <v>14.58</v>
      </c>
      <c r="S11" s="45">
        <f>IF(네이버_연간!H26&lt;&gt;"",네이버_연간!H26,"-")</f>
        <v>14.83</v>
      </c>
      <c r="T11" s="54">
        <f>IF(네이버_연간!I26&lt;&gt;"",네이버_연간!I26,"-")</f>
        <v>16</v>
      </c>
    </row>
    <row r="12" spans="2:20">
      <c r="B12" s="27" t="s">
        <v>62</v>
      </c>
      <c r="C12" s="32">
        <f>네이버_연간!B8</f>
        <v>8232</v>
      </c>
      <c r="D12" s="32">
        <f>네이버_연간!C8</f>
        <v>11318</v>
      </c>
      <c r="E12" s="32">
        <f>네이버_연간!D8</f>
        <v>11958</v>
      </c>
      <c r="F12" s="32">
        <f>네이버_연간!E8</f>
        <v>11117</v>
      </c>
      <c r="G12" s="32">
        <f>네이버_연간!F8</f>
        <v>8667</v>
      </c>
      <c r="H12" s="42">
        <f>네이버_연간!G8</f>
        <v>12755</v>
      </c>
      <c r="I12" s="42">
        <f>네이버_연간!H8</f>
        <v>15304</v>
      </c>
      <c r="J12" s="56">
        <f>네이버_연간!I8</f>
        <v>18933</v>
      </c>
      <c r="K12" s="35"/>
      <c r="L12" s="22"/>
      <c r="M12" s="23" t="s">
        <v>47</v>
      </c>
      <c r="N12" s="60">
        <f t="shared" ref="N12:P12" si="4">N10</f>
        <v>18.87</v>
      </c>
      <c r="O12" s="60">
        <f t="shared" si="4"/>
        <v>16.46</v>
      </c>
      <c r="P12" s="60">
        <f t="shared" si="4"/>
        <v>11.24</v>
      </c>
      <c r="Q12" s="60">
        <f t="shared" ref="Q12:R12" si="5">Q10</f>
        <v>6.02</v>
      </c>
      <c r="R12" s="45">
        <f t="shared" si="5"/>
        <v>10.71</v>
      </c>
      <c r="S12" s="45">
        <f t="shared" ref="S12:T12" si="6">S10</f>
        <v>12.44</v>
      </c>
      <c r="T12" s="54">
        <f t="shared" si="6"/>
        <v>13.04</v>
      </c>
    </row>
    <row r="13" spans="2:20">
      <c r="B13" s="27" t="s">
        <v>35</v>
      </c>
      <c r="C13" s="32">
        <f>IF(네이버_연간!B10&lt;&gt;"",네이버_연간!B10,"")</f>
        <v>5187</v>
      </c>
      <c r="D13" s="32">
        <f>IF(네이버_연간!C10&lt;&gt;"",네이버_연간!C10,"")</f>
        <v>7493</v>
      </c>
      <c r="E13" s="32">
        <f>IF(네이버_연간!D10&lt;&gt;"",네이버_연간!D10,"")</f>
        <v>7729</v>
      </c>
      <c r="F13" s="32">
        <f>IF(네이버_연간!E10&lt;&gt;"",네이버_연간!E10,"")</f>
        <v>6488</v>
      </c>
      <c r="G13" s="32">
        <f>IF(네이버_연간!F10&lt;&gt;"",네이버_연간!F10,"")</f>
        <v>5831</v>
      </c>
      <c r="H13" s="42">
        <f>IF(네이버_연간!G10&lt;&gt;"",네이버_연간!G10,"")</f>
        <v>9256</v>
      </c>
      <c r="I13" s="42">
        <f>IF(네이버_연간!H10&lt;&gt;"",네이버_연간!H10,"")</f>
        <v>10958</v>
      </c>
      <c r="J13" s="56">
        <f>IF(네이버_연간!I10&lt;&gt;"",네이버_연간!I10,"")</f>
        <v>13654</v>
      </c>
      <c r="K13" s="35"/>
      <c r="L13" s="22"/>
      <c r="M13" s="23" t="s">
        <v>46</v>
      </c>
      <c r="N13" s="60">
        <f>네이버_연간!C5/AVERAGE(네이버_연간!B12:C12)</f>
        <v>0.7479384558174127</v>
      </c>
      <c r="O13" s="60">
        <f>네이버_연간!D5/AVERAGE(네이버_연간!C12:D12)</f>
        <v>0.65024774320877843</v>
      </c>
      <c r="P13" s="60">
        <f>네이버_연간!E5/AVERAGE(네이버_연간!D12:E12)</f>
        <v>0.62421720063685371</v>
      </c>
      <c r="Q13" s="60">
        <f>네이버_연간!F5/AVERAGE(네이버_연간!E12:F12)</f>
        <v>0.59451685474308746</v>
      </c>
      <c r="R13" s="45">
        <f>네이버_연간!G5/AVERAGE(네이버_연간!F12:G12)</f>
        <v>0.57344870285723026</v>
      </c>
      <c r="S13" s="45">
        <f>네이버_연간!H5/AVERAGE(네이버_연간!G12:H12)</f>
        <v>0.55675525549722782</v>
      </c>
      <c r="T13" s="54">
        <f>네이버_연간!I5/AVERAGE(네이버_연간!H12:I12)</f>
        <v>0.58311554801392174</v>
      </c>
    </row>
    <row r="14" spans="2:20">
      <c r="B14" s="26" t="s">
        <v>51</v>
      </c>
      <c r="C14" s="31">
        <f>IF(네이버_연간!B18&lt;&gt;"",네이버_연간!B18,"-")</f>
        <v>8514</v>
      </c>
      <c r="D14" s="31">
        <f>IF(네이버_연간!C18&lt;&gt;"",네이버_연간!C18,"-")</f>
        <v>11640</v>
      </c>
      <c r="E14" s="31">
        <f>IF(네이버_연간!D18&lt;&gt;"",네이버_연간!D18,"-")</f>
        <v>9400</v>
      </c>
      <c r="F14" s="31">
        <f>IF(네이버_연간!E18&lt;&gt;"",네이버_연간!E18,"-")</f>
        <v>9735</v>
      </c>
      <c r="G14" s="31">
        <f>IF(네이버_연간!F18&lt;&gt;"",네이버_연간!F18,"-")</f>
        <v>13568</v>
      </c>
      <c r="H14" s="41">
        <f>IF(네이버_연간!G18&lt;&gt;"",네이버_연간!G18,"-")</f>
        <v>10947</v>
      </c>
      <c r="I14" s="41">
        <f>IF(네이버_연간!H18&lt;&gt;"",네이버_연간!H18,"-")</f>
        <v>15228</v>
      </c>
      <c r="J14" s="55">
        <f>IF(네이버_연간!I18&lt;&gt;"",네이버_연간!I18,"-")</f>
        <v>17449</v>
      </c>
      <c r="K14" s="35"/>
      <c r="L14" s="22"/>
      <c r="M14" s="23" t="s">
        <v>48</v>
      </c>
      <c r="N14" s="60">
        <f>AVERAGE(네이버_연간!B12:C12)/AVERAGE(네이버_연간!B15:C15)</f>
        <v>1.8807700377675198</v>
      </c>
      <c r="O14" s="60">
        <f>AVERAGE(네이버_연간!C12:D12)/AVERAGE(네이버_연간!C15:D15)</f>
        <v>1.7218978102189781</v>
      </c>
      <c r="P14" s="60">
        <f>AVERAGE(네이버_연간!D12:E12)/AVERAGE(네이버_연간!D15:E15)</f>
        <v>1.7895847079759262</v>
      </c>
      <c r="Q14" s="60">
        <f>AVERAGE(네이버_연간!E12:F12)/AVERAGE(네이버_연간!E15:F15)</f>
        <v>2.0081209542347565</v>
      </c>
      <c r="R14" s="45">
        <f>AVERAGE(네이버_연간!F12:G12)/AVERAGE(네이버_연간!F15:G15)</f>
        <v>2.0610634107916503</v>
      </c>
      <c r="S14" s="45">
        <f>AVERAGE(네이버_연간!G12:H12)/AVERAGE(네이버_연간!G15:H15)</f>
        <v>1.9733879152852021</v>
      </c>
      <c r="T14" s="54">
        <f>AVERAGE(네이버_연간!H12:I12)/AVERAGE(네이버_연간!H15:I15)</f>
        <v>1.8927799039977493</v>
      </c>
    </row>
    <row r="15" spans="2:20">
      <c r="B15" s="27" t="s">
        <v>52</v>
      </c>
      <c r="C15" s="32">
        <f>IF(네이버_연간!B19&lt;&gt;"",네이버_연간!B19,"-")</f>
        <v>-7859</v>
      </c>
      <c r="D15" s="32">
        <f>IF(네이버_연간!C19&lt;&gt;"",네이버_연간!C19,"-")</f>
        <v>-9417</v>
      </c>
      <c r="E15" s="32">
        <f>IF(네이버_연간!D19&lt;&gt;"",네이버_연간!D19,"-")</f>
        <v>-13103</v>
      </c>
      <c r="F15" s="32">
        <f>IF(네이버_연간!E19&lt;&gt;"",네이버_연간!E19,"-")</f>
        <v>-3883</v>
      </c>
      <c r="G15" s="32">
        <f>IF(네이버_연간!F19&lt;&gt;"",네이버_연간!F19,"-")</f>
        <v>-10781</v>
      </c>
      <c r="H15" s="42">
        <f>IF(네이버_연간!G19&lt;&gt;"",네이버_연간!G19,"-")</f>
        <v>-8213</v>
      </c>
      <c r="I15" s="42">
        <f>IF(네이버_연간!H19&lt;&gt;"",네이버_연간!H19,"-")</f>
        <v>-7667</v>
      </c>
      <c r="J15" s="56">
        <f>IF(네이버_연간!I19&lt;&gt;"",네이버_연간!I19,"-")</f>
        <v>-7251</v>
      </c>
      <c r="K15" s="35"/>
      <c r="L15" s="22" t="s">
        <v>41</v>
      </c>
      <c r="M15" s="23" t="s">
        <v>42</v>
      </c>
      <c r="N15" s="60">
        <f>IF(네이버_연간!C28&lt;&gt;"",네이버_연간!C28,"-")</f>
        <v>54.27</v>
      </c>
      <c r="O15" s="60">
        <f>IF(네이버_연간!D28&lt;&gt;"",네이버_연간!D28,"-")</f>
        <v>51.16</v>
      </c>
      <c r="P15" s="60">
        <f>IF(네이버_연간!E28&lt;&gt;"",네이버_연간!E28,"-")</f>
        <v>66.09</v>
      </c>
      <c r="Q15" s="60">
        <f>IF(네이버_연간!F28&lt;&gt;"",네이버_연간!F28,"-")</f>
        <v>89.11</v>
      </c>
      <c r="R15" s="45">
        <f>IF(네이버_연간!G28&lt;&gt;"",네이버_연간!G28,"-")</f>
        <v>82.57</v>
      </c>
      <c r="S15" s="45">
        <f>IF(네이버_연간!H28&lt;&gt;"",네이버_연간!H28,"-")</f>
        <v>79.67</v>
      </c>
      <c r="T15" s="54">
        <f>IF(네이버_연간!I28&lt;&gt;"",네이버_연간!I28,"-")</f>
        <v>75.760000000000005</v>
      </c>
    </row>
    <row r="16" spans="2:20">
      <c r="B16" s="27" t="s">
        <v>54</v>
      </c>
      <c r="C16" s="32">
        <f>IF(네이버_연간!B21&lt;&gt;"",-네이버_연간!B21,"-")</f>
        <v>-1208</v>
      </c>
      <c r="D16" s="32">
        <f>IF(네이버_연간!C21&lt;&gt;"",-네이버_연간!C21,"-")</f>
        <v>-1538</v>
      </c>
      <c r="E16" s="32">
        <f>IF(네이버_연간!D21&lt;&gt;"",-네이버_연간!D21,"-")</f>
        <v>-4722</v>
      </c>
      <c r="F16" s="32">
        <f>IF(네이버_연간!E21&lt;&gt;"",-네이버_연간!E21,"-")</f>
        <v>-5350</v>
      </c>
      <c r="G16" s="32">
        <f>IF(네이버_연간!F21&lt;&gt;"",-네이버_연간!F21,"-")</f>
        <v>-4359</v>
      </c>
      <c r="H16" s="42">
        <f>IF(네이버_연간!G21&lt;&gt;"",-네이버_연간!G21,"-")</f>
        <v>-4177</v>
      </c>
      <c r="I16" s="42">
        <f>IF(네이버_연간!H21&lt;&gt;"",-네이버_연간!H21,"-")</f>
        <v>-4116</v>
      </c>
      <c r="J16" s="56">
        <f>IF(네이버_연간!I21&lt;&gt;"",-네이버_연간!I21,"-")</f>
        <v>-4054</v>
      </c>
      <c r="K16" s="35"/>
      <c r="L16" s="22" t="s">
        <v>44</v>
      </c>
      <c r="M16" s="23" t="s">
        <v>43</v>
      </c>
      <c r="N16" s="60">
        <f>IF(네이버_연간!C31&lt;&gt;"",네이버_연간!C31,"-")</f>
        <v>34.090000000000003</v>
      </c>
      <c r="O16" s="60">
        <f>IF(네이버_연간!D31&lt;&gt;"",네이버_연간!D31,"-")</f>
        <v>37.1</v>
      </c>
      <c r="P16" s="60">
        <f>IF(네이버_연간!E31&lt;&gt;"",네이버_연간!E31,"-")</f>
        <v>30.99</v>
      </c>
      <c r="Q16" s="60">
        <f>IF(네이버_연간!F31&lt;&gt;"",네이버_연간!F31,"-")</f>
        <v>52.72</v>
      </c>
      <c r="R16" s="45">
        <f>IF(네이버_연간!G31&lt;&gt;"",네이버_연간!G31,"-")</f>
        <v>54.16</v>
      </c>
      <c r="S16" s="45">
        <f>IF(네이버_연간!H31&lt;&gt;"",네이버_연간!H31,"-")</f>
        <v>45.72</v>
      </c>
      <c r="T16" s="54">
        <f>IF(네이버_연간!I31&lt;&gt;"",네이버_연간!I31,"-")</f>
        <v>36.69</v>
      </c>
    </row>
    <row r="17" spans="2:20">
      <c r="B17" s="27" t="s">
        <v>53</v>
      </c>
      <c r="C17" s="32">
        <f>IF(네이버_연간!B20&lt;&gt;"",네이버_연간!B20,"-")</f>
        <v>59</v>
      </c>
      <c r="D17" s="32">
        <f>IF(네이버_연간!C20&lt;&gt;"",네이버_연간!C20,"-")</f>
        <v>6978</v>
      </c>
      <c r="E17" s="32">
        <f>IF(네이버_연간!D20&lt;&gt;"",네이버_연간!D20,"-")</f>
        <v>6362</v>
      </c>
      <c r="F17" s="32">
        <f>IF(네이버_연간!E20&lt;&gt;"",네이버_연간!E20,"-")</f>
        <v>7510</v>
      </c>
      <c r="G17" s="32">
        <f>IF(네이버_연간!F20&lt;&gt;"",네이버_연간!F20,"-")</f>
        <v>523</v>
      </c>
      <c r="H17" s="42">
        <f>IF(네이버_연간!G20&lt;&gt;"",네이버_연간!G20,"-")</f>
        <v>4696</v>
      </c>
      <c r="I17" s="42">
        <f>IF(네이버_연간!H20&lt;&gt;"",네이버_연간!H20,"-")</f>
        <v>1512</v>
      </c>
      <c r="J17" s="56">
        <f>IF(네이버_연간!I20&lt;&gt;"",네이버_연간!I20,"-")</f>
        <v>1366</v>
      </c>
      <c r="K17" s="35"/>
      <c r="L17" s="22"/>
      <c r="M17" s="23" t="s">
        <v>63</v>
      </c>
      <c r="N17" s="60">
        <f>IF(네이버_연간!C33&lt;&gt;"",네이버_연간!C33,"-")</f>
        <v>6.21</v>
      </c>
      <c r="O17" s="60">
        <f>IF(네이버_연간!D33&lt;&gt;"",네이버_연간!D33,"-")</f>
        <v>5.37</v>
      </c>
      <c r="P17" s="60">
        <f>IF(네이버_연간!E33&lt;&gt;"",네이버_연간!E33,"-")</f>
        <v>3.4</v>
      </c>
      <c r="Q17" s="60">
        <f>IF(네이버_연간!F33&lt;&gt;"",네이버_연간!F33,"-")</f>
        <v>4.67</v>
      </c>
      <c r="R17" s="45">
        <f>IF(네이버_연간!G33&lt;&gt;"",네이버_연간!G33,"-")</f>
        <v>6.44</v>
      </c>
      <c r="S17" s="45">
        <f>IF(네이버_연간!H33&lt;&gt;"",네이버_연간!H33,"-")</f>
        <v>5.62</v>
      </c>
      <c r="T17" s="54">
        <f>IF(네이버_연간!I33&lt;&gt;"",네이버_연간!I33,"-")</f>
        <v>4.83</v>
      </c>
    </row>
    <row r="18" spans="2:20">
      <c r="B18" s="28" t="s">
        <v>55</v>
      </c>
      <c r="C18" s="33">
        <f>IF(네이버_연간!B22&lt;&gt;"",네이버_연간!B22,"-")</f>
        <v>7306</v>
      </c>
      <c r="D18" s="33">
        <f>IF(네이버_연간!C22&lt;&gt;"",네이버_연간!C22,"-")</f>
        <v>10102</v>
      </c>
      <c r="E18" s="33">
        <f>IF(네이버_연간!D22&lt;&gt;"",네이버_연간!D22,"-")</f>
        <v>4678</v>
      </c>
      <c r="F18" s="33">
        <f>IF(네이버_연간!E22&lt;&gt;"",네이버_연간!E22,"-")</f>
        <v>4385</v>
      </c>
      <c r="G18" s="33">
        <f>IF(네이버_연간!F22&lt;&gt;"",네이버_연간!F22,"-")</f>
        <v>9209</v>
      </c>
      <c r="H18" s="43">
        <f>IF(네이버_연간!G22&lt;&gt;"",네이버_연간!G22,"-")</f>
        <v>4856</v>
      </c>
      <c r="I18" s="43">
        <f>IF(네이버_연간!H22&lt;&gt;"",네이버_연간!H22,"-")</f>
        <v>10887</v>
      </c>
      <c r="J18" s="57">
        <f>IF(네이버_연간!I22&lt;&gt;"",네이버_연간!I22,"-")</f>
        <v>13297</v>
      </c>
      <c r="K18" s="35"/>
      <c r="L18" s="22" t="s">
        <v>64</v>
      </c>
      <c r="M18" s="23" t="s">
        <v>65</v>
      </c>
      <c r="N18" s="60">
        <f>IF(네이버_연간!C35&lt;&gt;"",네이버_연간!C35,"-")</f>
        <v>0.15</v>
      </c>
      <c r="O18" s="60">
        <f>IF(네이버_연간!D35&lt;&gt;"",네이버_연간!D35,"-")</f>
        <v>0.17</v>
      </c>
      <c r="P18" s="60">
        <f>IF(네이버_연간!E35&lt;&gt;"",네이버_연간!E35,"-")</f>
        <v>0.26</v>
      </c>
      <c r="Q18" s="60">
        <f>IF(네이버_연간!F35&lt;&gt;"",네이버_연간!F35,"-")</f>
        <v>0.2</v>
      </c>
      <c r="R18" s="45">
        <f>IF(네이버_연간!G35&lt;&gt;"",네이버_연간!G35,"-")</f>
        <v>0.12</v>
      </c>
      <c r="S18" s="45">
        <f>IF(네이버_연간!H35&lt;&gt;"",네이버_연간!H35,"-")</f>
        <v>0.13</v>
      </c>
      <c r="T18" s="54">
        <f>IF(네이버_연간!I35&lt;&gt;"",네이버_연간!I35,"-")</f>
        <v>0.15</v>
      </c>
    </row>
    <row r="19" spans="2:20">
      <c r="I19" s="35"/>
      <c r="J19" s="35"/>
      <c r="K19" s="35"/>
      <c r="L19" s="16"/>
      <c r="M19" s="17" t="s">
        <v>66</v>
      </c>
      <c r="N19" s="61">
        <f>IF(네이버_연간!C34&lt;&gt;"",네이버_연간!C34,"-")</f>
        <v>226</v>
      </c>
      <c r="O19" s="61">
        <f>IF(네이버_연간!D34&lt;&gt;"",네이버_연간!D34,"-")</f>
        <v>289</v>
      </c>
      <c r="P19" s="61">
        <f>IF(네이버_연간!E34&lt;&gt;"",네이버_연간!E34,"-")</f>
        <v>314</v>
      </c>
      <c r="Q19" s="61">
        <f>IF(네이버_연간!F34&lt;&gt;"",네이버_연간!F34,"-")</f>
        <v>376</v>
      </c>
      <c r="R19" s="46">
        <f>IF(네이버_연간!G34&lt;&gt;"",네이버_연간!G34,"-")</f>
        <v>365</v>
      </c>
      <c r="S19" s="46">
        <f>IF(네이버_연간!H34&lt;&gt;"",네이버_연간!H34,"-")</f>
        <v>405</v>
      </c>
      <c r="T19" s="51">
        <f>IF(네이버_연간!I34&lt;&gt;"",네이버_연간!I34,"-")</f>
        <v>449</v>
      </c>
    </row>
    <row r="20" spans="2:20">
      <c r="I20" s="35"/>
      <c r="J20" s="3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네이버_연간</vt:lpstr>
      <vt:lpstr>재무제표확인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Moon Hyeung Lee</cp:lastModifiedBy>
  <dcterms:created xsi:type="dcterms:W3CDTF">2018-02-12T13:31:55Z</dcterms:created>
  <dcterms:modified xsi:type="dcterms:W3CDTF">2020-08-18T05:58:09Z</dcterms:modified>
</cp:coreProperties>
</file>