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abriela.mourao\Documents\1-PROJETOS\"/>
    </mc:Choice>
  </mc:AlternateContent>
  <bookViews>
    <workbookView xWindow="0" yWindow="0" windowWidth="23040" windowHeight="8508"/>
  </bookViews>
  <sheets>
    <sheet name="AMOSTR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 l="1"/>
  <c r="O13" i="1" l="1"/>
  <c r="N13" i="1"/>
  <c r="O12" i="1"/>
  <c r="N12" i="1"/>
  <c r="O11" i="1"/>
  <c r="N11" i="1"/>
  <c r="O10" i="1"/>
  <c r="N10" i="1"/>
  <c r="F10" i="1"/>
  <c r="O9" i="1"/>
  <c r="N9" i="1"/>
  <c r="O8" i="1"/>
  <c r="N8" i="1"/>
  <c r="O7" i="1"/>
  <c r="N7" i="1"/>
  <c r="O6" i="1"/>
  <c r="N6" i="1"/>
  <c r="O5" i="1"/>
  <c r="N5" i="1"/>
  <c r="O4" i="1"/>
  <c r="N4" i="1"/>
  <c r="O14" i="1" l="1"/>
  <c r="N14" i="1"/>
  <c r="B11" i="1"/>
  <c r="E11" i="1"/>
  <c r="B10" i="1"/>
  <c r="B12" i="1" l="1"/>
  <c r="B13" i="1" s="1"/>
  <c r="F12" i="1" l="1"/>
  <c r="G13" i="1"/>
  <c r="F13" i="1"/>
  <c r="F14" i="1" l="1"/>
</calcChain>
</file>

<file path=xl/sharedStrings.xml><?xml version="1.0" encoding="utf-8"?>
<sst xmlns="http://schemas.openxmlformats.org/spreadsheetml/2006/main" count="35" uniqueCount="34">
  <si>
    <t>CALCULO DA AMOSTRA</t>
  </si>
  <si>
    <t>Cálculo amostra estratificada</t>
  </si>
  <si>
    <t>N TOTAL</t>
  </si>
  <si>
    <t>Confiança</t>
  </si>
  <si>
    <t>Valor de Z</t>
  </si>
  <si>
    <t>TOTAL DE ESTRATOS</t>
  </si>
  <si>
    <t>p</t>
  </si>
  <si>
    <t>Proporcional</t>
  </si>
  <si>
    <t>Ótima</t>
  </si>
  <si>
    <t>P</t>
  </si>
  <si>
    <t>Peso1</t>
  </si>
  <si>
    <t>Q</t>
  </si>
  <si>
    <t>Peso2</t>
  </si>
  <si>
    <t>Z</t>
  </si>
  <si>
    <t>Peso3</t>
  </si>
  <si>
    <t>E</t>
  </si>
  <si>
    <t>Peso4</t>
  </si>
  <si>
    <t>Peso5</t>
  </si>
  <si>
    <t>tamanho n</t>
  </si>
  <si>
    <t>Erro amostral</t>
  </si>
  <si>
    <t>Peso6</t>
  </si>
  <si>
    <t>numerador</t>
  </si>
  <si>
    <t>den1</t>
  </si>
  <si>
    <t>x2*N-1</t>
  </si>
  <si>
    <t>x2</t>
  </si>
  <si>
    <t>Peso7</t>
  </si>
  <si>
    <t>Denominador</t>
  </si>
  <si>
    <t>den2</t>
  </si>
  <si>
    <t>Peso8</t>
  </si>
  <si>
    <t>valor</t>
  </si>
  <si>
    <t>n</t>
  </si>
  <si>
    <t>Peso9</t>
  </si>
  <si>
    <t>Peso10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</si>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</sst>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9" fontId="0" fillId="0" borderId="0" xfId="1" applyFont="1"/>
    <xf numFmtId="164" fontId="0" fillId="2" borderId="0" xfId="1" applyNumberFormat="1" applyFont="1" applyFill="1" applyAlignment="1">
      <alignment horizontal="center"/>
    </xf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3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</xdr:colOff>
      <xdr:row>2</xdr:row>
      <xdr:rowOff>99060</xdr:rowOff>
    </xdr:from>
    <xdr:to>
      <xdr:col>24</xdr:col>
      <xdr:colOff>297180</xdr:colOff>
      <xdr:row>14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19" t="57265" r="55036" b="21548"/>
        <a:stretch/>
      </xdr:blipFill>
      <xdr:spPr>
        <a:xfrm>
          <a:off x="13403580" y="464820"/>
          <a:ext cx="5128260" cy="2179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sqref="A1:C7"/>
    </sheetView>
  </sheetViews>
  <sheetFormatPr defaultRowHeight="14.4" x14ac:dyDescent="0.3"/>
  <cols>
    <col min="1" max="1" width="38" bestFit="1" customWidth="1"/>
    <col min="3" max="3" width="12" bestFit="1" customWidth="1"/>
    <col min="6" max="6" width="12" bestFit="1" customWidth="1"/>
    <col min="7" max="7" width="13.109375" bestFit="1" customWidth="1"/>
    <col min="9" max="9" width="19.33203125" customWidth="1"/>
    <col min="14" max="14" width="11.44140625" bestFit="1" customWidth="1"/>
  </cols>
  <sheetData>
    <row r="1" spans="1:15" x14ac:dyDescent="0.3">
      <c r="A1" t="s">
        <v>0</v>
      </c>
      <c r="I1" t="s">
        <v>1</v>
      </c>
    </row>
    <row r="3" spans="1:15" x14ac:dyDescent="0.3">
      <c r="A3" s="7" t="s">
        <v>2</v>
      </c>
      <c r="B3" s="7">
        <v>370000</v>
      </c>
      <c r="E3" s="1" t="s">
        <v>3</v>
      </c>
      <c r="F3" s="1" t="s">
        <v>4</v>
      </c>
      <c r="I3" s="2" t="s">
        <v>5</v>
      </c>
      <c r="K3" s="3" t="s">
        <v>6</v>
      </c>
      <c r="N3" t="s">
        <v>7</v>
      </c>
      <c r="O3" t="s">
        <v>8</v>
      </c>
    </row>
    <row r="4" spans="1:15" x14ac:dyDescent="0.3">
      <c r="A4" s="7" t="s">
        <v>9</v>
      </c>
      <c r="B4" s="7">
        <v>0.5</v>
      </c>
      <c r="E4" s="1">
        <v>0.99</v>
      </c>
      <c r="F4" s="1">
        <v>2.57</v>
      </c>
      <c r="I4" s="2" t="s">
        <v>10</v>
      </c>
      <c r="J4">
        <v>0.1</v>
      </c>
      <c r="K4" s="3">
        <v>0.5</v>
      </c>
      <c r="M4">
        <v>1</v>
      </c>
      <c r="N4" s="3">
        <f>(J4*K4*(1-K4))/$J$14^2</f>
        <v>250</v>
      </c>
      <c r="O4" s="3">
        <f>(J4*SQRT(K4*(1-K4)))^2/$J$14^2</f>
        <v>25.000000000000004</v>
      </c>
    </row>
    <row r="5" spans="1:15" x14ac:dyDescent="0.3">
      <c r="A5" s="7" t="s">
        <v>11</v>
      </c>
      <c r="B5" s="7">
        <f>1-B4</f>
        <v>0.5</v>
      </c>
      <c r="E5" s="1">
        <v>0.95</v>
      </c>
      <c r="F5" s="1">
        <v>1.96</v>
      </c>
      <c r="I5" s="2" t="s">
        <v>12</v>
      </c>
      <c r="J5">
        <v>0.1</v>
      </c>
      <c r="K5" s="3">
        <v>0.5</v>
      </c>
      <c r="M5">
        <v>2</v>
      </c>
      <c r="N5" s="3">
        <f t="shared" ref="N5:N13" si="0">(J5*K5*(1-K5))/$J$14^2</f>
        <v>250</v>
      </c>
      <c r="O5" s="3">
        <f t="shared" ref="O5:O13" si="1">(J5*SQRT(K5*(1-K5)))^2/$J$14^2</f>
        <v>25.000000000000004</v>
      </c>
    </row>
    <row r="6" spans="1:15" x14ac:dyDescent="0.3">
      <c r="A6" s="7" t="s">
        <v>13</v>
      </c>
      <c r="B6" s="7">
        <f>F5</f>
        <v>1.96</v>
      </c>
      <c r="E6" s="1">
        <v>0.9</v>
      </c>
      <c r="F6" s="1">
        <v>1.64</v>
      </c>
      <c r="I6" s="2" t="s">
        <v>14</v>
      </c>
      <c r="J6">
        <v>0.1</v>
      </c>
      <c r="K6" s="3">
        <v>0.5</v>
      </c>
      <c r="M6">
        <v>3</v>
      </c>
      <c r="N6" s="3">
        <f t="shared" si="0"/>
        <v>250</v>
      </c>
      <c r="O6" s="3">
        <f t="shared" si="1"/>
        <v>25.000000000000004</v>
      </c>
    </row>
    <row r="7" spans="1:15" x14ac:dyDescent="0.3">
      <c r="A7" s="7" t="s">
        <v>15</v>
      </c>
      <c r="B7" s="8">
        <v>3.0000000000000001E-3</v>
      </c>
      <c r="C7">
        <v>1.4999999999999999E-2</v>
      </c>
      <c r="D7">
        <v>8.0000000000000002E-3</v>
      </c>
      <c r="E7" s="1">
        <v>0.8</v>
      </c>
      <c r="F7" s="1">
        <v>1.28</v>
      </c>
      <c r="I7" s="2" t="s">
        <v>16</v>
      </c>
      <c r="J7">
        <v>0.1</v>
      </c>
      <c r="K7" s="3">
        <v>0.5</v>
      </c>
      <c r="M7">
        <v>4</v>
      </c>
      <c r="N7" s="3">
        <f t="shared" si="0"/>
        <v>250</v>
      </c>
      <c r="O7" s="3">
        <f t="shared" si="1"/>
        <v>25.000000000000004</v>
      </c>
    </row>
    <row r="8" spans="1:15" x14ac:dyDescent="0.3">
      <c r="I8" s="2" t="s">
        <v>17</v>
      </c>
      <c r="J8">
        <v>0.1</v>
      </c>
      <c r="K8" s="3">
        <v>0.5</v>
      </c>
      <c r="M8">
        <v>5</v>
      </c>
      <c r="N8" s="3">
        <f t="shared" si="0"/>
        <v>250</v>
      </c>
      <c r="O8" s="3">
        <f t="shared" si="1"/>
        <v>25.000000000000004</v>
      </c>
    </row>
    <row r="9" spans="1:15" x14ac:dyDescent="0.3">
      <c r="A9" t="s">
        <v>18</v>
      </c>
      <c r="D9" t="s">
        <v>19</v>
      </c>
      <c r="I9" s="2" t="s">
        <v>20</v>
      </c>
      <c r="J9">
        <v>0.1</v>
      </c>
      <c r="K9" s="3">
        <v>0.5</v>
      </c>
      <c r="M9">
        <v>6</v>
      </c>
      <c r="N9" s="3">
        <f t="shared" si="0"/>
        <v>250</v>
      </c>
      <c r="O9" s="3">
        <f t="shared" si="1"/>
        <v>25.000000000000004</v>
      </c>
    </row>
    <row r="10" spans="1:15" x14ac:dyDescent="0.3">
      <c r="A10" t="s">
        <v>21</v>
      </c>
      <c r="B10">
        <f>(B6^2)*B4*B5*B3</f>
        <v>355347.99999999994</v>
      </c>
      <c r="D10" t="s">
        <v>22</v>
      </c>
      <c r="E10" t="s">
        <v>23</v>
      </c>
      <c r="F10">
        <f>B3-1</f>
        <v>369999</v>
      </c>
      <c r="G10" t="s">
        <v>24</v>
      </c>
      <c r="I10" s="2" t="s">
        <v>25</v>
      </c>
      <c r="J10">
        <v>0.1</v>
      </c>
      <c r="K10" s="3">
        <v>0.5</v>
      </c>
      <c r="M10">
        <v>7</v>
      </c>
      <c r="N10" s="3">
        <f t="shared" si="0"/>
        <v>250</v>
      </c>
      <c r="O10" s="3">
        <f t="shared" si="1"/>
        <v>25.000000000000004</v>
      </c>
    </row>
    <row r="11" spans="1:15" x14ac:dyDescent="0.3">
      <c r="A11" t="s">
        <v>26</v>
      </c>
      <c r="B11">
        <f>(B7^2)*(B3-1)+((B6^2)*B5*B4)</f>
        <v>4.2903909999999996</v>
      </c>
      <c r="D11" t="s">
        <v>27</v>
      </c>
      <c r="E11">
        <f>B6^2*B5*B4</f>
        <v>0.96039999999999992</v>
      </c>
      <c r="I11" s="2" t="s">
        <v>28</v>
      </c>
      <c r="J11">
        <v>0.1</v>
      </c>
      <c r="K11" s="3">
        <v>0.5</v>
      </c>
      <c r="M11">
        <v>8</v>
      </c>
      <c r="N11" s="3">
        <f t="shared" si="0"/>
        <v>250</v>
      </c>
      <c r="O11" s="3">
        <f t="shared" si="1"/>
        <v>25.000000000000004</v>
      </c>
    </row>
    <row r="12" spans="1:15" x14ac:dyDescent="0.3">
      <c r="A12" s="9" t="s">
        <v>29</v>
      </c>
      <c r="B12" s="10">
        <f>ROUND(B10/B11,0)</f>
        <v>82824</v>
      </c>
      <c r="D12" t="s">
        <v>30</v>
      </c>
      <c r="E12" s="4">
        <v>1957.7672522333471</v>
      </c>
      <c r="F12" s="5">
        <f>E12/B3</f>
        <v>5.2912628438739114E-3</v>
      </c>
      <c r="I12" s="2" t="s">
        <v>31</v>
      </c>
      <c r="J12">
        <v>0.1</v>
      </c>
      <c r="K12" s="3">
        <v>0.5</v>
      </c>
      <c r="M12">
        <v>9</v>
      </c>
      <c r="N12" s="3">
        <f t="shared" si="0"/>
        <v>250</v>
      </c>
      <c r="O12" s="3">
        <f t="shared" si="1"/>
        <v>25.000000000000004</v>
      </c>
    </row>
    <row r="13" spans="1:15" x14ac:dyDescent="0.3">
      <c r="B13" s="5">
        <f>B12/B3</f>
        <v>0.22384864864864865</v>
      </c>
      <c r="F13">
        <f>B10-E12*E11</f>
        <v>353467.76033095503</v>
      </c>
      <c r="G13">
        <f>F10*E12</f>
        <v>724371925.5590862</v>
      </c>
      <c r="I13" s="2" t="s">
        <v>32</v>
      </c>
      <c r="J13">
        <v>0.1</v>
      </c>
      <c r="K13" s="3">
        <v>0.5</v>
      </c>
      <c r="M13">
        <v>10</v>
      </c>
      <c r="N13" s="3">
        <f t="shared" si="0"/>
        <v>250</v>
      </c>
      <c r="O13" s="3">
        <f t="shared" si="1"/>
        <v>25.000000000000004</v>
      </c>
    </row>
    <row r="14" spans="1:15" x14ac:dyDescent="0.3">
      <c r="D14" t="s">
        <v>19</v>
      </c>
      <c r="F14" s="6">
        <f>SQRT(F13/G13)</f>
        <v>2.2089917760748205E-2</v>
      </c>
      <c r="I14" s="2" t="s">
        <v>33</v>
      </c>
      <c r="J14">
        <v>0.01</v>
      </c>
      <c r="N14" s="3">
        <f>SUM(N4:N13)</f>
        <v>2500</v>
      </c>
      <c r="O14" s="3">
        <f>SUM(O4:O13)</f>
        <v>250.00000000000003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Mourao, Gabriela</dc:creator>
  <cp:lastModifiedBy>Mourao, Gabriela</cp:lastModifiedBy>
  <dcterms:created xsi:type="dcterms:W3CDTF">2016-12-01T12:10:20Z</dcterms:created>
  <dcterms:modified xsi:type="dcterms:W3CDTF">2017-09-25T14:46:02Z</dcterms:modified>
</cp:coreProperties>
</file>