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43cb403e3eac27e3/Desktop/ECEN_404/"/>
    </mc:Choice>
  </mc:AlternateContent>
  <xr:revisionPtr revIDLastSave="0" documentId="8_{BC0A2A72-D3E2-46C7-9CC2-19D8DF9210B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Order Form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2" l="1"/>
  <c r="G48" i="2"/>
  <c r="G42" i="2"/>
  <c r="G45" i="2"/>
  <c r="G38" i="2"/>
  <c r="G39" i="2"/>
  <c r="G40" i="2"/>
  <c r="G41" i="2"/>
  <c r="G20" i="2"/>
  <c r="G21" i="2"/>
  <c r="G22" i="2"/>
  <c r="G23" i="2"/>
  <c r="G24" i="2"/>
  <c r="G25" i="2"/>
  <c r="G26" i="2"/>
  <c r="G27" i="2"/>
  <c r="G28" i="2"/>
  <c r="G51" i="2"/>
  <c r="G46" i="2"/>
  <c r="G47" i="2"/>
  <c r="G29" i="2"/>
  <c r="G30" i="2"/>
  <c r="G31" i="2"/>
  <c r="G32" i="2"/>
  <c r="G33" i="2"/>
  <c r="G34" i="2"/>
  <c r="G35" i="2"/>
  <c r="G36" i="2"/>
  <c r="G37" i="2"/>
  <c r="G19" i="2"/>
  <c r="G12" i="2"/>
  <c r="G11" i="2"/>
  <c r="G10" i="2"/>
  <c r="G9" i="2"/>
  <c r="G8" i="2"/>
  <c r="G7" i="2"/>
  <c r="G6" i="2"/>
  <c r="G5" i="2"/>
  <c r="G4" i="2"/>
  <c r="G28" i="1"/>
  <c r="G15" i="1"/>
  <c r="G16" i="1"/>
  <c r="G17" i="1"/>
  <c r="G18" i="1"/>
  <c r="G19" i="1"/>
  <c r="G20" i="1"/>
  <c r="G21" i="1"/>
  <c r="G22" i="1"/>
  <c r="G23" i="1"/>
  <c r="G7" i="1"/>
  <c r="G3" i="1"/>
  <c r="G4" i="1"/>
  <c r="G5" i="1"/>
  <c r="G6" i="1"/>
  <c r="G8" i="1"/>
  <c r="G9" i="1"/>
  <c r="G10" i="1"/>
  <c r="G11" i="1"/>
  <c r="G12" i="1"/>
  <c r="G13" i="1"/>
  <c r="G24" i="1"/>
  <c r="G2" i="1"/>
  <c r="G14" i="2" l="1"/>
  <c r="G15" i="2" s="1"/>
  <c r="G26" i="1"/>
  <c r="G27" i="1" s="1"/>
  <c r="G54" i="2" l="1"/>
  <c r="G16" i="2"/>
  <c r="G55" i="2" s="1"/>
</calcChain>
</file>

<file path=xl/sharedStrings.xml><?xml version="1.0" encoding="utf-8"?>
<sst xmlns="http://schemas.openxmlformats.org/spreadsheetml/2006/main" count="175" uniqueCount="150">
  <si>
    <t>Order Date</t>
  </si>
  <si>
    <t>Part Number</t>
  </si>
  <si>
    <t>Item Name</t>
  </si>
  <si>
    <t>Location to Buy From</t>
  </si>
  <si>
    <t>Cost per Part</t>
  </si>
  <si>
    <t>Quantity</t>
  </si>
  <si>
    <t>Total Cost</t>
  </si>
  <si>
    <t>Item Description</t>
  </si>
  <si>
    <t>296-41197-1-ND - Cut Tape (CT)</t>
  </si>
  <si>
    <t>ADS8344N/1K</t>
  </si>
  <si>
    <t>https://www.digikey.com/en/products/detail/texas-instruments/ADS8344N-1K/1689698?s=N4IgjCBcoEwAwHYqgMZQGYEMA2BnApgDQgD2UA2iAMwIAcALPVSALrEAOALlCAMqcAnAJYA7AOYgAvsQC0MZCDSRBAVyKkKIAKytJ0kPMiUAggBFetKo11A</t>
  </si>
  <si>
    <t xml:space="preserve">Analog to digital converter, </t>
  </si>
  <si>
    <t>516-2917-1-ND</t>
  </si>
  <si>
    <t>ACSL-6400-50TE</t>
  </si>
  <si>
    <t>https://www.digikey.com/en/products/detail/broadcom-limited/ACSL-6400-50TE/1234506?s=N4IgTCBcDaIIIGEDKAZAtANgCwAYdoFYcAVAURAF0BfIA</t>
  </si>
  <si>
    <t>Opto Isolator 1/3 Bi directional</t>
  </si>
  <si>
    <t>102-3430-ND</t>
  </si>
  <si>
    <t>SWI12-12-N-P5</t>
  </si>
  <si>
    <t>https://www.digikey.com/en/products/detail/cui-inc/SWI12-12-N-P5/5287239</t>
  </si>
  <si>
    <t>AC/DC WALL MOUNT ADAPTER 12V 12W</t>
  </si>
  <si>
    <t>LM2595S-5.0/NOPB</t>
  </si>
  <si>
    <t>https://www.ti.com/product/LM2595/part-details/LM2595S-5.0/NOPB</t>
  </si>
  <si>
    <t>Step down (buck) voltage regulator (5V)</t>
  </si>
  <si>
    <t>LM2595S-3.3/NOPB</t>
  </si>
  <si>
    <t>https://www.ti.com/product/LM2595/part-details/LM2595S-3.3/NOPB</t>
  </si>
  <si>
    <t>Step down (buck) voltage regulator (3.3V)</t>
  </si>
  <si>
    <t>DCP020505U</t>
  </si>
  <si>
    <t>https://www.ti.com/product/DCP020505/part-details/DCP020505U</t>
  </si>
  <si>
    <t>Isolated DC/DC converter</t>
  </si>
  <si>
    <t>LT1990ACS8#PBF</t>
  </si>
  <si>
    <t>https://www.mouser.com/ProductDetail/Analog-Devices/LT1990ACS8PBF?qs=ytflclh7QUW%2F%2FcFnA3IxKQ%3D%3D</t>
  </si>
  <si>
    <t>IC OPAMP DIFF 1 CIRCUIT 8SO</t>
  </si>
  <si>
    <t>ESP-WROOM-32 ESP32 ESP-32S</t>
  </si>
  <si>
    <t>https://www.amazon.com/MICROCHIP-PIC32MX230F256B-I-SP-Microcontroller-Microcontrollers/dp/B07FQ3TLQ7/ref=sr_1_3?crid=1R1B9HX8ZY3PG&amp;keywords=PIC32&amp;qid=1665013470&amp;qu=eyJxc2MiOiIzLjc3IiwicXNhIjoiMi4xNiIsInFzcCI6IjAuOTIifQ%3D%3D&amp;s=industrial&amp;sprefix=pic32%2Cindustrial%2C182&amp;sr=1-3</t>
  </si>
  <si>
    <t>ESP32 is a feature-rich MCU with integrated Wi-Fi and Bluetooth connectivity for a wide-range of applications.</t>
  </si>
  <si>
    <t xml:space="preserve"> PIC32MX230F256B-I/SP PIC/DSPIC</t>
  </si>
  <si>
    <t>MIPS32® M4K™ Automotive, AEC-Q100, PIC® XLP™ 32MX Microcontroller IC 32-Bit Single-Core 72MHz 256KB (256K x 8) FLASH 28-QFN-S (6x6)</t>
  </si>
  <si>
    <t>PCB</t>
  </si>
  <si>
    <t>Advanced PCB</t>
  </si>
  <si>
    <t>Two layer board</t>
  </si>
  <si>
    <t xml:space="preserve"> Order Total Cost:</t>
  </si>
  <si>
    <t>Spent to date</t>
  </si>
  <si>
    <t>Budget Remaining</t>
  </si>
  <si>
    <t>Current Budget</t>
  </si>
  <si>
    <t>3M11930-ND</t>
  </si>
  <si>
    <t>30316-5002HB</t>
  </si>
  <si>
    <t>https://www.digikey.com/en/products/detail/3m/30316-5002HB/1237396</t>
  </si>
  <si>
    <t>https://www.digikey.com/short/4p7w2338</t>
  </si>
  <si>
    <t>3M156034-ND</t>
  </si>
  <si>
    <t>D89116-0131HK</t>
  </si>
  <si>
    <t>https://www.digikey.com/en/products/detail/3m/D89116-0131HK/1886294</t>
  </si>
  <si>
    <t>CTX834CT-ND</t>
  </si>
  <si>
    <t>405C11A16M00000</t>
  </si>
  <si>
    <t>https://www.digikey.com/en/products/detail/cts-frequency-controls/405C11A16M00000/2292737</t>
  </si>
  <si>
    <t>399-C0805C100F5GACAUTOCT-ND</t>
  </si>
  <si>
    <t>C0805C100F5GACAUTO</t>
  </si>
  <si>
    <t>https://www.digikey.com/en/products/detail/kemet/C0805C100F5GACAUTO/10482945</t>
  </si>
  <si>
    <t>MAX6037BAUK41+TCT-ND</t>
  </si>
  <si>
    <t>MAX6037BAUK41+T</t>
  </si>
  <si>
    <t>https://www.digikey.com/en/products/detail/analog-devices-inc-maxim-integrated/MAX6037BAUK41-T/1515473</t>
  </si>
  <si>
    <t>PIC32MX470F512H-120/MR-ND</t>
  </si>
  <si>
    <t>PIC32MX470F512H-120/MR</t>
  </si>
  <si>
    <t>https://www.digikey.com/en/products/detail/microchip-technology/PIC32MX470F512H-120-MR/5305183</t>
  </si>
  <si>
    <t>296-41197-1-ND</t>
  </si>
  <si>
    <t>REF191GSZ-REELCT-ND</t>
  </si>
  <si>
    <t>REF191GSZ-REEL</t>
  </si>
  <si>
    <t>https://www.digikey.com/en/products/detail/texas-instruments/ADS8344N-1K/1689698</t>
  </si>
  <si>
    <t>https://www.digikey.com/en/products/detail/analog-devices-inc/REF191GSZ-REEL/994506</t>
  </si>
  <si>
    <t>399-15694-1-ND</t>
  </si>
  <si>
    <t>C0805X106J8RAC7800</t>
  </si>
  <si>
    <t>https://www.digikey.com/en/products/detail/kemet/C0805X106J8RAC7800/7427524</t>
  </si>
  <si>
    <t>C0805C104J4RAC7800</t>
  </si>
  <si>
    <t>399-C0805C104J4RAC7800CT-ND</t>
  </si>
  <si>
    <t>ESP32-WROOM-32D-N8</t>
  </si>
  <si>
    <t>1965-ESP32-WROOM-32D-N8TR-ND</t>
  </si>
  <si>
    <t>https://www.digikey.com/en/products/detail/espressif-systems/ESP32-WROOM-32D-N8/9381717</t>
  </si>
  <si>
    <t>YAG1321CT-ND</t>
  </si>
  <si>
    <t>RC0805FR-071KP</t>
  </si>
  <si>
    <t>https://www.digikey.com/en/products/detail/yageo/RC0805FR-071KP/4935336</t>
  </si>
  <si>
    <t>https://www.digikey.com/en/products/detail/broadcom-limited/ACSL-6400-50TE/1234506</t>
  </si>
  <si>
    <t>YAG4897CT-ND</t>
  </si>
  <si>
    <t>RT0805BRD07402RL</t>
  </si>
  <si>
    <t>https://www.digikey.com/en/products/detail/yageo/RT0805BRD07402RL/1075881</t>
  </si>
  <si>
    <t>13-RC0805FR-1010KLCT-ND</t>
  </si>
  <si>
    <t>RC0805FR-1010KL</t>
  </si>
  <si>
    <t>https://www.digikey.com/en/products/detail/yageo/RC0805FR-1010KL/13694110</t>
  </si>
  <si>
    <t>YAG1979CT-ND</t>
  </si>
  <si>
    <t>RT0805BRD07820RL</t>
  </si>
  <si>
    <t>https://www.digikey.com/en/products/detail/yageo/RT0805BRD07820RL/1076055</t>
  </si>
  <si>
    <t>399-C0805C100J5RACAUTOCT-ND</t>
  </si>
  <si>
    <t>C0805C100J5RACAUTO</t>
  </si>
  <si>
    <t>https://www.digikey.com/en/products/detail/kemet/C0805C100J5RACAUTO/16798115</t>
  </si>
  <si>
    <t>399-11939-1-ND</t>
  </si>
  <si>
    <t>C0805C106K3PAC7800</t>
  </si>
  <si>
    <t>https://www.digikey.com/en/products/detail/kemet/C0805C106K3PAC7800/5267604</t>
  </si>
  <si>
    <t>399-17618-1-ND</t>
  </si>
  <si>
    <t>C0805C104K6RAC7800</t>
  </si>
  <si>
    <t>https://www.digikey.com/en/products/detail/kemet/C0805C104K6RAC7800/8572453</t>
  </si>
  <si>
    <t>AdvancedPCB</t>
  </si>
  <si>
    <t>38-2-0330</t>
  </si>
  <si>
    <t>774-405C11A16M00000</t>
  </si>
  <si>
    <t>https://www.mouser.com/ProductDetail/774-405C11A16M00000</t>
  </si>
  <si>
    <t>80-C0805C475J4RAUTO</t>
  </si>
  <si>
    <t>C0805C475J4RACAUTO</t>
  </si>
  <si>
    <t>https://www.mouser.com/ProductDetail/80-C0805C475J4RAUTO</t>
  </si>
  <si>
    <t>https://www.digikey.com/en/products/detail/kemet/C0805C104J4RAC7800/2211736</t>
  </si>
  <si>
    <t>4 Layer Board W=5.86, H = 4.359</t>
  </si>
  <si>
    <t xml:space="preserve">	LM2595S-5.0/NOPB-ND</t>
  </si>
  <si>
    <t>https://www.digikey.com/en/products/detail/texas-instruments/LM2595S-5-0-NOPB/333228?utm_adgroup=Texas%20Instruments&amp;utm_source=google&amp;utm_medium=cpc&amp;utm_campaign=Dynamic%20Search_EN_Focus%20Suppliers&amp;utm_term=&amp;utm_content=Texas%20Instruments&amp;gclid=CjwKCAjw5pShBhB_EiwAvmnNVxVCcQ2AmPFfsbu8tWxu1MCMnNMV9HP4txamNFpzBnd38O1ZgLuU4hoCVqoQAvD_BwE</t>
  </si>
  <si>
    <t>https://www.digikey.com/en/products/detail/texas-instruments/LM2595S-3-3-NOPB/363698</t>
  </si>
  <si>
    <t>LM2595S-3.3/NOPB-ND</t>
  </si>
  <si>
    <t>EEE-FT1V331GV</t>
  </si>
  <si>
    <t>https://www.digikey.com/en/products/detail/panasonic-electronic-components/EEE-FT1V331GV/10290486</t>
  </si>
  <si>
    <t>CL21B104KBCNNNC</t>
  </si>
  <si>
    <t>https://www.digikey.com/en/products/detail/samsung-electro-mechanics/CL21B104KBCNNNC/3886661</t>
  </si>
  <si>
    <t>B340AE-13DICT-ND</t>
  </si>
  <si>
    <t>B340AE-13</t>
  </si>
  <si>
    <t>https://www.digikey.com/en/products/detail/diodes-incorporated/B340AE-13/7352831</t>
  </si>
  <si>
    <t>2457-MSS1278-104MLD-ND</t>
  </si>
  <si>
    <t>https://www.digikey.com/en/products/detail/coilcraft/MSS1278-104MLD/15794243</t>
  </si>
  <si>
    <t>EEE-FT0J221AR</t>
  </si>
  <si>
    <t>https://www.digikey.com/en/products/detail/panasonic-electronic-components/EEE-FT0J221AR/2796886</t>
  </si>
  <si>
    <t>MSS1278-104MLD(inductor)</t>
  </si>
  <si>
    <t>https://www.digikey.com/en/products/detail/vishay-sprague/TMCP0J106MTRF/10107417</t>
  </si>
  <si>
    <t>738-RMCF0805JT5R10CT-ND</t>
  </si>
  <si>
    <t>RMCF0805JT5R10(5.1ohm)</t>
  </si>
  <si>
    <t>TMCP0J106MTRF(10uf)</t>
  </si>
  <si>
    <t>P15078CT-ND(220uf)</t>
  </si>
  <si>
    <t>1276-1003-1-ND(.1 uf)</t>
  </si>
  <si>
    <t>P124823CT-ND (330uf)</t>
  </si>
  <si>
    <t>718-2485-1-ND</t>
  </si>
  <si>
    <t>https://www.digikey.com/en/products/detail/stackpole-electronics-inc/RMCF0805JT5R10/1712026</t>
  </si>
  <si>
    <t>MMSZ5231B-7-F</t>
  </si>
  <si>
    <t>MMSZ5231B-FDICT-ND</t>
  </si>
  <si>
    <t>https://www.digikey.com/en/products/detail/diodes-incorporated/MMSZ5231B-7-F/755472</t>
  </si>
  <si>
    <t>718-TMCP1A105MTRFCT-ND</t>
  </si>
  <si>
    <t>https://www.digikey.com/en/products/detail/vishay-sprague/TMCP1A105MTRF/12617570</t>
  </si>
  <si>
    <t>TMCP1A105MTRF (1uf)</t>
  </si>
  <si>
    <t>RMCF0805FT1K00</t>
  </si>
  <si>
    <t>RMCF0805FT1K00CT-ND</t>
  </si>
  <si>
    <t>https://www.digikey.com/en/products/detail/stackpole-electronics-inc/RMCF0805FT1K00/1760090</t>
  </si>
  <si>
    <t>584-LT1990CS8#PBF</t>
  </si>
  <si>
    <t>LT1990CS8#PBF</t>
  </si>
  <si>
    <t>https://www.mouser.com/ProductDetail/Analog-Devices/LT1990CS8PBF?qs=ytflclh7QUV8ORz%252BFGLW4A%3D%3D&amp;gclid=Cj0KCQjwiZqhBhCJARIsACHHEH-rtSgfbHvD_EnHTKfk4yxhd2obGIfHkntXaMWFKOmtal7iauFp4-0aAv3AEALw_wcB</t>
  </si>
  <si>
    <t>Estimated DigiKey shipping Cost</t>
  </si>
  <si>
    <t>https://www.digikey.com/short/jqw8d2t8</t>
  </si>
  <si>
    <t>Total DigiKey Cart Link</t>
  </si>
  <si>
    <t>https://www.mouser.com/ProjectManager/ProjectDetail.aspx?AccessID=b806c8ac93</t>
  </si>
  <si>
    <t>Estimated Mouser shipping Cost</t>
  </si>
  <si>
    <t>Total Mouser Cart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</si>
</sst>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3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10"/>
      <color theme="10"/>
      <name val="Arial"/>
    </font>
    <font>
      <sz val="10"/>
      <color rgb="FF444444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7"/>
      <color theme="1"/>
      <name val="Roboto"/>
    </font>
    <font>
      <u/>
      <sz val="10"/>
      <color theme="1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164" fontId="1" fillId="0" borderId="0" xfId="0" applyNumberFormat="1" applyFont="1"/>
    <xf numFmtId="14" fontId="0" fillId="0" borderId="0" xfId="0" applyNumberFormat="1"/>
    <xf numFmtId="8" fontId="0" fillId="0" borderId="0" xfId="0" applyNumberFormat="1"/>
    <xf numFmtId="0" fontId="4" fillId="0" borderId="0" xfId="1" applyAlignment="1"/>
    <xf numFmtId="0" fontId="4" fillId="0" borderId="0" xfId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1"/>
    <xf numFmtId="6" fontId="0" fillId="0" borderId="0" xfId="0" applyNumberFormat="1"/>
    <xf numFmtId="0" fontId="8" fillId="0" borderId="0" xfId="0" applyFont="1" applyAlignment="1">
      <alignment horizontal="left" vertical="center" wrapText="1"/>
    </xf>
    <xf numFmtId="0" fontId="9" fillId="0" borderId="0" xfId="1" applyFont="1"/>
    <xf numFmtId="164" fontId="10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/>
    <xf numFmtId="0" fontId="10" fillId="0" borderId="0" xfId="0" applyFont="1"/>
    <xf numFmtId="0" fontId="4" fillId="0" borderId="0" xfId="1" applyFill="1"/>
    <xf numFmtId="0" fontId="0" fillId="0" borderId="0" xfId="0" applyAlignment="1">
      <alignment wrapText="1"/>
    </xf>
    <xf numFmtId="0" fontId="0" fillId="3" borderId="0" xfId="0" applyFill="1"/>
    <xf numFmtId="0" fontId="11" fillId="3" borderId="0" xfId="0" applyFont="1" applyFill="1"/>
    <xf numFmtId="8" fontId="0" fillId="3" borderId="0" xfId="0" applyNumberFormat="1" applyFill="1"/>
    <xf numFmtId="0" fontId="4" fillId="3" borderId="0" xfId="1" applyFill="1"/>
    <xf numFmtId="0" fontId="1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xas-instruments/ADS8344N-1K/1689698?s=N4IgjCBcoEwAwHYqgMZQGYEMA2BnApgDQgD2UA2iAMwIAcALPVSALrEAOALlCAMqcAnAJYA7AOYgAvsQC0MZCDSRBAVyKkKIAKytJ0kPMiUAggBFetKo11A" TargetMode="External"/><Relationship Id="rId3" Type="http://schemas.openxmlformats.org/officeDocument/2006/relationships/hyperlink" Target="https://www.ti.com/product/LM2595/part-details/LM2595S-3.3/NOPB" TargetMode="External"/><Relationship Id="rId7" Type="http://schemas.openxmlformats.org/officeDocument/2006/relationships/hyperlink" Target="https://www.mouser.com/ProductDetail/Analog-Devices/LT1990ACS8PBF?qs=ytflclh7QUW%2F%2FcFnA3IxKQ%3D%3D" TargetMode="External"/><Relationship Id="rId2" Type="http://schemas.openxmlformats.org/officeDocument/2006/relationships/hyperlink" Target="https://www.ti.com/product/LM2595/part-details/LM2595S-5.0/NOPB" TargetMode="External"/><Relationship Id="rId1" Type="http://schemas.openxmlformats.org/officeDocument/2006/relationships/hyperlink" Target="https://www.digikey.com/en/products/detail/cui-inc/SWI12-12-N-P5/5287239" TargetMode="External"/><Relationship Id="rId6" Type="http://schemas.openxmlformats.org/officeDocument/2006/relationships/hyperlink" Target="https://www.ti.com/product/DCP020505/part-details/DCP020505U" TargetMode="External"/><Relationship Id="rId5" Type="http://schemas.openxmlformats.org/officeDocument/2006/relationships/hyperlink" Target="https://www.amazon.com/MICROCHIP-PIC32MX230F256B-I-SP-Microcontroller-Microcontrollers/dp/B07FQ3TLQ7/ref=sr_1_3?crid=1R1B9HX8ZY3PG&amp;keywords=PIC32&amp;qid=1665013470&amp;qu=eyJxc2MiOiIzLjc3IiwicXNhIjoiMi4xNiIsInFzcCI6IjAuOTIifQ%3D%3D&amp;s=industrial&amp;sprefix=pic32%2Cindustrial%2C182&amp;sr=1-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MICROCHIP-PIC32MX230F256B-I-SP-Microcontroller-Microcontrollers/dp/B07FQ3TLQ7/ref=sr_1_3?crid=1R1B9HX8ZY3PG&amp;keywords=PIC32&amp;qid=1665013470&amp;qu=eyJxc2MiOiIzLjc3IiwicXNhIjoiMi4xNiIsInFzcCI6IjAuOTIifQ%3D%3D&amp;s=industrial&amp;sprefix=pic32%2Cindustrial%2C182&amp;sr=1-3" TargetMode="External"/><Relationship Id="rId9" Type="http://schemas.openxmlformats.org/officeDocument/2006/relationships/hyperlink" Target="https://www.digikey.com/en/products/detail/broadcom-limited/ACSL-6400-50TE/1234506?s=N4IgTCBcDaIIIGEDKAZAtANgCwAYdoFYcAVAURAF0BfI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exas-instruments/LM2595S-5-0-NOPB/333228?utm_adgroup=Texas%20Instruments&amp;utm_source=google&amp;utm_medium=cpc&amp;utm_campaign=Dynamic%20Search_EN_Focus%20Suppliers&amp;utm_term=&amp;utm_content=Texas%20Instruments&amp;gclid=CjwKCAjw5pShBhB_EiwAvmnNVxVCcQ2AmPFfsbu8tWxu1MCMnNMV9HP4txamNFpzBnd38O1ZgLuU4hoCVqoQAvD_BwE" TargetMode="External"/><Relationship Id="rId18" Type="http://schemas.openxmlformats.org/officeDocument/2006/relationships/hyperlink" Target="https://www.digikey.com/en/products/detail/diodes-incorporated/B340AE-13/7352831" TargetMode="External"/><Relationship Id="rId26" Type="http://schemas.openxmlformats.org/officeDocument/2006/relationships/hyperlink" Target="https://www.digikey.com/en/products/detail/stackpole-electronics-inc/RMCF0805FT1K00/1760090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s://www.digikey.com/en/products/detail/vishay-sprague/TMCP0J106MTRF/10107417" TargetMode="External"/><Relationship Id="rId34" Type="http://schemas.openxmlformats.org/officeDocument/2006/relationships/hyperlink" Target="https://www.digikey.com/en/products/detail/kemet/C0805C104J4RAC7800/2211736" TargetMode="External"/><Relationship Id="rId7" Type="http://schemas.openxmlformats.org/officeDocument/2006/relationships/hyperlink" Target="https://www.digikey.com/en/products/detail/microchip-technology/PIC32MX470F512H-120-MR/5305183" TargetMode="External"/><Relationship Id="rId12" Type="http://schemas.openxmlformats.org/officeDocument/2006/relationships/hyperlink" Target="https://www.digikey.com/en/products/detail/yageo/RC0805FR-071KP/4935336" TargetMode="External"/><Relationship Id="rId17" Type="http://schemas.openxmlformats.org/officeDocument/2006/relationships/hyperlink" Target="https://www.digikey.com/en/products/detail/samsung-electro-mechanics/CL21B104KBCNNNC/3886661" TargetMode="External"/><Relationship Id="rId25" Type="http://schemas.openxmlformats.org/officeDocument/2006/relationships/hyperlink" Target="https://www.digikey.com/en/products/detail/vishay-sprague/TMCP1A105MTRF/12617570" TargetMode="External"/><Relationship Id="rId33" Type="http://schemas.openxmlformats.org/officeDocument/2006/relationships/hyperlink" Target="https://www.digikey.com/en/products/detail/yageo/RT0805BRD07402RL/1075881" TargetMode="External"/><Relationship Id="rId38" Type="http://schemas.openxmlformats.org/officeDocument/2006/relationships/hyperlink" Target="https://www.mouser.com/ProjectManager/ProjectDetail.aspx?AccessID=b806c8ac93" TargetMode="External"/><Relationship Id="rId2" Type="http://schemas.openxmlformats.org/officeDocument/2006/relationships/hyperlink" Target="https://www.digikey.com/short/4p7w2338" TargetMode="External"/><Relationship Id="rId16" Type="http://schemas.openxmlformats.org/officeDocument/2006/relationships/hyperlink" Target="https://www.digikey.com/en/products/detail/panasonic-electronic-components/EEE-FT1V331GV/10290486" TargetMode="External"/><Relationship Id="rId20" Type="http://schemas.openxmlformats.org/officeDocument/2006/relationships/hyperlink" Target="https://www.digikey.com/en/products/detail/panasonic-electronic-components/EEE-FT0J221AR/2796886" TargetMode="External"/><Relationship Id="rId29" Type="http://schemas.openxmlformats.org/officeDocument/2006/relationships/hyperlink" Target="https://www.digikey.com/en/products/detail/kemet/C0805C106K3PAC7800/5267604" TargetMode="External"/><Relationship Id="rId1" Type="http://schemas.openxmlformats.org/officeDocument/2006/relationships/hyperlink" Target="https://www.digikey.com/en/products/detail/3m/30316-5002HB/1237396" TargetMode="External"/><Relationship Id="rId6" Type="http://schemas.openxmlformats.org/officeDocument/2006/relationships/hyperlink" Target="https://www.digikey.com/en/products/detail/analog-devices-inc-maxim-integrated/MAX6037BAUK41-T/1515473" TargetMode="External"/><Relationship Id="rId11" Type="http://schemas.openxmlformats.org/officeDocument/2006/relationships/hyperlink" Target="https://www.digikey.com/en/products/detail/espressif-systems/ESP32-WROOM-32D-N8/9381717" TargetMode="External"/><Relationship Id="rId24" Type="http://schemas.openxmlformats.org/officeDocument/2006/relationships/hyperlink" Target="https://www.digikey.com/en/products/detail/analog-devices-inc/REF191GSZ-REEL/994506" TargetMode="External"/><Relationship Id="rId32" Type="http://schemas.openxmlformats.org/officeDocument/2006/relationships/hyperlink" Target="https://www.digikey.com/en/products/detail/yageo/RC0805FR-1010KL/13694110" TargetMode="External"/><Relationship Id="rId37" Type="http://schemas.openxmlformats.org/officeDocument/2006/relationships/hyperlink" Target="https://www.mouser.com/ProductDetail/80-C0805C475J4RAUTO" TargetMode="External"/><Relationship Id="rId5" Type="http://schemas.openxmlformats.org/officeDocument/2006/relationships/hyperlink" Target="https://www.digikey.com/en/products/detail/kemet/C0805C100F5GACAUTO/10482945" TargetMode="External"/><Relationship Id="rId15" Type="http://schemas.openxmlformats.org/officeDocument/2006/relationships/hyperlink" Target="https://www.digikey.com/en/products/detail/texas-instruments/LM2595S-3-3-NOPB/363698" TargetMode="External"/><Relationship Id="rId23" Type="http://schemas.openxmlformats.org/officeDocument/2006/relationships/hyperlink" Target="https://www.digikey.com/en/products/detail/diodes-incorporated/MMSZ5231B-7-F/755472" TargetMode="External"/><Relationship Id="rId28" Type="http://schemas.openxmlformats.org/officeDocument/2006/relationships/hyperlink" Target="https://www.digikey.com/en/products/detail/kemet/C0805C104K6RAC7800/8572453" TargetMode="External"/><Relationship Id="rId36" Type="http://schemas.openxmlformats.org/officeDocument/2006/relationships/hyperlink" Target="https://www.mouser.com/ProductDetail/774-405C11A16M00000" TargetMode="External"/><Relationship Id="rId10" Type="http://schemas.openxmlformats.org/officeDocument/2006/relationships/hyperlink" Target="https://www.digikey.com/en/products/detail/analog-devices-inc/REF191GSZ-REEL/994506" TargetMode="External"/><Relationship Id="rId19" Type="http://schemas.openxmlformats.org/officeDocument/2006/relationships/hyperlink" Target="https://www.digikey.com/en/products/detail/coilcraft/MSS1278-104MLD/15794243" TargetMode="External"/><Relationship Id="rId31" Type="http://schemas.openxmlformats.org/officeDocument/2006/relationships/hyperlink" Target="https://www.digikey.com/en/products/detail/yageo/RT0805BRD07820RL/1076055" TargetMode="External"/><Relationship Id="rId4" Type="http://schemas.openxmlformats.org/officeDocument/2006/relationships/hyperlink" Target="https://www.digikey.com/en/products/detail/cts-frequency-controls/405C11A16M00000/2292737" TargetMode="External"/><Relationship Id="rId9" Type="http://schemas.openxmlformats.org/officeDocument/2006/relationships/hyperlink" Target="https://www.digikey.com/en/products/detail/kemet/C0805X106J8RAC7800/7427524" TargetMode="External"/><Relationship Id="rId14" Type="http://schemas.openxmlformats.org/officeDocument/2006/relationships/hyperlink" Target="https://www.digikey.com/en/products/detail/broadcom-limited/ACSL-6400-50TE/1234506" TargetMode="External"/><Relationship Id="rId22" Type="http://schemas.openxmlformats.org/officeDocument/2006/relationships/hyperlink" Target="https://www.digikey.com/en/products/detail/stackpole-electronics-inc/RMCF0805JT5R10/1712026" TargetMode="External"/><Relationship Id="rId27" Type="http://schemas.openxmlformats.org/officeDocument/2006/relationships/hyperlink" Target="https://www.digikey.com/short/jqw8d2t8" TargetMode="External"/><Relationship Id="rId30" Type="http://schemas.openxmlformats.org/officeDocument/2006/relationships/hyperlink" Target="https://www.digikey.com/en/products/detail/kemet/C0805C100J5RACAUTO/16798115" TargetMode="External"/><Relationship Id="rId35" Type="http://schemas.openxmlformats.org/officeDocument/2006/relationships/hyperlink" Target="https://www.mouser.com/ProductDetail/Analog-Devices/LT1990CS8PBF?qs=ytflclh7QUV8ORz%252BFGLW4A%3D%3D&amp;gclid=Cj0KCQjwiZqhBhCJARIsACHHEH-rtSgfbHvD_EnHTKfk4yxhd2obGIfHkntXaMWFKOmtal7iauFp4-0aAv3AEALw_wcB" TargetMode="External"/><Relationship Id="rId8" Type="http://schemas.openxmlformats.org/officeDocument/2006/relationships/hyperlink" Target="https://www.digikey.com/en/products/detail/texas-instruments/ADS8344N-1K/1689698" TargetMode="External"/><Relationship Id="rId3" Type="http://schemas.openxmlformats.org/officeDocument/2006/relationships/hyperlink" Target="https://www.digikey.com/en/products/detail/3m/D89116-0131HK/18862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34"/>
  <sheetViews>
    <sheetView workbookViewId="0">
      <selection activeCell="D9" sqref="D9"/>
    </sheetView>
  </sheetViews>
  <sheetFormatPr defaultColWidth="14.42578125" defaultRowHeight="15.75" customHeight="1" x14ac:dyDescent="0.2"/>
  <cols>
    <col min="1" max="1" width="10.7109375" customWidth="1"/>
    <col min="3" max="3" width="28.42578125" customWidth="1"/>
    <col min="4" max="4" width="46.28515625" customWidth="1"/>
    <col min="5" max="5" width="12" customWidth="1"/>
    <col min="6" max="6" width="16.5703125" bestFit="1" customWidth="1"/>
    <col min="7" max="7" width="9.42578125" customWidth="1"/>
    <col min="8" max="8" width="63.7109375" customWidth="1"/>
  </cols>
  <sheetData>
    <row r="1" spans="1:9" ht="15.75" customHeight="1" x14ac:dyDescent="0.2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/>
    </row>
    <row r="2" spans="1:9" ht="15.75" customHeight="1" x14ac:dyDescent="0.2">
      <c r="A2" s="7">
        <v>44825</v>
      </c>
      <c r="B2" s="11" t="s">
        <v>8</v>
      </c>
      <c r="C2" s="12" t="s">
        <v>9</v>
      </c>
      <c r="D2" s="14" t="s">
        <v>10</v>
      </c>
      <c r="E2" s="5">
        <v>18.100000000000001</v>
      </c>
      <c r="F2" s="3">
        <v>2</v>
      </c>
      <c r="G2" s="5">
        <f>E2*F2</f>
        <v>36.200000000000003</v>
      </c>
      <c r="H2" s="12" t="s">
        <v>11</v>
      </c>
    </row>
    <row r="3" spans="1:9" ht="15.75" customHeight="1" x14ac:dyDescent="0.2">
      <c r="A3" s="7">
        <v>44825</v>
      </c>
      <c r="B3" s="11" t="s">
        <v>12</v>
      </c>
      <c r="C3" s="13" t="s">
        <v>13</v>
      </c>
      <c r="D3" s="14" t="s">
        <v>14</v>
      </c>
      <c r="E3" s="5">
        <v>10.5</v>
      </c>
      <c r="F3" s="3">
        <v>2</v>
      </c>
      <c r="G3" s="5">
        <f t="shared" ref="G3:G24" si="0">E3*F3</f>
        <v>21</v>
      </c>
      <c r="H3" s="3" t="s">
        <v>15</v>
      </c>
    </row>
    <row r="4" spans="1:9" ht="15.75" customHeight="1" x14ac:dyDescent="0.2">
      <c r="A4" s="7">
        <v>44825</v>
      </c>
      <c r="B4" s="7"/>
      <c r="C4" s="3"/>
      <c r="D4" s="4"/>
      <c r="E4" s="5"/>
      <c r="F4" s="3"/>
      <c r="G4" s="5">
        <f t="shared" si="0"/>
        <v>0</v>
      </c>
      <c r="H4" s="3"/>
    </row>
    <row r="5" spans="1:9" ht="15.75" customHeight="1" x14ac:dyDescent="0.2">
      <c r="A5" s="7">
        <v>44825</v>
      </c>
      <c r="B5" s="7" t="s">
        <v>16</v>
      </c>
      <c r="C5" s="3" t="s">
        <v>17</v>
      </c>
      <c r="D5" s="9" t="s">
        <v>18</v>
      </c>
      <c r="E5" s="6">
        <v>13.31</v>
      </c>
      <c r="F5" s="3">
        <v>1</v>
      </c>
      <c r="G5" s="5">
        <f t="shared" si="0"/>
        <v>13.31</v>
      </c>
      <c r="H5" s="3" t="s">
        <v>19</v>
      </c>
    </row>
    <row r="6" spans="1:9" ht="15.75" customHeight="1" x14ac:dyDescent="0.2">
      <c r="A6" s="7">
        <v>44825</v>
      </c>
      <c r="B6" s="7"/>
      <c r="C6" s="3" t="s">
        <v>20</v>
      </c>
      <c r="D6" s="10" t="s">
        <v>21</v>
      </c>
      <c r="E6" s="6">
        <v>4.266</v>
      </c>
      <c r="F6" s="3">
        <v>2</v>
      </c>
      <c r="G6" s="5">
        <f t="shared" si="0"/>
        <v>8.532</v>
      </c>
      <c r="H6" s="3" t="s">
        <v>22</v>
      </c>
    </row>
    <row r="7" spans="1:9" ht="15.75" customHeight="1" x14ac:dyDescent="0.2">
      <c r="A7" s="7">
        <v>44825</v>
      </c>
      <c r="B7" s="7"/>
      <c r="C7" s="3" t="s">
        <v>23</v>
      </c>
      <c r="D7" s="10" t="s">
        <v>24</v>
      </c>
      <c r="E7" s="6">
        <v>4.266</v>
      </c>
      <c r="F7" s="3">
        <v>2</v>
      </c>
      <c r="G7" s="5">
        <f>E7*F7</f>
        <v>8.532</v>
      </c>
      <c r="H7" s="3" t="s">
        <v>25</v>
      </c>
    </row>
    <row r="8" spans="1:9" ht="15.75" customHeight="1" x14ac:dyDescent="0.2">
      <c r="A8" s="7">
        <v>44825</v>
      </c>
      <c r="C8" t="s">
        <v>26</v>
      </c>
      <c r="D8" s="10" t="s">
        <v>27</v>
      </c>
      <c r="E8">
        <v>14.641</v>
      </c>
      <c r="F8" s="3">
        <v>2</v>
      </c>
      <c r="G8" s="5">
        <f t="shared" si="0"/>
        <v>29.282</v>
      </c>
      <c r="H8" t="s">
        <v>28</v>
      </c>
    </row>
    <row r="9" spans="1:9" ht="15.75" customHeight="1" x14ac:dyDescent="0.2">
      <c r="A9" s="7">
        <v>44825</v>
      </c>
      <c r="C9" t="s">
        <v>29</v>
      </c>
      <c r="D9" s="10" t="s">
        <v>30</v>
      </c>
      <c r="E9">
        <v>5.95</v>
      </c>
      <c r="F9" s="3">
        <v>18</v>
      </c>
      <c r="G9" s="5">
        <f t="shared" si="0"/>
        <v>107.10000000000001</v>
      </c>
      <c r="H9" t="s">
        <v>31</v>
      </c>
    </row>
    <row r="10" spans="1:9" ht="15.75" customHeight="1" x14ac:dyDescent="0.2">
      <c r="G10" s="5">
        <f t="shared" si="0"/>
        <v>0</v>
      </c>
    </row>
    <row r="11" spans="1:9" ht="15.75" customHeight="1" x14ac:dyDescent="0.2">
      <c r="A11" s="7">
        <v>44825</v>
      </c>
      <c r="C11" t="s">
        <v>32</v>
      </c>
      <c r="D11" s="9" t="s">
        <v>33</v>
      </c>
      <c r="E11" s="8">
        <v>10.99</v>
      </c>
      <c r="F11">
        <v>1</v>
      </c>
      <c r="G11" s="5">
        <f t="shared" si="0"/>
        <v>10.99</v>
      </c>
      <c r="H11" t="s">
        <v>34</v>
      </c>
    </row>
    <row r="12" spans="1:9" ht="15.75" customHeight="1" x14ac:dyDescent="0.2">
      <c r="A12" s="7">
        <v>44825</v>
      </c>
      <c r="C12" t="s">
        <v>35</v>
      </c>
      <c r="D12" s="9" t="s">
        <v>33</v>
      </c>
      <c r="E12" s="8">
        <v>14.22</v>
      </c>
      <c r="F12">
        <v>1</v>
      </c>
      <c r="G12" s="5">
        <f t="shared" si="0"/>
        <v>14.22</v>
      </c>
      <c r="H12" t="s">
        <v>36</v>
      </c>
    </row>
    <row r="13" spans="1:9" ht="15.75" customHeight="1" x14ac:dyDescent="0.2">
      <c r="A13" s="7"/>
      <c r="E13" s="8"/>
      <c r="G13" s="5">
        <f t="shared" si="0"/>
        <v>0</v>
      </c>
    </row>
    <row r="14" spans="1:9" ht="15.75" customHeight="1" x14ac:dyDescent="0.2">
      <c r="A14" s="7">
        <v>44883</v>
      </c>
      <c r="C14" t="s">
        <v>37</v>
      </c>
      <c r="D14" t="s">
        <v>38</v>
      </c>
      <c r="E14" s="15">
        <v>33</v>
      </c>
      <c r="F14">
        <v>1</v>
      </c>
      <c r="G14" s="5">
        <v>33</v>
      </c>
      <c r="H14" t="s">
        <v>39</v>
      </c>
    </row>
    <row r="15" spans="1:9" ht="15.75" customHeight="1" x14ac:dyDescent="0.2">
      <c r="A15" s="7"/>
      <c r="E15" s="15"/>
      <c r="G15" s="5">
        <f t="shared" si="0"/>
        <v>0</v>
      </c>
    </row>
    <row r="16" spans="1:9" ht="15.75" customHeight="1" x14ac:dyDescent="0.2">
      <c r="A16" s="7"/>
      <c r="E16" s="15"/>
      <c r="G16" s="5">
        <f t="shared" si="0"/>
        <v>0</v>
      </c>
    </row>
    <row r="17" spans="1:7" ht="15.75" customHeight="1" x14ac:dyDescent="0.2">
      <c r="A17" s="7">
        <v>44956</v>
      </c>
      <c r="E17" s="15"/>
      <c r="G17" s="5">
        <f t="shared" si="0"/>
        <v>0</v>
      </c>
    </row>
    <row r="18" spans="1:7" ht="15.75" customHeight="1" x14ac:dyDescent="0.2">
      <c r="A18" s="7"/>
      <c r="E18" s="15"/>
      <c r="G18" s="5">
        <f t="shared" si="0"/>
        <v>0</v>
      </c>
    </row>
    <row r="19" spans="1:7" ht="15.75" customHeight="1" x14ac:dyDescent="0.2">
      <c r="A19" s="7"/>
      <c r="E19" s="15"/>
      <c r="G19" s="5">
        <f t="shared" si="0"/>
        <v>0</v>
      </c>
    </row>
    <row r="20" spans="1:7" ht="15.75" customHeight="1" x14ac:dyDescent="0.2">
      <c r="F20" s="3"/>
      <c r="G20" s="5">
        <f t="shared" si="0"/>
        <v>0</v>
      </c>
    </row>
    <row r="21" spans="1:7" ht="15.75" customHeight="1" x14ac:dyDescent="0.2">
      <c r="G21" s="5">
        <f t="shared" si="0"/>
        <v>0</v>
      </c>
    </row>
    <row r="22" spans="1:7" ht="15.75" customHeight="1" x14ac:dyDescent="0.2">
      <c r="G22" s="5">
        <f t="shared" si="0"/>
        <v>0</v>
      </c>
    </row>
    <row r="23" spans="1:7" ht="15.75" customHeight="1" x14ac:dyDescent="0.2">
      <c r="G23" s="5">
        <f t="shared" si="0"/>
        <v>0</v>
      </c>
    </row>
    <row r="24" spans="1:7" ht="15.75" customHeight="1" x14ac:dyDescent="0.2">
      <c r="A24" s="7"/>
      <c r="E24" s="8"/>
      <c r="G24" s="5">
        <f t="shared" si="0"/>
        <v>0</v>
      </c>
    </row>
    <row r="25" spans="1:7" ht="15.75" customHeight="1" x14ac:dyDescent="0.2">
      <c r="A25" s="7"/>
      <c r="E25" s="8"/>
      <c r="G25" s="5"/>
    </row>
    <row r="26" spans="1:7" ht="15.75" customHeight="1" x14ac:dyDescent="0.2">
      <c r="A26" s="7"/>
      <c r="E26" s="8"/>
      <c r="F26" s="3" t="s">
        <v>40</v>
      </c>
      <c r="G26" s="6">
        <f>SUM(G2:G24)</f>
        <v>282.16600000000005</v>
      </c>
    </row>
    <row r="27" spans="1:7" ht="15.75" customHeight="1" x14ac:dyDescent="0.2">
      <c r="A27" s="7"/>
      <c r="E27" s="8"/>
      <c r="F27" t="s">
        <v>41</v>
      </c>
      <c r="G27" s="6">
        <f>G26</f>
        <v>282.16600000000005</v>
      </c>
    </row>
    <row r="28" spans="1:7" ht="15.75" customHeight="1" x14ac:dyDescent="0.2">
      <c r="F28" t="s">
        <v>42</v>
      </c>
      <c r="G28" s="5">
        <f>400-G27 - 7.5</f>
        <v>110.33399999999995</v>
      </c>
    </row>
    <row r="29" spans="1:7" ht="15.75" customHeight="1" x14ac:dyDescent="0.2">
      <c r="F29" s="3"/>
      <c r="G29" s="5"/>
    </row>
    <row r="30" spans="1:7" ht="15.75" customHeight="1" x14ac:dyDescent="0.2">
      <c r="G30" s="5"/>
    </row>
    <row r="31" spans="1:7" ht="15.75" customHeight="1" x14ac:dyDescent="0.2">
      <c r="G31" s="5"/>
    </row>
    <row r="32" spans="1:7" ht="15.75" customHeight="1" x14ac:dyDescent="0.2">
      <c r="G32" s="5"/>
    </row>
    <row r="33" spans="7:7" ht="15.75" customHeight="1" x14ac:dyDescent="0.2">
      <c r="G33" s="5"/>
    </row>
    <row r="34" spans="7:7" ht="15.75" customHeight="1" x14ac:dyDescent="0.2">
      <c r="G34" s="5"/>
    </row>
  </sheetData>
  <hyperlinks>
    <hyperlink ref="D5" r:id="rId1" xr:uid="{CEB8BEFF-4671-4B77-81CC-111FB6ED07D9}"/>
    <hyperlink ref="D6" r:id="rId2" xr:uid="{28930FCE-D31D-4DCA-BE37-1E316E108AC0}"/>
    <hyperlink ref="D7" r:id="rId3" xr:uid="{05E57C18-B3FD-4974-A2E0-5F5D35C588E5}"/>
    <hyperlink ref="D11" r:id="rId4" display="https://www.amazon.com/MICROCHIP-PIC32MX230F256B-I-SP-Microcontroller-Microcontrollers/dp/B07FQ3TLQ7/ref=sr_1_3?crid=1R1B9HX8ZY3PG&amp;keywords=PIC32&amp;qid=1665013470&amp;qu=eyJxc2MiOiIzLjc3IiwicXNhIjoiMi4xNiIsInFzcCI6IjAuOTIifQ%3D%3D&amp;s=industrial&amp;sprefix=pic32%2Cindustrial%2C182&amp;sr=1-3" xr:uid="{0C91F3CC-6C2E-4FFD-99BD-5F24767F7997}"/>
    <hyperlink ref="D12" r:id="rId5" display="https://www.amazon.com/MICROCHIP-PIC32MX230F256B-I-SP-Microcontroller-Microcontrollers/dp/B07FQ3TLQ7/ref=sr_1_3?crid=1R1B9HX8ZY3PG&amp;keywords=PIC32&amp;qid=1665013470&amp;qu=eyJxc2MiOiIzLjc3IiwicXNhIjoiMi4xNiIsInFzcCI6IjAuOTIifQ%3D%3D&amp;s=industrial&amp;sprefix=pic32%2Cindustrial%2C182&amp;sr=1-3" xr:uid="{092F115C-ECCE-4685-94D0-8A5E9DF67D79}"/>
    <hyperlink ref="D8" r:id="rId6" xr:uid="{EEFB84BF-B998-4100-AE1F-AE7A491029DF}"/>
    <hyperlink ref="D9" r:id="rId7" xr:uid="{D77353B6-DA8C-4CFD-A2B6-02F8B9370C0C}"/>
    <hyperlink ref="D2" r:id="rId8" xr:uid="{769AA330-66A7-4130-AFCB-A7CD6FB9D444}"/>
    <hyperlink ref="D3" r:id="rId9" xr:uid="{C09D33B5-ADC1-428B-9A5B-6E9AF847D309}"/>
  </hyperlinks>
  <printOptions horizontalCentered="1" gridLines="1"/>
  <pageMargins left="0.7" right="0.7" top="0.75" bottom="0.75" header="0" footer="0"/>
  <pageSetup fitToHeight="0" pageOrder="overThenDown" orientation="landscape" cellComments="atEnd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79CE-7DC6-4DE7-A2C5-4910D46F5B1E}">
  <dimension ref="A1:M55"/>
  <sheetViews>
    <sheetView tabSelected="1" topLeftCell="A13" workbookViewId="0">
      <selection activeCell="G54" sqref="G54"/>
    </sheetView>
  </sheetViews>
  <sheetFormatPr defaultRowHeight="12.75" x14ac:dyDescent="0.2"/>
  <cols>
    <col min="1" max="1" width="10.28515625" bestFit="1" customWidth="1"/>
    <col min="2" max="2" width="31.28515625" bestFit="1" customWidth="1"/>
    <col min="3" max="3" width="21.7109375" bestFit="1" customWidth="1"/>
    <col min="4" max="4" width="92.28515625" bestFit="1" customWidth="1"/>
    <col min="5" max="5" width="12.140625" bestFit="1" customWidth="1"/>
    <col min="6" max="6" width="15.85546875" bestFit="1" customWidth="1"/>
    <col min="7" max="7" width="8.85546875" bestFit="1" customWidth="1"/>
    <col min="8" max="8" width="29.7109375" bestFit="1" customWidth="1"/>
    <col min="9" max="9" width="13.85546875" bestFit="1" customWidth="1"/>
  </cols>
  <sheetData>
    <row r="1" spans="1:13" x14ac:dyDescent="0.2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43</v>
      </c>
    </row>
    <row r="2" spans="1:13" x14ac:dyDescent="0.2">
      <c r="I2">
        <v>110.334</v>
      </c>
    </row>
    <row r="3" spans="1:13" x14ac:dyDescent="0.2">
      <c r="M3" s="17" t="s">
        <v>47</v>
      </c>
    </row>
    <row r="4" spans="1:13" x14ac:dyDescent="0.2">
      <c r="A4" s="7">
        <v>44956</v>
      </c>
      <c r="B4" s="16" t="s">
        <v>44</v>
      </c>
      <c r="C4" t="s">
        <v>45</v>
      </c>
      <c r="D4" s="17" t="s">
        <v>46</v>
      </c>
      <c r="E4" s="8">
        <v>1.55</v>
      </c>
      <c r="F4">
        <v>2</v>
      </c>
      <c r="G4" s="5">
        <f t="shared" ref="G4:G11" si="0">E4*F4</f>
        <v>3.1</v>
      </c>
    </row>
    <row r="5" spans="1:13" x14ac:dyDescent="0.2">
      <c r="A5" s="7">
        <v>44957</v>
      </c>
      <c r="B5" t="s">
        <v>48</v>
      </c>
      <c r="C5" t="s">
        <v>49</v>
      </c>
      <c r="D5" s="14" t="s">
        <v>50</v>
      </c>
      <c r="E5" s="8">
        <v>2</v>
      </c>
      <c r="F5">
        <v>2</v>
      </c>
      <c r="G5" s="5">
        <f t="shared" si="0"/>
        <v>4</v>
      </c>
    </row>
    <row r="6" spans="1:13" x14ac:dyDescent="0.2">
      <c r="A6" s="7">
        <v>44958</v>
      </c>
      <c r="B6" t="s">
        <v>51</v>
      </c>
      <c r="C6" t="s">
        <v>52</v>
      </c>
      <c r="D6" s="14" t="s">
        <v>53</v>
      </c>
      <c r="E6" s="8">
        <v>0.96</v>
      </c>
      <c r="F6">
        <v>2</v>
      </c>
      <c r="G6" s="5">
        <f t="shared" si="0"/>
        <v>1.92</v>
      </c>
    </row>
    <row r="7" spans="1:13" x14ac:dyDescent="0.2">
      <c r="A7" s="7">
        <v>44959</v>
      </c>
      <c r="B7" t="s">
        <v>54</v>
      </c>
      <c r="C7" t="s">
        <v>55</v>
      </c>
      <c r="D7" s="14" t="s">
        <v>56</v>
      </c>
      <c r="E7" s="8">
        <v>0.74</v>
      </c>
      <c r="F7" s="3">
        <v>4</v>
      </c>
      <c r="G7" s="5">
        <f t="shared" si="0"/>
        <v>2.96</v>
      </c>
    </row>
    <row r="8" spans="1:13" x14ac:dyDescent="0.2">
      <c r="A8" s="7">
        <v>44960</v>
      </c>
      <c r="B8" t="s">
        <v>57</v>
      </c>
      <c r="C8" t="s">
        <v>58</v>
      </c>
      <c r="D8" s="14" t="s">
        <v>59</v>
      </c>
      <c r="E8" s="8">
        <v>4.1100000000000003</v>
      </c>
      <c r="F8">
        <v>2</v>
      </c>
      <c r="G8" s="5">
        <f t="shared" si="0"/>
        <v>8.2200000000000006</v>
      </c>
    </row>
    <row r="9" spans="1:13" x14ac:dyDescent="0.2">
      <c r="A9" s="7">
        <v>44961</v>
      </c>
      <c r="B9" t="s">
        <v>60</v>
      </c>
      <c r="C9" t="s">
        <v>61</v>
      </c>
      <c r="D9" s="14" t="s">
        <v>62</v>
      </c>
      <c r="E9" s="8">
        <v>9.7799999999999994</v>
      </c>
      <c r="F9">
        <v>2</v>
      </c>
      <c r="G9" s="5">
        <f t="shared" si="0"/>
        <v>19.559999999999999</v>
      </c>
    </row>
    <row r="10" spans="1:13" x14ac:dyDescent="0.2">
      <c r="A10" s="7">
        <v>44962</v>
      </c>
      <c r="B10" t="s">
        <v>63</v>
      </c>
      <c r="C10" t="s">
        <v>9</v>
      </c>
      <c r="D10" s="14" t="s">
        <v>66</v>
      </c>
      <c r="E10" s="8">
        <v>18.100000000000001</v>
      </c>
      <c r="F10">
        <v>2</v>
      </c>
      <c r="G10" s="5">
        <f t="shared" si="0"/>
        <v>36.200000000000003</v>
      </c>
    </row>
    <row r="11" spans="1:13" x14ac:dyDescent="0.2">
      <c r="A11" s="7">
        <v>44963</v>
      </c>
      <c r="B11" t="s">
        <v>68</v>
      </c>
      <c r="C11" t="s">
        <v>69</v>
      </c>
      <c r="D11" s="14" t="s">
        <v>70</v>
      </c>
      <c r="E11" s="8">
        <v>0.94</v>
      </c>
      <c r="F11">
        <v>5</v>
      </c>
      <c r="G11" s="5">
        <f t="shared" si="0"/>
        <v>4.6999999999999993</v>
      </c>
    </row>
    <row r="12" spans="1:13" x14ac:dyDescent="0.2">
      <c r="A12" s="7">
        <v>44964</v>
      </c>
      <c r="B12" t="s">
        <v>64</v>
      </c>
      <c r="C12" t="s">
        <v>65</v>
      </c>
      <c r="D12" s="14" t="s">
        <v>67</v>
      </c>
      <c r="E12" s="8">
        <v>5.0599999999999996</v>
      </c>
      <c r="F12">
        <v>1</v>
      </c>
      <c r="G12" s="18">
        <f>E12*F12</f>
        <v>5.0599999999999996</v>
      </c>
    </row>
    <row r="13" spans="1:13" x14ac:dyDescent="0.2">
      <c r="E13" s="8"/>
    </row>
    <row r="14" spans="1:13" x14ac:dyDescent="0.2">
      <c r="F14" s="3" t="s">
        <v>40</v>
      </c>
      <c r="G14" s="6">
        <f>SUM(G4:G12)</f>
        <v>85.720000000000013</v>
      </c>
    </row>
    <row r="15" spans="1:13" x14ac:dyDescent="0.2">
      <c r="F15" t="s">
        <v>41</v>
      </c>
      <c r="G15" s="6">
        <f>G14+Sheet1!G26</f>
        <v>367.88600000000008</v>
      </c>
    </row>
    <row r="16" spans="1:13" x14ac:dyDescent="0.2">
      <c r="F16" t="s">
        <v>42</v>
      </c>
      <c r="G16" s="5">
        <f>400-G15 - 7.5</f>
        <v>24.613999999999919</v>
      </c>
    </row>
    <row r="17" spans="1:7" x14ac:dyDescent="0.2">
      <c r="E17" s="8"/>
    </row>
    <row r="18" spans="1:7" x14ac:dyDescent="0.2">
      <c r="E18" s="8"/>
    </row>
    <row r="19" spans="1:7" x14ac:dyDescent="0.2">
      <c r="A19" s="7">
        <v>45016</v>
      </c>
      <c r="B19" t="s">
        <v>72</v>
      </c>
      <c r="C19" s="19" t="s">
        <v>71</v>
      </c>
      <c r="D19" s="14" t="s">
        <v>105</v>
      </c>
      <c r="E19" s="8">
        <v>0.373</v>
      </c>
      <c r="F19">
        <v>15</v>
      </c>
      <c r="G19" s="8">
        <f>E19*F19</f>
        <v>5.5949999999999998</v>
      </c>
    </row>
    <row r="20" spans="1:7" x14ac:dyDescent="0.2">
      <c r="A20" s="7">
        <v>45016</v>
      </c>
      <c r="B20" t="s">
        <v>74</v>
      </c>
      <c r="C20" t="s">
        <v>73</v>
      </c>
      <c r="D20" s="17" t="s">
        <v>75</v>
      </c>
      <c r="E20">
        <v>4.3499999999999996</v>
      </c>
      <c r="F20">
        <v>1</v>
      </c>
      <c r="G20" s="8">
        <f t="shared" ref="G20" si="1">E20*F20</f>
        <v>4.3499999999999996</v>
      </c>
    </row>
    <row r="21" spans="1:7" x14ac:dyDescent="0.2">
      <c r="A21" s="7">
        <v>45016</v>
      </c>
      <c r="B21" t="s">
        <v>76</v>
      </c>
      <c r="C21" t="s">
        <v>77</v>
      </c>
      <c r="D21" s="14" t="s">
        <v>78</v>
      </c>
      <c r="E21">
        <v>6.3E-2</v>
      </c>
      <c r="F21">
        <v>30</v>
      </c>
      <c r="G21" s="8">
        <f t="shared" ref="G21:G42" si="2">E21*F21</f>
        <v>1.8900000000000001</v>
      </c>
    </row>
    <row r="22" spans="1:7" x14ac:dyDescent="0.2">
      <c r="A22" s="7">
        <v>45016</v>
      </c>
      <c r="B22" t="s">
        <v>12</v>
      </c>
      <c r="C22" t="s">
        <v>13</v>
      </c>
      <c r="D22" s="14" t="s">
        <v>79</v>
      </c>
      <c r="E22">
        <v>8.9</v>
      </c>
      <c r="F22">
        <v>2</v>
      </c>
      <c r="G22" s="8">
        <f t="shared" si="2"/>
        <v>17.8</v>
      </c>
    </row>
    <row r="23" spans="1:7" x14ac:dyDescent="0.2">
      <c r="A23" s="7">
        <v>45016</v>
      </c>
      <c r="B23" t="s">
        <v>80</v>
      </c>
      <c r="C23" t="s">
        <v>81</v>
      </c>
      <c r="D23" s="14" t="s">
        <v>82</v>
      </c>
      <c r="E23">
        <v>0.27200000000000002</v>
      </c>
      <c r="F23">
        <v>10</v>
      </c>
      <c r="G23" s="8">
        <f t="shared" si="2"/>
        <v>2.72</v>
      </c>
    </row>
    <row r="24" spans="1:7" x14ac:dyDescent="0.2">
      <c r="A24" s="7">
        <v>45016</v>
      </c>
      <c r="B24" t="s">
        <v>83</v>
      </c>
      <c r="C24" s="19" t="s">
        <v>84</v>
      </c>
      <c r="D24" s="14" t="s">
        <v>85</v>
      </c>
      <c r="E24">
        <v>3.3000000000000002E-2</v>
      </c>
      <c r="F24">
        <v>10</v>
      </c>
      <c r="G24" s="8">
        <f t="shared" si="2"/>
        <v>0.33</v>
      </c>
    </row>
    <row r="25" spans="1:7" x14ac:dyDescent="0.2">
      <c r="A25" s="7">
        <v>45016</v>
      </c>
      <c r="B25" t="s">
        <v>86</v>
      </c>
      <c r="C25" s="19" t="s">
        <v>87</v>
      </c>
      <c r="D25" s="14" t="s">
        <v>88</v>
      </c>
      <c r="E25">
        <v>0.27200000000000002</v>
      </c>
      <c r="F25">
        <v>10</v>
      </c>
      <c r="G25" s="8">
        <f t="shared" si="2"/>
        <v>2.72</v>
      </c>
    </row>
    <row r="26" spans="1:7" x14ac:dyDescent="0.2">
      <c r="A26" s="7">
        <v>45016</v>
      </c>
      <c r="B26" t="s">
        <v>89</v>
      </c>
      <c r="C26" s="19" t="s">
        <v>90</v>
      </c>
      <c r="D26" s="14" t="s">
        <v>91</v>
      </c>
      <c r="E26">
        <v>0.16</v>
      </c>
      <c r="F26">
        <v>4</v>
      </c>
      <c r="G26" s="8">
        <f t="shared" si="2"/>
        <v>0.64</v>
      </c>
    </row>
    <row r="27" spans="1:7" x14ac:dyDescent="0.2">
      <c r="A27" s="7">
        <v>45016</v>
      </c>
      <c r="B27" t="s">
        <v>92</v>
      </c>
      <c r="C27" t="s">
        <v>93</v>
      </c>
      <c r="D27" s="14" t="s">
        <v>94</v>
      </c>
      <c r="E27">
        <v>0.27</v>
      </c>
      <c r="F27">
        <v>3</v>
      </c>
      <c r="G27" s="8">
        <f t="shared" si="2"/>
        <v>0.81</v>
      </c>
    </row>
    <row r="28" spans="1:7" x14ac:dyDescent="0.2">
      <c r="A28" s="7">
        <v>45016</v>
      </c>
      <c r="B28" s="19" t="s">
        <v>95</v>
      </c>
      <c r="C28" s="19" t="s">
        <v>96</v>
      </c>
      <c r="D28" s="14" t="s">
        <v>97</v>
      </c>
      <c r="E28">
        <v>0.44</v>
      </c>
      <c r="F28">
        <v>4</v>
      </c>
      <c r="G28" s="8">
        <f t="shared" si="2"/>
        <v>1.76</v>
      </c>
    </row>
    <row r="29" spans="1:7" x14ac:dyDescent="0.2">
      <c r="A29" s="7">
        <v>45016</v>
      </c>
      <c r="B29" t="s">
        <v>107</v>
      </c>
      <c r="C29" t="s">
        <v>20</v>
      </c>
      <c r="D29" s="22" t="s">
        <v>108</v>
      </c>
      <c r="E29">
        <v>5.93</v>
      </c>
      <c r="F29">
        <v>1</v>
      </c>
      <c r="G29" s="8">
        <f t="shared" si="2"/>
        <v>5.93</v>
      </c>
    </row>
    <row r="30" spans="1:7" x14ac:dyDescent="0.2">
      <c r="A30" s="7">
        <v>45016</v>
      </c>
      <c r="B30" t="s">
        <v>110</v>
      </c>
      <c r="C30" t="s">
        <v>23</v>
      </c>
      <c r="D30" s="22" t="s">
        <v>109</v>
      </c>
      <c r="E30">
        <v>5.93</v>
      </c>
      <c r="F30">
        <v>1</v>
      </c>
      <c r="G30" s="8">
        <f t="shared" si="2"/>
        <v>5.93</v>
      </c>
    </row>
    <row r="31" spans="1:7" x14ac:dyDescent="0.2">
      <c r="A31" s="7">
        <v>45016</v>
      </c>
      <c r="B31" t="s">
        <v>129</v>
      </c>
      <c r="C31" t="s">
        <v>111</v>
      </c>
      <c r="D31" s="22" t="s">
        <v>112</v>
      </c>
      <c r="E31">
        <v>1.84</v>
      </c>
      <c r="F31">
        <v>2</v>
      </c>
      <c r="G31" s="8">
        <f t="shared" si="2"/>
        <v>3.68</v>
      </c>
    </row>
    <row r="32" spans="1:7" x14ac:dyDescent="0.2">
      <c r="A32" s="7">
        <v>45016</v>
      </c>
      <c r="B32" t="s">
        <v>128</v>
      </c>
      <c r="C32" t="s">
        <v>113</v>
      </c>
      <c r="D32" s="22" t="s">
        <v>114</v>
      </c>
      <c r="E32">
        <v>0.1</v>
      </c>
      <c r="F32">
        <v>60</v>
      </c>
      <c r="G32" s="8">
        <f t="shared" si="2"/>
        <v>6</v>
      </c>
    </row>
    <row r="33" spans="1:7" x14ac:dyDescent="0.2">
      <c r="A33" s="7">
        <v>45016</v>
      </c>
      <c r="B33" t="s">
        <v>115</v>
      </c>
      <c r="C33" t="s">
        <v>116</v>
      </c>
      <c r="D33" s="22" t="s">
        <v>117</v>
      </c>
      <c r="E33">
        <v>0.38</v>
      </c>
      <c r="F33">
        <v>2</v>
      </c>
      <c r="G33" s="8">
        <f t="shared" si="2"/>
        <v>0.76</v>
      </c>
    </row>
    <row r="34" spans="1:7" x14ac:dyDescent="0.2">
      <c r="A34" s="7">
        <v>45016</v>
      </c>
      <c r="B34" s="23" t="s">
        <v>118</v>
      </c>
      <c r="C34" t="s">
        <v>122</v>
      </c>
      <c r="D34" s="22" t="s">
        <v>119</v>
      </c>
      <c r="E34">
        <v>2.86</v>
      </c>
      <c r="F34">
        <v>2</v>
      </c>
      <c r="G34" s="8">
        <f t="shared" si="2"/>
        <v>5.72</v>
      </c>
    </row>
    <row r="35" spans="1:7" x14ac:dyDescent="0.2">
      <c r="A35" s="7">
        <v>45016</v>
      </c>
      <c r="B35" t="s">
        <v>127</v>
      </c>
      <c r="C35" t="s">
        <v>120</v>
      </c>
      <c r="D35" s="22" t="s">
        <v>121</v>
      </c>
      <c r="E35">
        <v>0.66</v>
      </c>
      <c r="F35">
        <v>3</v>
      </c>
      <c r="G35" s="8">
        <f t="shared" si="2"/>
        <v>1.98</v>
      </c>
    </row>
    <row r="36" spans="1:7" x14ac:dyDescent="0.2">
      <c r="A36" s="7">
        <v>45016</v>
      </c>
      <c r="B36" t="s">
        <v>126</v>
      </c>
      <c r="C36" t="s">
        <v>130</v>
      </c>
      <c r="D36" s="22" t="s">
        <v>123</v>
      </c>
      <c r="E36">
        <v>0.34</v>
      </c>
      <c r="F36">
        <v>5</v>
      </c>
      <c r="G36" s="8">
        <f t="shared" si="2"/>
        <v>1.7000000000000002</v>
      </c>
    </row>
    <row r="37" spans="1:7" x14ac:dyDescent="0.2">
      <c r="A37" s="7">
        <v>45016</v>
      </c>
      <c r="B37" t="s">
        <v>125</v>
      </c>
      <c r="C37" t="s">
        <v>124</v>
      </c>
      <c r="D37" s="22" t="s">
        <v>131</v>
      </c>
      <c r="E37">
        <v>0.1</v>
      </c>
      <c r="F37">
        <v>1</v>
      </c>
      <c r="G37" s="8">
        <f t="shared" si="2"/>
        <v>0.1</v>
      </c>
    </row>
    <row r="38" spans="1:7" x14ac:dyDescent="0.2">
      <c r="A38" s="7">
        <v>45016</v>
      </c>
      <c r="B38" t="s">
        <v>132</v>
      </c>
      <c r="C38" t="s">
        <v>133</v>
      </c>
      <c r="D38" s="22" t="s">
        <v>134</v>
      </c>
      <c r="E38">
        <v>0.16</v>
      </c>
      <c r="F38">
        <v>2</v>
      </c>
      <c r="G38" s="8">
        <f t="shared" si="2"/>
        <v>0.32</v>
      </c>
    </row>
    <row r="39" spans="1:7" x14ac:dyDescent="0.2">
      <c r="A39" s="7">
        <v>45016</v>
      </c>
      <c r="B39" t="s">
        <v>65</v>
      </c>
      <c r="C39" t="s">
        <v>64</v>
      </c>
      <c r="D39" s="22" t="s">
        <v>67</v>
      </c>
      <c r="E39">
        <v>5.0599999999999996</v>
      </c>
      <c r="F39">
        <v>1</v>
      </c>
      <c r="G39" s="8">
        <f t="shared" si="2"/>
        <v>5.0599999999999996</v>
      </c>
    </row>
    <row r="40" spans="1:7" x14ac:dyDescent="0.2">
      <c r="A40" s="7">
        <v>45016</v>
      </c>
      <c r="B40" t="s">
        <v>137</v>
      </c>
      <c r="C40" t="s">
        <v>135</v>
      </c>
      <c r="D40" s="22" t="s">
        <v>136</v>
      </c>
      <c r="E40">
        <v>0.46</v>
      </c>
      <c r="F40">
        <v>5</v>
      </c>
      <c r="G40" s="8">
        <f t="shared" si="2"/>
        <v>2.3000000000000003</v>
      </c>
    </row>
    <row r="41" spans="1:7" x14ac:dyDescent="0.2">
      <c r="A41" s="7">
        <v>45016</v>
      </c>
      <c r="B41" t="s">
        <v>139</v>
      </c>
      <c r="C41" t="s">
        <v>138</v>
      </c>
      <c r="D41" s="22" t="s">
        <v>140</v>
      </c>
      <c r="E41">
        <v>0.1</v>
      </c>
      <c r="F41">
        <v>16</v>
      </c>
      <c r="G41" s="8">
        <f t="shared" si="2"/>
        <v>1.6</v>
      </c>
    </row>
    <row r="42" spans="1:7" x14ac:dyDescent="0.2">
      <c r="B42" s="24"/>
      <c r="C42" s="24"/>
      <c r="D42" s="25" t="s">
        <v>144</v>
      </c>
      <c r="E42" s="24">
        <v>16.989999999999998</v>
      </c>
      <c r="F42" s="24">
        <v>1</v>
      </c>
      <c r="G42" s="26">
        <f t="shared" si="2"/>
        <v>16.989999999999998</v>
      </c>
    </row>
    <row r="43" spans="1:7" x14ac:dyDescent="0.2">
      <c r="B43" s="28" t="s">
        <v>146</v>
      </c>
      <c r="C43" s="29"/>
      <c r="D43" s="27" t="s">
        <v>145</v>
      </c>
      <c r="E43" s="24"/>
      <c r="F43" s="24"/>
      <c r="G43" s="24"/>
    </row>
    <row r="45" spans="1:7" x14ac:dyDescent="0.2">
      <c r="A45" s="7">
        <v>45016</v>
      </c>
      <c r="B45" s="21" t="s">
        <v>141</v>
      </c>
      <c r="C45" s="21" t="s">
        <v>142</v>
      </c>
      <c r="D45" s="14" t="s">
        <v>143</v>
      </c>
      <c r="E45">
        <v>4.1900000000000004</v>
      </c>
      <c r="F45">
        <v>16</v>
      </c>
      <c r="G45" s="8">
        <f>E45*F45</f>
        <v>67.040000000000006</v>
      </c>
    </row>
    <row r="46" spans="1:7" x14ac:dyDescent="0.2">
      <c r="A46" s="7">
        <v>45016</v>
      </c>
      <c r="B46" s="21" t="s">
        <v>100</v>
      </c>
      <c r="C46" s="21" t="s">
        <v>52</v>
      </c>
      <c r="D46" s="14" t="s">
        <v>101</v>
      </c>
      <c r="E46">
        <v>0.95</v>
      </c>
      <c r="F46">
        <v>2</v>
      </c>
      <c r="G46" s="8">
        <f>E46*F46</f>
        <v>1.9</v>
      </c>
    </row>
    <row r="47" spans="1:7" x14ac:dyDescent="0.2">
      <c r="A47" s="7">
        <v>45016</v>
      </c>
      <c r="B47" s="21" t="s">
        <v>102</v>
      </c>
      <c r="C47" s="21" t="s">
        <v>103</v>
      </c>
      <c r="D47" s="14" t="s">
        <v>104</v>
      </c>
      <c r="E47">
        <v>0.42799999999999999</v>
      </c>
      <c r="F47">
        <v>10</v>
      </c>
      <c r="G47" s="8">
        <f>E47*F47</f>
        <v>4.28</v>
      </c>
    </row>
    <row r="48" spans="1:7" x14ac:dyDescent="0.2">
      <c r="B48" s="24"/>
      <c r="C48" s="24"/>
      <c r="D48" s="25" t="s">
        <v>148</v>
      </c>
      <c r="E48" s="24">
        <v>1</v>
      </c>
      <c r="F48" s="24">
        <v>7.99</v>
      </c>
      <c r="G48" s="26">
        <f>E48*F48</f>
        <v>7.99</v>
      </c>
    </row>
    <row r="49" spans="1:8" x14ac:dyDescent="0.2">
      <c r="B49" s="28" t="s">
        <v>149</v>
      </c>
      <c r="C49" s="29"/>
      <c r="D49" s="27" t="s">
        <v>147</v>
      </c>
      <c r="E49" s="24"/>
      <c r="F49" s="24"/>
      <c r="G49" s="24"/>
    </row>
    <row r="50" spans="1:8" x14ac:dyDescent="0.2">
      <c r="G50" s="8"/>
    </row>
    <row r="51" spans="1:8" ht="15" x14ac:dyDescent="0.2">
      <c r="A51" s="7">
        <v>45016</v>
      </c>
      <c r="B51" s="20" t="s">
        <v>99</v>
      </c>
      <c r="C51" s="19" t="s">
        <v>37</v>
      </c>
      <c r="D51" s="19" t="s">
        <v>98</v>
      </c>
      <c r="E51">
        <v>66</v>
      </c>
      <c r="F51">
        <v>1</v>
      </c>
      <c r="G51" s="8">
        <f>E51*F51</f>
        <v>66</v>
      </c>
      <c r="H51" s="19" t="s">
        <v>106</v>
      </c>
    </row>
    <row r="53" spans="1:8" x14ac:dyDescent="0.2">
      <c r="F53" t="s">
        <v>40</v>
      </c>
      <c r="G53" s="8">
        <f>SUM(G19:G51)</f>
        <v>243.89500000000001</v>
      </c>
    </row>
    <row r="54" spans="1:8" x14ac:dyDescent="0.2">
      <c r="F54" t="s">
        <v>41</v>
      </c>
      <c r="G54" s="8">
        <f>G15+G53</f>
        <v>611.78100000000006</v>
      </c>
    </row>
    <row r="55" spans="1:8" x14ac:dyDescent="0.2">
      <c r="F55" t="s">
        <v>42</v>
      </c>
      <c r="G55" s="8">
        <f>G16-G53</f>
        <v>-219.28100000000009</v>
      </c>
    </row>
  </sheetData>
  <mergeCells count="2">
    <mergeCell ref="B43:C43"/>
    <mergeCell ref="B49:C49"/>
  </mergeCells>
  <hyperlinks>
    <hyperlink ref="D4" r:id="rId1" xr:uid="{ADB6A946-4DB0-4EC3-8915-A37CB9FE8F44}"/>
    <hyperlink ref="M3" r:id="rId2" xr:uid="{2A449D58-2644-4F6C-B372-ED3237D14C36}"/>
    <hyperlink ref="D5" r:id="rId3" xr:uid="{8FD1DC57-CC78-4F08-A218-5B6BDE79E05B}"/>
    <hyperlink ref="D6" r:id="rId4" xr:uid="{8EA6BBB0-2959-4A37-87BD-A98D283857F6}"/>
    <hyperlink ref="D7" r:id="rId5" xr:uid="{11D5B0EF-D43C-4396-B9F0-5974919F067C}"/>
    <hyperlink ref="D8" r:id="rId6" xr:uid="{3E7CDCF9-CE1A-45CF-B1DF-4F38D305B329}"/>
    <hyperlink ref="D9" r:id="rId7" xr:uid="{FE9D2E93-ABA1-476D-B083-27228E0FDB41}"/>
    <hyperlink ref="D10" r:id="rId8" xr:uid="{DE7BDC40-51C4-4092-99BE-90E63C24F620}"/>
    <hyperlink ref="D11" r:id="rId9" xr:uid="{27EBACB3-1110-409E-8BEF-108A9DFF3326}"/>
    <hyperlink ref="D12" r:id="rId10" xr:uid="{BF880C3F-DBD7-46D5-BBBE-F0665F3FE764}"/>
    <hyperlink ref="D20" r:id="rId11" xr:uid="{923F42E2-477F-4D03-8550-59C7A5935827}"/>
    <hyperlink ref="D21" r:id="rId12" xr:uid="{A0224FB3-3050-41AF-B708-0883B9045CF7}"/>
    <hyperlink ref="D29" r:id="rId13" display="https://www.digikey.com/en/products/detail/texas-instruments/LM2595S-5-0-NOPB/333228?utm_adgroup=Texas%20Instruments&amp;utm_source=google&amp;utm_medium=cpc&amp;utm_campaign=Dynamic%20Search_EN_Focus%20Suppliers&amp;utm_term=&amp;utm_content=Texas%20Instruments&amp;gclid=CjwKCAjw5pShBhB_EiwAvmnNVxVCcQ2AmPFfsbu8tWxu1MCMnNMV9HP4txamNFpzBnd38O1ZgLuU4hoCVqoQAvD_BwE" xr:uid="{EBF4B61D-84B2-4822-8A66-D6DD1335824E}"/>
    <hyperlink ref="D22" r:id="rId14" xr:uid="{91A37A20-6AE5-4AA8-83B9-8C099C8F4BB8}"/>
    <hyperlink ref="D30" r:id="rId15" xr:uid="{636741CE-A4A8-474E-A28D-D71840746294}"/>
    <hyperlink ref="D31" r:id="rId16" xr:uid="{FD78A2B5-776C-4F99-91EF-B262F11F0A0F}"/>
    <hyperlink ref="D32" r:id="rId17" xr:uid="{D2CCA912-FA7E-4703-B54C-3432F7AF5B3D}"/>
    <hyperlink ref="D33" r:id="rId18" xr:uid="{827C79D5-52DC-4160-A9E6-5BB5C1056C01}"/>
    <hyperlink ref="D34" r:id="rId19" xr:uid="{B4DABB59-5D7B-469F-86E1-6980EBFAA03F}"/>
    <hyperlink ref="D35" r:id="rId20" xr:uid="{E3AEF7B6-EFB9-461F-818E-A33ECC24CA56}"/>
    <hyperlink ref="D36" r:id="rId21" xr:uid="{475596F6-E24C-4D45-AB1D-62DE5CC1F17D}"/>
    <hyperlink ref="D37" r:id="rId22" xr:uid="{86CFABB5-DE29-4B5E-A513-F39FC403152E}"/>
    <hyperlink ref="D38" r:id="rId23" xr:uid="{2387E650-7979-454B-8DA6-5833A7BF9858}"/>
    <hyperlink ref="D39" r:id="rId24" xr:uid="{705EAAE4-4C15-4287-A629-27508D7822BD}"/>
    <hyperlink ref="D40" r:id="rId25" xr:uid="{318EA9F8-20AD-4E31-95E2-A52985DA4FE8}"/>
    <hyperlink ref="D41" r:id="rId26" xr:uid="{710632C1-E69A-4D3C-AB34-A54F840730D2}"/>
    <hyperlink ref="D43" r:id="rId27" xr:uid="{CECDB1BD-882E-4875-8429-580202AD64CB}"/>
    <hyperlink ref="D28" r:id="rId28" xr:uid="{2F05F16A-15C0-4BAE-8D4A-A6FE61B0FC7B}"/>
    <hyperlink ref="D27" r:id="rId29" xr:uid="{5E49D59A-E477-4DE8-A247-838727A9FB6B}"/>
    <hyperlink ref="D26" r:id="rId30" xr:uid="{3EEF3FC9-8C8B-47EF-8B94-8DB3FF956D1D}"/>
    <hyperlink ref="D25" r:id="rId31" xr:uid="{E53F715E-ABA6-4B6C-8F3F-1474B278F57D}"/>
    <hyperlink ref="D24" r:id="rId32" xr:uid="{8D25D251-D6F8-48DF-A0B0-2108515465F3}"/>
    <hyperlink ref="D23" r:id="rId33" xr:uid="{D542E360-5D20-4846-B4E0-D327D60F4733}"/>
    <hyperlink ref="D19" r:id="rId34" xr:uid="{FE8568E4-3B0E-4496-868D-DAB2AD2EFBF6}"/>
    <hyperlink ref="D45" r:id="rId35" xr:uid="{A046A2DD-CA40-4EC2-B31C-77C85BCF1326}"/>
    <hyperlink ref="D46" r:id="rId36" xr:uid="{8AEB21B0-AD5F-4E4D-BDA8-CDFCC1DFD09E}"/>
    <hyperlink ref="D47" r:id="rId37" xr:uid="{6D3C3752-C677-49E5-8AA0-74F296CC3D58}"/>
    <hyperlink ref="D49" r:id="rId38" xr:uid="{4EA8756D-7BBE-43EF-8C26-226E0FB15056}"/>
  </hyperlinks>
  <pageMargins left="0.7" right="0.7" top="0.75" bottom="0.75" header="0.3" footer="0.3"/>
  <pageSetup orientation="portrait" r:id="rId3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DB6C99157023439F44DD73978DA524" ma:contentTypeVersion="6" ma:contentTypeDescription="Create a new document." ma:contentTypeScope="" ma:versionID="6ad81c78c66e8d2b22c0329bc06d8d5b">
  <xsd:schema xmlns:xsd="http://www.w3.org/2001/XMLSchema" xmlns:xs="http://www.w3.org/2001/XMLSchema" xmlns:p="http://schemas.microsoft.com/office/2006/metadata/properties" xmlns:ns3="ac17f19f-2867-4ae4-9745-ef30d816d6d9" xmlns:ns4="bc1ab663-9986-4775-b7ae-e5339fcf35e9" targetNamespace="http://schemas.microsoft.com/office/2006/metadata/properties" ma:root="true" ma:fieldsID="dbfdaf0b490eebbd4af3425c7a0eaecf" ns3:_="" ns4:_="">
    <xsd:import namespace="ac17f19f-2867-4ae4-9745-ef30d816d6d9"/>
    <xsd:import namespace="bc1ab663-9986-4775-b7ae-e5339fcf35e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17f19f-2867-4ae4-9745-ef30d816d6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ab663-9986-4775-b7ae-e5339fcf35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1ab663-9986-4775-b7ae-e5339fcf35e9" xsi:nil="true"/>
  </documentManagement>
</p:properties>
</file>

<file path=customXml/itemProps1.xml><?xml version="1.0" encoding="utf-8"?>
<ds:datastoreItem xmlns:ds="http://schemas.openxmlformats.org/officeDocument/2006/customXml" ds:itemID="{34F32A80-6528-42B2-A57A-03F9D61042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17f19f-2867-4ae4-9745-ef30d816d6d9"/>
    <ds:schemaRef ds:uri="bc1ab663-9986-4775-b7ae-e5339fcf35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24BA4D-032E-4BB2-BAD1-B460B8CAF3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6CE244-A168-421A-BFF0-3F4B6E2EB509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bc1ab663-9986-4775-b7ae-e5339fcf35e9"/>
    <ds:schemaRef ds:uri="ac17f19f-2867-4ae4-9745-ef30d816d6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 Form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Nowka, Kevin J.</dc:creator>
  <cp:keywords/>
  <dc:description/>
  <cp:lastModifiedBy>Russell Wells</cp:lastModifiedBy>
  <cp:revision/>
  <dcterms:created xsi:type="dcterms:W3CDTF">2019-09-18T01:44:56Z</dcterms:created>
  <dcterms:modified xsi:type="dcterms:W3CDTF">2023-03-31T12:30:43Z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0x010100C8DB6C99157023439F44DD73978DA524</vt:lpwstr>
  </property>
</Properties>
</file>