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db\Dropbox (Personal)\Alex\Programming in Python\estimate-PSVR2-sales\"/>
    </mc:Choice>
  </mc:AlternateContent>
  <xr:revisionPtr revIDLastSave="0" documentId="13_ncr:1_{367114C0-59E5-4C40-87E2-2072BA726064}" xr6:coauthVersionLast="47" xr6:coauthVersionMax="47" xr10:uidLastSave="{00000000-0000-0000-0000-000000000000}"/>
  <bookViews>
    <workbookView xWindow="-120" yWindow="-120" windowWidth="29040" windowHeight="15840" xr2:uid="{64125413-A5F6-4236-BA19-5C5D6C780758}"/>
  </bookViews>
  <sheets>
    <sheet name="Estimated PS VR2 Sales" sheetId="5" r:id="rId1"/>
    <sheet name="PSVR Subreddit Calibration" sheetId="1" r:id="rId2"/>
    <sheet name="PSVR2 Subreddit Calibration" sheetId="4" r:id="rId3"/>
    <sheet name="PS5 reality check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2" i="5" l="1"/>
  <c r="E42" i="5"/>
  <c r="F42" i="5"/>
  <c r="D41" i="5"/>
  <c r="E41" i="5"/>
  <c r="F41" i="5"/>
  <c r="D40" i="5"/>
  <c r="E40" i="5"/>
  <c r="F40" i="5"/>
  <c r="D39" i="5"/>
  <c r="E39" i="5"/>
  <c r="F39" i="5"/>
  <c r="D38" i="5"/>
  <c r="E38" i="5"/>
  <c r="F38" i="5"/>
  <c r="D37" i="5"/>
  <c r="E37" i="5"/>
  <c r="F37" i="5"/>
  <c r="D36" i="5"/>
  <c r="E36" i="5"/>
  <c r="F36" i="5"/>
  <c r="D35" i="5"/>
  <c r="E35" i="5"/>
  <c r="F35" i="5"/>
  <c r="D34" i="5"/>
  <c r="E34" i="5"/>
  <c r="F34" i="5"/>
  <c r="D33" i="5"/>
  <c r="E33" i="5"/>
  <c r="F33" i="5"/>
  <c r="D32" i="5"/>
  <c r="E32" i="5"/>
  <c r="F32" i="5"/>
  <c r="D31" i="5"/>
  <c r="E31" i="5"/>
  <c r="F31" i="5"/>
  <c r="F30" i="5"/>
  <c r="E30" i="5"/>
  <c r="D30" i="5"/>
  <c r="F29" i="5"/>
  <c r="E29" i="5"/>
  <c r="D29" i="5"/>
  <c r="F28" i="5"/>
  <c r="E28" i="5"/>
  <c r="D28" i="5"/>
  <c r="F27" i="5"/>
  <c r="E27" i="5"/>
  <c r="D27" i="5"/>
  <c r="F26" i="5"/>
  <c r="E26" i="5"/>
  <c r="D26" i="5"/>
  <c r="F25" i="5"/>
  <c r="E25" i="5"/>
  <c r="D25" i="5"/>
  <c r="F24" i="5"/>
  <c r="E24" i="5"/>
  <c r="D24" i="5"/>
  <c r="F23" i="5"/>
  <c r="E23" i="5"/>
  <c r="D23" i="5"/>
  <c r="F22" i="5"/>
  <c r="E22" i="5"/>
  <c r="D22" i="5"/>
  <c r="F21" i="5"/>
  <c r="E21" i="5"/>
  <c r="D21" i="5"/>
  <c r="F20" i="5"/>
  <c r="F19" i="5"/>
  <c r="F18" i="5"/>
  <c r="F17" i="5"/>
  <c r="F16" i="5"/>
  <c r="E16" i="5"/>
  <c r="D16" i="5"/>
  <c r="F15" i="5"/>
  <c r="E15" i="5"/>
  <c r="D15" i="5"/>
  <c r="F14" i="5"/>
  <c r="E14" i="5"/>
  <c r="D14" i="5"/>
  <c r="F13" i="5"/>
  <c r="E13" i="5"/>
  <c r="D13" i="5"/>
  <c r="F12" i="5"/>
  <c r="E12" i="5"/>
  <c r="D12" i="5"/>
  <c r="F11" i="5"/>
  <c r="E11" i="5"/>
  <c r="D11" i="5"/>
  <c r="F10" i="5"/>
  <c r="E10" i="5"/>
  <c r="D10" i="5"/>
  <c r="F9" i="5"/>
  <c r="E9" i="5"/>
  <c r="D9" i="5"/>
  <c r="F8" i="5"/>
  <c r="E8" i="5"/>
  <c r="D8" i="5"/>
  <c r="F7" i="5"/>
  <c r="E7" i="5"/>
  <c r="D7" i="5"/>
  <c r="F6" i="5"/>
  <c r="E6" i="5"/>
  <c r="D6" i="5"/>
  <c r="F5" i="5"/>
  <c r="E5" i="5"/>
  <c r="D5" i="5"/>
  <c r="F4" i="5"/>
  <c r="E4" i="5"/>
  <c r="D4" i="5"/>
  <c r="F3" i="5"/>
  <c r="E3" i="5"/>
  <c r="D3" i="5"/>
  <c r="F2" i="5"/>
  <c r="E2" i="5"/>
  <c r="D2" i="5"/>
  <c r="C4" i="4"/>
  <c r="C5" i="4" s="1"/>
  <c r="C6" i="4" s="1"/>
  <c r="C7" i="4" s="1"/>
  <c r="G10" i="3"/>
  <c r="F10" i="3"/>
  <c r="B13" i="3"/>
  <c r="B12" i="3"/>
  <c r="F13" i="3"/>
  <c r="G13" i="3" s="1"/>
  <c r="F12" i="3"/>
  <c r="G12" i="3" s="1"/>
  <c r="B5" i="3"/>
  <c r="B6" i="3" s="1"/>
  <c r="B7" i="3" s="1"/>
  <c r="B8" i="3" s="1"/>
  <c r="B9" i="3" s="1"/>
  <c r="B10" i="3" s="1"/>
  <c r="F11" i="3"/>
  <c r="G11" i="3" s="1"/>
  <c r="C36" i="3" a="1"/>
  <c r="C36" i="3" s="1"/>
  <c r="B11" i="3"/>
  <c r="C4" i="1"/>
  <c r="C5" i="1" s="1"/>
  <c r="C6" i="1" s="1"/>
  <c r="C7" i="1" s="1"/>
  <c r="C8" i="1" l="1"/>
  <c r="C8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tc={D7907BF0-D449-4C1E-9FAB-8162422CB899}</author>
  </authors>
  <commentList>
    <comment ref="E2" authorId="0" shapeId="0" xr:uid="{D7907BF0-D449-4C1E-9FAB-8162422CB899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Source: https://www.sony.com/en/SonyInfo/IR/library/presen/business_segment_meeting/pdf/2023/GNS.pdf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tc={BB8530A1-F819-4E98-9F02-343C7929131B}</author>
  </authors>
  <commentList>
    <comment ref="E2" authorId="0" shapeId="0" xr:uid="{BB8530A1-F819-4E98-9F02-343C7929131B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Source: https://www.sony.com/en/SonyInfo/IR/library/presen/business_segment_meeting/pdf/2023/GNS.pdf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<sst xmlns="http://schemas.openxmlformats.org/spreadsheetml/2006/main" count="21" uniqueCount="16">
  <si>
    <t>Week</t>
  </si>
  <si>
    <t>Sales</t>
  </si>
  <si>
    <t>r/PSVR members</t>
  </si>
  <si>
    <t>Date</t>
  </si>
  <si>
    <t>Month</t>
  </si>
  <si>
    <t>r/PS5 members</t>
  </si>
  <si>
    <t>Err</t>
  </si>
  <si>
    <t>Projected</t>
  </si>
  <si>
    <t>r/PSVR2 members</t>
  </si>
  <si>
    <t>95% CI</t>
  </si>
  <si>
    <t>66% CI</t>
  </si>
  <si>
    <t>Est Sales from r/PSVR</t>
  </si>
  <si>
    <t>Est Sales from r/PSVR2</t>
  </si>
  <si>
    <t>Est Sales Combined</t>
  </si>
  <si>
    <t>Retrospective reality check to determine if subreddit membership correlates linearly to sales over a period of years.</t>
  </si>
  <si>
    <t>Prediction from first 6 months exhibits 5.2% error 1 year later, and ~25.9% 2 years later, suggesting reasonable linearity.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</si>
</sst>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5" fontId="0" fillId="0" borderId="0" xfId="0" applyNumberFormat="1"/>
    <xf numFmtId="1" fontId="0" fillId="0" borderId="0" xfId="0" applyNumberFormat="1"/>
    <xf numFmtId="3" fontId="0" fillId="0" borderId="0" xfId="0" applyNumberFormat="1"/>
    <xf numFmtId="0" fontId="1" fillId="0" borderId="0" xfId="0" applyFont="1"/>
    <xf numFmtId="10" fontId="0" fillId="0" borderId="0" xfId="0" applyNumberFormat="1"/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/>
    <xf numFmtId="0" fontId="0" fillId="2" borderId="1" xfId="0" applyFill="1" applyBorder="1"/>
    <xf numFmtId="14" fontId="0" fillId="3" borderId="1" xfId="0" applyNumberFormat="1" applyFill="1" applyBorder="1" applyAlignment="1">
      <alignment vertical="center" wrapText="1"/>
    </xf>
    <xf numFmtId="14" fontId="0" fillId="3" borderId="1" xfId="0" applyNumberFormat="1" applyFill="1" applyBorder="1"/>
    <xf numFmtId="0" fontId="0" fillId="3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" fontId="0" fillId="3" borderId="1" xfId="0" applyNumberFormat="1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" fontId="0" fillId="4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/>
    <xf numFmtId="1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'Estimated PS VR2 Sales'!$F$2:$F$120</c:f>
                <c:numCache>
                  <c:formatCode>General</c:formatCode>
                  <c:ptCount val="119"/>
                  <c:pt idx="0">
                    <c:v>1511.7424598056805</c:v>
                  </c:pt>
                  <c:pt idx="1">
                    <c:v>2336.5238988524484</c:v>
                  </c:pt>
                  <c:pt idx="2">
                    <c:v>496.96036796483975</c:v>
                  </c:pt>
                  <c:pt idx="3">
                    <c:v>3932.6749036909737</c:v>
                  </c:pt>
                  <c:pt idx="4">
                    <c:v>678.5824936173874</c:v>
                  </c:pt>
                  <c:pt idx="5">
                    <c:v>1518.0286270837319</c:v>
                  </c:pt>
                  <c:pt idx="6">
                    <c:v>2480.3046274135136</c:v>
                  </c:pt>
                  <c:pt idx="7">
                    <c:v>6875.1302082550401</c:v>
                  </c:pt>
                  <c:pt idx="8">
                    <c:v>1771.8443654020425</c:v>
                  </c:pt>
                  <c:pt idx="9">
                    <c:v>1590.8017757030664</c:v>
                  </c:pt>
                  <c:pt idx="10">
                    <c:v>879.04229979705406</c:v>
                  </c:pt>
                  <c:pt idx="11">
                    <c:v>3734.9429344455007</c:v>
                  </c:pt>
                  <c:pt idx="12">
                    <c:v>11295.937636522629</c:v>
                  </c:pt>
                  <c:pt idx="13">
                    <c:v>14556.21551986413</c:v>
                  </c:pt>
                  <c:pt idx="14">
                    <c:v>19394.434590990273</c:v>
                  </c:pt>
                  <c:pt idx="15">
                    <c:v>24500</c:v>
                  </c:pt>
                  <c:pt idx="16">
                    <c:v>35500</c:v>
                  </c:pt>
                  <c:pt idx="17">
                    <c:v>43500</c:v>
                  </c:pt>
                  <c:pt idx="18">
                    <c:v>48500</c:v>
                  </c:pt>
                  <c:pt idx="19">
                    <c:v>59875.680910533287</c:v>
                  </c:pt>
                  <c:pt idx="20">
                    <c:v>64914.52383326862</c:v>
                  </c:pt>
                  <c:pt idx="21">
                    <c:v>72276.919638982959</c:v>
                  </c:pt>
                  <c:pt idx="22">
                    <c:v>76467.234424294438</c:v>
                  </c:pt>
                  <c:pt idx="23">
                    <c:v>79647.800726071524</c:v>
                  </c:pt>
                  <c:pt idx="24">
                    <c:v>94371.178123937818</c:v>
                  </c:pt>
                  <c:pt idx="25">
                    <c:v>97250.516936929445</c:v>
                  </c:pt>
                  <c:pt idx="26">
                    <c:v>102058.13594221677</c:v>
                  </c:pt>
                  <c:pt idx="27">
                    <c:v>106693.92799967578</c:v>
                  </c:pt>
                  <c:pt idx="28">
                    <c:v>113528.11503984376</c:v>
                  </c:pt>
                  <c:pt idx="29">
                    <c:v>120869.2976421225</c:v>
                  </c:pt>
                  <c:pt idx="30">
                    <c:v>124616.9635824112</c:v>
                  </c:pt>
                  <c:pt idx="31">
                    <c:v>125741.26336449782</c:v>
                  </c:pt>
                  <c:pt idx="32">
                    <c:v>127511.15163780774</c:v>
                  </c:pt>
                  <c:pt idx="33">
                    <c:v>131629.3415314382</c:v>
                  </c:pt>
                  <c:pt idx="34">
                    <c:v>142996.08303901195</c:v>
                  </c:pt>
                  <c:pt idx="35">
                    <c:v>145492.87708338164</c:v>
                  </c:pt>
                  <c:pt idx="36">
                    <c:v>147468.53343001686</c:v>
                  </c:pt>
                  <c:pt idx="37">
                    <c:v>151055.68613097622</c:v>
                  </c:pt>
                  <c:pt idx="38">
                    <c:v>161815.02291351074</c:v>
                  </c:pt>
                  <c:pt idx="39">
                    <c:v>165209.13546320616</c:v>
                  </c:pt>
                  <c:pt idx="40">
                    <c:v>174399.40229828772</c:v>
                  </c:pt>
                </c:numCache>
              </c:numRef>
            </c:plus>
            <c:minus>
              <c:numRef>
                <c:f>'Estimated PS VR2 Sales'!$F$2:$F$120</c:f>
                <c:numCache>
                  <c:formatCode>General</c:formatCode>
                  <c:ptCount val="119"/>
                  <c:pt idx="0">
                    <c:v>1511.7424598056805</c:v>
                  </c:pt>
                  <c:pt idx="1">
                    <c:v>2336.5238988524484</c:v>
                  </c:pt>
                  <c:pt idx="2">
                    <c:v>496.96036796483975</c:v>
                  </c:pt>
                  <c:pt idx="3">
                    <c:v>3932.6749036909737</c:v>
                  </c:pt>
                  <c:pt idx="4">
                    <c:v>678.5824936173874</c:v>
                  </c:pt>
                  <c:pt idx="5">
                    <c:v>1518.0286270837319</c:v>
                  </c:pt>
                  <c:pt idx="6">
                    <c:v>2480.3046274135136</c:v>
                  </c:pt>
                  <c:pt idx="7">
                    <c:v>6875.1302082550401</c:v>
                  </c:pt>
                  <c:pt idx="8">
                    <c:v>1771.8443654020425</c:v>
                  </c:pt>
                  <c:pt idx="9">
                    <c:v>1590.8017757030664</c:v>
                  </c:pt>
                  <c:pt idx="10">
                    <c:v>879.04229979705406</c:v>
                  </c:pt>
                  <c:pt idx="11">
                    <c:v>3734.9429344455007</c:v>
                  </c:pt>
                  <c:pt idx="12">
                    <c:v>11295.937636522629</c:v>
                  </c:pt>
                  <c:pt idx="13">
                    <c:v>14556.21551986413</c:v>
                  </c:pt>
                  <c:pt idx="14">
                    <c:v>19394.434590990273</c:v>
                  </c:pt>
                  <c:pt idx="15">
                    <c:v>24500</c:v>
                  </c:pt>
                  <c:pt idx="16">
                    <c:v>35500</c:v>
                  </c:pt>
                  <c:pt idx="17">
                    <c:v>43500</c:v>
                  </c:pt>
                  <c:pt idx="18">
                    <c:v>48500</c:v>
                  </c:pt>
                  <c:pt idx="19">
                    <c:v>59875.680910533287</c:v>
                  </c:pt>
                  <c:pt idx="20">
                    <c:v>64914.52383326862</c:v>
                  </c:pt>
                  <c:pt idx="21">
                    <c:v>72276.919638982959</c:v>
                  </c:pt>
                  <c:pt idx="22">
                    <c:v>76467.234424294438</c:v>
                  </c:pt>
                  <c:pt idx="23">
                    <c:v>79647.800726071524</c:v>
                  </c:pt>
                  <c:pt idx="24">
                    <c:v>94371.178123937818</c:v>
                  </c:pt>
                  <c:pt idx="25">
                    <c:v>97250.516936929445</c:v>
                  </c:pt>
                  <c:pt idx="26">
                    <c:v>102058.13594221677</c:v>
                  </c:pt>
                  <c:pt idx="27">
                    <c:v>106693.92799967578</c:v>
                  </c:pt>
                  <c:pt idx="28">
                    <c:v>113528.11503984376</c:v>
                  </c:pt>
                  <c:pt idx="29">
                    <c:v>120869.2976421225</c:v>
                  </c:pt>
                  <c:pt idx="30">
                    <c:v>124616.9635824112</c:v>
                  </c:pt>
                  <c:pt idx="31">
                    <c:v>125741.26336449782</c:v>
                  </c:pt>
                  <c:pt idx="32">
                    <c:v>127511.15163780774</c:v>
                  </c:pt>
                  <c:pt idx="33">
                    <c:v>131629.3415314382</c:v>
                  </c:pt>
                  <c:pt idx="34">
                    <c:v>142996.08303901195</c:v>
                  </c:pt>
                  <c:pt idx="35">
                    <c:v>145492.87708338164</c:v>
                  </c:pt>
                  <c:pt idx="36">
                    <c:v>147468.53343001686</c:v>
                  </c:pt>
                  <c:pt idx="37">
                    <c:v>151055.68613097622</c:v>
                  </c:pt>
                  <c:pt idx="38">
                    <c:v>161815.02291351074</c:v>
                  </c:pt>
                  <c:pt idx="39">
                    <c:v>165209.13546320616</c:v>
                  </c:pt>
                  <c:pt idx="40">
                    <c:v>174399.40229828772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'Estimated PS VR2 Sales'!$A$2:$A$120</c:f>
              <c:numCache>
                <c:formatCode>m/d/yyyy</c:formatCode>
                <c:ptCount val="119"/>
                <c:pt idx="0">
                  <c:v>44979.791666666664</c:v>
                </c:pt>
                <c:pt idx="1">
                  <c:v>44986.791666666664</c:v>
                </c:pt>
                <c:pt idx="2">
                  <c:v>44993.791666666664</c:v>
                </c:pt>
                <c:pt idx="3">
                  <c:v>45000.833333333336</c:v>
                </c:pt>
                <c:pt idx="4">
                  <c:v>45007.833333333336</c:v>
                </c:pt>
                <c:pt idx="5">
                  <c:v>45014.833333333336</c:v>
                </c:pt>
                <c:pt idx="6">
                  <c:v>45021.833333333336</c:v>
                </c:pt>
                <c:pt idx="7">
                  <c:v>45028.833333333336</c:v>
                </c:pt>
                <c:pt idx="8">
                  <c:v>45035.833333333336</c:v>
                </c:pt>
                <c:pt idx="9">
                  <c:v>45042.833333333336</c:v>
                </c:pt>
                <c:pt idx="10">
                  <c:v>45049.833333333336</c:v>
                </c:pt>
                <c:pt idx="11">
                  <c:v>45056.833333333336</c:v>
                </c:pt>
                <c:pt idx="12">
                  <c:v>45063.833333333336</c:v>
                </c:pt>
                <c:pt idx="13">
                  <c:v>45070.833333333336</c:v>
                </c:pt>
                <c:pt idx="14">
                  <c:v>45077.833333333336</c:v>
                </c:pt>
                <c:pt idx="15">
                  <c:v>45085</c:v>
                </c:pt>
                <c:pt idx="16">
                  <c:v>45093</c:v>
                </c:pt>
                <c:pt idx="17">
                  <c:v>45100</c:v>
                </c:pt>
                <c:pt idx="18">
                  <c:v>45107</c:v>
                </c:pt>
                <c:pt idx="19">
                  <c:v>45117</c:v>
                </c:pt>
                <c:pt idx="20">
                  <c:v>45124</c:v>
                </c:pt>
                <c:pt idx="21">
                  <c:v>45131</c:v>
                </c:pt>
                <c:pt idx="22">
                  <c:v>45140</c:v>
                </c:pt>
                <c:pt idx="23">
                  <c:v>45146</c:v>
                </c:pt>
                <c:pt idx="24">
                  <c:v>45166</c:v>
                </c:pt>
                <c:pt idx="25">
                  <c:v>45170</c:v>
                </c:pt>
                <c:pt idx="26">
                  <c:v>45176</c:v>
                </c:pt>
                <c:pt idx="27">
                  <c:v>45183</c:v>
                </c:pt>
                <c:pt idx="28">
                  <c:v>45201</c:v>
                </c:pt>
                <c:pt idx="29">
                  <c:v>45217</c:v>
                </c:pt>
                <c:pt idx="30">
                  <c:v>45225</c:v>
                </c:pt>
                <c:pt idx="31">
                  <c:v>45231</c:v>
                </c:pt>
                <c:pt idx="32">
                  <c:v>45236</c:v>
                </c:pt>
                <c:pt idx="33">
                  <c:v>45245</c:v>
                </c:pt>
                <c:pt idx="34">
                  <c:v>45261</c:v>
                </c:pt>
                <c:pt idx="35">
                  <c:v>45265</c:v>
                </c:pt>
                <c:pt idx="36">
                  <c:v>45270</c:v>
                </c:pt>
                <c:pt idx="37">
                  <c:v>45278</c:v>
                </c:pt>
                <c:pt idx="38">
                  <c:v>45287</c:v>
                </c:pt>
                <c:pt idx="39">
                  <c:v>45292</c:v>
                </c:pt>
                <c:pt idx="40">
                  <c:v>45298</c:v>
                </c:pt>
              </c:numCache>
            </c:numRef>
          </c:xVal>
          <c:yVal>
            <c:numRef>
              <c:f>'Estimated PS VR2 Sales'!$D$2:$D$120</c:f>
              <c:numCache>
                <c:formatCode>0</c:formatCode>
                <c:ptCount val="119"/>
                <c:pt idx="0">
                  <c:v>437221.74996356922</c:v>
                </c:pt>
                <c:pt idx="1">
                  <c:v>502628.310008378</c:v>
                </c:pt>
                <c:pt idx="2">
                  <c:v>533344.70188799629</c:v>
                </c:pt>
                <c:pt idx="3">
                  <c:v>552711.02142206416</c:v>
                </c:pt>
                <c:pt idx="4">
                  <c:v>571084.21920117619</c:v>
                </c:pt>
                <c:pt idx="5">
                  <c:v>583610.55039985222</c:v>
                </c:pt>
                <c:pt idx="6">
                  <c:v>594281.1942206258</c:v>
                </c:pt>
                <c:pt idx="7">
                  <c:v>600857.62877970957</c:v>
                </c:pt>
                <c:pt idx="8">
                  <c:v>614315.67281048885</c:v>
                </c:pt>
                <c:pt idx="9">
                  <c:v>622651.58592415205</c:v>
                </c:pt>
                <c:pt idx="10">
                  <c:v>631727.87202675734</c:v>
                </c:pt>
                <c:pt idx="11">
                  <c:v>640669.92786201672</c:v>
                </c:pt>
                <c:pt idx="12">
                  <c:v>653638.8857842026</c:v>
                </c:pt>
                <c:pt idx="13">
                  <c:v>663821.28610379866</c:v>
                </c:pt>
                <c:pt idx="14">
                  <c:v>675246.71354954084</c:v>
                </c:pt>
                <c:pt idx="15">
                  <c:v>686000</c:v>
                </c:pt>
                <c:pt idx="16">
                  <c:v>706000</c:v>
                </c:pt>
                <c:pt idx="17">
                  <c:v>716000</c:v>
                </c:pt>
                <c:pt idx="18">
                  <c:v>726000</c:v>
                </c:pt>
                <c:pt idx="19">
                  <c:v>744719.5</c:v>
                </c:pt>
                <c:pt idx="20">
                  <c:v>754199.5</c:v>
                </c:pt>
                <c:pt idx="21">
                  <c:v>765921.5</c:v>
                </c:pt>
                <c:pt idx="22">
                  <c:v>775030.5</c:v>
                </c:pt>
                <c:pt idx="23">
                  <c:v>782216.5</c:v>
                </c:pt>
                <c:pt idx="24">
                  <c:v>808852.5</c:v>
                </c:pt>
                <c:pt idx="25">
                  <c:v>813892.5</c:v>
                </c:pt>
                <c:pt idx="26">
                  <c:v>820206</c:v>
                </c:pt>
                <c:pt idx="27">
                  <c:v>825253</c:v>
                </c:pt>
                <c:pt idx="28">
                  <c:v>838458.5</c:v>
                </c:pt>
                <c:pt idx="29">
                  <c:v>853664.5</c:v>
                </c:pt>
                <c:pt idx="30">
                  <c:v>860310.5</c:v>
                </c:pt>
                <c:pt idx="31">
                  <c:v>865482.5</c:v>
                </c:pt>
                <c:pt idx="32">
                  <c:v>868948</c:v>
                </c:pt>
                <c:pt idx="33">
                  <c:v>876581</c:v>
                </c:pt>
                <c:pt idx="34">
                  <c:v>896988.5</c:v>
                </c:pt>
                <c:pt idx="35">
                  <c:v>901744</c:v>
                </c:pt>
                <c:pt idx="36">
                  <c:v>908117</c:v>
                </c:pt>
                <c:pt idx="37">
                  <c:v>916125.5</c:v>
                </c:pt>
                <c:pt idx="38">
                  <c:v>937794.5</c:v>
                </c:pt>
                <c:pt idx="39">
                  <c:v>949547.5</c:v>
                </c:pt>
                <c:pt idx="40">
                  <c:v>962613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24-4CC4-886C-F2BEC47A82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2667008"/>
        <c:axId val="1022677568"/>
      </c:scatterChart>
      <c:valAx>
        <c:axId val="1022667008"/>
        <c:scaling>
          <c:orientation val="minMax"/>
          <c:max val="45298"/>
          <c:min val="4497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677568"/>
        <c:crosses val="autoZero"/>
        <c:crossBetween val="midCat"/>
        <c:majorUnit val="60"/>
      </c:valAx>
      <c:valAx>
        <c:axId val="102267756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Estimated Sales (r/PSVR and r/psvr2)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667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Official Sony Sales Figures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Sales Figures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'PSVR Subreddit Calibration'!$B$3:$B$8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'PSVR Subreddit Calibration'!$E$3:$E$8</c:f>
              <c:numCache>
                <c:formatCode>0</c:formatCode>
                <c:ptCount val="6"/>
                <c:pt idx="0">
                  <c:v>438000</c:v>
                </c:pt>
                <c:pt idx="1">
                  <c:v>498000</c:v>
                </c:pt>
                <c:pt idx="2">
                  <c:v>539000</c:v>
                </c:pt>
                <c:pt idx="3">
                  <c:v>556000</c:v>
                </c:pt>
                <c:pt idx="4">
                  <c:v>569000</c:v>
                </c:pt>
                <c:pt idx="5">
                  <c:v>584000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AA-4944-8516-3D76B84B2D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156911"/>
        <c:axId val="1242154991"/>
      </c:scatterChart>
      <c:valAx>
        <c:axId val="1242156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Weeks since launch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154991"/>
        <c:crosses val="autoZero"/>
        <c:crossBetween val="midCat"/>
      </c:valAx>
      <c:valAx>
        <c:axId val="124215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 VR2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156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Correlation</a:t>
            </a:r>
            <a:r>
              <a:rPr lang="en-US" baseline="0"/>
              <a:t> Between Sales Figures and Subreddit Membership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558974513156581"/>
          <c:y val="0.15275113979992683"/>
          <c:w val="0.73450121765409315"/>
          <c:h val="0.70916853100686084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2417301349913432"/>
                  <c:y val="9.5149478886964421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'PSVR Subreddit Calibration'!$D$3:$D$8</c:f>
              <c:numCache>
                <c:formatCode>0</c:formatCode>
                <c:ptCount val="6"/>
                <c:pt idx="0">
                  <c:v>198918</c:v>
                </c:pt>
                <c:pt idx="1">
                  <c:v>203844</c:v>
                </c:pt>
                <c:pt idx="2">
                  <c:v>206360</c:v>
                </c:pt>
                <c:pt idx="3">
                  <c:v>208128</c:v>
                </c:pt>
                <c:pt idx="4">
                  <c:v>209391</c:v>
                </c:pt>
                <c:pt idx="5">
                  <c:v>210422</c:v>
                </c:pt>
              </c:numCache>
            </c:numRef>
          </c:xVal>
          <c:yVal>
            <c:numRef>
              <c:f>'PSVR Subreddit Calibration'!$E$3:$E$8</c:f>
              <c:numCache>
                <c:formatCode>0</c:formatCode>
                <c:ptCount val="6"/>
                <c:pt idx="0">
                  <c:v>438000</c:v>
                </c:pt>
                <c:pt idx="1">
                  <c:v>498000</c:v>
                </c:pt>
                <c:pt idx="2">
                  <c:v>539000</c:v>
                </c:pt>
                <c:pt idx="3">
                  <c:v>556000</c:v>
                </c:pt>
                <c:pt idx="4">
                  <c:v>569000</c:v>
                </c:pt>
                <c:pt idx="5">
                  <c:v>584000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71-468F-922E-352B9BDBE3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2555279"/>
        <c:axId val="1232556239"/>
      </c:scatterChart>
      <c:valAx>
        <c:axId val="1232555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Membership in r/PSVR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556239"/>
        <c:crosses val="autoZero"/>
        <c:crossBetween val="midCat"/>
      </c:valAx>
      <c:valAx>
        <c:axId val="123255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 VR2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555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v>Reported Sales Weeks 1-6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'PSVR Subreddit Calibration'!$C$3:$C$8</c:f>
              <c:numCache>
                <c:formatCode>d\-mmm\-yy</c:formatCode>
                <c:ptCount val="6"/>
                <c:pt idx="0" formatCode="m/d/yyyy\ h:mm">
                  <c:v>44979.791666666664</c:v>
                </c:pt>
                <c:pt idx="1">
                  <c:v>44986.791666666664</c:v>
                </c:pt>
                <c:pt idx="2">
                  <c:v>44993.791666666664</c:v>
                </c:pt>
                <c:pt idx="3">
                  <c:v>45000.791666666664</c:v>
                </c:pt>
                <c:pt idx="4">
                  <c:v>45007.791666666664</c:v>
                </c:pt>
                <c:pt idx="5">
                  <c:v>45014.791666666664</c:v>
                </c:pt>
              </c:numCache>
            </c:numRef>
          </c:xVal>
          <c:yVal>
            <c:numRef>
              <c:f>'PSVR Subreddit Calibration'!$E$3:$E$8</c:f>
              <c:numCache>
                <c:formatCode>0</c:formatCode>
                <c:ptCount val="6"/>
                <c:pt idx="0">
                  <c:v>438000</c:v>
                </c:pt>
                <c:pt idx="1">
                  <c:v>498000</c:v>
                </c:pt>
                <c:pt idx="2">
                  <c:v>539000</c:v>
                </c:pt>
                <c:pt idx="3">
                  <c:v>556000</c:v>
                </c:pt>
                <c:pt idx="4">
                  <c:v>569000</c:v>
                </c:pt>
                <c:pt idx="5">
                  <c:v>584000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486-4900-8F0E-0E6B3747B278}"/>
            </c:ext>
          </c:extLst>
        </c:ser>
        <c:ser>
          <c:idx val="0"/>
          <c:order val="1"/>
          <c:tx>
            <c:v>Estimated from r/PSVR subscribers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'PSVR Subreddit Calibration'!$C$89:$C$187</c:f>
              <c:numCache>
                <c:formatCode>m/d/yyyy\ h:mm</c:formatCode>
                <c:ptCount val="99"/>
              </c:numCache>
            </c:numRef>
          </c:xVal>
          <c:yVal>
            <c:numRef>
              <c:f>'PSVR Subreddit Calibration'!$I$89:$I$187</c:f>
              <c:numCache>
                <c:formatCode>General</c:formatCode>
                <c:ptCount val="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86-4900-8F0E-0E6B3747B278}"/>
            </c:ext>
          </c:extLst>
        </c:ser>
        <c:ser>
          <c:idx val="1"/>
          <c:order val="2"/>
          <c:tx>
            <c:v>Estimated from r/psvr2 subscribers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'PSVR Subreddit Calibration'!$C$89:$C$187</c:f>
              <c:numCache>
                <c:formatCode>m/d/yyyy\ h:mm</c:formatCode>
                <c:ptCount val="99"/>
              </c:numCache>
            </c:numRef>
          </c:xVal>
          <c:yVal>
            <c:numRef>
              <c:f>'PSVR Subreddit Calibration'!$J$89:$J$187</c:f>
              <c:numCache>
                <c:formatCode>General</c:formatCode>
                <c:ptCount val="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486-4900-8F0E-0E6B3747B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7350016"/>
        <c:axId val="1207351456"/>
      </c:scatterChart>
      <c:valAx>
        <c:axId val="1207350016"/>
        <c:scaling>
          <c:orientation val="minMax"/>
          <c:min val="4497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7351456"/>
        <c:crosses val="autoZero"/>
        <c:crossBetween val="midCat"/>
        <c:majorUnit val="30"/>
      </c:valAx>
      <c:valAx>
        <c:axId val="1207351456"/>
        <c:scaling>
          <c:orientation val="minMax"/>
          <c:max val="700000"/>
          <c:min val="4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Estimated</a:t>
                </a:r>
                <a:r>
                  <a:rPr lang="en-US" baseline="0"/>
                  <a:t> Sales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7350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/>
                </a:solidFill>
              </a:rPr>
              <a:t>Official Sony Sales Figures</a:t>
            </a:r>
          </a:p>
        </c:rich>
      </c:tx>
      <c:layout>
        <c:manualLayout>
          <c:xMode val="edge"/>
          <c:yMode val="edge"/>
          <c:x val="0.26698776958236575"/>
          <c:y val="2.25988633542822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2018798108706197"/>
          <c:y val="0.13182670289997986"/>
          <c:w val="0.73370093301567529"/>
          <c:h val="0.71976163834048401"/>
        </c:manualLayout>
      </c:layout>
      <c:scatterChart>
        <c:scatterStyle val="lineMarker"/>
        <c:varyColors val="0"/>
        <c:ser>
          <c:idx val="0"/>
          <c:order val="0"/>
          <c:tx>
            <c:v>Sales Figures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'PSVR2 Subreddit Calibration'!$B$3:$B$8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'PSVR2 Subreddit Calibration'!$E$3:$E$8</c:f>
              <c:numCache>
                <c:formatCode>0</c:formatCode>
                <c:ptCount val="6"/>
                <c:pt idx="0">
                  <c:v>438000</c:v>
                </c:pt>
                <c:pt idx="1">
                  <c:v>498000</c:v>
                </c:pt>
                <c:pt idx="2">
                  <c:v>539000</c:v>
                </c:pt>
                <c:pt idx="3">
                  <c:v>556000</c:v>
                </c:pt>
                <c:pt idx="4">
                  <c:v>569000</c:v>
                </c:pt>
                <c:pt idx="5">
                  <c:v>584000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4B-4B05-A5DB-4FCC0303CA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156911"/>
        <c:axId val="1242154991"/>
      </c:scatterChart>
      <c:valAx>
        <c:axId val="1242156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Weeks since launch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154991"/>
        <c:crosses val="autoZero"/>
        <c:crossBetween val="midCat"/>
      </c:valAx>
      <c:valAx>
        <c:axId val="124215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 VR2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156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/>
                </a:solidFill>
              </a:rPr>
              <a:t>Correlation Between Sales Figures and Subreddit Membership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558974513156581"/>
          <c:y val="0.18766859608497213"/>
          <c:w val="0.73450121765409315"/>
          <c:h val="0.67425109879291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769028871391077"/>
                  <c:y val="3.081246676962807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'PSVR2 Subreddit Calibration'!$D$3:$D$8</c:f>
              <c:numCache>
                <c:formatCode>0</c:formatCode>
                <c:ptCount val="6"/>
                <c:pt idx="0">
                  <c:v>1976</c:v>
                </c:pt>
                <c:pt idx="1">
                  <c:v>2467</c:v>
                </c:pt>
                <c:pt idx="2">
                  <c:v>2679</c:v>
                </c:pt>
                <c:pt idx="3">
                  <c:v>2845</c:v>
                </c:pt>
                <c:pt idx="4">
                  <c:v>2945</c:v>
                </c:pt>
                <c:pt idx="5">
                  <c:v>3031</c:v>
                </c:pt>
              </c:numCache>
            </c:numRef>
          </c:xVal>
          <c:yVal>
            <c:numRef>
              <c:f>'PSVR2 Subreddit Calibration'!$E$3:$E$8</c:f>
              <c:numCache>
                <c:formatCode>0</c:formatCode>
                <c:ptCount val="6"/>
                <c:pt idx="0">
                  <c:v>438000</c:v>
                </c:pt>
                <c:pt idx="1">
                  <c:v>498000</c:v>
                </c:pt>
                <c:pt idx="2">
                  <c:v>539000</c:v>
                </c:pt>
                <c:pt idx="3">
                  <c:v>556000</c:v>
                </c:pt>
                <c:pt idx="4">
                  <c:v>569000</c:v>
                </c:pt>
                <c:pt idx="5">
                  <c:v>584000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FB-47AF-AAA6-4E255D64F1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2555279"/>
        <c:axId val="1232556239"/>
      </c:scatterChart>
      <c:valAx>
        <c:axId val="1232555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Membership in r/psvr2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556239"/>
        <c:crosses val="autoZero"/>
        <c:crossBetween val="midCat"/>
      </c:valAx>
      <c:valAx>
        <c:axId val="123255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 VR2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555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Sales Figures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'PS5 reality check'!$B$4:$B$9</c:f>
              <c:numCache>
                <c:formatCode>General</c:formatCode>
                <c:ptCount val="6"/>
                <c:pt idx="0">
                  <c:v>0</c:v>
                </c:pt>
                <c:pt idx="1">
                  <c:v>4.2857142857142856</c:v>
                </c:pt>
                <c:pt idx="2">
                  <c:v>8.7142857142857153</c:v>
                </c:pt>
                <c:pt idx="3">
                  <c:v>13.142857142857144</c:v>
                </c:pt>
                <c:pt idx="4">
                  <c:v>17.142857142857146</c:v>
                </c:pt>
                <c:pt idx="5">
                  <c:v>21.571428571428577</c:v>
                </c:pt>
              </c:numCache>
            </c:numRef>
          </c:xVal>
          <c:yVal>
            <c:numRef>
              <c:f>'PS5 reality check'!$E$4:$E$9</c:f>
              <c:numCache>
                <c:formatCode>0</c:formatCode>
                <c:ptCount val="6"/>
                <c:pt idx="0">
                  <c:v>2750000</c:v>
                </c:pt>
                <c:pt idx="1">
                  <c:v>4500000</c:v>
                </c:pt>
                <c:pt idx="2">
                  <c:v>5000000</c:v>
                </c:pt>
                <c:pt idx="3">
                  <c:v>5800000</c:v>
                </c:pt>
                <c:pt idx="4">
                  <c:v>7000000</c:v>
                </c:pt>
                <c:pt idx="5">
                  <c:v>7900000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36-45AB-879F-88A4D693EC7E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'PS5 reality check'!$B$10:$B$13</c:f>
              <c:numCache>
                <c:formatCode>General</c:formatCode>
                <c:ptCount val="4"/>
                <c:pt idx="0">
                  <c:v>47.714285714285722</c:v>
                </c:pt>
                <c:pt idx="1">
                  <c:v>70.285714285714292</c:v>
                </c:pt>
                <c:pt idx="2">
                  <c:v>122.42857142857143</c:v>
                </c:pt>
                <c:pt idx="3">
                  <c:v>126.85714285714286</c:v>
                </c:pt>
              </c:numCache>
            </c:numRef>
          </c:xVal>
          <c:yVal>
            <c:numRef>
              <c:f>'PS5 reality check'!$F$10:$F$13</c:f>
              <c:numCache>
                <c:formatCode>0</c:formatCode>
                <c:ptCount val="4"/>
                <c:pt idx="0">
                  <c:v>12786430.136</c:v>
                </c:pt>
                <c:pt idx="1">
                  <c:v>17068623.811999999</c:v>
                </c:pt>
                <c:pt idx="2">
                  <c:v>25878105.072000001</c:v>
                </c:pt>
                <c:pt idx="3">
                  <c:v>26626641.813999999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36-45AB-879F-88A4D693EC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156911"/>
        <c:axId val="1242154991"/>
      </c:scatterChart>
      <c:valAx>
        <c:axId val="1242156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Weeks since launch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154991"/>
        <c:crosses val="autoZero"/>
        <c:crossBetween val="midCat"/>
      </c:valAx>
      <c:valAx>
        <c:axId val="124215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PS5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156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638267022668444"/>
          <c:y val="0.11394932994973754"/>
          <c:w val="0.7037082925589746"/>
          <c:h val="0.74797031857075857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4971064348969676E-2"/>
                  <c:y val="-8.11589518915774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'PS5 reality check'!$D$4:$D$9</c:f>
              <c:numCache>
                <c:formatCode>0</c:formatCode>
                <c:ptCount val="6"/>
                <c:pt idx="0">
                  <c:v>627167</c:v>
                </c:pt>
                <c:pt idx="1">
                  <c:v>747323</c:v>
                </c:pt>
                <c:pt idx="2">
                  <c:v>831669</c:v>
                </c:pt>
                <c:pt idx="3">
                  <c:v>953742</c:v>
                </c:pt>
                <c:pt idx="4">
                  <c:v>1033342</c:v>
                </c:pt>
                <c:pt idx="5">
                  <c:v>1116766</c:v>
                </c:pt>
              </c:numCache>
            </c:numRef>
          </c:xVal>
          <c:yVal>
            <c:numRef>
              <c:f>'PS5 reality check'!$E$4:$E$13</c:f>
              <c:numCache>
                <c:formatCode>0</c:formatCode>
                <c:ptCount val="10"/>
                <c:pt idx="0">
                  <c:v>2750000</c:v>
                </c:pt>
                <c:pt idx="1">
                  <c:v>4500000</c:v>
                </c:pt>
                <c:pt idx="2">
                  <c:v>5000000</c:v>
                </c:pt>
                <c:pt idx="3">
                  <c:v>5800000</c:v>
                </c:pt>
                <c:pt idx="4">
                  <c:v>7000000</c:v>
                </c:pt>
                <c:pt idx="5">
                  <c:v>7900000</c:v>
                </c:pt>
                <c:pt idx="6" formatCode="General">
                  <c:v>12500000</c:v>
                </c:pt>
                <c:pt idx="7">
                  <c:v>18000000</c:v>
                </c:pt>
                <c:pt idx="8">
                  <c:v>32000000</c:v>
                </c:pt>
                <c:pt idx="9" formatCode="#,##0">
                  <c:v>35942643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B3-43B5-BBD1-1470281750D1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1.2317170038047448E-2"/>
                  <c:y val="7.516337935171131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FB3-43B5-BBD1-1470281750D1}"/>
                </c:ext>
              </c:extLst>
            </c:dLbl>
            <c:dLbl>
              <c:idx val="2"/>
              <c:layout>
                <c:manualLayout>
                  <c:x val="9.2378775285355853E-3"/>
                  <c:y val="6.862743332112775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FB3-43B5-BBD1-1470281750D1}"/>
                </c:ext>
              </c:extLst>
            </c:dLbl>
            <c:dLbl>
              <c:idx val="3"/>
              <c:layout>
                <c:manualLayout>
                  <c:x val="1.8475755057071171E-2"/>
                  <c:y val="-2.941175713762618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330-4943-A0A7-53E299F0D59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'PS5 reality check'!$D$10:$D$13</c:f>
              <c:numCache>
                <c:formatCode>0</c:formatCode>
                <c:ptCount val="4"/>
                <c:pt idx="0">
                  <c:v>1620824</c:v>
                </c:pt>
                <c:pt idx="1">
                  <c:v>2052758</c:v>
                </c:pt>
                <c:pt idx="2">
                  <c:v>2941348</c:v>
                </c:pt>
                <c:pt idx="3">
                  <c:v>3016851</c:v>
                </c:pt>
              </c:numCache>
            </c:numRef>
          </c:xVal>
          <c:yVal>
            <c:numRef>
              <c:f>'PS5 reality check'!$F$10:$F$13</c:f>
              <c:numCache>
                <c:formatCode>0</c:formatCode>
                <c:ptCount val="4"/>
                <c:pt idx="0">
                  <c:v>12786430.136</c:v>
                </c:pt>
                <c:pt idx="1">
                  <c:v>17068623.811999999</c:v>
                </c:pt>
                <c:pt idx="2">
                  <c:v>25878105.072000001</c:v>
                </c:pt>
                <c:pt idx="3">
                  <c:v>26626641.813999999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FB3-43B5-BBD1-147028175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2555279"/>
        <c:axId val="1232556239"/>
      </c:scatterChart>
      <c:valAx>
        <c:axId val="1232555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Membership in r/PS5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556239"/>
        <c:crosses val="autoZero"/>
        <c:crossBetween val="midCat"/>
      </c:valAx>
      <c:valAx>
        <c:axId val="123255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PS5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555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7.2311575807122469E-2"/>
          <c:y val="2.5723472668810289E-2"/>
          <c:w val="0.85537684838575501"/>
          <c:h val="4.86212627705051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523876</xdr:colOff>
      <xdr:row>0</xdr:row>
      <xdr:rowOff>26896</xdr:rowOff>
    </xdr:from>
    <xdr:to>
      <xdr:col>14</xdr:col>
      <xdr:colOff>228601</xdr:colOff>
      <xdr:row>19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E3482C-9627-4725-99C5-5D7584FAD6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0.34365</cdr:x>
      <cdr:y>0.05622</cdr:y>
    </cdr:from>
    <cdr:to>
      <cdr:x>0.63757</cdr:x>
      <cdr:y>0.13838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2AA5F86-9B53-DA65-5951-48B0C8CEB894}"/>
            </a:ext>
          </a:extLst>
        </cdr:cNvPr>
        <cdr:cNvSpPr txBox="1"/>
      </cdr:nvSpPr>
      <cdr:spPr>
        <a:xfrm xmlns:a="http://schemas.openxmlformats.org/drawingml/2006/main">
          <a:off x="2003185" y="262005"/>
          <a:ext cx="1713282" cy="3828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Error</a:t>
          </a:r>
          <a:r>
            <a:rPr lang="en-US" sz="1100" baseline="0"/>
            <a:t> bars = 1 SD</a:t>
          </a:r>
          <a:endParaRPr lang="en-US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794497</xdr:colOff>
      <xdr:row>8</xdr:row>
      <xdr:rowOff>56031</xdr:rowOff>
    </xdr:from>
    <xdr:to>
      <xdr:col>9</xdr:col>
      <xdr:colOff>156883</xdr:colOff>
      <xdr:row>28</xdr:row>
      <xdr:rowOff>145677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5DA008-8A1A-CE6F-8EC7-8390603407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115981</xdr:colOff>
      <xdr:row>8</xdr:row>
      <xdr:rowOff>95249</xdr:rowOff>
    </xdr:from>
    <xdr:to>
      <xdr:col>4</xdr:col>
      <xdr:colOff>728382</xdr:colOff>
      <xdr:row>29</xdr:row>
      <xdr:rowOff>22412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DFFC666-F7E5-F6AD-0F92-93A4930DCC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224117</xdr:colOff>
      <xdr:row>96</xdr:row>
      <xdr:rowOff>56029</xdr:rowOff>
    </xdr:from>
    <xdr:to>
      <xdr:col>25</xdr:col>
      <xdr:colOff>313925</xdr:colOff>
      <xdr:row>125</xdr:row>
      <xdr:rowOff>151279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775D766-A970-408B-8440-257140B487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371474</xdr:colOff>
      <xdr:row>8</xdr:row>
      <xdr:rowOff>104774</xdr:rowOff>
    </xdr:from>
    <xdr:to>
      <xdr:col>9</xdr:col>
      <xdr:colOff>142876</xdr:colOff>
      <xdr:row>26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D9B96B-9EDB-48AA-8BC2-3C13560454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95251</xdr:colOff>
      <xdr:row>8</xdr:row>
      <xdr:rowOff>95250</xdr:rowOff>
    </xdr:from>
    <xdr:to>
      <xdr:col>4</xdr:col>
      <xdr:colOff>266700</xdr:colOff>
      <xdr:row>26</xdr:row>
      <xdr:rowOff>28576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FBCA9F8-E4BF-4EFC-9498-0AA735F23B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38099</xdr:colOff>
      <xdr:row>2</xdr:row>
      <xdr:rowOff>0</xdr:rowOff>
    </xdr:from>
    <xdr:to>
      <xdr:col>12</xdr:col>
      <xdr:colOff>600074</xdr:colOff>
      <xdr:row>20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CF7E1E-66E4-498F-8C9F-840DABDF15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66675</xdr:colOff>
      <xdr:row>13</xdr:row>
      <xdr:rowOff>114299</xdr:rowOff>
    </xdr:from>
    <xdr:to>
      <xdr:col>5</xdr:col>
      <xdr:colOff>590549</xdr:colOff>
      <xdr:row>34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C70EB3-DCCE-4062-B77F-4D591A13F3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lex Johnson-Buck" id="{A2128DE3-1C3E-430A-9D0A-E7035CF7B56A}" userId="a37c02c6ecf3d7e9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3-10-18T14:19:38.15" personId="{A2128DE3-1C3E-430A-9D0A-E7035CF7B56A}" id="{D7907BF0-D449-4C1E-9FAB-8162422CB899}">
    <text>Source: https://www.sony.com/en/SonyInfo/IR/library/presen/business_segment_meeting/pdf/2023/GNS.pdf</text>
    <extLst>
      <x:ext xmlns:xltc2="http://schemas.microsoft.com/office/spreadsheetml/2020/threadedcomments2" uri="{F7C98A9C-CBB3-438F-8F68-D28B6AF4A901}">
        <xltc2:checksum>636161140</xltc2:checksum>
        <xltc2:hyperlink startIndex="8" length="92" url="https://www.sony.com/en/SonyInfo/IR/library/presen/business_segment_meeting/pdf/2023/GNS.pdf"/>
      </x:ext>
    </extLs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3-10-18T14:19:38.15" personId="{A2128DE3-1C3E-430A-9D0A-E7035CF7B56A}" id="{BB8530A1-F819-4E98-9F02-343C7929131B}">
    <text>Source: https://www.sony.com/en/SonyInfo/IR/library/presen/business_segment_meeting/pdf/2023/GNS.pdf</text>
    <extLst>
      <x:ext xmlns:xltc2="http://schemas.microsoft.com/office/spreadsheetml/2020/threadedcomments2" uri="{F7C98A9C-CBB3-438F-8F68-D28B6AF4A901}">
        <xltc2:checksum>636161140</xltc2:checksum>
        <xltc2:hyperlink startIndex="8" length="92" url="https://www.sony.com/en/SonyInfo/IR/library/presen/business_segment_meeting/pdf/2023/GNS.pdf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C3A37-78ED-4113-9465-0FC068733B9F}">
  <dimension ref="A1:H65"/>
  <sheetViews>
    <sheetView tabSelected="1" workbookViewId="0">
      <selection activeCell="H30" sqref="H30"/>
    </sheetView>
  </sheetViews>
  <sheetFormatPr defaultRowHeight="14.4" x14ac:dyDescent="0.3"/>
  <cols>
    <col min="1" max="1" width="13.33203125" style="12" customWidth="1"/>
    <col min="2" max="2" width="15.33203125" style="12" customWidth="1"/>
    <col min="3" max="3" width="13.6640625" style="12" customWidth="1"/>
    <col min="4" max="4" width="11.33203125" style="17" customWidth="1"/>
    <col min="5" max="6" width="12" style="12" bestFit="1" customWidth="1"/>
    <col min="8" max="8" width="13.33203125" customWidth="1"/>
  </cols>
  <sheetData>
    <row r="1" spans="1:7" ht="28.8" x14ac:dyDescent="0.3">
      <c r="A1" s="9"/>
      <c r="B1" s="14" t="s">
        <v>11</v>
      </c>
      <c r="C1" s="14" t="s">
        <v>12</v>
      </c>
      <c r="D1" s="14" t="s">
        <v>13</v>
      </c>
      <c r="E1" s="13" t="s">
        <v>9</v>
      </c>
      <c r="F1" s="13" t="s">
        <v>10</v>
      </c>
    </row>
    <row r="2" spans="1:7" x14ac:dyDescent="0.3">
      <c r="A2" s="10">
        <v>44979.791666666664</v>
      </c>
      <c r="B2" s="15">
        <v>438290.71330830548</v>
      </c>
      <c r="C2" s="15">
        <v>436152.78661883302</v>
      </c>
      <c r="D2" s="16">
        <f t="shared" ref="D2:D16" si="0">AVERAGE(B2:C2)</f>
        <v>437221.74996356922</v>
      </c>
      <c r="E2" s="15">
        <f t="shared" ref="E2:E16" si="1">STDEV(B2:C2)*2</f>
        <v>3023.484919611361</v>
      </c>
      <c r="F2" s="15">
        <f t="shared" ref="F2:F16" si="2">STDEV(B2:C2)</f>
        <v>1511.7424598056805</v>
      </c>
    </row>
    <row r="3" spans="1:7" x14ac:dyDescent="0.3">
      <c r="A3" s="10">
        <v>44986.791666666664</v>
      </c>
      <c r="B3" s="15">
        <v>500976.13811509497</v>
      </c>
      <c r="C3" s="15">
        <v>504280.48190166097</v>
      </c>
      <c r="D3" s="16">
        <f t="shared" si="0"/>
        <v>502628.310008378</v>
      </c>
      <c r="E3" s="15">
        <f t="shared" si="1"/>
        <v>4673.0477977048968</v>
      </c>
      <c r="F3" s="15">
        <f t="shared" si="2"/>
        <v>2336.5238988524484</v>
      </c>
    </row>
    <row r="4" spans="1:7" x14ac:dyDescent="0.3">
      <c r="A4" s="10">
        <v>44993.791666666664</v>
      </c>
      <c r="B4" s="15">
        <v>532993.29784182739</v>
      </c>
      <c r="C4" s="15">
        <v>533696.10593416519</v>
      </c>
      <c r="D4" s="16">
        <f t="shared" si="0"/>
        <v>533344.70188799629</v>
      </c>
      <c r="E4" s="15">
        <f t="shared" si="1"/>
        <v>993.92073592967949</v>
      </c>
      <c r="F4" s="15">
        <f t="shared" si="2"/>
        <v>496.96036796483975</v>
      </c>
    </row>
    <row r="5" spans="1:7" x14ac:dyDescent="0.3">
      <c r="A5" s="10">
        <v>45000.833333333336</v>
      </c>
      <c r="B5" s="15">
        <v>555491.84251466626</v>
      </c>
      <c r="C5" s="15">
        <v>549930.20032946218</v>
      </c>
      <c r="D5" s="16">
        <f t="shared" si="0"/>
        <v>552711.02142206416</v>
      </c>
      <c r="E5" s="15">
        <f t="shared" si="1"/>
        <v>7865.3498073819474</v>
      </c>
      <c r="F5" s="15">
        <f t="shared" si="2"/>
        <v>3932.6749036909737</v>
      </c>
    </row>
    <row r="6" spans="1:7" x14ac:dyDescent="0.3">
      <c r="A6" s="10">
        <v>45007.833333333336</v>
      </c>
      <c r="B6" s="15">
        <v>571564.04948400753</v>
      </c>
      <c r="C6" s="15">
        <v>570604.38891834486</v>
      </c>
      <c r="D6" s="16">
        <f t="shared" si="0"/>
        <v>571084.21920117619</v>
      </c>
      <c r="E6" s="15">
        <f t="shared" si="1"/>
        <v>1357.1649872347748</v>
      </c>
      <c r="F6" s="15">
        <f t="shared" si="2"/>
        <v>678.5824936173874</v>
      </c>
    </row>
    <row r="7" spans="1:7" x14ac:dyDescent="0.3">
      <c r="A7" s="10">
        <v>45014.833333333336</v>
      </c>
      <c r="B7" s="15">
        <v>584683.95873609837</v>
      </c>
      <c r="C7" s="15">
        <v>582537.14206360595</v>
      </c>
      <c r="D7" s="16">
        <f t="shared" si="0"/>
        <v>583610.55039985222</v>
      </c>
      <c r="E7" s="15">
        <f t="shared" si="1"/>
        <v>3036.0572541674637</v>
      </c>
      <c r="F7" s="15">
        <f t="shared" si="2"/>
        <v>1518.0286270837319</v>
      </c>
    </row>
    <row r="8" spans="1:7" x14ac:dyDescent="0.3">
      <c r="A8" s="10">
        <v>45021.833333333336</v>
      </c>
      <c r="B8" s="15">
        <v>596035.03444207832</v>
      </c>
      <c r="C8" s="15">
        <v>592527.35399917339</v>
      </c>
      <c r="D8" s="16">
        <f t="shared" si="0"/>
        <v>594281.1942206258</v>
      </c>
      <c r="E8" s="15">
        <f t="shared" si="1"/>
        <v>4960.6092548270271</v>
      </c>
      <c r="F8" s="15">
        <f t="shared" si="2"/>
        <v>2480.3046274135136</v>
      </c>
    </row>
    <row r="9" spans="1:7" x14ac:dyDescent="0.3">
      <c r="A9" s="10">
        <v>45028.833333333336</v>
      </c>
      <c r="B9" s="15">
        <v>605719.07997150719</v>
      </c>
      <c r="C9" s="15">
        <v>595996.17758791195</v>
      </c>
      <c r="D9" s="16">
        <f t="shared" si="0"/>
        <v>600857.62877970957</v>
      </c>
      <c r="E9" s="15">
        <f t="shared" si="1"/>
        <v>13750.26041651008</v>
      </c>
      <c r="F9" s="15">
        <f t="shared" si="2"/>
        <v>6875.1302082550401</v>
      </c>
    </row>
    <row r="10" spans="1:7" x14ac:dyDescent="0.3">
      <c r="A10" s="10">
        <v>45035.833333333336</v>
      </c>
      <c r="B10" s="15">
        <v>615568.55597647186</v>
      </c>
      <c r="C10" s="15">
        <v>613062.78964450595</v>
      </c>
      <c r="D10" s="16">
        <f t="shared" si="0"/>
        <v>614315.67281048885</v>
      </c>
      <c r="E10" s="15">
        <f t="shared" si="1"/>
        <v>3543.688730804085</v>
      </c>
      <c r="F10" s="15">
        <f t="shared" si="2"/>
        <v>1771.8443654020425</v>
      </c>
    </row>
    <row r="11" spans="1:7" x14ac:dyDescent="0.3">
      <c r="A11" s="10">
        <v>45042.833333333336</v>
      </c>
      <c r="B11" s="15">
        <v>623776.45264727529</v>
      </c>
      <c r="C11" s="15">
        <v>621526.71920102881</v>
      </c>
      <c r="D11" s="16">
        <f t="shared" si="0"/>
        <v>622651.58592415205</v>
      </c>
      <c r="E11" s="15">
        <f t="shared" si="1"/>
        <v>3181.6035514061327</v>
      </c>
      <c r="F11" s="15">
        <f t="shared" si="2"/>
        <v>1590.8017757030664</v>
      </c>
      <c r="G11" s="2"/>
    </row>
    <row r="12" spans="1:7" x14ac:dyDescent="0.3">
      <c r="A12" s="10">
        <v>45049.833333333336</v>
      </c>
      <c r="B12" s="15">
        <v>631106.29525562096</v>
      </c>
      <c r="C12" s="15">
        <v>632349.44879789359</v>
      </c>
      <c r="D12" s="16">
        <f t="shared" si="0"/>
        <v>631727.87202675734</v>
      </c>
      <c r="E12" s="15">
        <f t="shared" si="1"/>
        <v>1758.0845995941081</v>
      </c>
      <c r="F12" s="15">
        <f t="shared" si="2"/>
        <v>879.04229979705406</v>
      </c>
    </row>
    <row r="13" spans="1:7" x14ac:dyDescent="0.3">
      <c r="A13" s="10">
        <v>45056.833333333336</v>
      </c>
      <c r="B13" s="15">
        <v>638028.92438572552</v>
      </c>
      <c r="C13" s="15">
        <v>643310.93133830791</v>
      </c>
      <c r="D13" s="16">
        <f t="shared" si="0"/>
        <v>640669.92786201672</v>
      </c>
      <c r="E13" s="15">
        <f t="shared" si="1"/>
        <v>7469.8858688910013</v>
      </c>
      <c r="F13" s="15">
        <f t="shared" si="2"/>
        <v>3734.9429344455007</v>
      </c>
    </row>
    <row r="14" spans="1:7" x14ac:dyDescent="0.3">
      <c r="A14" s="10">
        <v>45063.833333333336</v>
      </c>
      <c r="B14" s="15">
        <v>645651.45168155711</v>
      </c>
      <c r="C14" s="15">
        <v>661626.3198868481</v>
      </c>
      <c r="D14" s="16">
        <f t="shared" si="0"/>
        <v>653638.8857842026</v>
      </c>
      <c r="E14" s="15">
        <f t="shared" si="1"/>
        <v>22591.875273045258</v>
      </c>
      <c r="F14" s="15">
        <f t="shared" si="2"/>
        <v>11295.937636522629</v>
      </c>
    </row>
    <row r="15" spans="1:7" x14ac:dyDescent="0.3">
      <c r="A15" s="10">
        <v>45070.833333333336</v>
      </c>
      <c r="B15" s="15">
        <v>653528.48740128987</v>
      </c>
      <c r="C15" s="15">
        <v>674114.08480630745</v>
      </c>
      <c r="D15" s="16">
        <f t="shared" si="0"/>
        <v>663821.28610379866</v>
      </c>
      <c r="E15" s="15">
        <f t="shared" si="1"/>
        <v>29112.431039728261</v>
      </c>
      <c r="F15" s="15">
        <f t="shared" si="2"/>
        <v>14556.21551986413</v>
      </c>
    </row>
    <row r="16" spans="1:7" x14ac:dyDescent="0.3">
      <c r="A16" s="10">
        <v>45077.833333333336</v>
      </c>
      <c r="B16" s="15">
        <v>661532.77733297274</v>
      </c>
      <c r="C16" s="15">
        <v>688960.64976610907</v>
      </c>
      <c r="D16" s="16">
        <f t="shared" si="0"/>
        <v>675246.71354954084</v>
      </c>
      <c r="E16" s="15">
        <f t="shared" si="1"/>
        <v>38788.869181980546</v>
      </c>
      <c r="F16" s="15">
        <f t="shared" si="2"/>
        <v>19394.434590990273</v>
      </c>
    </row>
    <row r="17" spans="1:8" x14ac:dyDescent="0.3">
      <c r="A17" s="11">
        <v>45085</v>
      </c>
      <c r="B17" s="15"/>
      <c r="C17" s="15"/>
      <c r="D17" s="16">
        <v>686000</v>
      </c>
      <c r="E17" s="15">
        <v>49000</v>
      </c>
      <c r="F17" s="15">
        <f>E17/2</f>
        <v>24500</v>
      </c>
    </row>
    <row r="18" spans="1:8" x14ac:dyDescent="0.3">
      <c r="A18" s="11">
        <v>45093</v>
      </c>
      <c r="B18" s="15"/>
      <c r="C18" s="15"/>
      <c r="D18" s="16">
        <v>706000</v>
      </c>
      <c r="E18" s="15">
        <v>71000</v>
      </c>
      <c r="F18" s="15">
        <f>E18/2</f>
        <v>35500</v>
      </c>
    </row>
    <row r="19" spans="1:8" x14ac:dyDescent="0.3">
      <c r="A19" s="11">
        <v>45100</v>
      </c>
      <c r="B19" s="15"/>
      <c r="C19" s="15"/>
      <c r="D19" s="16">
        <v>716000</v>
      </c>
      <c r="E19" s="15">
        <v>87000</v>
      </c>
      <c r="F19" s="15">
        <f>E19/2</f>
        <v>43500</v>
      </c>
    </row>
    <row r="20" spans="1:8" x14ac:dyDescent="0.3">
      <c r="A20" s="11">
        <v>45107</v>
      </c>
      <c r="B20" s="15">
        <v>692239</v>
      </c>
      <c r="C20" s="15">
        <v>760695</v>
      </c>
      <c r="D20" s="16">
        <v>726000</v>
      </c>
      <c r="E20" s="15">
        <v>97000</v>
      </c>
      <c r="F20" s="15">
        <f>E20/2</f>
        <v>48500</v>
      </c>
    </row>
    <row r="21" spans="1:8" x14ac:dyDescent="0.3">
      <c r="A21" s="11">
        <v>45117</v>
      </c>
      <c r="B21" s="15">
        <v>702381</v>
      </c>
      <c r="C21" s="15">
        <v>787058</v>
      </c>
      <c r="D21" s="16">
        <f t="shared" ref="D21:D42" si="3">AVERAGE(B21:C21)</f>
        <v>744719.5</v>
      </c>
      <c r="E21" s="15">
        <f t="shared" ref="E21:E42" si="4">STDEV(B21:C21)*2</f>
        <v>119751.36182106657</v>
      </c>
      <c r="F21" s="15">
        <f t="shared" ref="F21:F42" si="5">STDEV(B21:C21)</f>
        <v>59875.680910533287</v>
      </c>
      <c r="H21" s="4"/>
    </row>
    <row r="22" spans="1:8" x14ac:dyDescent="0.3">
      <c r="A22" s="11">
        <v>45124</v>
      </c>
      <c r="B22" s="15">
        <v>708298</v>
      </c>
      <c r="C22" s="15">
        <v>800101</v>
      </c>
      <c r="D22" s="16">
        <f t="shared" si="3"/>
        <v>754199.5</v>
      </c>
      <c r="E22" s="15">
        <f t="shared" si="4"/>
        <v>129829.04766653724</v>
      </c>
      <c r="F22" s="15">
        <f t="shared" si="5"/>
        <v>64914.52383326862</v>
      </c>
    </row>
    <row r="23" spans="1:8" x14ac:dyDescent="0.3">
      <c r="A23" s="11">
        <v>45131</v>
      </c>
      <c r="B23" s="15">
        <v>714814</v>
      </c>
      <c r="C23" s="15">
        <v>817029</v>
      </c>
      <c r="D23" s="16">
        <f t="shared" si="3"/>
        <v>765921.5</v>
      </c>
      <c r="E23" s="15">
        <f t="shared" si="4"/>
        <v>144553.83927796592</v>
      </c>
      <c r="F23" s="15">
        <f t="shared" si="5"/>
        <v>72276.919638982959</v>
      </c>
    </row>
    <row r="24" spans="1:8" x14ac:dyDescent="0.3">
      <c r="A24" s="11">
        <v>45140</v>
      </c>
      <c r="B24" s="15">
        <v>720960</v>
      </c>
      <c r="C24" s="15">
        <v>829101</v>
      </c>
      <c r="D24" s="16">
        <f t="shared" si="3"/>
        <v>775030.5</v>
      </c>
      <c r="E24" s="15">
        <f t="shared" si="4"/>
        <v>152934.46884858888</v>
      </c>
      <c r="F24" s="15">
        <f t="shared" si="5"/>
        <v>76467.234424294438</v>
      </c>
    </row>
    <row r="25" spans="1:8" x14ac:dyDescent="0.3">
      <c r="A25" s="11">
        <v>45146</v>
      </c>
      <c r="B25" s="15">
        <v>725897</v>
      </c>
      <c r="C25" s="15">
        <v>838536</v>
      </c>
      <c r="D25" s="16">
        <f t="shared" si="3"/>
        <v>782216.5</v>
      </c>
      <c r="E25" s="15">
        <f t="shared" si="4"/>
        <v>159295.60145214305</v>
      </c>
      <c r="F25" s="15">
        <f t="shared" si="5"/>
        <v>79647.800726071524</v>
      </c>
      <c r="H25" s="8"/>
    </row>
    <row r="26" spans="1:8" x14ac:dyDescent="0.3">
      <c r="A26" s="11">
        <v>45166</v>
      </c>
      <c r="B26" s="15">
        <v>742122</v>
      </c>
      <c r="C26" s="15">
        <v>875583</v>
      </c>
      <c r="D26" s="16">
        <f t="shared" si="3"/>
        <v>808852.5</v>
      </c>
      <c r="E26" s="15">
        <f t="shared" si="4"/>
        <v>188742.35624787564</v>
      </c>
      <c r="F26" s="15">
        <f t="shared" si="5"/>
        <v>94371.178123937818</v>
      </c>
    </row>
    <row r="27" spans="1:8" x14ac:dyDescent="0.3">
      <c r="A27" s="11">
        <v>45170</v>
      </c>
      <c r="B27" s="15">
        <v>745126</v>
      </c>
      <c r="C27" s="15">
        <v>882659</v>
      </c>
      <c r="D27" s="16">
        <f t="shared" si="3"/>
        <v>813892.5</v>
      </c>
      <c r="E27" s="15">
        <f t="shared" si="4"/>
        <v>194501.03387385889</v>
      </c>
      <c r="F27" s="15">
        <f t="shared" si="5"/>
        <v>97250.516936929445</v>
      </c>
      <c r="H27" s="4"/>
    </row>
    <row r="28" spans="1:8" x14ac:dyDescent="0.3">
      <c r="A28" s="11">
        <v>45176</v>
      </c>
      <c r="B28" s="15">
        <v>748040</v>
      </c>
      <c r="C28" s="15">
        <v>892372</v>
      </c>
      <c r="D28" s="16">
        <f t="shared" si="3"/>
        <v>820206</v>
      </c>
      <c r="E28" s="15">
        <f t="shared" si="4"/>
        <v>204116.27188443355</v>
      </c>
      <c r="F28" s="15">
        <f t="shared" si="5"/>
        <v>102058.13594221677</v>
      </c>
    </row>
    <row r="29" spans="1:8" x14ac:dyDescent="0.3">
      <c r="A29" s="11">
        <v>45183</v>
      </c>
      <c r="B29" s="15">
        <v>749809</v>
      </c>
      <c r="C29" s="15">
        <v>900697</v>
      </c>
      <c r="D29" s="16">
        <f t="shared" si="3"/>
        <v>825253</v>
      </c>
      <c r="E29" s="15">
        <f t="shared" si="4"/>
        <v>213387.85599935157</v>
      </c>
      <c r="F29" s="15">
        <f t="shared" si="5"/>
        <v>106693.92799967578</v>
      </c>
    </row>
    <row r="30" spans="1:8" x14ac:dyDescent="0.3">
      <c r="A30" s="11">
        <v>45201</v>
      </c>
      <c r="B30" s="15">
        <v>758182</v>
      </c>
      <c r="C30" s="15">
        <v>918735</v>
      </c>
      <c r="D30" s="16">
        <f t="shared" si="3"/>
        <v>838458.5</v>
      </c>
      <c r="E30" s="15">
        <f t="shared" si="4"/>
        <v>227056.23007968752</v>
      </c>
      <c r="F30" s="15">
        <f t="shared" si="5"/>
        <v>113528.11503984376</v>
      </c>
    </row>
    <row r="31" spans="1:8" x14ac:dyDescent="0.3">
      <c r="A31" s="11">
        <v>45217</v>
      </c>
      <c r="B31" s="15">
        <v>768197</v>
      </c>
      <c r="C31" s="15">
        <v>939132</v>
      </c>
      <c r="D31" s="16">
        <f t="shared" si="3"/>
        <v>853664.5</v>
      </c>
      <c r="E31" s="15">
        <f t="shared" si="4"/>
        <v>241738.59528424501</v>
      </c>
      <c r="F31" s="15">
        <f t="shared" si="5"/>
        <v>120869.2976421225</v>
      </c>
      <c r="H31" s="8"/>
    </row>
    <row r="32" spans="1:8" x14ac:dyDescent="0.3">
      <c r="A32" s="11">
        <v>45225</v>
      </c>
      <c r="B32" s="19">
        <v>772193</v>
      </c>
      <c r="C32" s="19">
        <v>948428</v>
      </c>
      <c r="D32" s="18">
        <f t="shared" si="3"/>
        <v>860310.5</v>
      </c>
      <c r="E32" s="19">
        <f t="shared" si="4"/>
        <v>249233.92716482241</v>
      </c>
      <c r="F32" s="19">
        <f t="shared" si="5"/>
        <v>124616.9635824112</v>
      </c>
    </row>
    <row r="33" spans="1:8" x14ac:dyDescent="0.3">
      <c r="A33" s="11">
        <v>45231</v>
      </c>
      <c r="B33" s="19">
        <v>776570</v>
      </c>
      <c r="C33" s="19">
        <v>954395</v>
      </c>
      <c r="D33" s="18">
        <f t="shared" si="3"/>
        <v>865482.5</v>
      </c>
      <c r="E33" s="19">
        <f t="shared" si="4"/>
        <v>251482.52672899564</v>
      </c>
      <c r="F33" s="19">
        <f t="shared" si="5"/>
        <v>125741.26336449782</v>
      </c>
    </row>
    <row r="34" spans="1:8" x14ac:dyDescent="0.3">
      <c r="A34" s="11">
        <v>45236</v>
      </c>
      <c r="B34" s="19">
        <v>778784</v>
      </c>
      <c r="C34" s="19">
        <v>959112</v>
      </c>
      <c r="D34" s="18">
        <f t="shared" si="3"/>
        <v>868948</v>
      </c>
      <c r="E34" s="19">
        <f t="shared" si="4"/>
        <v>255022.30327561547</v>
      </c>
      <c r="F34" s="19">
        <f t="shared" si="5"/>
        <v>127511.15163780774</v>
      </c>
    </row>
    <row r="35" spans="1:8" x14ac:dyDescent="0.3">
      <c r="A35" s="11">
        <v>45245</v>
      </c>
      <c r="B35" s="15">
        <v>783505</v>
      </c>
      <c r="C35" s="15">
        <v>969657</v>
      </c>
      <c r="D35" s="16">
        <f t="shared" si="3"/>
        <v>876581</v>
      </c>
      <c r="E35" s="15">
        <f t="shared" si="4"/>
        <v>263258.6830628764</v>
      </c>
      <c r="F35" s="15">
        <f t="shared" si="5"/>
        <v>131629.3415314382</v>
      </c>
    </row>
    <row r="36" spans="1:8" x14ac:dyDescent="0.3">
      <c r="A36" s="11">
        <v>45261</v>
      </c>
      <c r="B36" s="19">
        <v>795875</v>
      </c>
      <c r="C36" s="19">
        <v>998102</v>
      </c>
      <c r="D36" s="18">
        <f t="shared" si="3"/>
        <v>896988.5</v>
      </c>
      <c r="E36" s="19">
        <f t="shared" si="4"/>
        <v>285992.1660780239</v>
      </c>
      <c r="F36" s="19">
        <f t="shared" si="5"/>
        <v>142996.08303901195</v>
      </c>
    </row>
    <row r="37" spans="1:8" x14ac:dyDescent="0.3">
      <c r="A37" s="11">
        <v>45265</v>
      </c>
      <c r="B37" s="19">
        <v>798865</v>
      </c>
      <c r="C37" s="19">
        <v>1004623</v>
      </c>
      <c r="D37" s="18">
        <f t="shared" si="3"/>
        <v>901744</v>
      </c>
      <c r="E37" s="19">
        <f t="shared" si="4"/>
        <v>290985.75416676328</v>
      </c>
      <c r="F37" s="19">
        <f t="shared" si="5"/>
        <v>145492.87708338164</v>
      </c>
    </row>
    <row r="38" spans="1:8" x14ac:dyDescent="0.3">
      <c r="A38" s="11">
        <v>45270</v>
      </c>
      <c r="B38" s="19">
        <v>803841</v>
      </c>
      <c r="C38" s="19">
        <v>1012393</v>
      </c>
      <c r="D38" s="18">
        <f t="shared" si="3"/>
        <v>908117</v>
      </c>
      <c r="E38" s="19">
        <f t="shared" si="4"/>
        <v>294937.06686003372</v>
      </c>
      <c r="F38" s="19">
        <f t="shared" si="5"/>
        <v>147468.53343001686</v>
      </c>
      <c r="H38" s="2"/>
    </row>
    <row r="39" spans="1:8" x14ac:dyDescent="0.3">
      <c r="A39" s="11">
        <v>45278</v>
      </c>
      <c r="B39" s="15">
        <v>809313</v>
      </c>
      <c r="C39" s="15">
        <v>1022938</v>
      </c>
      <c r="D39" s="16">
        <f t="shared" si="3"/>
        <v>916125.5</v>
      </c>
      <c r="E39" s="15">
        <f t="shared" si="4"/>
        <v>302111.37226195243</v>
      </c>
      <c r="F39" s="15">
        <f t="shared" si="5"/>
        <v>151055.68613097622</v>
      </c>
    </row>
    <row r="40" spans="1:8" x14ac:dyDescent="0.3">
      <c r="A40" s="11">
        <v>45287</v>
      </c>
      <c r="B40" s="19">
        <v>823374</v>
      </c>
      <c r="C40" s="19">
        <v>1052215</v>
      </c>
      <c r="D40" s="18">
        <f t="shared" si="3"/>
        <v>937794.5</v>
      </c>
      <c r="E40" s="19">
        <f t="shared" si="4"/>
        <v>323630.04582702147</v>
      </c>
      <c r="F40" s="19">
        <f t="shared" si="5"/>
        <v>161815.02291351074</v>
      </c>
    </row>
    <row r="41" spans="1:8" x14ac:dyDescent="0.3">
      <c r="A41" s="11">
        <v>45292</v>
      </c>
      <c r="B41" s="15">
        <v>832727</v>
      </c>
      <c r="C41" s="15">
        <v>1066368</v>
      </c>
      <c r="D41" s="18">
        <f t="shared" si="3"/>
        <v>949547.5</v>
      </c>
      <c r="E41" s="19">
        <f t="shared" si="4"/>
        <v>330418.27092641231</v>
      </c>
      <c r="F41" s="19">
        <f t="shared" si="5"/>
        <v>165209.13546320616</v>
      </c>
    </row>
    <row r="42" spans="1:8" x14ac:dyDescent="0.3">
      <c r="A42" s="11">
        <v>45298</v>
      </c>
      <c r="B42" s="19">
        <v>839294</v>
      </c>
      <c r="C42" s="19">
        <v>1085932</v>
      </c>
      <c r="D42" s="18">
        <f t="shared" si="3"/>
        <v>962613</v>
      </c>
      <c r="E42" s="19">
        <f t="shared" si="4"/>
        <v>348798.80459657544</v>
      </c>
      <c r="F42" s="19">
        <f t="shared" si="5"/>
        <v>174399.40229828772</v>
      </c>
    </row>
    <row r="43" spans="1:8" x14ac:dyDescent="0.3">
      <c r="B43" s="20"/>
      <c r="C43" s="20"/>
      <c r="D43" s="21"/>
      <c r="E43" s="20"/>
      <c r="F43" s="20"/>
    </row>
    <row r="44" spans="1:8" x14ac:dyDescent="0.3">
      <c r="B44" s="20"/>
      <c r="C44" s="20"/>
      <c r="D44" s="21"/>
      <c r="E44" s="20"/>
      <c r="F44" s="20"/>
    </row>
    <row r="45" spans="1:8" x14ac:dyDescent="0.3">
      <c r="B45" s="20"/>
      <c r="C45" s="20"/>
      <c r="D45" s="21"/>
      <c r="E45" s="20"/>
      <c r="F45" s="20"/>
    </row>
    <row r="46" spans="1:8" x14ac:dyDescent="0.3">
      <c r="B46" s="20"/>
      <c r="C46" s="20"/>
      <c r="D46" s="21"/>
      <c r="E46" s="20"/>
      <c r="F46" s="20"/>
    </row>
    <row r="47" spans="1:8" x14ac:dyDescent="0.3">
      <c r="B47" s="20"/>
      <c r="C47" s="20"/>
      <c r="D47" s="21"/>
      <c r="E47" s="20"/>
      <c r="F47" s="20"/>
    </row>
    <row r="48" spans="1:8" x14ac:dyDescent="0.3">
      <c r="B48" s="20"/>
      <c r="C48" s="20"/>
      <c r="D48" s="21"/>
      <c r="E48" s="20"/>
      <c r="F48" s="20"/>
    </row>
    <row r="49" spans="2:6" x14ac:dyDescent="0.3">
      <c r="B49" s="20"/>
      <c r="C49" s="20"/>
      <c r="D49" s="21"/>
      <c r="E49" s="20"/>
      <c r="F49" s="20"/>
    </row>
    <row r="50" spans="2:6" x14ac:dyDescent="0.3">
      <c r="B50" s="20"/>
      <c r="C50" s="20"/>
      <c r="D50" s="21"/>
      <c r="E50" s="20"/>
      <c r="F50" s="20"/>
    </row>
    <row r="51" spans="2:6" x14ac:dyDescent="0.3">
      <c r="B51" s="20"/>
      <c r="C51" s="20"/>
      <c r="D51" s="21"/>
      <c r="E51" s="20"/>
      <c r="F51" s="20"/>
    </row>
    <row r="52" spans="2:6" x14ac:dyDescent="0.3">
      <c r="B52" s="20"/>
      <c r="C52" s="20"/>
      <c r="D52" s="21"/>
      <c r="E52" s="20"/>
      <c r="F52" s="20"/>
    </row>
    <row r="53" spans="2:6" x14ac:dyDescent="0.3">
      <c r="B53" s="20"/>
      <c r="C53" s="20"/>
      <c r="D53" s="21"/>
      <c r="E53" s="20"/>
      <c r="F53" s="20"/>
    </row>
    <row r="54" spans="2:6" x14ac:dyDescent="0.3">
      <c r="B54" s="20"/>
      <c r="C54" s="20"/>
      <c r="D54" s="21"/>
      <c r="E54" s="20"/>
      <c r="F54" s="20"/>
    </row>
    <row r="55" spans="2:6" x14ac:dyDescent="0.3">
      <c r="B55" s="20"/>
      <c r="C55" s="20"/>
      <c r="D55" s="21"/>
      <c r="E55" s="20"/>
      <c r="F55" s="20"/>
    </row>
    <row r="56" spans="2:6" x14ac:dyDescent="0.3">
      <c r="B56" s="20"/>
      <c r="C56" s="20"/>
      <c r="D56" s="21"/>
      <c r="E56" s="20"/>
      <c r="F56" s="20"/>
    </row>
    <row r="57" spans="2:6" x14ac:dyDescent="0.3">
      <c r="B57" s="20"/>
      <c r="C57" s="20"/>
      <c r="D57" s="21"/>
      <c r="E57" s="20"/>
      <c r="F57" s="20"/>
    </row>
    <row r="58" spans="2:6" x14ac:dyDescent="0.3">
      <c r="B58" s="20"/>
      <c r="C58" s="20"/>
      <c r="D58" s="21"/>
      <c r="E58" s="20"/>
      <c r="F58" s="20"/>
    </row>
    <row r="59" spans="2:6" x14ac:dyDescent="0.3">
      <c r="B59" s="20"/>
      <c r="C59" s="20"/>
      <c r="D59" s="21"/>
      <c r="E59" s="20"/>
      <c r="F59" s="20"/>
    </row>
    <row r="60" spans="2:6" x14ac:dyDescent="0.3">
      <c r="B60" s="20"/>
      <c r="C60" s="20"/>
      <c r="D60" s="21"/>
      <c r="E60" s="20"/>
      <c r="F60" s="20"/>
    </row>
    <row r="61" spans="2:6" x14ac:dyDescent="0.3">
      <c r="B61" s="20"/>
      <c r="C61" s="20"/>
      <c r="D61" s="21"/>
      <c r="E61" s="20"/>
      <c r="F61" s="20"/>
    </row>
    <row r="62" spans="2:6" x14ac:dyDescent="0.3">
      <c r="B62" s="20"/>
      <c r="C62" s="20"/>
      <c r="D62" s="21"/>
      <c r="E62" s="20"/>
      <c r="F62" s="20"/>
    </row>
    <row r="63" spans="2:6" x14ac:dyDescent="0.3">
      <c r="B63" s="20"/>
      <c r="C63" s="20"/>
      <c r="D63" s="21"/>
      <c r="E63" s="20"/>
      <c r="F63" s="20"/>
    </row>
    <row r="64" spans="2:6" x14ac:dyDescent="0.3">
      <c r="B64" s="20"/>
      <c r="C64" s="20"/>
      <c r="D64" s="21"/>
      <c r="E64" s="20"/>
      <c r="F64" s="20"/>
    </row>
    <row r="65" spans="2:6" x14ac:dyDescent="0.3">
      <c r="B65" s="20"/>
      <c r="C65" s="20"/>
      <c r="D65" s="21"/>
      <c r="E65" s="20"/>
      <c r="F65" s="20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E52B5-6D17-41BE-97E4-294D28BF97EE}">
  <dimension ref="B2:Z187"/>
  <sheetViews>
    <sheetView zoomScale="85" zoomScaleNormal="85" workbookViewId="0">
      <selection activeCell="G9" sqref="G9"/>
    </sheetView>
  </sheetViews>
  <sheetFormatPr defaultRowHeight="14.4" x14ac:dyDescent="0.3"/>
  <cols>
    <col min="1" max="1" width="11.44140625" customWidth="1"/>
    <col min="3" max="3" width="17.33203125" customWidth="1"/>
    <col min="4" max="4" width="16.44140625" customWidth="1"/>
    <col min="5" max="5" width="21.5546875" customWidth="1"/>
    <col min="8" max="10" width="21.6640625" customWidth="1"/>
    <col min="11" max="11" width="12.6640625" bestFit="1" customWidth="1"/>
    <col min="12" max="12" width="12.33203125" customWidth="1"/>
    <col min="15" max="15" width="19.5546875" customWidth="1"/>
    <col min="18" max="18" width="14" customWidth="1"/>
    <col min="22" max="23" width="11.88671875" bestFit="1" customWidth="1"/>
    <col min="25" max="25" width="9.88671875" bestFit="1" customWidth="1"/>
    <col min="26" max="26" width="11.6640625" bestFit="1" customWidth="1"/>
  </cols>
  <sheetData>
    <row r="2" spans="2:7" x14ac:dyDescent="0.3">
      <c r="B2" t="s">
        <v>0</v>
      </c>
      <c r="C2" t="s">
        <v>3</v>
      </c>
      <c r="D2" t="s">
        <v>2</v>
      </c>
      <c r="E2" t="s">
        <v>1</v>
      </c>
    </row>
    <row r="3" spans="2:7" x14ac:dyDescent="0.3">
      <c r="B3">
        <v>1</v>
      </c>
      <c r="C3" s="6">
        <v>44979.791666666664</v>
      </c>
      <c r="D3" s="2">
        <v>198918</v>
      </c>
      <c r="E3" s="2">
        <v>438000</v>
      </c>
    </row>
    <row r="4" spans="2:7" x14ac:dyDescent="0.3">
      <c r="B4">
        <v>2</v>
      </c>
      <c r="C4" s="1">
        <f>C3+7</f>
        <v>44986.791666666664</v>
      </c>
      <c r="D4" s="2">
        <v>203844</v>
      </c>
      <c r="E4" s="2">
        <v>498000</v>
      </c>
    </row>
    <row r="5" spans="2:7" x14ac:dyDescent="0.3">
      <c r="B5">
        <v>3</v>
      </c>
      <c r="C5" s="1">
        <f>C4+7</f>
        <v>44993.791666666664</v>
      </c>
      <c r="D5" s="2">
        <v>206360</v>
      </c>
      <c r="E5" s="2">
        <v>539000</v>
      </c>
    </row>
    <row r="6" spans="2:7" x14ac:dyDescent="0.3">
      <c r="B6">
        <v>4</v>
      </c>
      <c r="C6" s="1">
        <f>C5+7</f>
        <v>45000.791666666664</v>
      </c>
      <c r="D6" s="2">
        <v>208128</v>
      </c>
      <c r="E6" s="2">
        <v>556000</v>
      </c>
    </row>
    <row r="7" spans="2:7" x14ac:dyDescent="0.3">
      <c r="B7">
        <v>5</v>
      </c>
      <c r="C7" s="1">
        <f>C6+7</f>
        <v>45007.791666666664</v>
      </c>
      <c r="D7" s="2">
        <v>209391</v>
      </c>
      <c r="E7" s="2">
        <v>569000</v>
      </c>
    </row>
    <row r="8" spans="2:7" x14ac:dyDescent="0.3">
      <c r="B8">
        <v>6</v>
      </c>
      <c r="C8" s="1">
        <f>C7+7</f>
        <v>45014.791666666664</v>
      </c>
      <c r="D8" s="2">
        <v>210422</v>
      </c>
      <c r="E8" s="2">
        <v>584000</v>
      </c>
      <c r="G8" s="2"/>
    </row>
    <row r="9" spans="2:7" x14ac:dyDescent="0.3">
      <c r="C9" s="1"/>
      <c r="D9" s="2"/>
      <c r="E9" s="2"/>
      <c r="F9" s="2"/>
    </row>
    <row r="10" spans="2:7" x14ac:dyDescent="0.3">
      <c r="C10" s="1"/>
      <c r="D10" s="2"/>
      <c r="E10" s="2"/>
    </row>
    <row r="11" spans="2:7" x14ac:dyDescent="0.3">
      <c r="E11" s="2"/>
    </row>
    <row r="28" spans="11:11" x14ac:dyDescent="0.3">
      <c r="K28" s="2"/>
    </row>
    <row r="33" spans="3:12" x14ac:dyDescent="0.3">
      <c r="H33" s="2"/>
      <c r="I33" s="2"/>
      <c r="J33" s="2"/>
      <c r="K33" s="2"/>
      <c r="L33" s="2"/>
    </row>
    <row r="37" spans="3:12" x14ac:dyDescent="0.3">
      <c r="C37" s="6"/>
      <c r="D37" s="7"/>
    </row>
    <row r="38" spans="3:12" x14ac:dyDescent="0.3">
      <c r="C38" s="6"/>
      <c r="D38" s="7"/>
    </row>
    <row r="39" spans="3:12" x14ac:dyDescent="0.3">
      <c r="C39" s="6"/>
      <c r="D39" s="7"/>
    </row>
    <row r="40" spans="3:12" x14ac:dyDescent="0.3">
      <c r="C40" s="6"/>
      <c r="D40" s="7"/>
    </row>
    <row r="41" spans="3:12" x14ac:dyDescent="0.3">
      <c r="C41" s="6"/>
      <c r="D41" s="7"/>
    </row>
    <row r="42" spans="3:12" x14ac:dyDescent="0.3">
      <c r="C42" s="6"/>
      <c r="D42" s="7"/>
    </row>
    <row r="43" spans="3:12" x14ac:dyDescent="0.3">
      <c r="C43" s="6"/>
      <c r="D43" s="7"/>
    </row>
    <row r="44" spans="3:12" x14ac:dyDescent="0.3">
      <c r="C44" s="6"/>
      <c r="D44" s="7"/>
    </row>
    <row r="45" spans="3:12" x14ac:dyDescent="0.3">
      <c r="C45" s="6"/>
      <c r="D45" s="7"/>
    </row>
    <row r="46" spans="3:12" x14ac:dyDescent="0.3">
      <c r="C46" s="6"/>
      <c r="D46" s="7"/>
    </row>
    <row r="47" spans="3:12" x14ac:dyDescent="0.3">
      <c r="C47" s="6"/>
      <c r="D47" s="7"/>
    </row>
    <row r="48" spans="3:12" x14ac:dyDescent="0.3">
      <c r="C48" s="6"/>
      <c r="D48" s="7"/>
    </row>
    <row r="49" spans="3:4" x14ac:dyDescent="0.3">
      <c r="C49" s="6"/>
      <c r="D49" s="7"/>
    </row>
    <row r="50" spans="3:4" x14ac:dyDescent="0.3">
      <c r="C50" s="6"/>
      <c r="D50" s="7"/>
    </row>
    <row r="51" spans="3:4" x14ac:dyDescent="0.3">
      <c r="C51" s="6"/>
      <c r="D51" s="7"/>
    </row>
    <row r="52" spans="3:4" x14ac:dyDescent="0.3">
      <c r="C52" s="6"/>
      <c r="D52" s="7"/>
    </row>
    <row r="53" spans="3:4" x14ac:dyDescent="0.3">
      <c r="C53" s="6"/>
      <c r="D53" s="7"/>
    </row>
    <row r="54" spans="3:4" x14ac:dyDescent="0.3">
      <c r="C54" s="6"/>
      <c r="D54" s="7"/>
    </row>
    <row r="55" spans="3:4" x14ac:dyDescent="0.3">
      <c r="C55" s="6"/>
      <c r="D55" s="7"/>
    </row>
    <row r="56" spans="3:4" x14ac:dyDescent="0.3">
      <c r="C56" s="6"/>
      <c r="D56" s="7"/>
    </row>
    <row r="57" spans="3:4" x14ac:dyDescent="0.3">
      <c r="C57" s="6"/>
      <c r="D57" s="7"/>
    </row>
    <row r="58" spans="3:4" x14ac:dyDescent="0.3">
      <c r="C58" s="6"/>
      <c r="D58" s="7"/>
    </row>
    <row r="59" spans="3:4" x14ac:dyDescent="0.3">
      <c r="C59" s="6"/>
      <c r="D59" s="7"/>
    </row>
    <row r="60" spans="3:4" x14ac:dyDescent="0.3">
      <c r="C60" s="6"/>
      <c r="D60" s="7"/>
    </row>
    <row r="61" spans="3:4" x14ac:dyDescent="0.3">
      <c r="C61" s="6"/>
      <c r="D61" s="7"/>
    </row>
    <row r="62" spans="3:4" x14ac:dyDescent="0.3">
      <c r="C62" s="6"/>
      <c r="D62" s="7"/>
    </row>
    <row r="63" spans="3:4" x14ac:dyDescent="0.3">
      <c r="C63" s="6"/>
      <c r="D63" s="7"/>
    </row>
    <row r="64" spans="3:4" x14ac:dyDescent="0.3">
      <c r="C64" s="6"/>
      <c r="D64" s="7"/>
    </row>
    <row r="65" spans="3:4" x14ac:dyDescent="0.3">
      <c r="C65" s="6"/>
      <c r="D65" s="7"/>
    </row>
    <row r="66" spans="3:4" x14ac:dyDescent="0.3">
      <c r="C66" s="6"/>
      <c r="D66" s="7"/>
    </row>
    <row r="67" spans="3:4" x14ac:dyDescent="0.3">
      <c r="C67" s="6"/>
      <c r="D67" s="7"/>
    </row>
    <row r="68" spans="3:4" x14ac:dyDescent="0.3">
      <c r="C68" s="6"/>
      <c r="D68" s="7"/>
    </row>
    <row r="69" spans="3:4" x14ac:dyDescent="0.3">
      <c r="C69" s="6"/>
      <c r="D69" s="7"/>
    </row>
    <row r="70" spans="3:4" x14ac:dyDescent="0.3">
      <c r="C70" s="6"/>
      <c r="D70" s="7"/>
    </row>
    <row r="71" spans="3:4" x14ac:dyDescent="0.3">
      <c r="C71" s="6"/>
      <c r="D71" s="7"/>
    </row>
    <row r="72" spans="3:4" x14ac:dyDescent="0.3">
      <c r="C72" s="6"/>
      <c r="D72" s="7"/>
    </row>
    <row r="73" spans="3:4" x14ac:dyDescent="0.3">
      <c r="C73" s="6"/>
      <c r="D73" s="7"/>
    </row>
    <row r="74" spans="3:4" x14ac:dyDescent="0.3">
      <c r="C74" s="6"/>
      <c r="D74" s="7"/>
    </row>
    <row r="75" spans="3:4" x14ac:dyDescent="0.3">
      <c r="C75" s="6"/>
      <c r="D75" s="7"/>
    </row>
    <row r="76" spans="3:4" x14ac:dyDescent="0.3">
      <c r="C76" s="6"/>
      <c r="D76" s="7"/>
    </row>
    <row r="77" spans="3:4" x14ac:dyDescent="0.3">
      <c r="C77" s="6"/>
      <c r="D77" s="7"/>
    </row>
    <row r="78" spans="3:4" x14ac:dyDescent="0.3">
      <c r="C78" s="6"/>
      <c r="D78" s="7"/>
    </row>
    <row r="79" spans="3:4" x14ac:dyDescent="0.3">
      <c r="C79" s="6"/>
      <c r="D79" s="7"/>
    </row>
    <row r="80" spans="3:4" x14ac:dyDescent="0.3">
      <c r="C80" s="6"/>
      <c r="D80" s="7"/>
    </row>
    <row r="81" spans="3:4" x14ac:dyDescent="0.3">
      <c r="C81" s="6"/>
      <c r="D81" s="7"/>
    </row>
    <row r="82" spans="3:4" x14ac:dyDescent="0.3">
      <c r="C82" s="6"/>
      <c r="D82" s="7"/>
    </row>
    <row r="83" spans="3:4" x14ac:dyDescent="0.3">
      <c r="C83" s="6"/>
      <c r="D83" s="7"/>
    </row>
    <row r="84" spans="3:4" x14ac:dyDescent="0.3">
      <c r="C84" s="6"/>
      <c r="D84" s="7"/>
    </row>
    <row r="85" spans="3:4" x14ac:dyDescent="0.3">
      <c r="C85" s="6"/>
      <c r="D85" s="7"/>
    </row>
    <row r="86" spans="3:4" x14ac:dyDescent="0.3">
      <c r="C86" s="6"/>
      <c r="D86" s="7"/>
    </row>
    <row r="87" spans="3:4" x14ac:dyDescent="0.3">
      <c r="C87" s="6"/>
      <c r="D87" s="7"/>
    </row>
    <row r="88" spans="3:4" x14ac:dyDescent="0.3">
      <c r="C88" s="6"/>
      <c r="D88" s="7"/>
    </row>
    <row r="89" spans="3:4" x14ac:dyDescent="0.3">
      <c r="C89" s="6"/>
      <c r="D89" s="7"/>
    </row>
    <row r="90" spans="3:4" x14ac:dyDescent="0.3">
      <c r="C90" s="6"/>
      <c r="D90" s="7"/>
    </row>
    <row r="91" spans="3:4" x14ac:dyDescent="0.3">
      <c r="C91" s="6"/>
      <c r="D91" s="7"/>
    </row>
    <row r="92" spans="3:4" x14ac:dyDescent="0.3">
      <c r="C92" s="6"/>
      <c r="D92" s="7"/>
    </row>
    <row r="93" spans="3:4" x14ac:dyDescent="0.3">
      <c r="C93" s="6"/>
      <c r="D93" s="7"/>
    </row>
    <row r="94" spans="3:4" x14ac:dyDescent="0.3">
      <c r="C94" s="6"/>
      <c r="D94" s="7"/>
    </row>
    <row r="95" spans="3:4" x14ac:dyDescent="0.3">
      <c r="C95" s="6"/>
      <c r="D95" s="7"/>
    </row>
    <row r="96" spans="3:4" x14ac:dyDescent="0.3">
      <c r="C96" s="6"/>
      <c r="D96" s="7"/>
    </row>
    <row r="97" spans="3:4" x14ac:dyDescent="0.3">
      <c r="C97" s="6"/>
      <c r="D97" s="7"/>
    </row>
    <row r="98" spans="3:4" x14ac:dyDescent="0.3">
      <c r="C98" s="6"/>
      <c r="D98" s="7"/>
    </row>
    <row r="99" spans="3:4" x14ac:dyDescent="0.3">
      <c r="C99" s="6"/>
      <c r="D99" s="7"/>
    </row>
    <row r="100" spans="3:4" x14ac:dyDescent="0.3">
      <c r="C100" s="6"/>
      <c r="D100" s="7"/>
    </row>
    <row r="101" spans="3:4" x14ac:dyDescent="0.3">
      <c r="C101" s="6"/>
      <c r="D101" s="7"/>
    </row>
    <row r="102" spans="3:4" x14ac:dyDescent="0.3">
      <c r="C102" s="6"/>
      <c r="D102" s="7"/>
    </row>
    <row r="103" spans="3:4" x14ac:dyDescent="0.3">
      <c r="C103" s="6"/>
      <c r="D103" s="7"/>
    </row>
    <row r="104" spans="3:4" x14ac:dyDescent="0.3">
      <c r="C104" s="6"/>
      <c r="D104" s="7"/>
    </row>
    <row r="105" spans="3:4" x14ac:dyDescent="0.3">
      <c r="C105" s="6"/>
      <c r="D105" s="7"/>
    </row>
    <row r="106" spans="3:4" x14ac:dyDescent="0.3">
      <c r="C106" s="6"/>
      <c r="D106" s="7"/>
    </row>
    <row r="107" spans="3:4" x14ac:dyDescent="0.3">
      <c r="C107" s="6"/>
      <c r="D107" s="7"/>
    </row>
    <row r="108" spans="3:4" x14ac:dyDescent="0.3">
      <c r="C108" s="6"/>
      <c r="D108" s="7"/>
    </row>
    <row r="109" spans="3:4" x14ac:dyDescent="0.3">
      <c r="C109" s="6"/>
      <c r="D109" s="7"/>
    </row>
    <row r="110" spans="3:4" x14ac:dyDescent="0.3">
      <c r="C110" s="6"/>
      <c r="D110" s="7"/>
    </row>
    <row r="111" spans="3:4" x14ac:dyDescent="0.3">
      <c r="C111" s="6"/>
      <c r="D111" s="7"/>
    </row>
    <row r="112" spans="3:4" x14ac:dyDescent="0.3">
      <c r="C112" s="6"/>
      <c r="D112" s="7"/>
    </row>
    <row r="113" spans="3:4" x14ac:dyDescent="0.3">
      <c r="C113" s="6"/>
      <c r="D113" s="7"/>
    </row>
    <row r="114" spans="3:4" x14ac:dyDescent="0.3">
      <c r="C114" s="6"/>
      <c r="D114" s="7"/>
    </row>
    <row r="115" spans="3:4" x14ac:dyDescent="0.3">
      <c r="C115" s="6"/>
      <c r="D115" s="7"/>
    </row>
    <row r="116" spans="3:4" x14ac:dyDescent="0.3">
      <c r="C116" s="6"/>
      <c r="D116" s="7"/>
    </row>
    <row r="117" spans="3:4" x14ac:dyDescent="0.3">
      <c r="C117" s="6"/>
      <c r="D117" s="7"/>
    </row>
    <row r="118" spans="3:4" x14ac:dyDescent="0.3">
      <c r="C118" s="6"/>
      <c r="D118" s="7"/>
    </row>
    <row r="119" spans="3:4" x14ac:dyDescent="0.3">
      <c r="C119" s="6"/>
      <c r="D119" s="7"/>
    </row>
    <row r="120" spans="3:4" x14ac:dyDescent="0.3">
      <c r="C120" s="6"/>
      <c r="D120" s="7"/>
    </row>
    <row r="121" spans="3:4" x14ac:dyDescent="0.3">
      <c r="C121" s="6"/>
      <c r="D121" s="7"/>
    </row>
    <row r="122" spans="3:4" x14ac:dyDescent="0.3">
      <c r="C122" s="6"/>
      <c r="D122" s="7"/>
    </row>
    <row r="123" spans="3:4" x14ac:dyDescent="0.3">
      <c r="C123" s="6"/>
      <c r="D123" s="7"/>
    </row>
    <row r="124" spans="3:4" x14ac:dyDescent="0.3">
      <c r="C124" s="6"/>
      <c r="D124" s="7"/>
    </row>
    <row r="125" spans="3:4" x14ac:dyDescent="0.3">
      <c r="C125" s="6"/>
      <c r="D125" s="7"/>
    </row>
    <row r="126" spans="3:4" x14ac:dyDescent="0.3">
      <c r="C126" s="6"/>
      <c r="D126" s="7"/>
    </row>
    <row r="127" spans="3:4" x14ac:dyDescent="0.3">
      <c r="C127" s="6"/>
      <c r="D127" s="7"/>
    </row>
    <row r="128" spans="3:4" x14ac:dyDescent="0.3">
      <c r="C128" s="6"/>
      <c r="D128" s="7"/>
    </row>
    <row r="129" spans="3:4" x14ac:dyDescent="0.3">
      <c r="C129" s="6"/>
      <c r="D129" s="7"/>
    </row>
    <row r="130" spans="3:4" x14ac:dyDescent="0.3">
      <c r="C130" s="6"/>
      <c r="D130" s="7"/>
    </row>
    <row r="131" spans="3:4" x14ac:dyDescent="0.3">
      <c r="C131" s="6"/>
      <c r="D131" s="7"/>
    </row>
    <row r="132" spans="3:4" x14ac:dyDescent="0.3">
      <c r="C132" s="6"/>
      <c r="D132" s="7"/>
    </row>
    <row r="133" spans="3:4" x14ac:dyDescent="0.3">
      <c r="C133" s="6"/>
      <c r="D133" s="7"/>
    </row>
    <row r="134" spans="3:4" x14ac:dyDescent="0.3">
      <c r="C134" s="6"/>
      <c r="D134" s="7"/>
    </row>
    <row r="135" spans="3:4" x14ac:dyDescent="0.3">
      <c r="C135" s="6"/>
      <c r="D135" s="7"/>
    </row>
    <row r="136" spans="3:4" x14ac:dyDescent="0.3">
      <c r="C136" s="6"/>
      <c r="D136" s="7"/>
    </row>
    <row r="137" spans="3:4" x14ac:dyDescent="0.3">
      <c r="C137" s="6"/>
      <c r="D137" s="7"/>
    </row>
    <row r="138" spans="3:4" x14ac:dyDescent="0.3">
      <c r="C138" s="6"/>
      <c r="D138" s="7"/>
    </row>
    <row r="139" spans="3:4" x14ac:dyDescent="0.3">
      <c r="C139" s="6"/>
      <c r="D139" s="7"/>
    </row>
    <row r="140" spans="3:4" x14ac:dyDescent="0.3">
      <c r="C140" s="6"/>
      <c r="D140" s="7"/>
    </row>
    <row r="141" spans="3:4" x14ac:dyDescent="0.3">
      <c r="C141" s="6"/>
      <c r="D141" s="7"/>
    </row>
    <row r="142" spans="3:4" x14ac:dyDescent="0.3">
      <c r="C142" s="6"/>
      <c r="D142" s="7"/>
    </row>
    <row r="143" spans="3:4" x14ac:dyDescent="0.3">
      <c r="C143" s="6"/>
      <c r="D143" s="7"/>
    </row>
    <row r="144" spans="3:4" x14ac:dyDescent="0.3">
      <c r="C144" s="6"/>
      <c r="D144" s="7"/>
    </row>
    <row r="145" spans="3:4" x14ac:dyDescent="0.3">
      <c r="C145" s="6"/>
      <c r="D145" s="7"/>
    </row>
    <row r="146" spans="3:4" x14ac:dyDescent="0.3">
      <c r="C146" s="6"/>
      <c r="D146" s="7"/>
    </row>
    <row r="147" spans="3:4" x14ac:dyDescent="0.3">
      <c r="C147" s="6"/>
      <c r="D147" s="7"/>
    </row>
    <row r="148" spans="3:4" x14ac:dyDescent="0.3">
      <c r="C148" s="6"/>
      <c r="D148" s="7"/>
    </row>
    <row r="149" spans="3:4" x14ac:dyDescent="0.3">
      <c r="C149" s="6"/>
      <c r="D149" s="7"/>
    </row>
    <row r="150" spans="3:4" x14ac:dyDescent="0.3">
      <c r="C150" s="6"/>
      <c r="D150" s="7"/>
    </row>
    <row r="151" spans="3:4" x14ac:dyDescent="0.3">
      <c r="C151" s="6"/>
      <c r="D151" s="7"/>
    </row>
    <row r="152" spans="3:4" x14ac:dyDescent="0.3">
      <c r="C152" s="6"/>
      <c r="D152" s="7"/>
    </row>
    <row r="153" spans="3:4" x14ac:dyDescent="0.3">
      <c r="C153" s="6"/>
      <c r="D153" s="7"/>
    </row>
    <row r="154" spans="3:4" x14ac:dyDescent="0.3">
      <c r="C154" s="6"/>
      <c r="D154" s="7"/>
    </row>
    <row r="155" spans="3:4" x14ac:dyDescent="0.3">
      <c r="C155" s="6"/>
      <c r="D155" s="7"/>
    </row>
    <row r="156" spans="3:4" x14ac:dyDescent="0.3">
      <c r="C156" s="6"/>
      <c r="D156" s="7"/>
    </row>
    <row r="157" spans="3:4" x14ac:dyDescent="0.3">
      <c r="C157" s="6"/>
      <c r="D157" s="7"/>
    </row>
    <row r="158" spans="3:4" x14ac:dyDescent="0.3">
      <c r="C158" s="6"/>
      <c r="D158" s="7"/>
    </row>
    <row r="159" spans="3:4" x14ac:dyDescent="0.3">
      <c r="C159" s="6"/>
      <c r="D159" s="7"/>
    </row>
    <row r="160" spans="3:4" x14ac:dyDescent="0.3">
      <c r="C160" s="6"/>
      <c r="D160" s="7"/>
    </row>
    <row r="161" spans="3:26" x14ac:dyDescent="0.3">
      <c r="C161" s="6"/>
      <c r="D161" s="7"/>
    </row>
    <row r="162" spans="3:26" x14ac:dyDescent="0.3">
      <c r="C162" s="6"/>
      <c r="D162" s="7"/>
    </row>
    <row r="163" spans="3:26" x14ac:dyDescent="0.3">
      <c r="C163" s="6"/>
      <c r="D163" s="7"/>
    </row>
    <row r="164" spans="3:26" x14ac:dyDescent="0.3">
      <c r="C164" s="6"/>
      <c r="D164" s="7"/>
    </row>
    <row r="165" spans="3:26" x14ac:dyDescent="0.3">
      <c r="C165" s="6"/>
      <c r="D165" s="7"/>
    </row>
    <row r="166" spans="3:26" x14ac:dyDescent="0.3">
      <c r="C166" s="6"/>
      <c r="D166" s="7"/>
    </row>
    <row r="167" spans="3:26" x14ac:dyDescent="0.3">
      <c r="C167" s="6"/>
      <c r="D167" s="7"/>
      <c r="Y167" s="6"/>
      <c r="Z167" s="7"/>
    </row>
    <row r="168" spans="3:26" x14ac:dyDescent="0.3">
      <c r="C168" s="6"/>
      <c r="D168" s="7"/>
      <c r="Y168" s="6"/>
      <c r="Z168" s="7"/>
    </row>
    <row r="169" spans="3:26" x14ac:dyDescent="0.3">
      <c r="C169" s="6"/>
      <c r="D169" s="7"/>
      <c r="Y169" s="6"/>
      <c r="Z169" s="7"/>
    </row>
    <row r="170" spans="3:26" x14ac:dyDescent="0.3">
      <c r="C170" s="6"/>
      <c r="D170" s="7"/>
      <c r="Y170" s="6"/>
      <c r="Z170" s="7"/>
    </row>
    <row r="171" spans="3:26" x14ac:dyDescent="0.3">
      <c r="C171" s="6"/>
      <c r="D171" s="7"/>
      <c r="Y171" s="6"/>
      <c r="Z171" s="7"/>
    </row>
    <row r="172" spans="3:26" x14ac:dyDescent="0.3">
      <c r="C172" s="6"/>
      <c r="D172" s="7"/>
      <c r="Y172" s="6"/>
      <c r="Z172" s="7"/>
    </row>
    <row r="173" spans="3:26" x14ac:dyDescent="0.3">
      <c r="C173" s="6"/>
      <c r="D173" s="7"/>
      <c r="Y173" s="6"/>
      <c r="Z173" s="7"/>
    </row>
    <row r="174" spans="3:26" x14ac:dyDescent="0.3">
      <c r="C174" s="6"/>
      <c r="D174" s="7"/>
      <c r="Y174" s="8"/>
    </row>
    <row r="175" spans="3:26" x14ac:dyDescent="0.3">
      <c r="C175" s="6"/>
      <c r="D175" s="7"/>
    </row>
    <row r="176" spans="3:26" x14ac:dyDescent="0.3">
      <c r="C176" s="6"/>
      <c r="D176" s="7"/>
    </row>
    <row r="177" spans="3:25" x14ac:dyDescent="0.3">
      <c r="C177" s="6"/>
      <c r="D177" s="7"/>
    </row>
    <row r="178" spans="3:25" x14ac:dyDescent="0.3">
      <c r="C178" s="6"/>
      <c r="D178" s="7"/>
    </row>
    <row r="179" spans="3:25" x14ac:dyDescent="0.3">
      <c r="C179" s="6"/>
      <c r="D179" s="7"/>
    </row>
    <row r="180" spans="3:25" x14ac:dyDescent="0.3">
      <c r="C180" s="6"/>
      <c r="D180" s="7"/>
    </row>
    <row r="181" spans="3:25" x14ac:dyDescent="0.3">
      <c r="C181" s="6"/>
      <c r="D181" s="7"/>
    </row>
    <row r="182" spans="3:25" x14ac:dyDescent="0.3">
      <c r="C182" s="6"/>
      <c r="D182" s="7"/>
      <c r="Y182" s="2"/>
    </row>
    <row r="183" spans="3:25" x14ac:dyDescent="0.3">
      <c r="C183" s="6"/>
      <c r="D183" s="7"/>
    </row>
    <row r="184" spans="3:25" x14ac:dyDescent="0.3">
      <c r="C184" s="6"/>
      <c r="D184" s="7"/>
    </row>
    <row r="185" spans="3:25" x14ac:dyDescent="0.3">
      <c r="C185" s="6"/>
      <c r="D185" s="7"/>
    </row>
    <row r="186" spans="3:25" x14ac:dyDescent="0.3">
      <c r="C186" s="6"/>
      <c r="D186" s="7"/>
    </row>
    <row r="187" spans="3:25" x14ac:dyDescent="0.3">
      <c r="C187" s="6"/>
      <c r="D187" s="7"/>
    </row>
  </sheetData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537C4-C23F-40E0-8999-9838FF61864C}">
  <dimension ref="B2:I188"/>
  <sheetViews>
    <sheetView workbookViewId="0">
      <selection activeCell="H2" sqref="H2"/>
    </sheetView>
  </sheetViews>
  <sheetFormatPr defaultRowHeight="14.4" x14ac:dyDescent="0.3"/>
  <cols>
    <col min="1" max="1" width="11.44140625" customWidth="1"/>
    <col min="3" max="3" width="15" customWidth="1"/>
    <col min="4" max="4" width="18.88671875" customWidth="1"/>
    <col min="8" max="8" width="21.6640625" customWidth="1"/>
  </cols>
  <sheetData>
    <row r="2" spans="2:6" x14ac:dyDescent="0.3">
      <c r="B2" t="s">
        <v>0</v>
      </c>
      <c r="C2" t="s">
        <v>3</v>
      </c>
      <c r="D2" t="s">
        <v>8</v>
      </c>
      <c r="E2" t="s">
        <v>1</v>
      </c>
    </row>
    <row r="3" spans="2:6" x14ac:dyDescent="0.3">
      <c r="B3">
        <v>1</v>
      </c>
      <c r="C3" s="1">
        <v>44979</v>
      </c>
      <c r="D3" s="2">
        <v>1976</v>
      </c>
      <c r="E3" s="2">
        <v>438000</v>
      </c>
    </row>
    <row r="4" spans="2:6" x14ac:dyDescent="0.3">
      <c r="B4">
        <v>2</v>
      </c>
      <c r="C4" s="1">
        <f>C3+7</f>
        <v>44986</v>
      </c>
      <c r="D4" s="2">
        <v>2467</v>
      </c>
      <c r="E4" s="2">
        <v>498000</v>
      </c>
    </row>
    <row r="5" spans="2:6" x14ac:dyDescent="0.3">
      <c r="B5">
        <v>3</v>
      </c>
      <c r="C5" s="1">
        <f>C4+7</f>
        <v>44993</v>
      </c>
      <c r="D5" s="2">
        <v>2679</v>
      </c>
      <c r="E5" s="2">
        <v>539000</v>
      </c>
    </row>
    <row r="6" spans="2:6" x14ac:dyDescent="0.3">
      <c r="B6">
        <v>4</v>
      </c>
      <c r="C6" s="1">
        <f>C5+7</f>
        <v>45000</v>
      </c>
      <c r="D6" s="2">
        <v>2845</v>
      </c>
      <c r="E6" s="2">
        <v>556000</v>
      </c>
    </row>
    <row r="7" spans="2:6" x14ac:dyDescent="0.3">
      <c r="B7">
        <v>5</v>
      </c>
      <c r="C7" s="1">
        <f>C6+7</f>
        <v>45007</v>
      </c>
      <c r="D7" s="2">
        <v>2945</v>
      </c>
      <c r="E7" s="2">
        <v>569000</v>
      </c>
    </row>
    <row r="8" spans="2:6" x14ac:dyDescent="0.3">
      <c r="B8">
        <v>6</v>
      </c>
      <c r="C8" s="1">
        <f>C7+7</f>
        <v>45014</v>
      </c>
      <c r="D8" s="2">
        <v>3031</v>
      </c>
      <c r="E8" s="2">
        <v>584000</v>
      </c>
    </row>
    <row r="9" spans="2:6" x14ac:dyDescent="0.3">
      <c r="C9" s="1"/>
      <c r="D9" s="2"/>
      <c r="E9" s="2"/>
      <c r="F9" s="2"/>
    </row>
    <row r="10" spans="2:6" x14ac:dyDescent="0.3">
      <c r="C10" s="1"/>
      <c r="D10" s="2"/>
      <c r="E10" s="2"/>
    </row>
    <row r="11" spans="2:6" x14ac:dyDescent="0.3">
      <c r="E11" s="2"/>
    </row>
    <row r="28" spans="9:9" x14ac:dyDescent="0.3">
      <c r="I28" s="2"/>
    </row>
    <row r="38" spans="3:4" x14ac:dyDescent="0.3">
      <c r="C38" s="6"/>
      <c r="D38" s="7"/>
    </row>
    <row r="39" spans="3:4" x14ac:dyDescent="0.3">
      <c r="C39" s="6"/>
      <c r="D39" s="7"/>
    </row>
    <row r="40" spans="3:4" x14ac:dyDescent="0.3">
      <c r="C40" s="6"/>
      <c r="D40" s="7"/>
    </row>
    <row r="41" spans="3:4" x14ac:dyDescent="0.3">
      <c r="C41" s="6"/>
      <c r="D41" s="7"/>
    </row>
    <row r="42" spans="3:4" x14ac:dyDescent="0.3">
      <c r="C42" s="6"/>
      <c r="D42" s="7"/>
    </row>
    <row r="43" spans="3:4" x14ac:dyDescent="0.3">
      <c r="C43" s="6"/>
      <c r="D43" s="7"/>
    </row>
    <row r="44" spans="3:4" x14ac:dyDescent="0.3">
      <c r="C44" s="6"/>
      <c r="D44" s="7"/>
    </row>
    <row r="45" spans="3:4" x14ac:dyDescent="0.3">
      <c r="C45" s="6"/>
      <c r="D45" s="7"/>
    </row>
    <row r="46" spans="3:4" x14ac:dyDescent="0.3">
      <c r="C46" s="6"/>
      <c r="D46" s="7"/>
    </row>
    <row r="47" spans="3:4" x14ac:dyDescent="0.3">
      <c r="C47" s="6"/>
      <c r="D47" s="7"/>
    </row>
    <row r="48" spans="3:4" x14ac:dyDescent="0.3">
      <c r="C48" s="6"/>
      <c r="D48" s="7"/>
    </row>
    <row r="49" spans="3:4" x14ac:dyDescent="0.3">
      <c r="C49" s="6"/>
      <c r="D49" s="7"/>
    </row>
    <row r="50" spans="3:4" x14ac:dyDescent="0.3">
      <c r="C50" s="6"/>
      <c r="D50" s="7"/>
    </row>
    <row r="51" spans="3:4" x14ac:dyDescent="0.3">
      <c r="C51" s="6"/>
      <c r="D51" s="7"/>
    </row>
    <row r="52" spans="3:4" x14ac:dyDescent="0.3">
      <c r="C52" s="6"/>
      <c r="D52" s="7"/>
    </row>
    <row r="53" spans="3:4" x14ac:dyDescent="0.3">
      <c r="C53" s="6"/>
      <c r="D53" s="7"/>
    </row>
    <row r="54" spans="3:4" x14ac:dyDescent="0.3">
      <c r="C54" s="6"/>
      <c r="D54" s="7"/>
    </row>
    <row r="55" spans="3:4" x14ac:dyDescent="0.3">
      <c r="C55" s="6"/>
      <c r="D55" s="7"/>
    </row>
    <row r="56" spans="3:4" x14ac:dyDescent="0.3">
      <c r="C56" s="6"/>
      <c r="D56" s="7"/>
    </row>
    <row r="57" spans="3:4" x14ac:dyDescent="0.3">
      <c r="C57" s="6"/>
      <c r="D57" s="7"/>
    </row>
    <row r="58" spans="3:4" x14ac:dyDescent="0.3">
      <c r="C58" s="6"/>
      <c r="D58" s="7"/>
    </row>
    <row r="59" spans="3:4" x14ac:dyDescent="0.3">
      <c r="C59" s="6"/>
      <c r="D59" s="7"/>
    </row>
    <row r="60" spans="3:4" x14ac:dyDescent="0.3">
      <c r="C60" s="6"/>
      <c r="D60" s="7"/>
    </row>
    <row r="61" spans="3:4" x14ac:dyDescent="0.3">
      <c r="C61" s="6"/>
      <c r="D61" s="7"/>
    </row>
    <row r="62" spans="3:4" x14ac:dyDescent="0.3">
      <c r="C62" s="6"/>
      <c r="D62" s="7"/>
    </row>
    <row r="63" spans="3:4" x14ac:dyDescent="0.3">
      <c r="C63" s="6"/>
      <c r="D63" s="7"/>
    </row>
    <row r="64" spans="3:4" x14ac:dyDescent="0.3">
      <c r="C64" s="6"/>
      <c r="D64" s="7"/>
    </row>
    <row r="65" spans="3:4" x14ac:dyDescent="0.3">
      <c r="C65" s="6"/>
      <c r="D65" s="7"/>
    </row>
    <row r="66" spans="3:4" x14ac:dyDescent="0.3">
      <c r="C66" s="6"/>
      <c r="D66" s="7"/>
    </row>
    <row r="67" spans="3:4" x14ac:dyDescent="0.3">
      <c r="C67" s="6"/>
      <c r="D67" s="7"/>
    </row>
    <row r="68" spans="3:4" x14ac:dyDescent="0.3">
      <c r="C68" s="6"/>
      <c r="D68" s="7"/>
    </row>
    <row r="69" spans="3:4" x14ac:dyDescent="0.3">
      <c r="C69" s="6"/>
      <c r="D69" s="7"/>
    </row>
    <row r="70" spans="3:4" x14ac:dyDescent="0.3">
      <c r="C70" s="6"/>
      <c r="D70" s="7"/>
    </row>
    <row r="71" spans="3:4" x14ac:dyDescent="0.3">
      <c r="C71" s="6"/>
      <c r="D71" s="7"/>
    </row>
    <row r="72" spans="3:4" x14ac:dyDescent="0.3">
      <c r="C72" s="6"/>
      <c r="D72" s="7"/>
    </row>
    <row r="73" spans="3:4" x14ac:dyDescent="0.3">
      <c r="C73" s="6"/>
      <c r="D73" s="7"/>
    </row>
    <row r="74" spans="3:4" x14ac:dyDescent="0.3">
      <c r="C74" s="6"/>
      <c r="D74" s="7"/>
    </row>
    <row r="75" spans="3:4" x14ac:dyDescent="0.3">
      <c r="C75" s="6"/>
      <c r="D75" s="7"/>
    </row>
    <row r="76" spans="3:4" x14ac:dyDescent="0.3">
      <c r="C76" s="6"/>
      <c r="D76" s="7"/>
    </row>
    <row r="77" spans="3:4" x14ac:dyDescent="0.3">
      <c r="C77" s="6"/>
      <c r="D77" s="7"/>
    </row>
    <row r="78" spans="3:4" x14ac:dyDescent="0.3">
      <c r="C78" s="6"/>
      <c r="D78" s="7"/>
    </row>
    <row r="79" spans="3:4" x14ac:dyDescent="0.3">
      <c r="C79" s="6"/>
      <c r="D79" s="7"/>
    </row>
    <row r="80" spans="3:4" x14ac:dyDescent="0.3">
      <c r="C80" s="6"/>
      <c r="D80" s="7"/>
    </row>
    <row r="81" spans="3:4" x14ac:dyDescent="0.3">
      <c r="C81" s="6"/>
      <c r="D81" s="7"/>
    </row>
    <row r="82" spans="3:4" x14ac:dyDescent="0.3">
      <c r="C82" s="6"/>
      <c r="D82" s="7"/>
    </row>
    <row r="83" spans="3:4" x14ac:dyDescent="0.3">
      <c r="C83" s="6"/>
      <c r="D83" s="7"/>
    </row>
    <row r="84" spans="3:4" x14ac:dyDescent="0.3">
      <c r="C84" s="6"/>
      <c r="D84" s="7"/>
    </row>
    <row r="85" spans="3:4" x14ac:dyDescent="0.3">
      <c r="C85" s="6"/>
      <c r="D85" s="7"/>
    </row>
    <row r="86" spans="3:4" x14ac:dyDescent="0.3">
      <c r="C86" s="6"/>
      <c r="D86" s="7"/>
    </row>
    <row r="87" spans="3:4" x14ac:dyDescent="0.3">
      <c r="C87" s="6"/>
      <c r="D87" s="7"/>
    </row>
    <row r="88" spans="3:4" x14ac:dyDescent="0.3">
      <c r="C88" s="6"/>
      <c r="D88" s="7"/>
    </row>
    <row r="89" spans="3:4" x14ac:dyDescent="0.3">
      <c r="C89" s="6"/>
      <c r="D89" s="7"/>
    </row>
    <row r="90" spans="3:4" x14ac:dyDescent="0.3">
      <c r="C90" s="6"/>
      <c r="D90" s="7"/>
    </row>
    <row r="91" spans="3:4" x14ac:dyDescent="0.3">
      <c r="C91" s="6"/>
      <c r="D91" s="7"/>
    </row>
    <row r="92" spans="3:4" x14ac:dyDescent="0.3">
      <c r="C92" s="6"/>
      <c r="D92" s="7"/>
    </row>
    <row r="93" spans="3:4" x14ac:dyDescent="0.3">
      <c r="C93" s="6"/>
      <c r="D93" s="7"/>
    </row>
    <row r="94" spans="3:4" x14ac:dyDescent="0.3">
      <c r="C94" s="6"/>
      <c r="D94" s="7"/>
    </row>
    <row r="95" spans="3:4" x14ac:dyDescent="0.3">
      <c r="C95" s="6"/>
      <c r="D95" s="7"/>
    </row>
    <row r="96" spans="3:4" x14ac:dyDescent="0.3">
      <c r="C96" s="6"/>
      <c r="D96" s="7"/>
    </row>
    <row r="97" spans="3:4" x14ac:dyDescent="0.3">
      <c r="C97" s="6"/>
      <c r="D97" s="7"/>
    </row>
    <row r="98" spans="3:4" x14ac:dyDescent="0.3">
      <c r="C98" s="6"/>
      <c r="D98" s="7"/>
    </row>
    <row r="99" spans="3:4" x14ac:dyDescent="0.3">
      <c r="C99" s="6"/>
      <c r="D99" s="7"/>
    </row>
    <row r="100" spans="3:4" x14ac:dyDescent="0.3">
      <c r="C100" s="6"/>
      <c r="D100" s="7"/>
    </row>
    <row r="101" spans="3:4" x14ac:dyDescent="0.3">
      <c r="C101" s="6"/>
      <c r="D101" s="7"/>
    </row>
    <row r="102" spans="3:4" x14ac:dyDescent="0.3">
      <c r="C102" s="6"/>
      <c r="D102" s="7"/>
    </row>
    <row r="103" spans="3:4" x14ac:dyDescent="0.3">
      <c r="C103" s="6"/>
      <c r="D103" s="7"/>
    </row>
    <row r="104" spans="3:4" x14ac:dyDescent="0.3">
      <c r="C104" s="6"/>
      <c r="D104" s="7"/>
    </row>
    <row r="105" spans="3:4" x14ac:dyDescent="0.3">
      <c r="C105" s="6"/>
      <c r="D105" s="7"/>
    </row>
    <row r="106" spans="3:4" x14ac:dyDescent="0.3">
      <c r="C106" s="6"/>
      <c r="D106" s="7"/>
    </row>
    <row r="107" spans="3:4" x14ac:dyDescent="0.3">
      <c r="C107" s="6"/>
      <c r="D107" s="7"/>
    </row>
    <row r="108" spans="3:4" x14ac:dyDescent="0.3">
      <c r="C108" s="6"/>
      <c r="D108" s="7"/>
    </row>
    <row r="109" spans="3:4" x14ac:dyDescent="0.3">
      <c r="C109" s="6"/>
      <c r="D109" s="7"/>
    </row>
    <row r="110" spans="3:4" x14ac:dyDescent="0.3">
      <c r="C110" s="6"/>
      <c r="D110" s="7"/>
    </row>
    <row r="111" spans="3:4" x14ac:dyDescent="0.3">
      <c r="C111" s="6"/>
      <c r="D111" s="7"/>
    </row>
    <row r="112" spans="3:4" x14ac:dyDescent="0.3">
      <c r="C112" s="6"/>
      <c r="D112" s="7"/>
    </row>
    <row r="113" spans="3:4" x14ac:dyDescent="0.3">
      <c r="C113" s="6"/>
      <c r="D113" s="7"/>
    </row>
    <row r="114" spans="3:4" x14ac:dyDescent="0.3">
      <c r="C114" s="6"/>
      <c r="D114" s="7"/>
    </row>
    <row r="115" spans="3:4" x14ac:dyDescent="0.3">
      <c r="C115" s="6"/>
      <c r="D115" s="7"/>
    </row>
    <row r="116" spans="3:4" x14ac:dyDescent="0.3">
      <c r="C116" s="6"/>
      <c r="D116" s="7"/>
    </row>
    <row r="117" spans="3:4" x14ac:dyDescent="0.3">
      <c r="C117" s="6"/>
      <c r="D117" s="7"/>
    </row>
    <row r="118" spans="3:4" x14ac:dyDescent="0.3">
      <c r="C118" s="6"/>
      <c r="D118" s="7"/>
    </row>
    <row r="119" spans="3:4" x14ac:dyDescent="0.3">
      <c r="C119" s="6"/>
      <c r="D119" s="7"/>
    </row>
    <row r="120" spans="3:4" x14ac:dyDescent="0.3">
      <c r="C120" s="6"/>
      <c r="D120" s="7"/>
    </row>
    <row r="121" spans="3:4" x14ac:dyDescent="0.3">
      <c r="C121" s="6"/>
      <c r="D121" s="7"/>
    </row>
    <row r="122" spans="3:4" x14ac:dyDescent="0.3">
      <c r="C122" s="6"/>
      <c r="D122" s="7"/>
    </row>
    <row r="123" spans="3:4" x14ac:dyDescent="0.3">
      <c r="C123" s="6"/>
      <c r="D123" s="7"/>
    </row>
    <row r="124" spans="3:4" x14ac:dyDescent="0.3">
      <c r="C124" s="6"/>
      <c r="D124" s="7"/>
    </row>
    <row r="125" spans="3:4" x14ac:dyDescent="0.3">
      <c r="C125" s="6"/>
      <c r="D125" s="7"/>
    </row>
    <row r="126" spans="3:4" x14ac:dyDescent="0.3">
      <c r="C126" s="6"/>
      <c r="D126" s="7"/>
    </row>
    <row r="127" spans="3:4" x14ac:dyDescent="0.3">
      <c r="C127" s="6"/>
      <c r="D127" s="7"/>
    </row>
    <row r="128" spans="3:4" x14ac:dyDescent="0.3">
      <c r="C128" s="6"/>
      <c r="D128" s="7"/>
    </row>
    <row r="129" spans="3:4" x14ac:dyDescent="0.3">
      <c r="C129" s="6"/>
      <c r="D129" s="7"/>
    </row>
    <row r="130" spans="3:4" x14ac:dyDescent="0.3">
      <c r="C130" s="6"/>
      <c r="D130" s="7"/>
    </row>
    <row r="131" spans="3:4" x14ac:dyDescent="0.3">
      <c r="C131" s="6"/>
      <c r="D131" s="7"/>
    </row>
    <row r="132" spans="3:4" x14ac:dyDescent="0.3">
      <c r="C132" s="6"/>
      <c r="D132" s="7"/>
    </row>
    <row r="133" spans="3:4" x14ac:dyDescent="0.3">
      <c r="C133" s="6"/>
      <c r="D133" s="7"/>
    </row>
    <row r="134" spans="3:4" x14ac:dyDescent="0.3">
      <c r="C134" s="6"/>
      <c r="D134" s="7"/>
    </row>
    <row r="135" spans="3:4" x14ac:dyDescent="0.3">
      <c r="C135" s="6"/>
      <c r="D135" s="7"/>
    </row>
    <row r="136" spans="3:4" x14ac:dyDescent="0.3">
      <c r="C136" s="6"/>
      <c r="D136" s="7"/>
    </row>
    <row r="137" spans="3:4" x14ac:dyDescent="0.3">
      <c r="C137" s="6"/>
      <c r="D137" s="7"/>
    </row>
    <row r="138" spans="3:4" x14ac:dyDescent="0.3">
      <c r="C138" s="6"/>
      <c r="D138" s="7"/>
    </row>
    <row r="139" spans="3:4" x14ac:dyDescent="0.3">
      <c r="C139" s="6"/>
      <c r="D139" s="7"/>
    </row>
    <row r="140" spans="3:4" x14ac:dyDescent="0.3">
      <c r="C140" s="6"/>
      <c r="D140" s="7"/>
    </row>
    <row r="141" spans="3:4" x14ac:dyDescent="0.3">
      <c r="C141" s="6"/>
      <c r="D141" s="7"/>
    </row>
    <row r="142" spans="3:4" x14ac:dyDescent="0.3">
      <c r="C142" s="6"/>
      <c r="D142" s="7"/>
    </row>
    <row r="143" spans="3:4" x14ac:dyDescent="0.3">
      <c r="C143" s="6"/>
      <c r="D143" s="7"/>
    </row>
    <row r="144" spans="3:4" x14ac:dyDescent="0.3">
      <c r="C144" s="6"/>
      <c r="D144" s="7"/>
    </row>
    <row r="145" spans="3:4" x14ac:dyDescent="0.3">
      <c r="C145" s="6"/>
      <c r="D145" s="7"/>
    </row>
    <row r="146" spans="3:4" x14ac:dyDescent="0.3">
      <c r="C146" s="6"/>
      <c r="D146" s="7"/>
    </row>
    <row r="147" spans="3:4" x14ac:dyDescent="0.3">
      <c r="C147" s="6"/>
      <c r="D147" s="7"/>
    </row>
    <row r="148" spans="3:4" x14ac:dyDescent="0.3">
      <c r="C148" s="6"/>
      <c r="D148" s="7"/>
    </row>
    <row r="149" spans="3:4" x14ac:dyDescent="0.3">
      <c r="C149" s="6"/>
      <c r="D149" s="7"/>
    </row>
    <row r="150" spans="3:4" x14ac:dyDescent="0.3">
      <c r="C150" s="6"/>
      <c r="D150" s="7"/>
    </row>
    <row r="151" spans="3:4" x14ac:dyDescent="0.3">
      <c r="C151" s="6"/>
      <c r="D151" s="7"/>
    </row>
    <row r="152" spans="3:4" x14ac:dyDescent="0.3">
      <c r="C152" s="6"/>
      <c r="D152" s="7"/>
    </row>
    <row r="153" spans="3:4" x14ac:dyDescent="0.3">
      <c r="C153" s="6"/>
      <c r="D153" s="7"/>
    </row>
    <row r="154" spans="3:4" x14ac:dyDescent="0.3">
      <c r="C154" s="6"/>
      <c r="D154" s="7"/>
    </row>
    <row r="155" spans="3:4" x14ac:dyDescent="0.3">
      <c r="C155" s="6"/>
      <c r="D155" s="7"/>
    </row>
    <row r="156" spans="3:4" x14ac:dyDescent="0.3">
      <c r="C156" s="6"/>
      <c r="D156" s="7"/>
    </row>
    <row r="157" spans="3:4" x14ac:dyDescent="0.3">
      <c r="C157" s="6"/>
      <c r="D157" s="7"/>
    </row>
    <row r="158" spans="3:4" x14ac:dyDescent="0.3">
      <c r="C158" s="6"/>
      <c r="D158" s="7"/>
    </row>
    <row r="159" spans="3:4" x14ac:dyDescent="0.3">
      <c r="C159" s="6"/>
      <c r="D159" s="7"/>
    </row>
    <row r="160" spans="3:4" x14ac:dyDescent="0.3">
      <c r="C160" s="6"/>
      <c r="D160" s="7"/>
    </row>
    <row r="161" spans="3:4" x14ac:dyDescent="0.3">
      <c r="C161" s="6"/>
      <c r="D161" s="7"/>
    </row>
    <row r="162" spans="3:4" x14ac:dyDescent="0.3">
      <c r="C162" s="6"/>
      <c r="D162" s="7"/>
    </row>
    <row r="163" spans="3:4" x14ac:dyDescent="0.3">
      <c r="C163" s="6"/>
      <c r="D163" s="7"/>
    </row>
    <row r="164" spans="3:4" x14ac:dyDescent="0.3">
      <c r="C164" s="6"/>
      <c r="D164" s="7"/>
    </row>
    <row r="165" spans="3:4" x14ac:dyDescent="0.3">
      <c r="C165" s="6"/>
      <c r="D165" s="7"/>
    </row>
    <row r="166" spans="3:4" x14ac:dyDescent="0.3">
      <c r="C166" s="6"/>
      <c r="D166" s="7"/>
    </row>
    <row r="167" spans="3:4" x14ac:dyDescent="0.3">
      <c r="C167" s="6"/>
      <c r="D167" s="7"/>
    </row>
    <row r="168" spans="3:4" x14ac:dyDescent="0.3">
      <c r="C168" s="6"/>
      <c r="D168" s="7"/>
    </row>
    <row r="169" spans="3:4" x14ac:dyDescent="0.3">
      <c r="C169" s="6"/>
      <c r="D169" s="7"/>
    </row>
    <row r="170" spans="3:4" x14ac:dyDescent="0.3">
      <c r="C170" s="6"/>
      <c r="D170" s="7"/>
    </row>
    <row r="171" spans="3:4" x14ac:dyDescent="0.3">
      <c r="C171" s="6"/>
      <c r="D171" s="7"/>
    </row>
    <row r="172" spans="3:4" x14ac:dyDescent="0.3">
      <c r="C172" s="6"/>
      <c r="D172" s="7"/>
    </row>
    <row r="173" spans="3:4" x14ac:dyDescent="0.3">
      <c r="C173" s="6"/>
      <c r="D173" s="7"/>
    </row>
    <row r="174" spans="3:4" x14ac:dyDescent="0.3">
      <c r="C174" s="6"/>
      <c r="D174" s="7"/>
    </row>
    <row r="175" spans="3:4" x14ac:dyDescent="0.3">
      <c r="C175" s="6"/>
      <c r="D175" s="7"/>
    </row>
    <row r="176" spans="3:4" x14ac:dyDescent="0.3">
      <c r="C176" s="6"/>
      <c r="D176" s="7"/>
    </row>
    <row r="177" spans="3:4" x14ac:dyDescent="0.3">
      <c r="C177" s="6"/>
      <c r="D177" s="7"/>
    </row>
    <row r="178" spans="3:4" x14ac:dyDescent="0.3">
      <c r="C178" s="6"/>
      <c r="D178" s="7"/>
    </row>
    <row r="179" spans="3:4" x14ac:dyDescent="0.3">
      <c r="C179" s="6"/>
      <c r="D179" s="7"/>
    </row>
    <row r="180" spans="3:4" x14ac:dyDescent="0.3">
      <c r="C180" s="6"/>
      <c r="D180" s="7"/>
    </row>
    <row r="181" spans="3:4" x14ac:dyDescent="0.3">
      <c r="C181" s="6"/>
      <c r="D181" s="7"/>
    </row>
    <row r="182" spans="3:4" x14ac:dyDescent="0.3">
      <c r="C182" s="6"/>
      <c r="D182" s="7"/>
    </row>
    <row r="183" spans="3:4" x14ac:dyDescent="0.3">
      <c r="C183" s="6"/>
      <c r="D183" s="7"/>
    </row>
    <row r="184" spans="3:4" x14ac:dyDescent="0.3">
      <c r="C184" s="6"/>
      <c r="D184" s="7"/>
    </row>
    <row r="185" spans="3:4" x14ac:dyDescent="0.3">
      <c r="C185" s="6"/>
      <c r="D185" s="7"/>
    </row>
    <row r="186" spans="3:4" x14ac:dyDescent="0.3">
      <c r="C186" s="6"/>
      <c r="D186" s="7"/>
    </row>
    <row r="187" spans="3:4" x14ac:dyDescent="0.3">
      <c r="C187" s="6"/>
      <c r="D187" s="7"/>
    </row>
    <row r="188" spans="3:4" x14ac:dyDescent="0.3">
      <c r="C188" s="6"/>
      <c r="D188" s="7"/>
    </row>
  </sheetData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CA9C6-B268-480D-9831-8BD4DDFDD29F}">
  <dimension ref="A1:G36"/>
  <sheetViews>
    <sheetView workbookViewId="0">
      <selection activeCell="A3" sqref="A3"/>
    </sheetView>
  </sheetViews>
  <sheetFormatPr defaultRowHeight="14.4" x14ac:dyDescent="0.3"/>
  <cols>
    <col min="3" max="3" width="10.109375" bestFit="1" customWidth="1"/>
    <col min="4" max="4" width="16.44140625" customWidth="1"/>
    <col min="5" max="5" width="11.109375" customWidth="1"/>
    <col min="6" max="6" width="10.88671875" customWidth="1"/>
  </cols>
  <sheetData>
    <row r="1" spans="1:7" x14ac:dyDescent="0.3">
      <c r="A1" t="s">
        <v>14</v>
      </c>
    </row>
    <row r="2" spans="1:7" x14ac:dyDescent="0.3">
      <c r="A2" t="s">
        <v>15</v>
      </c>
    </row>
    <row r="3" spans="1:7" x14ac:dyDescent="0.3">
      <c r="B3" s="4" t="s">
        <v>4</v>
      </c>
      <c r="C3" s="4" t="s">
        <v>3</v>
      </c>
      <c r="D3" s="4" t="s">
        <v>5</v>
      </c>
      <c r="E3" s="4" t="s">
        <v>1</v>
      </c>
    </row>
    <row r="4" spans="1:7" x14ac:dyDescent="0.3">
      <c r="B4">
        <v>0</v>
      </c>
      <c r="C4" s="1">
        <v>44136</v>
      </c>
      <c r="D4" s="2">
        <v>627167</v>
      </c>
      <c r="E4" s="2">
        <v>2750000</v>
      </c>
    </row>
    <row r="5" spans="1:7" x14ac:dyDescent="0.3">
      <c r="B5">
        <f>(C5-C4)/7</f>
        <v>4.2857142857142856</v>
      </c>
      <c r="C5" s="1">
        <v>44166</v>
      </c>
      <c r="D5" s="2">
        <v>747323</v>
      </c>
      <c r="E5" s="2">
        <v>4500000</v>
      </c>
    </row>
    <row r="6" spans="1:7" x14ac:dyDescent="0.3">
      <c r="B6">
        <f>(C6-C5)/7+B5</f>
        <v>8.7142857142857153</v>
      </c>
      <c r="C6" s="1">
        <v>44197</v>
      </c>
      <c r="D6" s="2">
        <v>831669</v>
      </c>
      <c r="E6" s="2">
        <v>5000000</v>
      </c>
    </row>
    <row r="7" spans="1:7" x14ac:dyDescent="0.3">
      <c r="B7">
        <f t="shared" ref="B7:B10" si="0">(C7-C6)/7+B6</f>
        <v>13.142857142857144</v>
      </c>
      <c r="C7" s="1">
        <v>44228</v>
      </c>
      <c r="D7" s="2">
        <v>953742</v>
      </c>
      <c r="E7" s="2">
        <v>5800000</v>
      </c>
    </row>
    <row r="8" spans="1:7" x14ac:dyDescent="0.3">
      <c r="B8">
        <f t="shared" si="0"/>
        <v>17.142857142857146</v>
      </c>
      <c r="C8" s="1">
        <v>44256</v>
      </c>
      <c r="D8" s="2">
        <v>1033342</v>
      </c>
      <c r="E8" s="2">
        <v>7000000</v>
      </c>
    </row>
    <row r="9" spans="1:7" x14ac:dyDescent="0.3">
      <c r="B9">
        <f t="shared" si="0"/>
        <v>21.571428571428577</v>
      </c>
      <c r="C9" s="1">
        <v>44287</v>
      </c>
      <c r="D9" s="2">
        <v>1116766</v>
      </c>
      <c r="E9" s="2">
        <v>7900000</v>
      </c>
      <c r="F9" s="4" t="s">
        <v>7</v>
      </c>
      <c r="G9" s="4" t="s">
        <v>6</v>
      </c>
    </row>
    <row r="10" spans="1:7" x14ac:dyDescent="0.3">
      <c r="B10">
        <f t="shared" si="0"/>
        <v>47.714285714285722</v>
      </c>
      <c r="C10" s="1">
        <v>44470</v>
      </c>
      <c r="D10" s="2">
        <v>1620824</v>
      </c>
      <c r="E10">
        <v>12500000</v>
      </c>
      <c r="F10" s="2">
        <f>D10*9.914-3282419</f>
        <v>12786430.136</v>
      </c>
      <c r="G10" s="5">
        <f>(F10-E10)/E10</f>
        <v>2.2914410879999996E-2</v>
      </c>
    </row>
    <row r="11" spans="1:7" x14ac:dyDescent="0.3">
      <c r="B11">
        <f>(C11-C4+7)/7</f>
        <v>70.285714285714292</v>
      </c>
      <c r="C11" s="1">
        <v>44621</v>
      </c>
      <c r="D11" s="2">
        <v>2052758</v>
      </c>
      <c r="E11" s="2">
        <v>18000000</v>
      </c>
      <c r="F11" s="2">
        <f>D11*9.914-3282419</f>
        <v>17068623.811999999</v>
      </c>
      <c r="G11" s="5">
        <f>(F11-E11)/E11</f>
        <v>-5.1743121555555611E-2</v>
      </c>
    </row>
    <row r="12" spans="1:7" x14ac:dyDescent="0.3">
      <c r="B12">
        <f>(C12-C4+7)/7</f>
        <v>122.42857142857143</v>
      </c>
      <c r="C12" s="1">
        <v>44986</v>
      </c>
      <c r="D12" s="2">
        <v>2941348</v>
      </c>
      <c r="E12" s="2">
        <v>32000000</v>
      </c>
      <c r="F12" s="2">
        <f>D12*9.914-3282419</f>
        <v>25878105.072000001</v>
      </c>
      <c r="G12" s="5">
        <f>(F12-E12)/E12</f>
        <v>-0.19130921649999999</v>
      </c>
    </row>
    <row r="13" spans="1:7" x14ac:dyDescent="0.3">
      <c r="B13">
        <f>(C13-C4+7)/7</f>
        <v>126.85714285714286</v>
      </c>
      <c r="C13" s="1">
        <v>45017</v>
      </c>
      <c r="D13" s="2">
        <v>3016851</v>
      </c>
      <c r="E13" s="3">
        <v>35942643</v>
      </c>
      <c r="F13" s="2">
        <f>D13*9.914-3282419</f>
        <v>26626641.813999999</v>
      </c>
      <c r="G13" s="5">
        <f>(F13-E13)/E13</f>
        <v>-0.25919076641080624</v>
      </c>
    </row>
    <row r="36" spans="3:4" x14ac:dyDescent="0.3">
      <c r="C36" cm="1">
        <f t="array" ref="C36:D36">LINEST(E4:E9,D4:D9)</f>
        <v>9.9142047621025462</v>
      </c>
      <c r="D36">
        <v>-3282419.4191012299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Estimated PS VR2 Sales</vt:lpstr>
      <vt:lpstr>PSVR Subreddit Calibration</vt:lpstr>
      <vt:lpstr>PSVR2 Subreddit Calibration</vt:lpstr>
      <vt:lpstr>PS5 reality 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Cabello</dc:creator>
  <cp:lastModifiedBy>Alex Johnson-Buck</cp:lastModifiedBy>
  <dcterms:created xsi:type="dcterms:W3CDTF">2023-05-24T12:50:18Z</dcterms:created>
  <dcterms:modified xsi:type="dcterms:W3CDTF">2024-01-07T23:04:59Z</dcterms:modified>
</cp:coreProperties>
</file>