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B45E23CD-6DDD-4FF4-878A-CFF1279B21D6}" xr6:coauthVersionLast="47" xr6:coauthVersionMax="47" xr10:uidLastSave="{00000000-0000-0000-0000-000000000000}"/>
  <bookViews>
    <workbookView xWindow="1545" yWindow="210" windowWidth="19275" windowHeight="15330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5" l="1"/>
  <c r="E35" i="5"/>
  <c r="F35" i="5"/>
  <c r="D34" i="5"/>
  <c r="E34" i="5"/>
  <c r="F34" i="5"/>
  <c r="D33" i="5"/>
  <c r="E33" i="5"/>
  <c r="F33" i="5"/>
  <c r="D32" i="5"/>
  <c r="E32" i="5"/>
  <c r="F32" i="5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10" i="3"/>
  <c r="F10" i="3"/>
  <c r="B13" i="3"/>
  <c r="B12" i="3"/>
  <c r="F13" i="3"/>
  <c r="G13" i="3" s="1"/>
  <c r="F12" i="3"/>
  <c r="G12" i="3" s="1"/>
  <c r="B5" i="3"/>
  <c r="B6" i="3" s="1"/>
  <c r="B7" i="3" s="1"/>
  <c r="B8" i="3" s="1"/>
  <c r="B9" i="3" s="1"/>
  <c r="B10" i="3" s="1"/>
  <c r="F11" i="3"/>
  <c r="G11" i="3" s="1"/>
  <c r="C36" i="3" a="1"/>
  <c r="C36" i="3" s="1"/>
  <c r="B11" i="3"/>
  <c r="C4" i="1"/>
  <c r="C5" i="1" s="1"/>
  <c r="C6" i="1" s="1"/>
  <c r="C7" i="1" s="1"/>
  <c r="C8" i="1" l="1"/>
  <c r="C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<sst xmlns="http://schemas.openxmlformats.org/spreadsheetml/2006/main" count="21" uniqueCount="16">
  <si>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</si>
  <si>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</si>
  <si>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</si>
  <si>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</si>
  <si>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</si>
  <si>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</si>
  <si>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</si>
  <si>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</si>
  <si>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</si>
  <si>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</si>
  <si>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</si>
  <si>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Est Sales from r/PSVR</t>
  </si>
  <si>
    <t>Est Sales from r/PSVR2</t>
  </si>
  <si>
    <t>Est Sales Combined</t>
  </si>
  <si>
    <t>Retrospective reality check to determine if subreddit membership correlates linearly to sales over a period of years.</t>
  </si>
  <si>
    <t>Prediction from first 6 months exhibits 5.2% error 1 year later, and ~25.9% 2 years later, suggesting reasonable linearity.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</si>
</sst>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</c:numCache>
              </c:numRef>
            </c:plus>
            <c:min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Sales'!$A$2:$A$120</c:f>
              <c:numCache>
                <c:formatCode>m/d/yyyy</c:formatCode>
                <c:ptCount val="119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  <c:pt idx="30">
                  <c:v>45225</c:v>
                </c:pt>
                <c:pt idx="31">
                  <c:v>45231</c:v>
                </c:pt>
                <c:pt idx="32">
                  <c:v>45236</c:v>
                </c:pt>
                <c:pt idx="33">
                  <c:v>45245</c:v>
                </c:pt>
              </c:numCache>
            </c:numRef>
          </c:xVal>
          <c:yVal>
            <c:numRef>
              <c:f>'Estimated PS VR2 Sales'!$D$2:$D$120</c:f>
              <c:numCache>
                <c:formatCode>0</c:formatCode>
                <c:ptCount val="119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  <c:pt idx="30">
                  <c:v>860310.5</c:v>
                </c:pt>
                <c:pt idx="31">
                  <c:v>865482.5</c:v>
                </c:pt>
                <c:pt idx="32">
                  <c:v>868948</c:v>
                </c:pt>
                <c:pt idx="33">
                  <c:v>876581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9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check'!$B$4:$B$9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check'!$E$4:$E$9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check'!$B$10:$B$13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check'!$D$4:$D$9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check'!$E$4:$E$13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check'!$D$10:$D$13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323851</xdr:colOff>
      <xdr:row>0</xdr:row>
      <xdr:rowOff>64996</xdr:rowOff>
    </xdr:from>
    <xdr:to>
      <xdr:col>14</xdr:col>
      <xdr:colOff>28576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0</xdr:rowOff>
    </xdr:from>
    <xdr:to>
      <xdr:col>12</xdr:col>
      <xdr:colOff>600074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114299</xdr:rowOff>
    </xdr:from>
    <xdr:to>
      <xdr:col>5</xdr:col>
      <xdr:colOff>590549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H65"/>
  <sheetViews>
    <sheetView tabSelected="1" workbookViewId="0">
      <selection activeCell="O24" sqref="O24"/>
    </sheetView>
  </sheetViews>
  <sheetFormatPr defaultRowHeight="15" x14ac:dyDescent="0.25"/>
  <cols>
    <col min="1" max="1" width="13.28515625" style="12" customWidth="1"/>
    <col min="2" max="2" width="15.28515625" style="12" customWidth="1"/>
    <col min="3" max="3" width="13.7109375" style="12" customWidth="1"/>
    <col min="4" max="4" width="11.28515625" style="17" customWidth="1"/>
    <col min="5" max="6" width="12" style="12" bestFit="1" customWidth="1"/>
    <col min="8" max="8" width="13.28515625" customWidth="1"/>
  </cols>
  <sheetData>
    <row r="1" spans="1:6" ht="30" x14ac:dyDescent="0.25">
      <c r="A1" s="9"/>
      <c r="B1" s="14" t="s">
        <v>11</v>
      </c>
      <c r="C1" s="14" t="s">
        <v>12</v>
      </c>
      <c r="D1" s="14" t="s">
        <v>13</v>
      </c>
      <c r="E1" s="13" t="s">
        <v>9</v>
      </c>
      <c r="F1" s="13" t="s">
        <v>10</v>
      </c>
    </row>
    <row r="2" spans="1:6" x14ac:dyDescent="0.25">
      <c r="A2" s="10">
        <v>44979.791666666664</v>
      </c>
      <c r="B2" s="15">
        <v>438290.71330830548</v>
      </c>
      <c r="C2" s="15">
        <v>436152.78661883302</v>
      </c>
      <c r="D2" s="16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6" x14ac:dyDescent="0.25">
      <c r="A3" s="10">
        <v>44986.791666666664</v>
      </c>
      <c r="B3" s="15">
        <v>500976.13811509497</v>
      </c>
      <c r="C3" s="15">
        <v>504280.48190166097</v>
      </c>
      <c r="D3" s="16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6" x14ac:dyDescent="0.25">
      <c r="A4" s="10">
        <v>44993.791666666664</v>
      </c>
      <c r="B4" s="15">
        <v>532993.29784182739</v>
      </c>
      <c r="C4" s="15">
        <v>533696.10593416519</v>
      </c>
      <c r="D4" s="16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6" x14ac:dyDescent="0.25">
      <c r="A5" s="10">
        <v>45000.833333333336</v>
      </c>
      <c r="B5" s="15">
        <v>555491.84251466626</v>
      </c>
      <c r="C5" s="15">
        <v>549930.20032946218</v>
      </c>
      <c r="D5" s="16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6" x14ac:dyDescent="0.25">
      <c r="A6" s="10">
        <v>45007.833333333336</v>
      </c>
      <c r="B6" s="15">
        <v>571564.04948400753</v>
      </c>
      <c r="C6" s="15">
        <v>570604.38891834486</v>
      </c>
      <c r="D6" s="16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6" x14ac:dyDescent="0.25">
      <c r="A7" s="10">
        <v>45014.833333333336</v>
      </c>
      <c r="B7" s="15">
        <v>584683.95873609837</v>
      </c>
      <c r="C7" s="15">
        <v>582537.14206360595</v>
      </c>
      <c r="D7" s="16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6" x14ac:dyDescent="0.25">
      <c r="A8" s="10">
        <v>45021.833333333336</v>
      </c>
      <c r="B8" s="15">
        <v>596035.03444207832</v>
      </c>
      <c r="C8" s="15">
        <v>592527.35399917339</v>
      </c>
      <c r="D8" s="16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6" x14ac:dyDescent="0.25">
      <c r="A9" s="10">
        <v>45028.833333333336</v>
      </c>
      <c r="B9" s="15">
        <v>605719.07997150719</v>
      </c>
      <c r="C9" s="15">
        <v>595996.17758791195</v>
      </c>
      <c r="D9" s="16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6" x14ac:dyDescent="0.25">
      <c r="A10" s="10">
        <v>45035.833333333336</v>
      </c>
      <c r="B10" s="15">
        <v>615568.55597647186</v>
      </c>
      <c r="C10" s="15">
        <v>613062.78964450595</v>
      </c>
      <c r="D10" s="16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6" x14ac:dyDescent="0.25">
      <c r="A11" s="10">
        <v>45042.833333333336</v>
      </c>
      <c r="B11" s="15">
        <v>623776.45264727529</v>
      </c>
      <c r="C11" s="15">
        <v>621526.71920102881</v>
      </c>
      <c r="D11" s="16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</row>
    <row r="12" spans="1:6" x14ac:dyDescent="0.25">
      <c r="A12" s="10">
        <v>45049.833333333336</v>
      </c>
      <c r="B12" s="15">
        <v>631106.29525562096</v>
      </c>
      <c r="C12" s="15">
        <v>632349.44879789359</v>
      </c>
      <c r="D12" s="16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6" x14ac:dyDescent="0.25">
      <c r="A13" s="10">
        <v>45056.833333333336</v>
      </c>
      <c r="B13" s="15">
        <v>638028.92438572552</v>
      </c>
      <c r="C13" s="15">
        <v>643310.93133830791</v>
      </c>
      <c r="D13" s="16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6" x14ac:dyDescent="0.25">
      <c r="A14" s="10">
        <v>45063.833333333336</v>
      </c>
      <c r="B14" s="15">
        <v>645651.45168155711</v>
      </c>
      <c r="C14" s="15">
        <v>661626.3198868481</v>
      </c>
      <c r="D14" s="16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6" x14ac:dyDescent="0.25">
      <c r="A15" s="10">
        <v>45070.833333333336</v>
      </c>
      <c r="B15" s="15">
        <v>653528.48740128987</v>
      </c>
      <c r="C15" s="15">
        <v>674114.08480630745</v>
      </c>
      <c r="D15" s="16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6" x14ac:dyDescent="0.25">
      <c r="A16" s="10">
        <v>45077.833333333336</v>
      </c>
      <c r="B16" s="15">
        <v>661532.77733297274</v>
      </c>
      <c r="C16" s="15">
        <v>688960.64976610907</v>
      </c>
      <c r="D16" s="16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8" x14ac:dyDescent="0.25">
      <c r="A17" s="11">
        <v>45085</v>
      </c>
      <c r="B17" s="15"/>
      <c r="C17" s="15"/>
      <c r="D17" s="16">
        <v>686000</v>
      </c>
      <c r="E17" s="15">
        <v>49000</v>
      </c>
      <c r="F17" s="15">
        <f>E17/2</f>
        <v>24500</v>
      </c>
    </row>
    <row r="18" spans="1:8" x14ac:dyDescent="0.25">
      <c r="A18" s="11">
        <v>45093</v>
      </c>
      <c r="B18" s="15"/>
      <c r="C18" s="15"/>
      <c r="D18" s="16">
        <v>706000</v>
      </c>
      <c r="E18" s="15">
        <v>71000</v>
      </c>
      <c r="F18" s="15">
        <f>E18/2</f>
        <v>35500</v>
      </c>
    </row>
    <row r="19" spans="1:8" x14ac:dyDescent="0.25">
      <c r="A19" s="11">
        <v>45100</v>
      </c>
      <c r="B19" s="15"/>
      <c r="C19" s="15"/>
      <c r="D19" s="16">
        <v>716000</v>
      </c>
      <c r="E19" s="15">
        <v>87000</v>
      </c>
      <c r="F19" s="15">
        <f>E19/2</f>
        <v>43500</v>
      </c>
    </row>
    <row r="20" spans="1:8" x14ac:dyDescent="0.25">
      <c r="A20" s="11">
        <v>45107</v>
      </c>
      <c r="B20" s="15">
        <v>692239</v>
      </c>
      <c r="C20" s="15">
        <v>760695</v>
      </c>
      <c r="D20" s="16">
        <v>726000</v>
      </c>
      <c r="E20" s="15">
        <v>97000</v>
      </c>
      <c r="F20" s="15">
        <f>E20/2</f>
        <v>48500</v>
      </c>
    </row>
    <row r="21" spans="1:8" x14ac:dyDescent="0.25">
      <c r="A21" s="11">
        <v>45117</v>
      </c>
      <c r="B21" s="15">
        <v>702381</v>
      </c>
      <c r="C21" s="15">
        <v>787058</v>
      </c>
      <c r="D21" s="16">
        <f t="shared" ref="D21:D35" si="3">AVERAGE(B21:C21)</f>
        <v>744719.5</v>
      </c>
      <c r="E21" s="15">
        <f t="shared" ref="E21:E35" si="4">STDEV(B21:C21)*2</f>
        <v>119751.36182106657</v>
      </c>
      <c r="F21" s="15">
        <f t="shared" ref="F21:F35" si="5">STDEV(B21:C21)</f>
        <v>59875.680910533287</v>
      </c>
      <c r="H21" s="4"/>
    </row>
    <row r="22" spans="1:8" x14ac:dyDescent="0.25">
      <c r="A22" s="11">
        <v>45124</v>
      </c>
      <c r="B22" s="15">
        <v>708298</v>
      </c>
      <c r="C22" s="15">
        <v>800101</v>
      </c>
      <c r="D22" s="16">
        <f t="shared" si="3"/>
        <v>754199.5</v>
      </c>
      <c r="E22" s="15">
        <f t="shared" si="4"/>
        <v>129829.04766653724</v>
      </c>
      <c r="F22" s="15">
        <f t="shared" si="5"/>
        <v>64914.52383326862</v>
      </c>
    </row>
    <row r="23" spans="1:8" x14ac:dyDescent="0.25">
      <c r="A23" s="11">
        <v>45131</v>
      </c>
      <c r="B23" s="15">
        <v>714814</v>
      </c>
      <c r="C23" s="15">
        <v>817029</v>
      </c>
      <c r="D23" s="16">
        <f t="shared" si="3"/>
        <v>765921.5</v>
      </c>
      <c r="E23" s="15">
        <f t="shared" si="4"/>
        <v>144553.83927796592</v>
      </c>
      <c r="F23" s="15">
        <f t="shared" si="5"/>
        <v>72276.919638982959</v>
      </c>
    </row>
    <row r="24" spans="1:8" x14ac:dyDescent="0.25">
      <c r="A24" s="11">
        <v>45140</v>
      </c>
      <c r="B24" s="15">
        <v>720960</v>
      </c>
      <c r="C24" s="15">
        <v>829101</v>
      </c>
      <c r="D24" s="16">
        <f t="shared" si="3"/>
        <v>775030.5</v>
      </c>
      <c r="E24" s="15">
        <f t="shared" si="4"/>
        <v>152934.46884858888</v>
      </c>
      <c r="F24" s="15">
        <f t="shared" si="5"/>
        <v>76467.234424294438</v>
      </c>
    </row>
    <row r="25" spans="1:8" x14ac:dyDescent="0.25">
      <c r="A25" s="11">
        <v>45146</v>
      </c>
      <c r="B25" s="15">
        <v>725897</v>
      </c>
      <c r="C25" s="15">
        <v>838536</v>
      </c>
      <c r="D25" s="16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/>
    </row>
    <row r="26" spans="1:8" x14ac:dyDescent="0.25">
      <c r="A26" s="11">
        <v>45166</v>
      </c>
      <c r="B26" s="15">
        <v>742122</v>
      </c>
      <c r="C26" s="15">
        <v>875583</v>
      </c>
      <c r="D26" s="16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8" x14ac:dyDescent="0.25">
      <c r="A27" s="11">
        <v>45170</v>
      </c>
      <c r="B27" s="15">
        <v>745126</v>
      </c>
      <c r="C27" s="15">
        <v>882659</v>
      </c>
      <c r="D27" s="16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/>
    </row>
    <row r="28" spans="1:8" x14ac:dyDescent="0.25">
      <c r="A28" s="11">
        <v>45176</v>
      </c>
      <c r="B28" s="15">
        <v>748040</v>
      </c>
      <c r="C28" s="15">
        <v>892372</v>
      </c>
      <c r="D28" s="16">
        <f t="shared" si="3"/>
        <v>820206</v>
      </c>
      <c r="E28" s="15">
        <f t="shared" si="4"/>
        <v>204116.27188443355</v>
      </c>
      <c r="F28" s="15">
        <f t="shared" si="5"/>
        <v>102058.13594221677</v>
      </c>
    </row>
    <row r="29" spans="1:8" x14ac:dyDescent="0.25">
      <c r="A29" s="11">
        <v>45183</v>
      </c>
      <c r="B29" s="15">
        <v>749809</v>
      </c>
      <c r="C29" s="15">
        <v>900697</v>
      </c>
      <c r="D29" s="16">
        <f t="shared" si="3"/>
        <v>825253</v>
      </c>
      <c r="E29" s="15">
        <f t="shared" si="4"/>
        <v>213387.85599935157</v>
      </c>
      <c r="F29" s="15">
        <f t="shared" si="5"/>
        <v>106693.92799967578</v>
      </c>
    </row>
    <row r="30" spans="1:8" x14ac:dyDescent="0.25">
      <c r="A30" s="11">
        <v>45201</v>
      </c>
      <c r="B30" s="15">
        <v>758182</v>
      </c>
      <c r="C30" s="15">
        <v>918735</v>
      </c>
      <c r="D30" s="16">
        <f t="shared" si="3"/>
        <v>838458.5</v>
      </c>
      <c r="E30" s="15">
        <f t="shared" si="4"/>
        <v>227056.23007968752</v>
      </c>
      <c r="F30" s="15">
        <f t="shared" si="5"/>
        <v>113528.11503984376</v>
      </c>
    </row>
    <row r="31" spans="1:8" x14ac:dyDescent="0.25">
      <c r="A31" s="11">
        <v>45217</v>
      </c>
      <c r="B31" s="15">
        <v>768197</v>
      </c>
      <c r="C31" s="15">
        <v>939132</v>
      </c>
      <c r="D31" s="16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/>
    </row>
    <row r="32" spans="1:8" x14ac:dyDescent="0.25">
      <c r="A32" s="11">
        <v>45225</v>
      </c>
      <c r="B32" s="19">
        <v>772193</v>
      </c>
      <c r="C32" s="19">
        <v>948428</v>
      </c>
      <c r="D32" s="18">
        <f t="shared" si="3"/>
        <v>860310.5</v>
      </c>
      <c r="E32" s="19">
        <f t="shared" si="4"/>
        <v>249233.92716482241</v>
      </c>
      <c r="F32" s="19">
        <f t="shared" si="5"/>
        <v>124616.9635824112</v>
      </c>
    </row>
    <row r="33" spans="1:6" x14ac:dyDescent="0.25">
      <c r="A33" s="11">
        <v>45231</v>
      </c>
      <c r="B33" s="19">
        <v>776570</v>
      </c>
      <c r="C33" s="19">
        <v>954395</v>
      </c>
      <c r="D33" s="18">
        <f t="shared" si="3"/>
        <v>865482.5</v>
      </c>
      <c r="E33" s="19">
        <f t="shared" si="4"/>
        <v>251482.52672899564</v>
      </c>
      <c r="F33" s="19">
        <f t="shared" si="5"/>
        <v>125741.26336449782</v>
      </c>
    </row>
    <row r="34" spans="1:6" x14ac:dyDescent="0.25">
      <c r="A34" s="11">
        <v>45236</v>
      </c>
      <c r="B34" s="19">
        <v>778784</v>
      </c>
      <c r="C34" s="19">
        <v>959112</v>
      </c>
      <c r="D34" s="18">
        <f t="shared" si="3"/>
        <v>868948</v>
      </c>
      <c r="E34" s="19">
        <f t="shared" si="4"/>
        <v>255022.30327561547</v>
      </c>
      <c r="F34" s="19">
        <f t="shared" si="5"/>
        <v>127511.15163780774</v>
      </c>
    </row>
    <row r="35" spans="1:6" x14ac:dyDescent="0.25">
      <c r="A35" s="11">
        <v>45245</v>
      </c>
      <c r="B35" s="15">
        <v>783505</v>
      </c>
      <c r="C35" s="15">
        <v>969657</v>
      </c>
      <c r="D35" s="16">
        <f t="shared" si="3"/>
        <v>876581</v>
      </c>
      <c r="E35" s="15">
        <f t="shared" si="4"/>
        <v>263258.6830628764</v>
      </c>
      <c r="F35" s="15">
        <f t="shared" si="5"/>
        <v>131629.3415314382</v>
      </c>
    </row>
    <row r="36" spans="1:6" x14ac:dyDescent="0.25">
      <c r="B36" s="20"/>
      <c r="C36" s="20"/>
      <c r="D36" s="21"/>
      <c r="E36" s="20"/>
      <c r="F36" s="20"/>
    </row>
    <row r="37" spans="1:6" x14ac:dyDescent="0.25">
      <c r="B37" s="20"/>
      <c r="C37" s="20"/>
      <c r="D37" s="21"/>
      <c r="E37" s="20"/>
      <c r="F37" s="20"/>
    </row>
    <row r="38" spans="1:6" x14ac:dyDescent="0.25">
      <c r="B38" s="20"/>
      <c r="C38" s="20"/>
      <c r="D38" s="21"/>
      <c r="E38" s="20"/>
      <c r="F38" s="20"/>
    </row>
    <row r="39" spans="1:6" x14ac:dyDescent="0.25">
      <c r="B39" s="20"/>
      <c r="C39" s="20"/>
      <c r="D39" s="21"/>
      <c r="E39" s="20"/>
      <c r="F39" s="20"/>
    </row>
    <row r="40" spans="1:6" x14ac:dyDescent="0.25">
      <c r="B40" s="20"/>
      <c r="C40" s="20"/>
      <c r="D40" s="21"/>
      <c r="E40" s="20"/>
      <c r="F40" s="20"/>
    </row>
    <row r="41" spans="1:6" x14ac:dyDescent="0.25">
      <c r="B41" s="20"/>
      <c r="C41" s="20"/>
      <c r="D41" s="21"/>
      <c r="E41" s="20"/>
      <c r="F41" s="20"/>
    </row>
    <row r="42" spans="1:6" x14ac:dyDescent="0.25">
      <c r="B42" s="20"/>
      <c r="C42" s="20"/>
      <c r="D42" s="21"/>
      <c r="E42" s="20"/>
      <c r="F42" s="20"/>
    </row>
    <row r="43" spans="1:6" x14ac:dyDescent="0.25">
      <c r="B43" s="20"/>
      <c r="C43" s="20"/>
      <c r="D43" s="21"/>
      <c r="E43" s="20"/>
      <c r="F43" s="20"/>
    </row>
    <row r="44" spans="1:6" x14ac:dyDescent="0.25">
      <c r="B44" s="20"/>
      <c r="C44" s="20"/>
      <c r="D44" s="21"/>
      <c r="E44" s="20"/>
      <c r="F44" s="20"/>
    </row>
    <row r="45" spans="1:6" x14ac:dyDescent="0.25">
      <c r="B45" s="20"/>
      <c r="C45" s="20"/>
      <c r="D45" s="21"/>
      <c r="E45" s="20"/>
      <c r="F45" s="20"/>
    </row>
    <row r="46" spans="1:6" x14ac:dyDescent="0.25">
      <c r="B46" s="20"/>
      <c r="C46" s="20"/>
      <c r="D46" s="21"/>
      <c r="E46" s="20"/>
      <c r="F46" s="20"/>
    </row>
    <row r="47" spans="1:6" x14ac:dyDescent="0.25">
      <c r="B47" s="20"/>
      <c r="C47" s="20"/>
      <c r="D47" s="21"/>
      <c r="E47" s="20"/>
      <c r="F47" s="20"/>
    </row>
    <row r="48" spans="1:6" x14ac:dyDescent="0.25">
      <c r="B48" s="20"/>
      <c r="C48" s="20"/>
      <c r="D48" s="21"/>
      <c r="E48" s="20"/>
      <c r="F48" s="20"/>
    </row>
    <row r="49" spans="2:6" x14ac:dyDescent="0.25">
      <c r="B49" s="20"/>
      <c r="C49" s="20"/>
      <c r="D49" s="21"/>
      <c r="E49" s="20"/>
      <c r="F49" s="20"/>
    </row>
    <row r="50" spans="2:6" x14ac:dyDescent="0.25">
      <c r="B50" s="20"/>
      <c r="C50" s="20"/>
      <c r="D50" s="21"/>
      <c r="E50" s="20"/>
      <c r="F50" s="20"/>
    </row>
    <row r="51" spans="2:6" x14ac:dyDescent="0.25">
      <c r="B51" s="20"/>
      <c r="C51" s="20"/>
      <c r="D51" s="21"/>
      <c r="E51" s="20"/>
      <c r="F51" s="20"/>
    </row>
    <row r="52" spans="2:6" x14ac:dyDescent="0.25">
      <c r="B52" s="20"/>
      <c r="C52" s="20"/>
      <c r="D52" s="21"/>
      <c r="E52" s="20"/>
      <c r="F52" s="20"/>
    </row>
    <row r="53" spans="2:6" x14ac:dyDescent="0.25">
      <c r="B53" s="20"/>
      <c r="C53" s="20"/>
      <c r="D53" s="21"/>
      <c r="E53" s="20"/>
      <c r="F53" s="20"/>
    </row>
    <row r="54" spans="2:6" x14ac:dyDescent="0.25">
      <c r="B54" s="20"/>
      <c r="C54" s="20"/>
      <c r="D54" s="21"/>
      <c r="E54" s="20"/>
      <c r="F54" s="20"/>
    </row>
    <row r="55" spans="2:6" x14ac:dyDescent="0.25">
      <c r="B55" s="20"/>
      <c r="C55" s="20"/>
      <c r="D55" s="21"/>
      <c r="E55" s="20"/>
      <c r="F55" s="20"/>
    </row>
    <row r="56" spans="2:6" x14ac:dyDescent="0.25">
      <c r="B56" s="20"/>
      <c r="C56" s="20"/>
      <c r="D56" s="21"/>
      <c r="E56" s="20"/>
      <c r="F56" s="20"/>
    </row>
    <row r="57" spans="2:6" x14ac:dyDescent="0.25">
      <c r="B57" s="20"/>
      <c r="C57" s="20"/>
      <c r="D57" s="21"/>
      <c r="E57" s="20"/>
      <c r="F57" s="20"/>
    </row>
    <row r="58" spans="2:6" x14ac:dyDescent="0.25">
      <c r="B58" s="20"/>
      <c r="C58" s="20"/>
      <c r="D58" s="21"/>
      <c r="E58" s="20"/>
      <c r="F58" s="20"/>
    </row>
    <row r="59" spans="2:6" x14ac:dyDescent="0.25">
      <c r="B59" s="20"/>
      <c r="C59" s="20"/>
      <c r="D59" s="21"/>
      <c r="E59" s="20"/>
      <c r="F59" s="20"/>
    </row>
    <row r="60" spans="2:6" x14ac:dyDescent="0.25">
      <c r="B60" s="20"/>
      <c r="C60" s="20"/>
      <c r="D60" s="21"/>
      <c r="E60" s="20"/>
      <c r="F60" s="20"/>
    </row>
    <row r="61" spans="2:6" x14ac:dyDescent="0.25">
      <c r="B61" s="20"/>
      <c r="C61" s="20"/>
      <c r="D61" s="21"/>
      <c r="E61" s="20"/>
      <c r="F61" s="20"/>
    </row>
    <row r="62" spans="2:6" x14ac:dyDescent="0.25">
      <c r="B62" s="20"/>
      <c r="C62" s="20"/>
      <c r="D62" s="21"/>
      <c r="E62" s="20"/>
      <c r="F62" s="20"/>
    </row>
    <row r="63" spans="2:6" x14ac:dyDescent="0.25">
      <c r="B63" s="20"/>
      <c r="C63" s="20"/>
      <c r="D63" s="21"/>
      <c r="E63" s="20"/>
      <c r="F63" s="20"/>
    </row>
    <row r="64" spans="2:6" x14ac:dyDescent="0.25">
      <c r="B64" s="20"/>
      <c r="C64" s="20"/>
      <c r="D64" s="21"/>
      <c r="E64" s="20"/>
      <c r="F64" s="20"/>
    </row>
    <row r="65" spans="2:6" x14ac:dyDescent="0.25">
      <c r="B65" s="20"/>
      <c r="C65" s="20"/>
      <c r="D65" s="21"/>
      <c r="E65" s="20"/>
      <c r="F65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E2" sqref="E2"/>
    </sheetView>
  </sheetViews>
  <sheetFormatPr defaultRowHeight="15" x14ac:dyDescent="0.25"/>
  <cols>
    <col min="1" max="1" width="11.42578125" customWidth="1"/>
    <col min="3" max="3" width="17.28515625" customWidth="1"/>
    <col min="4" max="4" width="16.42578125" customWidth="1"/>
    <col min="5" max="5" width="21.5703125" customWidth="1"/>
    <col min="8" max="10" width="21.7109375" customWidth="1"/>
    <col min="11" max="11" width="12.7109375" bestFit="1" customWidth="1"/>
    <col min="12" max="12" width="12.28515625" customWidth="1"/>
    <col min="15" max="15" width="19.5703125" customWidth="1"/>
    <col min="18" max="18" width="14" customWidth="1"/>
    <col min="22" max="23" width="11.85546875" bestFit="1" customWidth="1"/>
    <col min="25" max="25" width="9.85546875" bestFit="1" customWidth="1"/>
    <col min="26" max="26" width="11.7109375" bestFit="1" customWidth="1"/>
  </cols>
  <sheetData>
    <row r="2" spans="2:6" x14ac:dyDescent="0.25">
      <c r="B2" t="s">
        <v>0</v>
      </c>
      <c r="C2" t="s">
        <v>3</v>
      </c>
      <c r="D2" t="s">
        <v>2</v>
      </c>
      <c r="E2" t="s">
        <v>1</v>
      </c>
    </row>
    <row r="3" spans="2:6" x14ac:dyDescent="0.25">
      <c r="B3">
        <v>1</v>
      </c>
      <c r="C3" s="6">
        <v>44979.791666666664</v>
      </c>
      <c r="D3" s="2">
        <v>198918</v>
      </c>
      <c r="E3" s="2">
        <v>438000</v>
      </c>
    </row>
    <row r="4" spans="2:6" x14ac:dyDescent="0.25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6" x14ac:dyDescent="0.25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6" x14ac:dyDescent="0.25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6" x14ac:dyDescent="0.25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6" x14ac:dyDescent="0.25">
      <c r="B8">
        <v>6</v>
      </c>
      <c r="C8" s="1">
        <f>C7+7</f>
        <v>45014.791666666664</v>
      </c>
      <c r="D8" s="2">
        <v>210422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11:11" x14ac:dyDescent="0.25">
      <c r="K28" s="2"/>
    </row>
    <row r="33" spans="3:12" x14ac:dyDescent="0.25">
      <c r="H33" s="2"/>
      <c r="I33" s="2"/>
      <c r="J33" s="2"/>
      <c r="K33" s="2"/>
      <c r="L33" s="2"/>
    </row>
    <row r="37" spans="3:12" x14ac:dyDescent="0.25">
      <c r="C37" s="6"/>
      <c r="D37" s="7"/>
    </row>
    <row r="38" spans="3:12" x14ac:dyDescent="0.25">
      <c r="C38" s="6"/>
      <c r="D38" s="7"/>
    </row>
    <row r="39" spans="3:12" x14ac:dyDescent="0.25">
      <c r="C39" s="6"/>
      <c r="D39" s="7"/>
    </row>
    <row r="40" spans="3:12" x14ac:dyDescent="0.25">
      <c r="C40" s="6"/>
      <c r="D40" s="7"/>
    </row>
    <row r="41" spans="3:12" x14ac:dyDescent="0.25">
      <c r="C41" s="6"/>
      <c r="D41" s="7"/>
    </row>
    <row r="42" spans="3:12" x14ac:dyDescent="0.25">
      <c r="C42" s="6"/>
      <c r="D42" s="7"/>
    </row>
    <row r="43" spans="3:12" x14ac:dyDescent="0.25">
      <c r="C43" s="6"/>
      <c r="D43" s="7"/>
    </row>
    <row r="44" spans="3:12" x14ac:dyDescent="0.25">
      <c r="C44" s="6"/>
      <c r="D44" s="7"/>
    </row>
    <row r="45" spans="3:12" x14ac:dyDescent="0.25">
      <c r="C45" s="6"/>
      <c r="D45" s="7"/>
    </row>
    <row r="46" spans="3:12" x14ac:dyDescent="0.25">
      <c r="C46" s="6"/>
      <c r="D46" s="7"/>
    </row>
    <row r="47" spans="3:12" x14ac:dyDescent="0.25">
      <c r="C47" s="6"/>
      <c r="D47" s="7"/>
    </row>
    <row r="48" spans="3:12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26" x14ac:dyDescent="0.25">
      <c r="C161" s="6"/>
      <c r="D161" s="7"/>
    </row>
    <row r="162" spans="3:26" x14ac:dyDescent="0.25">
      <c r="C162" s="6"/>
      <c r="D162" s="7"/>
    </row>
    <row r="163" spans="3:26" x14ac:dyDescent="0.25">
      <c r="C163" s="6"/>
      <c r="D163" s="7"/>
    </row>
    <row r="164" spans="3:26" x14ac:dyDescent="0.25">
      <c r="C164" s="6"/>
      <c r="D164" s="7"/>
    </row>
    <row r="165" spans="3:26" x14ac:dyDescent="0.25">
      <c r="C165" s="6"/>
      <c r="D165" s="7"/>
    </row>
    <row r="166" spans="3:26" x14ac:dyDescent="0.25">
      <c r="C166" s="6"/>
      <c r="D166" s="7"/>
    </row>
    <row r="167" spans="3:26" x14ac:dyDescent="0.25">
      <c r="C167" s="6"/>
      <c r="D167" s="7"/>
      <c r="Y167" s="6"/>
      <c r="Z167" s="7"/>
    </row>
    <row r="168" spans="3:26" x14ac:dyDescent="0.25">
      <c r="C168" s="6"/>
      <c r="D168" s="7"/>
      <c r="Y168" s="6"/>
      <c r="Z168" s="7"/>
    </row>
    <row r="169" spans="3:26" x14ac:dyDescent="0.25">
      <c r="C169" s="6"/>
      <c r="D169" s="7"/>
      <c r="Y169" s="6"/>
      <c r="Z169" s="7"/>
    </row>
    <row r="170" spans="3:26" x14ac:dyDescent="0.25">
      <c r="C170" s="6"/>
      <c r="D170" s="7"/>
      <c r="Y170" s="6"/>
      <c r="Z170" s="7"/>
    </row>
    <row r="171" spans="3:26" x14ac:dyDescent="0.25">
      <c r="C171" s="6"/>
      <c r="D171" s="7"/>
      <c r="Y171" s="6"/>
      <c r="Z171" s="7"/>
    </row>
    <row r="172" spans="3:26" x14ac:dyDescent="0.25">
      <c r="C172" s="6"/>
      <c r="D172" s="7"/>
      <c r="Y172" s="6"/>
      <c r="Z172" s="7"/>
    </row>
    <row r="173" spans="3:26" x14ac:dyDescent="0.25">
      <c r="C173" s="6"/>
      <c r="D173" s="7"/>
      <c r="Y173" s="6"/>
      <c r="Z173" s="7"/>
    </row>
    <row r="174" spans="3:26" x14ac:dyDescent="0.25">
      <c r="C174" s="6"/>
      <c r="D174" s="7"/>
      <c r="Y174" s="8"/>
    </row>
    <row r="175" spans="3:26" x14ac:dyDescent="0.25">
      <c r="C175" s="6"/>
      <c r="D175" s="7"/>
    </row>
    <row r="176" spans="3:26" x14ac:dyDescent="0.25">
      <c r="C176" s="6"/>
      <c r="D176" s="7"/>
    </row>
    <row r="177" spans="3:25" x14ac:dyDescent="0.25">
      <c r="C177" s="6"/>
      <c r="D177" s="7"/>
    </row>
    <row r="178" spans="3:25" x14ac:dyDescent="0.25">
      <c r="C178" s="6"/>
      <c r="D178" s="7"/>
    </row>
    <row r="179" spans="3:25" x14ac:dyDescent="0.25">
      <c r="C179" s="6"/>
      <c r="D179" s="7"/>
    </row>
    <row r="180" spans="3:25" x14ac:dyDescent="0.25">
      <c r="C180" s="6"/>
      <c r="D180" s="7"/>
    </row>
    <row r="181" spans="3:25" x14ac:dyDescent="0.25">
      <c r="C181" s="6"/>
      <c r="D181" s="7"/>
    </row>
    <row r="182" spans="3:25" x14ac:dyDescent="0.25">
      <c r="C182" s="6"/>
      <c r="D182" s="7"/>
      <c r="Y182" s="2"/>
    </row>
    <row r="183" spans="3:25" x14ac:dyDescent="0.25">
      <c r="C183" s="6"/>
      <c r="D183" s="7"/>
    </row>
    <row r="184" spans="3:25" x14ac:dyDescent="0.25">
      <c r="C184" s="6"/>
      <c r="D184" s="7"/>
    </row>
    <row r="185" spans="3:25" x14ac:dyDescent="0.25">
      <c r="C185" s="6"/>
      <c r="D185" s="7"/>
    </row>
    <row r="186" spans="3:25" x14ac:dyDescent="0.25">
      <c r="C186" s="6"/>
      <c r="D186" s="7"/>
    </row>
    <row r="187" spans="3:25" x14ac:dyDescent="0.25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5" x14ac:dyDescent="0.25"/>
  <cols>
    <col min="1" max="1" width="11.42578125" customWidth="1"/>
    <col min="3" max="3" width="15" customWidth="1"/>
    <col min="4" max="4" width="18.85546875" customWidth="1"/>
    <col min="8" max="8" width="21.7109375" customWidth="1"/>
  </cols>
  <sheetData>
    <row r="2" spans="2:6" x14ac:dyDescent="0.25">
      <c r="B2" t="s">
        <v>0</v>
      </c>
      <c r="C2" t="s">
        <v>3</v>
      </c>
      <c r="D2" t="s">
        <v>8</v>
      </c>
      <c r="E2" t="s">
        <v>1</v>
      </c>
    </row>
    <row r="3" spans="2:6" x14ac:dyDescent="0.25">
      <c r="B3">
        <v>1</v>
      </c>
      <c r="C3" s="1">
        <v>44979</v>
      </c>
      <c r="D3" s="2">
        <v>1976</v>
      </c>
      <c r="E3" s="2">
        <v>438000</v>
      </c>
    </row>
    <row r="4" spans="2:6" x14ac:dyDescent="0.25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25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25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25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25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9:9" x14ac:dyDescent="0.25">
      <c r="I28" s="2"/>
    </row>
    <row r="38" spans="3:4" x14ac:dyDescent="0.25">
      <c r="C38" s="6"/>
      <c r="D38" s="7"/>
    </row>
    <row r="39" spans="3:4" x14ac:dyDescent="0.25">
      <c r="C39" s="6"/>
      <c r="D39" s="7"/>
    </row>
    <row r="40" spans="3:4" x14ac:dyDescent="0.25">
      <c r="C40" s="6"/>
      <c r="D40" s="7"/>
    </row>
    <row r="41" spans="3:4" x14ac:dyDescent="0.25">
      <c r="C41" s="6"/>
      <c r="D41" s="7"/>
    </row>
    <row r="42" spans="3:4" x14ac:dyDescent="0.25">
      <c r="C42" s="6"/>
      <c r="D42" s="7"/>
    </row>
    <row r="43" spans="3:4" x14ac:dyDescent="0.25">
      <c r="C43" s="6"/>
      <c r="D43" s="7"/>
    </row>
    <row r="44" spans="3:4" x14ac:dyDescent="0.25">
      <c r="C44" s="6"/>
      <c r="D44" s="7"/>
    </row>
    <row r="45" spans="3:4" x14ac:dyDescent="0.25">
      <c r="C45" s="6"/>
      <c r="D45" s="7"/>
    </row>
    <row r="46" spans="3:4" x14ac:dyDescent="0.25">
      <c r="C46" s="6"/>
      <c r="D46" s="7"/>
    </row>
    <row r="47" spans="3:4" x14ac:dyDescent="0.25">
      <c r="C47" s="6"/>
      <c r="D47" s="7"/>
    </row>
    <row r="48" spans="3:4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4" x14ac:dyDescent="0.25">
      <c r="C161" s="6"/>
      <c r="D161" s="7"/>
    </row>
    <row r="162" spans="3:4" x14ac:dyDescent="0.25">
      <c r="C162" s="6"/>
      <c r="D162" s="7"/>
    </row>
    <row r="163" spans="3:4" x14ac:dyDescent="0.25">
      <c r="C163" s="6"/>
      <c r="D163" s="7"/>
    </row>
    <row r="164" spans="3:4" x14ac:dyDescent="0.25">
      <c r="C164" s="6"/>
      <c r="D164" s="7"/>
    </row>
    <row r="165" spans="3:4" x14ac:dyDescent="0.25">
      <c r="C165" s="6"/>
      <c r="D165" s="7"/>
    </row>
    <row r="166" spans="3:4" x14ac:dyDescent="0.25">
      <c r="C166" s="6"/>
      <c r="D166" s="7"/>
    </row>
    <row r="167" spans="3:4" x14ac:dyDescent="0.25">
      <c r="C167" s="6"/>
      <c r="D167" s="7"/>
    </row>
    <row r="168" spans="3:4" x14ac:dyDescent="0.25">
      <c r="C168" s="6"/>
      <c r="D168" s="7"/>
    </row>
    <row r="169" spans="3:4" x14ac:dyDescent="0.25">
      <c r="C169" s="6"/>
      <c r="D169" s="7"/>
    </row>
    <row r="170" spans="3:4" x14ac:dyDescent="0.25">
      <c r="C170" s="6"/>
      <c r="D170" s="7"/>
    </row>
    <row r="171" spans="3:4" x14ac:dyDescent="0.25">
      <c r="C171" s="6"/>
      <c r="D171" s="7"/>
    </row>
    <row r="172" spans="3:4" x14ac:dyDescent="0.25">
      <c r="C172" s="6"/>
      <c r="D172" s="7"/>
    </row>
    <row r="173" spans="3:4" x14ac:dyDescent="0.25">
      <c r="C173" s="6"/>
      <c r="D173" s="7"/>
    </row>
    <row r="174" spans="3:4" x14ac:dyDescent="0.25">
      <c r="C174" s="6"/>
      <c r="D174" s="7"/>
    </row>
    <row r="175" spans="3:4" x14ac:dyDescent="0.25">
      <c r="C175" s="6"/>
      <c r="D175" s="7"/>
    </row>
    <row r="176" spans="3:4" x14ac:dyDescent="0.25">
      <c r="C176" s="6"/>
      <c r="D176" s="7"/>
    </row>
    <row r="177" spans="3:4" x14ac:dyDescent="0.25">
      <c r="C177" s="6"/>
      <c r="D177" s="7"/>
    </row>
    <row r="178" spans="3:4" x14ac:dyDescent="0.25">
      <c r="C178" s="6"/>
      <c r="D178" s="7"/>
    </row>
    <row r="179" spans="3:4" x14ac:dyDescent="0.25">
      <c r="C179" s="6"/>
      <c r="D179" s="7"/>
    </row>
    <row r="180" spans="3:4" x14ac:dyDescent="0.25">
      <c r="C180" s="6"/>
      <c r="D180" s="7"/>
    </row>
    <row r="181" spans="3:4" x14ac:dyDescent="0.25">
      <c r="C181" s="6"/>
      <c r="D181" s="7"/>
    </row>
    <row r="182" spans="3:4" x14ac:dyDescent="0.25">
      <c r="C182" s="6"/>
      <c r="D182" s="7"/>
    </row>
    <row r="183" spans="3:4" x14ac:dyDescent="0.25">
      <c r="C183" s="6"/>
      <c r="D183" s="7"/>
    </row>
    <row r="184" spans="3:4" x14ac:dyDescent="0.25">
      <c r="C184" s="6"/>
      <c r="D184" s="7"/>
    </row>
    <row r="185" spans="3:4" x14ac:dyDescent="0.25">
      <c r="C185" s="6"/>
      <c r="D185" s="7"/>
    </row>
    <row r="186" spans="3:4" x14ac:dyDescent="0.25">
      <c r="C186" s="6"/>
      <c r="D186" s="7"/>
    </row>
    <row r="187" spans="3:4" x14ac:dyDescent="0.25">
      <c r="C187" s="6"/>
      <c r="D187" s="7"/>
    </row>
    <row r="188" spans="3:4" x14ac:dyDescent="0.25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6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4" max="4" width="16.42578125" customWidth="1"/>
    <col min="5" max="5" width="11.140625" customWidth="1"/>
    <col min="6" max="6" width="10.85546875" customWidth="1"/>
  </cols>
  <sheetData>
    <row r="1" spans="1:7" x14ac:dyDescent="0.25">
      <c r="A1" t="s">
        <v>14</v>
      </c>
    </row>
    <row r="2" spans="1:7" x14ac:dyDescent="0.25">
      <c r="A2" t="s">
        <v>15</v>
      </c>
    </row>
    <row r="3" spans="1:7" x14ac:dyDescent="0.25">
      <c r="B3" s="4" t="s">
        <v>4</v>
      </c>
      <c r="C3" s="4" t="s">
        <v>3</v>
      </c>
      <c r="D3" s="4" t="s">
        <v>5</v>
      </c>
      <c r="E3" s="4" t="s">
        <v>1</v>
      </c>
    </row>
    <row r="4" spans="1:7" x14ac:dyDescent="0.25">
      <c r="B4">
        <v>0</v>
      </c>
      <c r="C4" s="1">
        <v>44136</v>
      </c>
      <c r="D4" s="2">
        <v>627167</v>
      </c>
      <c r="E4" s="2">
        <v>2750000</v>
      </c>
    </row>
    <row r="5" spans="1:7" x14ac:dyDescent="0.25">
      <c r="B5">
        <f>(C5-C4)/7</f>
        <v>4.2857142857142856</v>
      </c>
      <c r="C5" s="1">
        <v>44166</v>
      </c>
      <c r="D5" s="2">
        <v>747323</v>
      </c>
      <c r="E5" s="2">
        <v>4500000</v>
      </c>
    </row>
    <row r="6" spans="1:7" x14ac:dyDescent="0.25">
      <c r="B6">
        <f>(C6-C5)/7+B5</f>
        <v>8.7142857142857153</v>
      </c>
      <c r="C6" s="1">
        <v>44197</v>
      </c>
      <c r="D6" s="2">
        <v>831669</v>
      </c>
      <c r="E6" s="2">
        <v>5000000</v>
      </c>
    </row>
    <row r="7" spans="1:7" x14ac:dyDescent="0.25">
      <c r="B7">
        <f t="shared" ref="B7:B10" si="0">(C7-C6)/7+B6</f>
        <v>13.142857142857144</v>
      </c>
      <c r="C7" s="1">
        <v>44228</v>
      </c>
      <c r="D7" s="2">
        <v>953742</v>
      </c>
      <c r="E7" s="2">
        <v>5800000</v>
      </c>
    </row>
    <row r="8" spans="1:7" x14ac:dyDescent="0.25">
      <c r="B8">
        <f t="shared" si="0"/>
        <v>17.142857142857146</v>
      </c>
      <c r="C8" s="1">
        <v>44256</v>
      </c>
      <c r="D8" s="2">
        <v>1033342</v>
      </c>
      <c r="E8" s="2">
        <v>7000000</v>
      </c>
    </row>
    <row r="9" spans="1:7" x14ac:dyDescent="0.25">
      <c r="B9">
        <f t="shared" si="0"/>
        <v>21.571428571428577</v>
      </c>
      <c r="C9" s="1">
        <v>44287</v>
      </c>
      <c r="D9" s="2">
        <v>1116766</v>
      </c>
      <c r="E9" s="2">
        <v>7900000</v>
      </c>
      <c r="F9" s="4" t="s">
        <v>7</v>
      </c>
      <c r="G9" s="4" t="s">
        <v>6</v>
      </c>
    </row>
    <row r="10" spans="1:7" x14ac:dyDescent="0.25">
      <c r="B10">
        <f t="shared" si="0"/>
        <v>47.714285714285722</v>
      </c>
      <c r="C10" s="1">
        <v>44470</v>
      </c>
      <c r="D10" s="2">
        <v>1620824</v>
      </c>
      <c r="E10">
        <v>12500000</v>
      </c>
      <c r="F10" s="2">
        <f>D10*9.914-3282419</f>
        <v>12786430.136</v>
      </c>
      <c r="G10" s="5">
        <f>(F10-E10)/E10</f>
        <v>2.2914410879999996E-2</v>
      </c>
    </row>
    <row r="11" spans="1:7" x14ac:dyDescent="0.25">
      <c r="B11">
        <f>(C11-C4+7)/7</f>
        <v>70.285714285714292</v>
      </c>
      <c r="C11" s="1">
        <v>44621</v>
      </c>
      <c r="D11" s="2">
        <v>2052758</v>
      </c>
      <c r="E11" s="2">
        <v>18000000</v>
      </c>
      <c r="F11" s="2">
        <f>D11*9.914-3282419</f>
        <v>17068623.811999999</v>
      </c>
      <c r="G11" s="5">
        <f>(F11-E11)/E11</f>
        <v>-5.1743121555555611E-2</v>
      </c>
    </row>
    <row r="12" spans="1:7" x14ac:dyDescent="0.25">
      <c r="B12">
        <f>(C12-C4+7)/7</f>
        <v>122.42857142857143</v>
      </c>
      <c r="C12" s="1">
        <v>44986</v>
      </c>
      <c r="D12" s="2">
        <v>2941348</v>
      </c>
      <c r="E12" s="2">
        <v>32000000</v>
      </c>
      <c r="F12" s="2">
        <f>D12*9.914-3282419</f>
        <v>25878105.072000001</v>
      </c>
      <c r="G12" s="5">
        <f>(F12-E12)/E12</f>
        <v>-0.19130921649999999</v>
      </c>
    </row>
    <row r="13" spans="1:7" x14ac:dyDescent="0.25">
      <c r="B13">
        <f>(C13-C4+7)/7</f>
        <v>126.85714285714286</v>
      </c>
      <c r="C13" s="1">
        <v>45017</v>
      </c>
      <c r="D13" s="2">
        <v>3016851</v>
      </c>
      <c r="E13" s="3">
        <v>35942643</v>
      </c>
      <c r="F13" s="2">
        <f>D13*9.914-3282419</f>
        <v>26626641.813999999</v>
      </c>
      <c r="G13" s="5">
        <f>(F13-E13)/E13</f>
        <v>-0.25919076641080624</v>
      </c>
    </row>
    <row r="36" spans="3:4" x14ac:dyDescent="0.25">
      <c r="C36" cm="1">
        <f t="array" ref="C36:D36">LINEST(E4:E9,D4:D9)</f>
        <v>9.9142047621025462</v>
      </c>
      <c r="D36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2023-11-15T14:45:07Z</dcterms:modified>
</cp:coreProperties>
</file>