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F:\workfolder\poultry\"/>
    </mc:Choice>
  </mc:AlternateContent>
  <bookViews>
    <workbookView xWindow="0" yWindow="420" windowWidth="20490" windowHeight="7605" tabRatio="938" activeTab="12"/>
  </bookViews>
  <sheets>
    <sheet name="改訂履歴" sheetId="17" r:id="rId1"/>
    <sheet name="概要" sheetId="4" r:id="rId2"/>
    <sheet name="1月" sheetId="5" r:id="rId3"/>
    <sheet name="2月" sheetId="35" r:id="rId4"/>
    <sheet name="3月" sheetId="25" r:id="rId5"/>
    <sheet name="4月" sheetId="31" r:id="rId6"/>
    <sheet name="5月" sheetId="26" r:id="rId7"/>
    <sheet name="6月" sheetId="32" r:id="rId8"/>
    <sheet name="7月" sheetId="27" r:id="rId9"/>
    <sheet name="8月" sheetId="28" r:id="rId10"/>
    <sheet name="9月" sheetId="33" r:id="rId11"/>
    <sheet name="10月" sheetId="29" r:id="rId12"/>
    <sheet name="11月" sheetId="34" r:id="rId13"/>
    <sheet name="12月" sheetId="30" r:id="rId14"/>
  </sheets>
  <definedNames>
    <definedName name="_xlnm.Print_Area" localSheetId="11">'10月'!$B$1:$AL$43</definedName>
    <definedName name="_xlnm.Print_Area" localSheetId="12">'11月'!$B$1:$AL$43</definedName>
    <definedName name="_xlnm.Print_Area" localSheetId="13">'12月'!$B$1:$AL$43</definedName>
    <definedName name="_xlnm.Print_Area" localSheetId="2">'1月'!$B$1:$AL$43</definedName>
    <definedName name="_xlnm.Print_Area" localSheetId="3">'2月'!$B$1:$AL$43</definedName>
    <definedName name="_xlnm.Print_Area" localSheetId="4">'3月'!$B$1:$AL$43</definedName>
    <definedName name="_xlnm.Print_Area" localSheetId="5">'4月'!$B$1:$AL$43</definedName>
    <definedName name="_xlnm.Print_Area" localSheetId="6">'5月'!$B$1:$AL$43</definedName>
    <definedName name="_xlnm.Print_Area" localSheetId="7">'6月'!$B$1:$AL$43</definedName>
    <definedName name="_xlnm.Print_Area" localSheetId="8">'7月'!$B$1:$AL$43</definedName>
    <definedName name="_xlnm.Print_Area" localSheetId="9">'8月'!$B$1:$AL$43</definedName>
    <definedName name="_xlnm.Print_Area" localSheetId="10">'9月'!$B$1:$AL$43</definedName>
    <definedName name="_xlnm.Print_Titles" localSheetId="11">'10月'!$A:$A,'10月'!$1:$3</definedName>
    <definedName name="_xlnm.Print_Titles" localSheetId="12">'11月'!$A:$A,'11月'!$1:$3</definedName>
    <definedName name="_xlnm.Print_Titles" localSheetId="13">'12月'!$A:$A,'12月'!$1:$3</definedName>
    <definedName name="_xlnm.Print_Titles" localSheetId="2">'1月'!$A:$A,'1月'!$1:$3</definedName>
    <definedName name="_xlnm.Print_Titles" localSheetId="3">'2月'!$A:$A,'2月'!$1:$3</definedName>
    <definedName name="_xlnm.Print_Titles" localSheetId="4">'3月'!$A:$A,'3月'!$1:$3</definedName>
    <definedName name="_xlnm.Print_Titles" localSheetId="5">'4月'!$A:$A,'4月'!$1:$3</definedName>
    <definedName name="_xlnm.Print_Titles" localSheetId="6">'5月'!$A:$A,'5月'!$1:$3</definedName>
    <definedName name="_xlnm.Print_Titles" localSheetId="7">'6月'!$A:$A,'6月'!$1:$3</definedName>
    <definedName name="_xlnm.Print_Titles" localSheetId="8">'7月'!$A:$A,'7月'!$1:$3</definedName>
    <definedName name="_xlnm.Print_Titles" localSheetId="9">'8月'!$A:$A,'8月'!$1:$3</definedName>
    <definedName name="_xlnm.Print_Titles" localSheetId="10">'9月'!$A:$A,'9月'!$1:$3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G14" i="4"/>
  <c r="G13" i="4"/>
  <c r="G12" i="4"/>
  <c r="G11" i="4"/>
  <c r="G10" i="4"/>
  <c r="G9" i="4"/>
  <c r="G8" i="4"/>
  <c r="G7" i="4"/>
  <c r="G6" i="4"/>
  <c r="G5" i="4"/>
  <c r="G4" i="4"/>
  <c r="Z4" i="29" l="1"/>
  <c r="W4" i="29"/>
  <c r="N15" i="4"/>
  <c r="N14" i="4"/>
  <c r="N12" i="4"/>
  <c r="N11" i="4"/>
  <c r="N10" i="4"/>
  <c r="N9" i="4"/>
  <c r="N8" i="4"/>
  <c r="N7" i="4"/>
  <c r="N6" i="4"/>
  <c r="N5" i="4"/>
  <c r="P5" i="4"/>
  <c r="O5" i="4"/>
  <c r="H80" i="35"/>
  <c r="G80" i="35"/>
  <c r="F80" i="35"/>
  <c r="E80" i="35"/>
  <c r="D80" i="35"/>
  <c r="C80" i="35"/>
  <c r="B80" i="35"/>
  <c r="I76" i="35"/>
  <c r="C31" i="35" s="1"/>
  <c r="E31" i="35" s="1"/>
  <c r="I75" i="35"/>
  <c r="C30" i="35" s="1"/>
  <c r="E30" i="35" s="1"/>
  <c r="I74" i="35"/>
  <c r="I73" i="35"/>
  <c r="C28" i="35" s="1"/>
  <c r="E28" i="35" s="1"/>
  <c r="I72" i="35"/>
  <c r="C27" i="35" s="1"/>
  <c r="E27" i="35" s="1"/>
  <c r="I71" i="35"/>
  <c r="I70" i="35"/>
  <c r="I69" i="35"/>
  <c r="C24" i="35" s="1"/>
  <c r="E24" i="35" s="1"/>
  <c r="I68" i="35"/>
  <c r="C23" i="35" s="1"/>
  <c r="E23" i="35" s="1"/>
  <c r="I67" i="35"/>
  <c r="C22" i="35" s="1"/>
  <c r="E22" i="35" s="1"/>
  <c r="I66" i="35"/>
  <c r="C21" i="35" s="1"/>
  <c r="E21" i="35" s="1"/>
  <c r="I65" i="35"/>
  <c r="C20" i="35" s="1"/>
  <c r="E20" i="35" s="1"/>
  <c r="I64" i="35"/>
  <c r="C19" i="35" s="1"/>
  <c r="E19" i="35" s="1"/>
  <c r="I63" i="35"/>
  <c r="C18" i="35" s="1"/>
  <c r="E18" i="35" s="1"/>
  <c r="I62" i="35"/>
  <c r="I61" i="35"/>
  <c r="C16" i="35" s="1"/>
  <c r="E16" i="35" s="1"/>
  <c r="I60" i="35"/>
  <c r="C15" i="35" s="1"/>
  <c r="E15" i="35" s="1"/>
  <c r="I59" i="35"/>
  <c r="C14" i="35" s="1"/>
  <c r="E14" i="35" s="1"/>
  <c r="I58" i="35"/>
  <c r="C13" i="35" s="1"/>
  <c r="E13" i="35" s="1"/>
  <c r="I57" i="35"/>
  <c r="C12" i="35" s="1"/>
  <c r="E12" i="35" s="1"/>
  <c r="I56" i="35"/>
  <c r="C11" i="35" s="1"/>
  <c r="E11" i="35" s="1"/>
  <c r="I55" i="35"/>
  <c r="I54" i="35"/>
  <c r="C9" i="35" s="1"/>
  <c r="E9" i="35" s="1"/>
  <c r="I53" i="35"/>
  <c r="I52" i="35"/>
  <c r="C7" i="35" s="1"/>
  <c r="E7" i="35" s="1"/>
  <c r="I51" i="35"/>
  <c r="C6" i="35" s="1"/>
  <c r="E6" i="35" s="1"/>
  <c r="I50" i="35"/>
  <c r="I49" i="35"/>
  <c r="C4" i="35" s="1"/>
  <c r="AL35" i="35"/>
  <c r="AK35" i="35"/>
  <c r="AJ35" i="35"/>
  <c r="AI35" i="35"/>
  <c r="AH35" i="35"/>
  <c r="AG35" i="35"/>
  <c r="AF35" i="35"/>
  <c r="AE35" i="35"/>
  <c r="AD35" i="35"/>
  <c r="AC35" i="35"/>
  <c r="AA35" i="35"/>
  <c r="I39" i="35" s="1"/>
  <c r="X35" i="35"/>
  <c r="U35" i="35"/>
  <c r="T35" i="35"/>
  <c r="R35" i="35"/>
  <c r="P35" i="35"/>
  <c r="O35" i="35"/>
  <c r="N35" i="35"/>
  <c r="M35" i="35"/>
  <c r="L35" i="35"/>
  <c r="J35" i="35"/>
  <c r="I35" i="35"/>
  <c r="H35" i="35"/>
  <c r="G35" i="35"/>
  <c r="D35" i="35"/>
  <c r="Z31" i="35"/>
  <c r="W31" i="35"/>
  <c r="Z30" i="35"/>
  <c r="W30" i="35"/>
  <c r="Z29" i="35"/>
  <c r="W29" i="35"/>
  <c r="C29" i="35"/>
  <c r="E29" i="35" s="1"/>
  <c r="Z28" i="35"/>
  <c r="W28" i="35"/>
  <c r="Z27" i="35"/>
  <c r="W27" i="35"/>
  <c r="Z26" i="35"/>
  <c r="W26" i="35"/>
  <c r="C26" i="35"/>
  <c r="E26" i="35" s="1"/>
  <c r="Z25" i="35"/>
  <c r="W25" i="35"/>
  <c r="C25" i="35"/>
  <c r="E25" i="35" s="1"/>
  <c r="Z24" i="35"/>
  <c r="W24" i="35"/>
  <c r="Z23" i="35"/>
  <c r="W23" i="35"/>
  <c r="Z22" i="35"/>
  <c r="W22" i="35"/>
  <c r="Z21" i="35"/>
  <c r="W21" i="35"/>
  <c r="Z20" i="35"/>
  <c r="W20" i="35"/>
  <c r="Z19" i="35"/>
  <c r="W19" i="35"/>
  <c r="Z18" i="35"/>
  <c r="W18" i="35"/>
  <c r="Z17" i="35"/>
  <c r="W17" i="35"/>
  <c r="C17" i="35"/>
  <c r="E17" i="35" s="1"/>
  <c r="Z16" i="35"/>
  <c r="W16" i="35"/>
  <c r="Z15" i="35"/>
  <c r="W15" i="35"/>
  <c r="Z14" i="35"/>
  <c r="W14" i="35"/>
  <c r="Z13" i="35"/>
  <c r="W13" i="35"/>
  <c r="Z12" i="35"/>
  <c r="W12" i="35"/>
  <c r="Z11" i="35"/>
  <c r="W11" i="35"/>
  <c r="Z10" i="35"/>
  <c r="W10" i="35"/>
  <c r="C10" i="35"/>
  <c r="E10" i="35" s="1"/>
  <c r="Z9" i="35"/>
  <c r="W9" i="35"/>
  <c r="Z8" i="35"/>
  <c r="W8" i="35"/>
  <c r="C8" i="35"/>
  <c r="E8" i="35" s="1"/>
  <c r="Z7" i="35"/>
  <c r="W7" i="35"/>
  <c r="W35" i="35" s="1"/>
  <c r="Z6" i="35"/>
  <c r="W6" i="35"/>
  <c r="Z5" i="35"/>
  <c r="W5" i="35"/>
  <c r="C5" i="35"/>
  <c r="E5" i="35" s="1"/>
  <c r="B5" i="35"/>
  <c r="Z4" i="35"/>
  <c r="Z35" i="35" s="1"/>
  <c r="L39" i="35" s="1"/>
  <c r="W4" i="35"/>
  <c r="P14" i="4"/>
  <c r="O14" i="4"/>
  <c r="P12" i="4"/>
  <c r="O12" i="4"/>
  <c r="P9" i="4"/>
  <c r="O9" i="4"/>
  <c r="O7" i="4"/>
  <c r="P7" i="4"/>
  <c r="H80" i="34"/>
  <c r="G80" i="34"/>
  <c r="F80" i="34"/>
  <c r="E80" i="34"/>
  <c r="D80" i="34"/>
  <c r="C80" i="34"/>
  <c r="B80" i="34"/>
  <c r="I78" i="34"/>
  <c r="I77" i="34"/>
  <c r="C32" i="34" s="1"/>
  <c r="E32" i="34" s="1"/>
  <c r="I76" i="34"/>
  <c r="C31" i="34" s="1"/>
  <c r="E31" i="34" s="1"/>
  <c r="I75" i="34"/>
  <c r="C30" i="34" s="1"/>
  <c r="E30" i="34" s="1"/>
  <c r="I74" i="34"/>
  <c r="I73" i="34"/>
  <c r="C28" i="34" s="1"/>
  <c r="E28" i="34" s="1"/>
  <c r="I72" i="34"/>
  <c r="I71" i="34"/>
  <c r="C26" i="34" s="1"/>
  <c r="E26" i="34" s="1"/>
  <c r="I70" i="34"/>
  <c r="I69" i="34"/>
  <c r="I68" i="34"/>
  <c r="C23" i="34" s="1"/>
  <c r="E23" i="34" s="1"/>
  <c r="I67" i="34"/>
  <c r="I66" i="34"/>
  <c r="I65" i="34"/>
  <c r="I64" i="34"/>
  <c r="C19" i="34" s="1"/>
  <c r="E19" i="34" s="1"/>
  <c r="I63" i="34"/>
  <c r="C18" i="34" s="1"/>
  <c r="E18" i="34" s="1"/>
  <c r="I62" i="34"/>
  <c r="I61" i="34"/>
  <c r="C16" i="34" s="1"/>
  <c r="E16" i="34" s="1"/>
  <c r="I60" i="34"/>
  <c r="C15" i="34" s="1"/>
  <c r="E15" i="34" s="1"/>
  <c r="I59" i="34"/>
  <c r="C14" i="34" s="1"/>
  <c r="E14" i="34" s="1"/>
  <c r="I58" i="34"/>
  <c r="I57" i="34"/>
  <c r="C12" i="34" s="1"/>
  <c r="E12" i="34" s="1"/>
  <c r="I56" i="34"/>
  <c r="I55" i="34"/>
  <c r="C10" i="34" s="1"/>
  <c r="E10" i="34" s="1"/>
  <c r="I54" i="34"/>
  <c r="I53" i="34"/>
  <c r="I52" i="34"/>
  <c r="C7" i="34" s="1"/>
  <c r="E7" i="34" s="1"/>
  <c r="I51" i="34"/>
  <c r="I50" i="34"/>
  <c r="I49" i="34"/>
  <c r="C4" i="34" s="1"/>
  <c r="E4" i="34" s="1"/>
  <c r="J39" i="34"/>
  <c r="I39" i="34"/>
  <c r="AL35" i="34"/>
  <c r="AK35" i="34"/>
  <c r="AJ35" i="34"/>
  <c r="AI35" i="34"/>
  <c r="AH35" i="34"/>
  <c r="AG35" i="34"/>
  <c r="AF35" i="34"/>
  <c r="AE35" i="34"/>
  <c r="AD35" i="34"/>
  <c r="AC35" i="34"/>
  <c r="AA35" i="34"/>
  <c r="X35" i="34"/>
  <c r="U35" i="34"/>
  <c r="T35" i="34"/>
  <c r="R35" i="34"/>
  <c r="P35" i="34"/>
  <c r="O35" i="34"/>
  <c r="N35" i="34"/>
  <c r="M35" i="34"/>
  <c r="L35" i="34"/>
  <c r="J35" i="34"/>
  <c r="I35" i="34"/>
  <c r="H35" i="34"/>
  <c r="G35" i="34"/>
  <c r="D35" i="34"/>
  <c r="Z33" i="34"/>
  <c r="W33" i="34"/>
  <c r="C33" i="34"/>
  <c r="E33" i="34" s="1"/>
  <c r="Z32" i="34"/>
  <c r="W32" i="34"/>
  <c r="Z31" i="34"/>
  <c r="W31" i="34"/>
  <c r="Z30" i="34"/>
  <c r="W30" i="34"/>
  <c r="Z29" i="34"/>
  <c r="W29" i="34"/>
  <c r="C29" i="34"/>
  <c r="E29" i="34" s="1"/>
  <c r="Z28" i="34"/>
  <c r="W28" i="34"/>
  <c r="Z27" i="34"/>
  <c r="W27" i="34"/>
  <c r="C27" i="34"/>
  <c r="E27" i="34" s="1"/>
  <c r="Z26" i="34"/>
  <c r="W26" i="34"/>
  <c r="Z25" i="34"/>
  <c r="W25" i="34"/>
  <c r="C25" i="34"/>
  <c r="E25" i="34" s="1"/>
  <c r="Z24" i="34"/>
  <c r="W24" i="34"/>
  <c r="C24" i="34"/>
  <c r="E24" i="34" s="1"/>
  <c r="Z23" i="34"/>
  <c r="W23" i="34"/>
  <c r="Z22" i="34"/>
  <c r="W22" i="34"/>
  <c r="C22" i="34"/>
  <c r="E22" i="34" s="1"/>
  <c r="Z21" i="34"/>
  <c r="W21" i="34"/>
  <c r="C21" i="34"/>
  <c r="E21" i="34" s="1"/>
  <c r="Z20" i="34"/>
  <c r="W20" i="34"/>
  <c r="C20" i="34"/>
  <c r="E20" i="34" s="1"/>
  <c r="Z19" i="34"/>
  <c r="W19" i="34"/>
  <c r="Z18" i="34"/>
  <c r="W18" i="34"/>
  <c r="Z17" i="34"/>
  <c r="W17" i="34"/>
  <c r="C17" i="34"/>
  <c r="E17" i="34" s="1"/>
  <c r="Z16" i="34"/>
  <c r="W16" i="34"/>
  <c r="Z15" i="34"/>
  <c r="W15" i="34"/>
  <c r="Z14" i="34"/>
  <c r="W14" i="34"/>
  <c r="Z13" i="34"/>
  <c r="W13" i="34"/>
  <c r="C13" i="34"/>
  <c r="E13" i="34" s="1"/>
  <c r="Z12" i="34"/>
  <c r="W12" i="34"/>
  <c r="Z11" i="34"/>
  <c r="W11" i="34"/>
  <c r="C11" i="34"/>
  <c r="E11" i="34" s="1"/>
  <c r="Z10" i="34"/>
  <c r="W10" i="34"/>
  <c r="Z9" i="34"/>
  <c r="W9" i="34"/>
  <c r="C9" i="34"/>
  <c r="E9" i="34" s="1"/>
  <c r="Z8" i="34"/>
  <c r="W8" i="34"/>
  <c r="C8" i="34"/>
  <c r="E8" i="34" s="1"/>
  <c r="Z7" i="34"/>
  <c r="W7" i="34"/>
  <c r="Z6" i="34"/>
  <c r="W6" i="34"/>
  <c r="W35" i="34" s="1"/>
  <c r="C6" i="34"/>
  <c r="E6" i="34" s="1"/>
  <c r="Z5" i="34"/>
  <c r="W5" i="34"/>
  <c r="C5" i="34"/>
  <c r="E5" i="34" s="1"/>
  <c r="B5" i="34"/>
  <c r="Z4" i="34"/>
  <c r="Z35" i="34" s="1"/>
  <c r="L39" i="34" s="1"/>
  <c r="W4" i="34"/>
  <c r="H80" i="33"/>
  <c r="G80" i="33"/>
  <c r="F80" i="33"/>
  <c r="E80" i="33"/>
  <c r="D80" i="33"/>
  <c r="C80" i="33"/>
  <c r="B80" i="33"/>
  <c r="I78" i="33"/>
  <c r="I77" i="33"/>
  <c r="C32" i="33" s="1"/>
  <c r="E32" i="33" s="1"/>
  <c r="I76" i="33"/>
  <c r="C31" i="33" s="1"/>
  <c r="E31" i="33" s="1"/>
  <c r="I75" i="33"/>
  <c r="C30" i="33" s="1"/>
  <c r="E30" i="33" s="1"/>
  <c r="I74" i="33"/>
  <c r="C29" i="33" s="1"/>
  <c r="E29" i="33" s="1"/>
  <c r="I73" i="33"/>
  <c r="C28" i="33" s="1"/>
  <c r="E28" i="33" s="1"/>
  <c r="I72" i="33"/>
  <c r="I71" i="33"/>
  <c r="I70" i="33"/>
  <c r="I69" i="33"/>
  <c r="C24" i="33" s="1"/>
  <c r="E24" i="33" s="1"/>
  <c r="I68" i="33"/>
  <c r="I67" i="33"/>
  <c r="C22" i="33" s="1"/>
  <c r="E22" i="33" s="1"/>
  <c r="I66" i="33"/>
  <c r="C21" i="33" s="1"/>
  <c r="E21" i="33" s="1"/>
  <c r="I65" i="33"/>
  <c r="I64" i="33"/>
  <c r="C19" i="33" s="1"/>
  <c r="E19" i="33" s="1"/>
  <c r="I63" i="33"/>
  <c r="I62" i="33"/>
  <c r="C17" i="33" s="1"/>
  <c r="E17" i="33" s="1"/>
  <c r="I61" i="33"/>
  <c r="I60" i="33"/>
  <c r="C15" i="33" s="1"/>
  <c r="E15" i="33" s="1"/>
  <c r="I59" i="33"/>
  <c r="C14" i="33" s="1"/>
  <c r="E14" i="33" s="1"/>
  <c r="I58" i="33"/>
  <c r="C13" i="33" s="1"/>
  <c r="E13" i="33" s="1"/>
  <c r="I57" i="33"/>
  <c r="I56" i="33"/>
  <c r="C11" i="33" s="1"/>
  <c r="E11" i="33" s="1"/>
  <c r="I55" i="33"/>
  <c r="I54" i="33"/>
  <c r="I53" i="33"/>
  <c r="I52" i="33"/>
  <c r="C7" i="33" s="1"/>
  <c r="E7" i="33" s="1"/>
  <c r="I51" i="33"/>
  <c r="C6" i="33" s="1"/>
  <c r="E6" i="33" s="1"/>
  <c r="I50" i="33"/>
  <c r="C5" i="33" s="1"/>
  <c r="E5" i="33" s="1"/>
  <c r="I49" i="33"/>
  <c r="C4" i="33" s="1"/>
  <c r="E4" i="33" s="1"/>
  <c r="AL35" i="33"/>
  <c r="AK35" i="33"/>
  <c r="AJ35" i="33"/>
  <c r="AI35" i="33"/>
  <c r="AH35" i="33"/>
  <c r="AG35" i="33"/>
  <c r="AF35" i="33"/>
  <c r="AE35" i="33"/>
  <c r="AD35" i="33"/>
  <c r="AC35" i="33"/>
  <c r="AA35" i="33"/>
  <c r="J39" i="33" s="1"/>
  <c r="X35" i="33"/>
  <c r="U35" i="33"/>
  <c r="T35" i="33"/>
  <c r="R35" i="33"/>
  <c r="P35" i="33"/>
  <c r="O35" i="33"/>
  <c r="N35" i="33"/>
  <c r="M35" i="33"/>
  <c r="C43" i="33" s="1"/>
  <c r="K12" i="4" s="1"/>
  <c r="L35" i="33"/>
  <c r="J35" i="33"/>
  <c r="I35" i="33"/>
  <c r="H35" i="33"/>
  <c r="B43" i="33" s="1"/>
  <c r="J12" i="4" s="1"/>
  <c r="G35" i="33"/>
  <c r="D35" i="33"/>
  <c r="Z33" i="33"/>
  <c r="W33" i="33"/>
  <c r="C33" i="33"/>
  <c r="E33" i="33" s="1"/>
  <c r="Z32" i="33"/>
  <c r="W32" i="33"/>
  <c r="Z31" i="33"/>
  <c r="W31" i="33"/>
  <c r="Z30" i="33"/>
  <c r="W30" i="33"/>
  <c r="Z29" i="33"/>
  <c r="W29" i="33"/>
  <c r="Z28" i="33"/>
  <c r="W28" i="33"/>
  <c r="Z27" i="33"/>
  <c r="W27" i="33"/>
  <c r="C27" i="33"/>
  <c r="E27" i="33" s="1"/>
  <c r="Z26" i="33"/>
  <c r="W26" i="33"/>
  <c r="C26" i="33"/>
  <c r="E26" i="33" s="1"/>
  <c r="Z25" i="33"/>
  <c r="W25" i="33"/>
  <c r="C25" i="33"/>
  <c r="E25" i="33" s="1"/>
  <c r="Z24" i="33"/>
  <c r="W24" i="33"/>
  <c r="Z23" i="33"/>
  <c r="W23" i="33"/>
  <c r="C23" i="33"/>
  <c r="E23" i="33" s="1"/>
  <c r="Z22" i="33"/>
  <c r="W22" i="33"/>
  <c r="Z21" i="33"/>
  <c r="W21" i="33"/>
  <c r="Z20" i="33"/>
  <c r="W20" i="33"/>
  <c r="C20" i="33"/>
  <c r="E20" i="33" s="1"/>
  <c r="Z19" i="33"/>
  <c r="W19" i="33"/>
  <c r="Z18" i="33"/>
  <c r="W18" i="33"/>
  <c r="C18" i="33"/>
  <c r="E18" i="33" s="1"/>
  <c r="Z17" i="33"/>
  <c r="W17" i="33"/>
  <c r="Z16" i="33"/>
  <c r="W16" i="33"/>
  <c r="C16" i="33"/>
  <c r="E16" i="33" s="1"/>
  <c r="Z15" i="33"/>
  <c r="W15" i="33"/>
  <c r="Z14" i="33"/>
  <c r="W14" i="33"/>
  <c r="Z13" i="33"/>
  <c r="W13" i="33"/>
  <c r="Z12" i="33"/>
  <c r="W12" i="33"/>
  <c r="C12" i="33"/>
  <c r="E12" i="33" s="1"/>
  <c r="Z11" i="33"/>
  <c r="W11" i="33"/>
  <c r="Z10" i="33"/>
  <c r="W10" i="33"/>
  <c r="C10" i="33"/>
  <c r="E10" i="33" s="1"/>
  <c r="Z9" i="33"/>
  <c r="W9" i="33"/>
  <c r="C9" i="33"/>
  <c r="E9" i="33" s="1"/>
  <c r="Z8" i="33"/>
  <c r="W8" i="33"/>
  <c r="C8" i="33"/>
  <c r="E8" i="33" s="1"/>
  <c r="Z7" i="33"/>
  <c r="W7" i="33"/>
  <c r="Z6" i="33"/>
  <c r="W6" i="33"/>
  <c r="Z5" i="33"/>
  <c r="W5" i="33"/>
  <c r="W35" i="33" s="1"/>
  <c r="B5" i="33"/>
  <c r="Z4" i="33"/>
  <c r="Z35" i="33" s="1"/>
  <c r="L39" i="33" s="1"/>
  <c r="W4" i="33"/>
  <c r="H80" i="32"/>
  <c r="G80" i="32"/>
  <c r="F80" i="32"/>
  <c r="E80" i="32"/>
  <c r="D80" i="32"/>
  <c r="C80" i="32"/>
  <c r="B80" i="32"/>
  <c r="I78" i="32"/>
  <c r="I77" i="32"/>
  <c r="I76" i="32"/>
  <c r="C31" i="32" s="1"/>
  <c r="E31" i="32" s="1"/>
  <c r="I75" i="32"/>
  <c r="C30" i="32" s="1"/>
  <c r="E30" i="32" s="1"/>
  <c r="I74" i="32"/>
  <c r="I73" i="32"/>
  <c r="C28" i="32" s="1"/>
  <c r="E28" i="32" s="1"/>
  <c r="I72" i="32"/>
  <c r="C27" i="32" s="1"/>
  <c r="E27" i="32" s="1"/>
  <c r="I71" i="32"/>
  <c r="C26" i="32" s="1"/>
  <c r="E26" i="32" s="1"/>
  <c r="I70" i="32"/>
  <c r="I69" i="32"/>
  <c r="I68" i="32"/>
  <c r="I67" i="32"/>
  <c r="I66" i="32"/>
  <c r="I65" i="32"/>
  <c r="C20" i="32" s="1"/>
  <c r="E20" i="32" s="1"/>
  <c r="I64" i="32"/>
  <c r="I63" i="32"/>
  <c r="C18" i="32" s="1"/>
  <c r="E18" i="32" s="1"/>
  <c r="I62" i="32"/>
  <c r="I61" i="32"/>
  <c r="I60" i="32"/>
  <c r="I59" i="32"/>
  <c r="C14" i="32" s="1"/>
  <c r="E14" i="32" s="1"/>
  <c r="I58" i="32"/>
  <c r="I57" i="32"/>
  <c r="C12" i="32" s="1"/>
  <c r="E12" i="32" s="1"/>
  <c r="I56" i="32"/>
  <c r="I55" i="32"/>
  <c r="C10" i="32" s="1"/>
  <c r="E10" i="32" s="1"/>
  <c r="I54" i="32"/>
  <c r="I53" i="32"/>
  <c r="I52" i="32"/>
  <c r="I51" i="32"/>
  <c r="C6" i="32" s="1"/>
  <c r="E6" i="32" s="1"/>
  <c r="I50" i="32"/>
  <c r="I49" i="32"/>
  <c r="C4" i="32" s="1"/>
  <c r="J39" i="32"/>
  <c r="AL35" i="32"/>
  <c r="AK35" i="32"/>
  <c r="AJ35" i="32"/>
  <c r="AI35" i="32"/>
  <c r="AH35" i="32"/>
  <c r="AG35" i="32"/>
  <c r="AF35" i="32"/>
  <c r="AE35" i="32"/>
  <c r="AD35" i="32"/>
  <c r="AC35" i="32"/>
  <c r="AA35" i="32"/>
  <c r="I39" i="32" s="1"/>
  <c r="X35" i="32"/>
  <c r="U35" i="32"/>
  <c r="T35" i="32"/>
  <c r="R35" i="32"/>
  <c r="P35" i="32"/>
  <c r="O35" i="32"/>
  <c r="N35" i="32"/>
  <c r="M35" i="32"/>
  <c r="C43" i="32" s="1"/>
  <c r="K9" i="4" s="1"/>
  <c r="L35" i="32"/>
  <c r="J35" i="32"/>
  <c r="I35" i="32"/>
  <c r="H35" i="32"/>
  <c r="G35" i="32"/>
  <c r="D35" i="32"/>
  <c r="Z33" i="32"/>
  <c r="W33" i="32"/>
  <c r="C33" i="32"/>
  <c r="E33" i="32" s="1"/>
  <c r="Z32" i="32"/>
  <c r="W32" i="32"/>
  <c r="C32" i="32"/>
  <c r="E32" i="32" s="1"/>
  <c r="Z31" i="32"/>
  <c r="W31" i="32"/>
  <c r="Z30" i="32"/>
  <c r="W30" i="32"/>
  <c r="Z29" i="32"/>
  <c r="W29" i="32"/>
  <c r="C29" i="32"/>
  <c r="E29" i="32" s="1"/>
  <c r="Z28" i="32"/>
  <c r="W28" i="32"/>
  <c r="Z27" i="32"/>
  <c r="W27" i="32"/>
  <c r="Z26" i="32"/>
  <c r="W26" i="32"/>
  <c r="Z25" i="32"/>
  <c r="W25" i="32"/>
  <c r="C25" i="32"/>
  <c r="E25" i="32" s="1"/>
  <c r="Z24" i="32"/>
  <c r="W24" i="32"/>
  <c r="C24" i="32"/>
  <c r="E24" i="32" s="1"/>
  <c r="Z23" i="32"/>
  <c r="W23" i="32"/>
  <c r="C23" i="32"/>
  <c r="E23" i="32" s="1"/>
  <c r="Z22" i="32"/>
  <c r="W22" i="32"/>
  <c r="C22" i="32"/>
  <c r="E22" i="32" s="1"/>
  <c r="Z21" i="32"/>
  <c r="W21" i="32"/>
  <c r="C21" i="32"/>
  <c r="E21" i="32" s="1"/>
  <c r="Z20" i="32"/>
  <c r="W20" i="32"/>
  <c r="Z19" i="32"/>
  <c r="W19" i="32"/>
  <c r="C19" i="32"/>
  <c r="E19" i="32" s="1"/>
  <c r="Z18" i="32"/>
  <c r="W18" i="32"/>
  <c r="Z17" i="32"/>
  <c r="W17" i="32"/>
  <c r="C17" i="32"/>
  <c r="E17" i="32" s="1"/>
  <c r="Z16" i="32"/>
  <c r="W16" i="32"/>
  <c r="C16" i="32"/>
  <c r="E16" i="32" s="1"/>
  <c r="Z15" i="32"/>
  <c r="W15" i="32"/>
  <c r="C15" i="32"/>
  <c r="E15" i="32" s="1"/>
  <c r="Z14" i="32"/>
  <c r="W14" i="32"/>
  <c r="Z13" i="32"/>
  <c r="W13" i="32"/>
  <c r="C13" i="32"/>
  <c r="E13" i="32" s="1"/>
  <c r="Z12" i="32"/>
  <c r="W12" i="32"/>
  <c r="Z11" i="32"/>
  <c r="W11" i="32"/>
  <c r="C11" i="32"/>
  <c r="E11" i="32" s="1"/>
  <c r="Z10" i="32"/>
  <c r="W10" i="32"/>
  <c r="Z9" i="32"/>
  <c r="W9" i="32"/>
  <c r="C9" i="32"/>
  <c r="E9" i="32" s="1"/>
  <c r="Z8" i="32"/>
  <c r="W8" i="32"/>
  <c r="C8" i="32"/>
  <c r="E8" i="32" s="1"/>
  <c r="Z7" i="32"/>
  <c r="W7" i="32"/>
  <c r="C7" i="32"/>
  <c r="E7" i="32" s="1"/>
  <c r="Z6" i="32"/>
  <c r="W6" i="32"/>
  <c r="W35" i="32" s="1"/>
  <c r="Z5" i="32"/>
  <c r="W5" i="32"/>
  <c r="C5" i="32"/>
  <c r="E5" i="32" s="1"/>
  <c r="B5" i="32"/>
  <c r="Z4" i="32"/>
  <c r="Z35" i="32" s="1"/>
  <c r="L39" i="32" s="1"/>
  <c r="W4" i="32"/>
  <c r="H80" i="31"/>
  <c r="G80" i="31"/>
  <c r="F80" i="31"/>
  <c r="E80" i="31"/>
  <c r="D80" i="31"/>
  <c r="C80" i="31"/>
  <c r="B80" i="31"/>
  <c r="I80" i="31" s="1"/>
  <c r="I78" i="31"/>
  <c r="C33" i="31" s="1"/>
  <c r="E33" i="31" s="1"/>
  <c r="I77" i="31"/>
  <c r="I76" i="31"/>
  <c r="I75" i="31"/>
  <c r="C30" i="31" s="1"/>
  <c r="E30" i="31" s="1"/>
  <c r="I74" i="31"/>
  <c r="C29" i="31" s="1"/>
  <c r="E29" i="31" s="1"/>
  <c r="I73" i="31"/>
  <c r="C28" i="31" s="1"/>
  <c r="E28" i="31" s="1"/>
  <c r="I72" i="31"/>
  <c r="C27" i="31" s="1"/>
  <c r="E27" i="31" s="1"/>
  <c r="I71" i="31"/>
  <c r="I70" i="31"/>
  <c r="C25" i="31" s="1"/>
  <c r="E25" i="31" s="1"/>
  <c r="I69" i="31"/>
  <c r="I68" i="31"/>
  <c r="C23" i="31" s="1"/>
  <c r="E23" i="31" s="1"/>
  <c r="I67" i="31"/>
  <c r="I66" i="31"/>
  <c r="C21" i="31" s="1"/>
  <c r="E21" i="31" s="1"/>
  <c r="I65" i="31"/>
  <c r="C20" i="31" s="1"/>
  <c r="E20" i="31" s="1"/>
  <c r="I64" i="31"/>
  <c r="C19" i="31" s="1"/>
  <c r="E19" i="31" s="1"/>
  <c r="I63" i="31"/>
  <c r="C18" i="31" s="1"/>
  <c r="E18" i="31" s="1"/>
  <c r="I62" i="31"/>
  <c r="C17" i="31" s="1"/>
  <c r="E17" i="31" s="1"/>
  <c r="I61" i="31"/>
  <c r="I60" i="31"/>
  <c r="I59" i="31"/>
  <c r="C14" i="31" s="1"/>
  <c r="E14" i="31" s="1"/>
  <c r="I58" i="31"/>
  <c r="C13" i="31" s="1"/>
  <c r="E13" i="31" s="1"/>
  <c r="I57" i="31"/>
  <c r="C12" i="31" s="1"/>
  <c r="E12" i="31" s="1"/>
  <c r="I56" i="31"/>
  <c r="C11" i="31" s="1"/>
  <c r="E11" i="31" s="1"/>
  <c r="I55" i="31"/>
  <c r="I54" i="31"/>
  <c r="C9" i="31" s="1"/>
  <c r="E9" i="31" s="1"/>
  <c r="I53" i="31"/>
  <c r="I52" i="31"/>
  <c r="C7" i="31" s="1"/>
  <c r="E7" i="31" s="1"/>
  <c r="I51" i="31"/>
  <c r="I50" i="31"/>
  <c r="C5" i="31" s="1"/>
  <c r="E5" i="31" s="1"/>
  <c r="I49" i="31"/>
  <c r="C4" i="31" s="1"/>
  <c r="AL35" i="31"/>
  <c r="AK35" i="31"/>
  <c r="AJ35" i="31"/>
  <c r="AI35" i="31"/>
  <c r="AH35" i="31"/>
  <c r="AG35" i="31"/>
  <c r="AF35" i="31"/>
  <c r="AE35" i="31"/>
  <c r="AD35" i="31"/>
  <c r="AC35" i="31"/>
  <c r="AA35" i="31"/>
  <c r="J39" i="31" s="1"/>
  <c r="X35" i="31"/>
  <c r="U35" i="31"/>
  <c r="T35" i="31"/>
  <c r="R35" i="31"/>
  <c r="P35" i="31"/>
  <c r="O35" i="31"/>
  <c r="N35" i="31"/>
  <c r="M35" i="31"/>
  <c r="L35" i="31"/>
  <c r="J35" i="31"/>
  <c r="I35" i="31"/>
  <c r="H35" i="31"/>
  <c r="G35" i="31"/>
  <c r="D35" i="31"/>
  <c r="Z33" i="31"/>
  <c r="W33" i="31"/>
  <c r="Z32" i="31"/>
  <c r="W32" i="31"/>
  <c r="C32" i="31"/>
  <c r="E32" i="31" s="1"/>
  <c r="Z31" i="31"/>
  <c r="W31" i="31"/>
  <c r="C31" i="31"/>
  <c r="E31" i="31" s="1"/>
  <c r="Z30" i="31"/>
  <c r="W30" i="31"/>
  <c r="Z29" i="31"/>
  <c r="W29" i="31"/>
  <c r="Z28" i="31"/>
  <c r="W28" i="31"/>
  <c r="Z27" i="31"/>
  <c r="W27" i="31"/>
  <c r="Z26" i="31"/>
  <c r="W26" i="31"/>
  <c r="C26" i="31"/>
  <c r="E26" i="31" s="1"/>
  <c r="Z25" i="31"/>
  <c r="W25" i="31"/>
  <c r="Z24" i="31"/>
  <c r="W24" i="31"/>
  <c r="C24" i="31"/>
  <c r="E24" i="31" s="1"/>
  <c r="Z23" i="31"/>
  <c r="W23" i="31"/>
  <c r="Z22" i="31"/>
  <c r="W22" i="31"/>
  <c r="C22" i="31"/>
  <c r="E22" i="31" s="1"/>
  <c r="Z21" i="31"/>
  <c r="W21" i="31"/>
  <c r="Z20" i="31"/>
  <c r="W20" i="31"/>
  <c r="Z19" i="31"/>
  <c r="W19" i="31"/>
  <c r="Z18" i="31"/>
  <c r="W18" i="31"/>
  <c r="Z17" i="31"/>
  <c r="W17" i="31"/>
  <c r="Z16" i="31"/>
  <c r="W16" i="31"/>
  <c r="C16" i="31"/>
  <c r="E16" i="31" s="1"/>
  <c r="Z15" i="31"/>
  <c r="W15" i="31"/>
  <c r="C15" i="31"/>
  <c r="E15" i="31" s="1"/>
  <c r="Z14" i="31"/>
  <c r="W14" i="31"/>
  <c r="Z13" i="31"/>
  <c r="W13" i="31"/>
  <c r="Z12" i="31"/>
  <c r="W12" i="31"/>
  <c r="Z11" i="31"/>
  <c r="W11" i="31"/>
  <c r="Z10" i="31"/>
  <c r="W10" i="31"/>
  <c r="C10" i="31"/>
  <c r="E10" i="31" s="1"/>
  <c r="Z9" i="31"/>
  <c r="W9" i="31"/>
  <c r="Z8" i="31"/>
  <c r="W8" i="31"/>
  <c r="C8" i="31"/>
  <c r="E8" i="31" s="1"/>
  <c r="Z7" i="31"/>
  <c r="W7" i="31"/>
  <c r="W35" i="31" s="1"/>
  <c r="Z6" i="31"/>
  <c r="W6" i="31"/>
  <c r="C6" i="31"/>
  <c r="E6" i="31" s="1"/>
  <c r="Z5" i="31"/>
  <c r="W5" i="31"/>
  <c r="B5" i="3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Z4" i="31"/>
  <c r="Z35" i="31" s="1"/>
  <c r="L39" i="31" s="1"/>
  <c r="W4" i="31"/>
  <c r="P15" i="4"/>
  <c r="O15" i="4"/>
  <c r="P11" i="4"/>
  <c r="O11" i="4"/>
  <c r="P10" i="4"/>
  <c r="O10" i="4"/>
  <c r="P8" i="4"/>
  <c r="O8" i="4"/>
  <c r="H80" i="30"/>
  <c r="G80" i="30"/>
  <c r="F80" i="30"/>
  <c r="E80" i="30"/>
  <c r="D80" i="30"/>
  <c r="I80" i="30" s="1"/>
  <c r="C80" i="30"/>
  <c r="B80" i="30"/>
  <c r="I79" i="30"/>
  <c r="C34" i="30" s="1"/>
  <c r="E34" i="30" s="1"/>
  <c r="I78" i="30"/>
  <c r="C33" i="30" s="1"/>
  <c r="E33" i="30" s="1"/>
  <c r="I77" i="30"/>
  <c r="C32" i="30" s="1"/>
  <c r="E32" i="30" s="1"/>
  <c r="I76" i="30"/>
  <c r="C31" i="30" s="1"/>
  <c r="E31" i="30" s="1"/>
  <c r="I75" i="30"/>
  <c r="C30" i="30" s="1"/>
  <c r="E30" i="30" s="1"/>
  <c r="I74" i="30"/>
  <c r="I73" i="30"/>
  <c r="C28" i="30" s="1"/>
  <c r="E28" i="30" s="1"/>
  <c r="I72" i="30"/>
  <c r="C27" i="30" s="1"/>
  <c r="E27" i="30" s="1"/>
  <c r="I71" i="30"/>
  <c r="C26" i="30" s="1"/>
  <c r="E26" i="30" s="1"/>
  <c r="I70" i="30"/>
  <c r="C25" i="30" s="1"/>
  <c r="E25" i="30" s="1"/>
  <c r="I69" i="30"/>
  <c r="C24" i="30" s="1"/>
  <c r="E24" i="30" s="1"/>
  <c r="I68" i="30"/>
  <c r="C23" i="30" s="1"/>
  <c r="E23" i="30" s="1"/>
  <c r="I67" i="30"/>
  <c r="C22" i="30" s="1"/>
  <c r="E22" i="30" s="1"/>
  <c r="I66" i="30"/>
  <c r="C21" i="30" s="1"/>
  <c r="E21" i="30" s="1"/>
  <c r="I65" i="30"/>
  <c r="C20" i="30" s="1"/>
  <c r="E20" i="30" s="1"/>
  <c r="I64" i="30"/>
  <c r="C19" i="30" s="1"/>
  <c r="E19" i="30" s="1"/>
  <c r="I63" i="30"/>
  <c r="C18" i="30" s="1"/>
  <c r="E18" i="30" s="1"/>
  <c r="I62" i="30"/>
  <c r="C17" i="30" s="1"/>
  <c r="E17" i="30" s="1"/>
  <c r="I61" i="30"/>
  <c r="C16" i="30" s="1"/>
  <c r="E16" i="30" s="1"/>
  <c r="I60" i="30"/>
  <c r="C15" i="30" s="1"/>
  <c r="E15" i="30" s="1"/>
  <c r="I59" i="30"/>
  <c r="C14" i="30" s="1"/>
  <c r="E14" i="30" s="1"/>
  <c r="I58" i="30"/>
  <c r="I57" i="30"/>
  <c r="C12" i="30" s="1"/>
  <c r="E12" i="30" s="1"/>
  <c r="I56" i="30"/>
  <c r="C11" i="30" s="1"/>
  <c r="E11" i="30" s="1"/>
  <c r="I55" i="30"/>
  <c r="C10" i="30" s="1"/>
  <c r="E10" i="30" s="1"/>
  <c r="I54" i="30"/>
  <c r="C9" i="30" s="1"/>
  <c r="E9" i="30" s="1"/>
  <c r="I53" i="30"/>
  <c r="C8" i="30" s="1"/>
  <c r="E8" i="30" s="1"/>
  <c r="I52" i="30"/>
  <c r="C7" i="30" s="1"/>
  <c r="E7" i="30" s="1"/>
  <c r="I51" i="30"/>
  <c r="C6" i="30" s="1"/>
  <c r="E6" i="30" s="1"/>
  <c r="I50" i="30"/>
  <c r="C5" i="30" s="1"/>
  <c r="E5" i="30" s="1"/>
  <c r="I49" i="30"/>
  <c r="C4" i="30" s="1"/>
  <c r="AL35" i="30"/>
  <c r="AK35" i="30"/>
  <c r="AJ35" i="30"/>
  <c r="AI35" i="30"/>
  <c r="AH35" i="30"/>
  <c r="AG35" i="30"/>
  <c r="AF35" i="30"/>
  <c r="AE35" i="30"/>
  <c r="AD35" i="30"/>
  <c r="AC35" i="30"/>
  <c r="AA35" i="30"/>
  <c r="J39" i="30" s="1"/>
  <c r="X35" i="30"/>
  <c r="U35" i="30"/>
  <c r="T35" i="30"/>
  <c r="R35" i="30"/>
  <c r="P35" i="30"/>
  <c r="O35" i="30"/>
  <c r="N35" i="30"/>
  <c r="M35" i="30"/>
  <c r="L35" i="30"/>
  <c r="J35" i="30"/>
  <c r="I35" i="30"/>
  <c r="H35" i="30"/>
  <c r="G35" i="30"/>
  <c r="D35" i="30"/>
  <c r="Z34" i="30"/>
  <c r="W34" i="30"/>
  <c r="Z33" i="30"/>
  <c r="W33" i="30"/>
  <c r="Z32" i="30"/>
  <c r="W32" i="30"/>
  <c r="Z31" i="30"/>
  <c r="W31" i="30"/>
  <c r="Z30" i="30"/>
  <c r="W30" i="30"/>
  <c r="Z29" i="30"/>
  <c r="W29" i="30"/>
  <c r="C29" i="30"/>
  <c r="E29" i="30" s="1"/>
  <c r="Z28" i="30"/>
  <c r="W28" i="30"/>
  <c r="Z27" i="30"/>
  <c r="W27" i="30"/>
  <c r="Z26" i="30"/>
  <c r="W26" i="30"/>
  <c r="Z25" i="30"/>
  <c r="W25" i="30"/>
  <c r="Z24" i="30"/>
  <c r="W24" i="30"/>
  <c r="Z23" i="30"/>
  <c r="W23" i="30"/>
  <c r="Z22" i="30"/>
  <c r="W22" i="30"/>
  <c r="Z21" i="30"/>
  <c r="W21" i="30"/>
  <c r="Z20" i="30"/>
  <c r="W20" i="30"/>
  <c r="Z19" i="30"/>
  <c r="W19" i="30"/>
  <c r="Z18" i="30"/>
  <c r="W18" i="30"/>
  <c r="Z17" i="30"/>
  <c r="W17" i="30"/>
  <c r="Z16" i="30"/>
  <c r="W16" i="30"/>
  <c r="Z15" i="30"/>
  <c r="W15" i="30"/>
  <c r="Z14" i="30"/>
  <c r="W14" i="30"/>
  <c r="Z13" i="30"/>
  <c r="W13" i="30"/>
  <c r="C13" i="30"/>
  <c r="E13" i="30" s="1"/>
  <c r="Z12" i="30"/>
  <c r="W12" i="30"/>
  <c r="Z11" i="30"/>
  <c r="W11" i="30"/>
  <c r="Z10" i="30"/>
  <c r="W10" i="30"/>
  <c r="Z9" i="30"/>
  <c r="W9" i="30"/>
  <c r="Z8" i="30"/>
  <c r="W8" i="30"/>
  <c r="Z7" i="30"/>
  <c r="W7" i="30"/>
  <c r="W35" i="30" s="1"/>
  <c r="Z6" i="30"/>
  <c r="W6" i="30"/>
  <c r="Z5" i="30"/>
  <c r="W5" i="30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Z4" i="30"/>
  <c r="Z35" i="30" s="1"/>
  <c r="L39" i="30" s="1"/>
  <c r="W4" i="30"/>
  <c r="H80" i="29"/>
  <c r="G80" i="29"/>
  <c r="F80" i="29"/>
  <c r="E80" i="29"/>
  <c r="D80" i="29"/>
  <c r="C80" i="29"/>
  <c r="B80" i="29"/>
  <c r="I79" i="29"/>
  <c r="C34" i="29" s="1"/>
  <c r="E34" i="29" s="1"/>
  <c r="I78" i="29"/>
  <c r="I77" i="29"/>
  <c r="C32" i="29" s="1"/>
  <c r="E32" i="29" s="1"/>
  <c r="I76" i="29"/>
  <c r="C31" i="29" s="1"/>
  <c r="E31" i="29" s="1"/>
  <c r="I75" i="29"/>
  <c r="C30" i="29" s="1"/>
  <c r="E30" i="29" s="1"/>
  <c r="I74" i="29"/>
  <c r="I73" i="29"/>
  <c r="C28" i="29" s="1"/>
  <c r="E28" i="29" s="1"/>
  <c r="I72" i="29"/>
  <c r="C27" i="29" s="1"/>
  <c r="E27" i="29" s="1"/>
  <c r="I71" i="29"/>
  <c r="C26" i="29" s="1"/>
  <c r="E26" i="29" s="1"/>
  <c r="I70" i="29"/>
  <c r="I69" i="29"/>
  <c r="C24" i="29" s="1"/>
  <c r="E24" i="29" s="1"/>
  <c r="I68" i="29"/>
  <c r="C23" i="29" s="1"/>
  <c r="E23" i="29" s="1"/>
  <c r="I67" i="29"/>
  <c r="C22" i="29" s="1"/>
  <c r="E22" i="29" s="1"/>
  <c r="I66" i="29"/>
  <c r="I65" i="29"/>
  <c r="C20" i="29" s="1"/>
  <c r="E20" i="29" s="1"/>
  <c r="I64" i="29"/>
  <c r="C19" i="29" s="1"/>
  <c r="E19" i="29" s="1"/>
  <c r="I63" i="29"/>
  <c r="C18" i="29" s="1"/>
  <c r="E18" i="29" s="1"/>
  <c r="I62" i="29"/>
  <c r="I61" i="29"/>
  <c r="C16" i="29" s="1"/>
  <c r="E16" i="29" s="1"/>
  <c r="I60" i="29"/>
  <c r="C15" i="29" s="1"/>
  <c r="E15" i="29" s="1"/>
  <c r="I59" i="29"/>
  <c r="C14" i="29" s="1"/>
  <c r="E14" i="29" s="1"/>
  <c r="I58" i="29"/>
  <c r="I57" i="29"/>
  <c r="C12" i="29" s="1"/>
  <c r="E12" i="29" s="1"/>
  <c r="I56" i="29"/>
  <c r="C11" i="29" s="1"/>
  <c r="E11" i="29" s="1"/>
  <c r="I55" i="29"/>
  <c r="C10" i="29" s="1"/>
  <c r="E10" i="29" s="1"/>
  <c r="I54" i="29"/>
  <c r="I53" i="29"/>
  <c r="C8" i="29" s="1"/>
  <c r="E8" i="29" s="1"/>
  <c r="I52" i="29"/>
  <c r="C7" i="29" s="1"/>
  <c r="E7" i="29" s="1"/>
  <c r="I51" i="29"/>
  <c r="C6" i="29" s="1"/>
  <c r="E6" i="29" s="1"/>
  <c r="I50" i="29"/>
  <c r="I49" i="29"/>
  <c r="C4" i="29" s="1"/>
  <c r="AL35" i="29"/>
  <c r="AK35" i="29"/>
  <c r="AJ35" i="29"/>
  <c r="AI35" i="29"/>
  <c r="AH35" i="29"/>
  <c r="AG35" i="29"/>
  <c r="AF35" i="29"/>
  <c r="AE35" i="29"/>
  <c r="AD35" i="29"/>
  <c r="AC35" i="29"/>
  <c r="AA35" i="29"/>
  <c r="X35" i="29"/>
  <c r="U35" i="29"/>
  <c r="T35" i="29"/>
  <c r="R35" i="29"/>
  <c r="P35" i="29"/>
  <c r="O35" i="29"/>
  <c r="N35" i="29"/>
  <c r="M35" i="29"/>
  <c r="L35" i="29"/>
  <c r="J35" i="29"/>
  <c r="I35" i="29"/>
  <c r="H35" i="29"/>
  <c r="B43" i="29" s="1"/>
  <c r="J13" i="4" s="1"/>
  <c r="G35" i="29"/>
  <c r="D35" i="29"/>
  <c r="Z34" i="29"/>
  <c r="W34" i="29"/>
  <c r="Z33" i="29"/>
  <c r="W33" i="29"/>
  <c r="C33" i="29"/>
  <c r="E33" i="29" s="1"/>
  <c r="Z32" i="29"/>
  <c r="W32" i="29"/>
  <c r="Z31" i="29"/>
  <c r="W31" i="29"/>
  <c r="Z30" i="29"/>
  <c r="W30" i="29"/>
  <c r="Z29" i="29"/>
  <c r="W29" i="29"/>
  <c r="C29" i="29"/>
  <c r="E29" i="29" s="1"/>
  <c r="Z28" i="29"/>
  <c r="W28" i="29"/>
  <c r="Z27" i="29"/>
  <c r="W27" i="29"/>
  <c r="Z26" i="29"/>
  <c r="W26" i="29"/>
  <c r="Z25" i="29"/>
  <c r="W25" i="29"/>
  <c r="C25" i="29"/>
  <c r="E25" i="29" s="1"/>
  <c r="Z24" i="29"/>
  <c r="W24" i="29"/>
  <c r="Z23" i="29"/>
  <c r="W23" i="29"/>
  <c r="Z22" i="29"/>
  <c r="W22" i="29"/>
  <c r="Z21" i="29"/>
  <c r="W21" i="29"/>
  <c r="C21" i="29"/>
  <c r="E21" i="29" s="1"/>
  <c r="Z20" i="29"/>
  <c r="W20" i="29"/>
  <c r="Z19" i="29"/>
  <c r="W19" i="29"/>
  <c r="Z18" i="29"/>
  <c r="W18" i="29"/>
  <c r="Z17" i="29"/>
  <c r="W17" i="29"/>
  <c r="C17" i="29"/>
  <c r="E17" i="29" s="1"/>
  <c r="Z16" i="29"/>
  <c r="W16" i="29"/>
  <c r="Z15" i="29"/>
  <c r="W15" i="29"/>
  <c r="Z14" i="29"/>
  <c r="W14" i="29"/>
  <c r="Z13" i="29"/>
  <c r="W13" i="29"/>
  <c r="C13" i="29"/>
  <c r="E13" i="29" s="1"/>
  <c r="Z12" i="29"/>
  <c r="W12" i="29"/>
  <c r="Z11" i="29"/>
  <c r="W11" i="29"/>
  <c r="Z10" i="29"/>
  <c r="W10" i="29"/>
  <c r="Z9" i="29"/>
  <c r="W9" i="29"/>
  <c r="C9" i="29"/>
  <c r="E9" i="29" s="1"/>
  <c r="Z8" i="29"/>
  <c r="W8" i="29"/>
  <c r="Z7" i="29"/>
  <c r="W7" i="29"/>
  <c r="Z6" i="29"/>
  <c r="W6" i="29"/>
  <c r="Z5" i="29"/>
  <c r="W5" i="29"/>
  <c r="C5" i="29"/>
  <c r="E5" i="29" s="1"/>
  <c r="B5" i="29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Z35" i="29"/>
  <c r="L39" i="29" s="1"/>
  <c r="H80" i="28"/>
  <c r="G80" i="28"/>
  <c r="F80" i="28"/>
  <c r="E80" i="28"/>
  <c r="D80" i="28"/>
  <c r="C80" i="28"/>
  <c r="B80" i="28"/>
  <c r="I80" i="28" s="1"/>
  <c r="I79" i="28"/>
  <c r="I78" i="28"/>
  <c r="I77" i="28"/>
  <c r="C32" i="28" s="1"/>
  <c r="E32" i="28" s="1"/>
  <c r="I76" i="28"/>
  <c r="C31" i="28" s="1"/>
  <c r="E31" i="28" s="1"/>
  <c r="I75" i="28"/>
  <c r="C30" i="28" s="1"/>
  <c r="E30" i="28" s="1"/>
  <c r="I74" i="28"/>
  <c r="I73" i="28"/>
  <c r="C28" i="28" s="1"/>
  <c r="E28" i="28" s="1"/>
  <c r="I72" i="28"/>
  <c r="C27" i="28" s="1"/>
  <c r="E27" i="28" s="1"/>
  <c r="I71" i="28"/>
  <c r="I70" i="28"/>
  <c r="I69" i="28"/>
  <c r="C24" i="28" s="1"/>
  <c r="E24" i="28" s="1"/>
  <c r="I68" i="28"/>
  <c r="C23" i="28" s="1"/>
  <c r="E23" i="28" s="1"/>
  <c r="I67" i="28"/>
  <c r="C22" i="28" s="1"/>
  <c r="E22" i="28" s="1"/>
  <c r="I66" i="28"/>
  <c r="I65" i="28"/>
  <c r="C20" i="28" s="1"/>
  <c r="E20" i="28" s="1"/>
  <c r="I64" i="28"/>
  <c r="C19" i="28" s="1"/>
  <c r="E19" i="28" s="1"/>
  <c r="I63" i="28"/>
  <c r="I62" i="28"/>
  <c r="I61" i="28"/>
  <c r="C16" i="28" s="1"/>
  <c r="E16" i="28" s="1"/>
  <c r="I60" i="28"/>
  <c r="C15" i="28" s="1"/>
  <c r="E15" i="28" s="1"/>
  <c r="I59" i="28"/>
  <c r="C14" i="28" s="1"/>
  <c r="E14" i="28" s="1"/>
  <c r="I58" i="28"/>
  <c r="I57" i="28"/>
  <c r="C12" i="28" s="1"/>
  <c r="E12" i="28" s="1"/>
  <c r="I56" i="28"/>
  <c r="C11" i="28" s="1"/>
  <c r="E11" i="28" s="1"/>
  <c r="I55" i="28"/>
  <c r="I54" i="28"/>
  <c r="I53" i="28"/>
  <c r="C8" i="28" s="1"/>
  <c r="E8" i="28" s="1"/>
  <c r="I52" i="28"/>
  <c r="C7" i="28" s="1"/>
  <c r="E7" i="28" s="1"/>
  <c r="I51" i="28"/>
  <c r="C6" i="28" s="1"/>
  <c r="E6" i="28" s="1"/>
  <c r="I50" i="28"/>
  <c r="I49" i="28"/>
  <c r="C4" i="28" s="1"/>
  <c r="AL35" i="28"/>
  <c r="AK35" i="28"/>
  <c r="AJ35" i="28"/>
  <c r="AI35" i="28"/>
  <c r="AH35" i="28"/>
  <c r="AG35" i="28"/>
  <c r="AF35" i="28"/>
  <c r="AE35" i="28"/>
  <c r="AD35" i="28"/>
  <c r="AC35" i="28"/>
  <c r="AA35" i="28"/>
  <c r="I39" i="28" s="1"/>
  <c r="X35" i="28"/>
  <c r="U35" i="28"/>
  <c r="T35" i="28"/>
  <c r="R35" i="28"/>
  <c r="P35" i="28"/>
  <c r="O35" i="28"/>
  <c r="N35" i="28"/>
  <c r="M35" i="28"/>
  <c r="C43" i="28" s="1"/>
  <c r="K11" i="4" s="1"/>
  <c r="L35" i="28"/>
  <c r="J35" i="28"/>
  <c r="I35" i="28"/>
  <c r="H35" i="28"/>
  <c r="B43" i="28" s="1"/>
  <c r="J11" i="4" s="1"/>
  <c r="G35" i="28"/>
  <c r="D35" i="28"/>
  <c r="Z34" i="28"/>
  <c r="W34" i="28"/>
  <c r="C34" i="28"/>
  <c r="E34" i="28" s="1"/>
  <c r="Z33" i="28"/>
  <c r="W33" i="28"/>
  <c r="C33" i="28"/>
  <c r="E33" i="28" s="1"/>
  <c r="Z32" i="28"/>
  <c r="W32" i="28"/>
  <c r="Z31" i="28"/>
  <c r="W31" i="28"/>
  <c r="Z30" i="28"/>
  <c r="W30" i="28"/>
  <c r="Z29" i="28"/>
  <c r="W29" i="28"/>
  <c r="C29" i="28"/>
  <c r="E29" i="28" s="1"/>
  <c r="Z28" i="28"/>
  <c r="W28" i="28"/>
  <c r="Z27" i="28"/>
  <c r="W27" i="28"/>
  <c r="Z26" i="28"/>
  <c r="W26" i="28"/>
  <c r="C26" i="28"/>
  <c r="E26" i="28" s="1"/>
  <c r="Z25" i="28"/>
  <c r="W25" i="28"/>
  <c r="C25" i="28"/>
  <c r="E25" i="28" s="1"/>
  <c r="Z24" i="28"/>
  <c r="W24" i="28"/>
  <c r="Z23" i="28"/>
  <c r="W23" i="28"/>
  <c r="Z22" i="28"/>
  <c r="W22" i="28"/>
  <c r="Z21" i="28"/>
  <c r="W21" i="28"/>
  <c r="C21" i="28"/>
  <c r="E21" i="28" s="1"/>
  <c r="Z20" i="28"/>
  <c r="W20" i="28"/>
  <c r="Z19" i="28"/>
  <c r="W19" i="28"/>
  <c r="Z18" i="28"/>
  <c r="W18" i="28"/>
  <c r="C18" i="28"/>
  <c r="E18" i="28" s="1"/>
  <c r="Z17" i="28"/>
  <c r="W17" i="28"/>
  <c r="C17" i="28"/>
  <c r="E17" i="28" s="1"/>
  <c r="Z16" i="28"/>
  <c r="W16" i="28"/>
  <c r="Z15" i="28"/>
  <c r="W15" i="28"/>
  <c r="Z14" i="28"/>
  <c r="W14" i="28"/>
  <c r="Z13" i="28"/>
  <c r="W13" i="28"/>
  <c r="C13" i="28"/>
  <c r="E13" i="28" s="1"/>
  <c r="Z12" i="28"/>
  <c r="W12" i="28"/>
  <c r="Z11" i="28"/>
  <c r="W11" i="28"/>
  <c r="Z10" i="28"/>
  <c r="W10" i="28"/>
  <c r="C10" i="28"/>
  <c r="E10" i="28" s="1"/>
  <c r="Z9" i="28"/>
  <c r="W9" i="28"/>
  <c r="C9" i="28"/>
  <c r="E9" i="28" s="1"/>
  <c r="Z8" i="28"/>
  <c r="W8" i="28"/>
  <c r="Z7" i="28"/>
  <c r="W7" i="28"/>
  <c r="W35" i="28" s="1"/>
  <c r="Z6" i="28"/>
  <c r="W6" i="28"/>
  <c r="Z5" i="28"/>
  <c r="W5" i="28"/>
  <c r="C5" i="28"/>
  <c r="E5" i="28" s="1"/>
  <c r="B5" i="28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Z4" i="28"/>
  <c r="Z35" i="28" s="1"/>
  <c r="L39" i="28" s="1"/>
  <c r="W4" i="28"/>
  <c r="H80" i="27"/>
  <c r="G80" i="27"/>
  <c r="F80" i="27"/>
  <c r="E80" i="27"/>
  <c r="D80" i="27"/>
  <c r="C80" i="27"/>
  <c r="B80" i="27"/>
  <c r="I79" i="27"/>
  <c r="C34" i="27" s="1"/>
  <c r="E34" i="27" s="1"/>
  <c r="I78" i="27"/>
  <c r="I77" i="27"/>
  <c r="C32" i="27" s="1"/>
  <c r="E32" i="27" s="1"/>
  <c r="I76" i="27"/>
  <c r="C31" i="27" s="1"/>
  <c r="E31" i="27" s="1"/>
  <c r="I75" i="27"/>
  <c r="I74" i="27"/>
  <c r="C29" i="27" s="1"/>
  <c r="E29" i="27" s="1"/>
  <c r="I73" i="27"/>
  <c r="C28" i="27" s="1"/>
  <c r="E28" i="27" s="1"/>
  <c r="I72" i="27"/>
  <c r="C27" i="27" s="1"/>
  <c r="E27" i="27" s="1"/>
  <c r="I71" i="27"/>
  <c r="I70" i="27"/>
  <c r="C25" i="27" s="1"/>
  <c r="E25" i="27" s="1"/>
  <c r="I69" i="27"/>
  <c r="I68" i="27"/>
  <c r="C23" i="27" s="1"/>
  <c r="E23" i="27" s="1"/>
  <c r="I67" i="27"/>
  <c r="C22" i="27" s="1"/>
  <c r="E22" i="27" s="1"/>
  <c r="I66" i="27"/>
  <c r="C21" i="27" s="1"/>
  <c r="E21" i="27" s="1"/>
  <c r="I65" i="27"/>
  <c r="C20" i="27" s="1"/>
  <c r="E20" i="27" s="1"/>
  <c r="I64" i="27"/>
  <c r="C19" i="27" s="1"/>
  <c r="E19" i="27" s="1"/>
  <c r="I63" i="27"/>
  <c r="I62" i="27"/>
  <c r="C17" i="27" s="1"/>
  <c r="E17" i="27" s="1"/>
  <c r="I61" i="27"/>
  <c r="C16" i="27" s="1"/>
  <c r="E16" i="27" s="1"/>
  <c r="I60" i="27"/>
  <c r="C15" i="27" s="1"/>
  <c r="E15" i="27" s="1"/>
  <c r="I59" i="27"/>
  <c r="I58" i="27"/>
  <c r="C13" i="27" s="1"/>
  <c r="E13" i="27" s="1"/>
  <c r="I57" i="27"/>
  <c r="C12" i="27" s="1"/>
  <c r="E12" i="27" s="1"/>
  <c r="I56" i="27"/>
  <c r="C11" i="27" s="1"/>
  <c r="E11" i="27" s="1"/>
  <c r="I55" i="27"/>
  <c r="I54" i="27"/>
  <c r="I53" i="27"/>
  <c r="C8" i="27" s="1"/>
  <c r="E8" i="27" s="1"/>
  <c r="I52" i="27"/>
  <c r="C7" i="27" s="1"/>
  <c r="E7" i="27" s="1"/>
  <c r="I51" i="27"/>
  <c r="I50" i="27"/>
  <c r="C5" i="27" s="1"/>
  <c r="E5" i="27" s="1"/>
  <c r="I49" i="27"/>
  <c r="C4" i="27" s="1"/>
  <c r="AL35" i="27"/>
  <c r="AK35" i="27"/>
  <c r="AJ35" i="27"/>
  <c r="AI35" i="27"/>
  <c r="AH35" i="27"/>
  <c r="AG35" i="27"/>
  <c r="AF35" i="27"/>
  <c r="AE35" i="27"/>
  <c r="AD35" i="27"/>
  <c r="AC35" i="27"/>
  <c r="AA35" i="27"/>
  <c r="I39" i="27" s="1"/>
  <c r="X35" i="27"/>
  <c r="U35" i="27"/>
  <c r="T35" i="27"/>
  <c r="R35" i="27"/>
  <c r="P35" i="27"/>
  <c r="O35" i="27"/>
  <c r="N35" i="27"/>
  <c r="M35" i="27"/>
  <c r="L35" i="27"/>
  <c r="J35" i="27"/>
  <c r="I35" i="27"/>
  <c r="H35" i="27"/>
  <c r="B43" i="27" s="1"/>
  <c r="J10" i="4" s="1"/>
  <c r="G35" i="27"/>
  <c r="D35" i="27"/>
  <c r="Z34" i="27"/>
  <c r="W34" i="27"/>
  <c r="Z33" i="27"/>
  <c r="W33" i="27"/>
  <c r="C33" i="27"/>
  <c r="E33" i="27" s="1"/>
  <c r="Z32" i="27"/>
  <c r="W32" i="27"/>
  <c r="Z31" i="27"/>
  <c r="W31" i="27"/>
  <c r="Z30" i="27"/>
  <c r="W30" i="27"/>
  <c r="C30" i="27"/>
  <c r="E30" i="27" s="1"/>
  <c r="Z29" i="27"/>
  <c r="W29" i="27"/>
  <c r="Z28" i="27"/>
  <c r="W28" i="27"/>
  <c r="Z27" i="27"/>
  <c r="W27" i="27"/>
  <c r="Z26" i="27"/>
  <c r="W26" i="27"/>
  <c r="C26" i="27"/>
  <c r="E26" i="27" s="1"/>
  <c r="Z25" i="27"/>
  <c r="W25" i="27"/>
  <c r="Z24" i="27"/>
  <c r="W24" i="27"/>
  <c r="C24" i="27"/>
  <c r="E24" i="27" s="1"/>
  <c r="Z23" i="27"/>
  <c r="W23" i="27"/>
  <c r="Z22" i="27"/>
  <c r="W22" i="27"/>
  <c r="Z21" i="27"/>
  <c r="W21" i="27"/>
  <c r="Z20" i="27"/>
  <c r="W20" i="27"/>
  <c r="Z19" i="27"/>
  <c r="W19" i="27"/>
  <c r="Z18" i="27"/>
  <c r="W18" i="27"/>
  <c r="C18" i="27"/>
  <c r="E18" i="27" s="1"/>
  <c r="Z17" i="27"/>
  <c r="W17" i="27"/>
  <c r="Z16" i="27"/>
  <c r="W16" i="27"/>
  <c r="Z15" i="27"/>
  <c r="W15" i="27"/>
  <c r="Z14" i="27"/>
  <c r="W14" i="27"/>
  <c r="C14" i="27"/>
  <c r="E14" i="27" s="1"/>
  <c r="Z13" i="27"/>
  <c r="W13" i="27"/>
  <c r="Z12" i="27"/>
  <c r="W12" i="27"/>
  <c r="Z11" i="27"/>
  <c r="W11" i="27"/>
  <c r="Z10" i="27"/>
  <c r="W10" i="27"/>
  <c r="C10" i="27"/>
  <c r="E10" i="27" s="1"/>
  <c r="Z9" i="27"/>
  <c r="W9" i="27"/>
  <c r="C9" i="27"/>
  <c r="E9" i="27" s="1"/>
  <c r="Z8" i="27"/>
  <c r="W8" i="27"/>
  <c r="Z7" i="27"/>
  <c r="W7" i="27"/>
  <c r="W35" i="27" s="1"/>
  <c r="Z6" i="27"/>
  <c r="W6" i="27"/>
  <c r="C6" i="27"/>
  <c r="E6" i="27" s="1"/>
  <c r="Z5" i="27"/>
  <c r="W5" i="27"/>
  <c r="B5" i="27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Z4" i="27"/>
  <c r="Z35" i="27" s="1"/>
  <c r="L39" i="27" s="1"/>
  <c r="W4" i="27"/>
  <c r="H80" i="26"/>
  <c r="G80" i="26"/>
  <c r="F80" i="26"/>
  <c r="E80" i="26"/>
  <c r="D80" i="26"/>
  <c r="C80" i="26"/>
  <c r="B80" i="26"/>
  <c r="I79" i="26"/>
  <c r="I78" i="26"/>
  <c r="I77" i="26"/>
  <c r="C32" i="26" s="1"/>
  <c r="E32" i="26" s="1"/>
  <c r="I76" i="26"/>
  <c r="C31" i="26" s="1"/>
  <c r="E31" i="26" s="1"/>
  <c r="I75" i="26"/>
  <c r="C30" i="26" s="1"/>
  <c r="E30" i="26" s="1"/>
  <c r="I74" i="26"/>
  <c r="C29" i="26" s="1"/>
  <c r="E29" i="26" s="1"/>
  <c r="I73" i="26"/>
  <c r="C28" i="26" s="1"/>
  <c r="E28" i="26" s="1"/>
  <c r="I72" i="26"/>
  <c r="C27" i="26" s="1"/>
  <c r="E27" i="26" s="1"/>
  <c r="I71" i="26"/>
  <c r="I70" i="26"/>
  <c r="I69" i="26"/>
  <c r="C24" i="26" s="1"/>
  <c r="E24" i="26" s="1"/>
  <c r="I68" i="26"/>
  <c r="C23" i="26" s="1"/>
  <c r="E23" i="26" s="1"/>
  <c r="I67" i="26"/>
  <c r="C22" i="26" s="1"/>
  <c r="E22" i="26" s="1"/>
  <c r="I66" i="26"/>
  <c r="C21" i="26" s="1"/>
  <c r="E21" i="26" s="1"/>
  <c r="I65" i="26"/>
  <c r="C20" i="26" s="1"/>
  <c r="E20" i="26" s="1"/>
  <c r="I64" i="26"/>
  <c r="C19" i="26" s="1"/>
  <c r="E19" i="26" s="1"/>
  <c r="I63" i="26"/>
  <c r="I62" i="26"/>
  <c r="I61" i="26"/>
  <c r="C16" i="26" s="1"/>
  <c r="E16" i="26" s="1"/>
  <c r="I60" i="26"/>
  <c r="C15" i="26" s="1"/>
  <c r="E15" i="26" s="1"/>
  <c r="I59" i="26"/>
  <c r="C14" i="26" s="1"/>
  <c r="E14" i="26" s="1"/>
  <c r="I58" i="26"/>
  <c r="C13" i="26" s="1"/>
  <c r="E13" i="26" s="1"/>
  <c r="I57" i="26"/>
  <c r="C12" i="26" s="1"/>
  <c r="E12" i="26" s="1"/>
  <c r="I56" i="26"/>
  <c r="C11" i="26" s="1"/>
  <c r="E11" i="26" s="1"/>
  <c r="I55" i="26"/>
  <c r="I54" i="26"/>
  <c r="I53" i="26"/>
  <c r="C8" i="26" s="1"/>
  <c r="E8" i="26" s="1"/>
  <c r="I52" i="26"/>
  <c r="C7" i="26" s="1"/>
  <c r="E7" i="26" s="1"/>
  <c r="I51" i="26"/>
  <c r="C6" i="26" s="1"/>
  <c r="E6" i="26" s="1"/>
  <c r="I50" i="26"/>
  <c r="C5" i="26" s="1"/>
  <c r="E5" i="26" s="1"/>
  <c r="I49" i="26"/>
  <c r="C4" i="26" s="1"/>
  <c r="AL35" i="26"/>
  <c r="AK35" i="26"/>
  <c r="AJ35" i="26"/>
  <c r="AI35" i="26"/>
  <c r="AH35" i="26"/>
  <c r="AG35" i="26"/>
  <c r="AF35" i="26"/>
  <c r="AE35" i="26"/>
  <c r="AD35" i="26"/>
  <c r="AC35" i="26"/>
  <c r="AA35" i="26"/>
  <c r="J39" i="26" s="1"/>
  <c r="X35" i="26"/>
  <c r="U35" i="26"/>
  <c r="T35" i="26"/>
  <c r="R35" i="26"/>
  <c r="P35" i="26"/>
  <c r="O35" i="26"/>
  <c r="N35" i="26"/>
  <c r="M35" i="26"/>
  <c r="C43" i="26" s="1"/>
  <c r="K8" i="4" s="1"/>
  <c r="L35" i="26"/>
  <c r="J35" i="26"/>
  <c r="I35" i="26"/>
  <c r="H35" i="26"/>
  <c r="B43" i="26" s="1"/>
  <c r="J8" i="4" s="1"/>
  <c r="G35" i="26"/>
  <c r="D35" i="26"/>
  <c r="Z34" i="26"/>
  <c r="W34" i="26"/>
  <c r="C34" i="26"/>
  <c r="E34" i="26" s="1"/>
  <c r="Z33" i="26"/>
  <c r="W33" i="26"/>
  <c r="C33" i="26"/>
  <c r="E33" i="26" s="1"/>
  <c r="Z32" i="26"/>
  <c r="W32" i="26"/>
  <c r="Z31" i="26"/>
  <c r="W31" i="26"/>
  <c r="Z30" i="26"/>
  <c r="W30" i="26"/>
  <c r="Z29" i="26"/>
  <c r="W29" i="26"/>
  <c r="Z28" i="26"/>
  <c r="W28" i="26"/>
  <c r="Z27" i="26"/>
  <c r="W27" i="26"/>
  <c r="Z26" i="26"/>
  <c r="W26" i="26"/>
  <c r="C26" i="26"/>
  <c r="E26" i="26" s="1"/>
  <c r="Z25" i="26"/>
  <c r="W25" i="26"/>
  <c r="C25" i="26"/>
  <c r="E25" i="26" s="1"/>
  <c r="Z24" i="26"/>
  <c r="W24" i="26"/>
  <c r="Z23" i="26"/>
  <c r="W23" i="26"/>
  <c r="Z22" i="26"/>
  <c r="W22" i="26"/>
  <c r="Z21" i="26"/>
  <c r="W21" i="26"/>
  <c r="Z20" i="26"/>
  <c r="W20" i="26"/>
  <c r="Z19" i="26"/>
  <c r="W19" i="26"/>
  <c r="Z18" i="26"/>
  <c r="W18" i="26"/>
  <c r="C18" i="26"/>
  <c r="E18" i="26" s="1"/>
  <c r="Z17" i="26"/>
  <c r="W17" i="26"/>
  <c r="C17" i="26"/>
  <c r="E17" i="26" s="1"/>
  <c r="Z16" i="26"/>
  <c r="W16" i="26"/>
  <c r="Z15" i="26"/>
  <c r="W15" i="26"/>
  <c r="Z14" i="26"/>
  <c r="W14" i="26"/>
  <c r="Z13" i="26"/>
  <c r="W13" i="26"/>
  <c r="Z12" i="26"/>
  <c r="W12" i="26"/>
  <c r="Z11" i="26"/>
  <c r="W11" i="26"/>
  <c r="Z10" i="26"/>
  <c r="W10" i="26"/>
  <c r="C10" i="26"/>
  <c r="E10" i="26" s="1"/>
  <c r="Z9" i="26"/>
  <c r="W9" i="26"/>
  <c r="C9" i="26"/>
  <c r="E9" i="26" s="1"/>
  <c r="Z8" i="26"/>
  <c r="W8" i="26"/>
  <c r="Z7" i="26"/>
  <c r="W7" i="26"/>
  <c r="W35" i="26" s="1"/>
  <c r="Z6" i="26"/>
  <c r="W6" i="26"/>
  <c r="Z5" i="26"/>
  <c r="W5" i="26"/>
  <c r="B5" i="26"/>
  <c r="Z4" i="26"/>
  <c r="Z35" i="26" s="1"/>
  <c r="L39" i="26" s="1"/>
  <c r="W4" i="26"/>
  <c r="P6" i="4"/>
  <c r="O6" i="4"/>
  <c r="H80" i="25"/>
  <c r="G80" i="25"/>
  <c r="F80" i="25"/>
  <c r="E80" i="25"/>
  <c r="D80" i="25"/>
  <c r="I80" i="25" s="1"/>
  <c r="C80" i="25"/>
  <c r="B80" i="25"/>
  <c r="I79" i="25"/>
  <c r="C34" i="25" s="1"/>
  <c r="E34" i="25" s="1"/>
  <c r="I78" i="25"/>
  <c r="C33" i="25" s="1"/>
  <c r="E33" i="25" s="1"/>
  <c r="I77" i="25"/>
  <c r="I76" i="25"/>
  <c r="C31" i="25" s="1"/>
  <c r="E31" i="25" s="1"/>
  <c r="I75" i="25"/>
  <c r="I74" i="25"/>
  <c r="C29" i="25" s="1"/>
  <c r="E29" i="25" s="1"/>
  <c r="I73" i="25"/>
  <c r="I72" i="25"/>
  <c r="C27" i="25" s="1"/>
  <c r="E27" i="25" s="1"/>
  <c r="I71" i="25"/>
  <c r="C26" i="25" s="1"/>
  <c r="E26" i="25" s="1"/>
  <c r="I70" i="25"/>
  <c r="C25" i="25" s="1"/>
  <c r="E25" i="25" s="1"/>
  <c r="I69" i="25"/>
  <c r="I68" i="25"/>
  <c r="C23" i="25" s="1"/>
  <c r="E23" i="25" s="1"/>
  <c r="I67" i="25"/>
  <c r="I66" i="25"/>
  <c r="C21" i="25" s="1"/>
  <c r="E21" i="25" s="1"/>
  <c r="I65" i="25"/>
  <c r="I64" i="25"/>
  <c r="C19" i="25" s="1"/>
  <c r="E19" i="25" s="1"/>
  <c r="I63" i="25"/>
  <c r="C18" i="25" s="1"/>
  <c r="E18" i="25" s="1"/>
  <c r="I62" i="25"/>
  <c r="C17" i="25" s="1"/>
  <c r="E17" i="25" s="1"/>
  <c r="I61" i="25"/>
  <c r="I60" i="25"/>
  <c r="C15" i="25" s="1"/>
  <c r="E15" i="25" s="1"/>
  <c r="I59" i="25"/>
  <c r="I58" i="25"/>
  <c r="C13" i="25" s="1"/>
  <c r="E13" i="25" s="1"/>
  <c r="I57" i="25"/>
  <c r="I56" i="25"/>
  <c r="C11" i="25" s="1"/>
  <c r="E11" i="25" s="1"/>
  <c r="I55" i="25"/>
  <c r="C10" i="25" s="1"/>
  <c r="E10" i="25" s="1"/>
  <c r="I54" i="25"/>
  <c r="C9" i="25" s="1"/>
  <c r="E9" i="25" s="1"/>
  <c r="I53" i="25"/>
  <c r="I52" i="25"/>
  <c r="C7" i="25" s="1"/>
  <c r="E7" i="25" s="1"/>
  <c r="I51" i="25"/>
  <c r="I50" i="25"/>
  <c r="C5" i="25" s="1"/>
  <c r="E5" i="25" s="1"/>
  <c r="I49" i="25"/>
  <c r="AL35" i="25"/>
  <c r="AK35" i="25"/>
  <c r="AJ35" i="25"/>
  <c r="AI35" i="25"/>
  <c r="AH35" i="25"/>
  <c r="AG35" i="25"/>
  <c r="AF35" i="25"/>
  <c r="AE35" i="25"/>
  <c r="AD35" i="25"/>
  <c r="AC35" i="25"/>
  <c r="AA35" i="25"/>
  <c r="J39" i="25" s="1"/>
  <c r="X35" i="25"/>
  <c r="U35" i="25"/>
  <c r="T35" i="25"/>
  <c r="R35" i="25"/>
  <c r="P35" i="25"/>
  <c r="O35" i="25"/>
  <c r="N35" i="25"/>
  <c r="M35" i="25"/>
  <c r="L35" i="25"/>
  <c r="J35" i="25"/>
  <c r="I35" i="25"/>
  <c r="H35" i="25"/>
  <c r="G35" i="25"/>
  <c r="D35" i="25"/>
  <c r="Z34" i="25"/>
  <c r="W34" i="25"/>
  <c r="Z33" i="25"/>
  <c r="W33" i="25"/>
  <c r="Z32" i="25"/>
  <c r="W32" i="25"/>
  <c r="C32" i="25"/>
  <c r="E32" i="25" s="1"/>
  <c r="Z31" i="25"/>
  <c r="W31" i="25"/>
  <c r="Z30" i="25"/>
  <c r="W30" i="25"/>
  <c r="C30" i="25"/>
  <c r="E30" i="25" s="1"/>
  <c r="Z29" i="25"/>
  <c r="W29" i="25"/>
  <c r="Z28" i="25"/>
  <c r="W28" i="25"/>
  <c r="C28" i="25"/>
  <c r="E28" i="25" s="1"/>
  <c r="Z27" i="25"/>
  <c r="W27" i="25"/>
  <c r="Z26" i="25"/>
  <c r="W26" i="25"/>
  <c r="Z25" i="25"/>
  <c r="W25" i="25"/>
  <c r="Z24" i="25"/>
  <c r="W24" i="25"/>
  <c r="C24" i="25"/>
  <c r="E24" i="25" s="1"/>
  <c r="Z23" i="25"/>
  <c r="W23" i="25"/>
  <c r="Z22" i="25"/>
  <c r="W22" i="25"/>
  <c r="C22" i="25"/>
  <c r="E22" i="25" s="1"/>
  <c r="Z21" i="25"/>
  <c r="W21" i="25"/>
  <c r="Z20" i="25"/>
  <c r="W20" i="25"/>
  <c r="C20" i="25"/>
  <c r="E20" i="25" s="1"/>
  <c r="Z19" i="25"/>
  <c r="W19" i="25"/>
  <c r="Z18" i="25"/>
  <c r="W18" i="25"/>
  <c r="Z17" i="25"/>
  <c r="W17" i="25"/>
  <c r="Z16" i="25"/>
  <c r="W16" i="25"/>
  <c r="C16" i="25"/>
  <c r="E16" i="25" s="1"/>
  <c r="Z15" i="25"/>
  <c r="W15" i="25"/>
  <c r="Z14" i="25"/>
  <c r="W14" i="25"/>
  <c r="C14" i="25"/>
  <c r="E14" i="25" s="1"/>
  <c r="Z13" i="25"/>
  <c r="W13" i="25"/>
  <c r="Z12" i="25"/>
  <c r="W12" i="25"/>
  <c r="C12" i="25"/>
  <c r="E12" i="25" s="1"/>
  <c r="Z11" i="25"/>
  <c r="W11" i="25"/>
  <c r="Z10" i="25"/>
  <c r="W10" i="25"/>
  <c r="Z9" i="25"/>
  <c r="W9" i="25"/>
  <c r="Z8" i="25"/>
  <c r="W8" i="25"/>
  <c r="C8" i="25"/>
  <c r="E8" i="25" s="1"/>
  <c r="Z7" i="25"/>
  <c r="W7" i="25"/>
  <c r="W35" i="25" s="1"/>
  <c r="Z6" i="25"/>
  <c r="W6" i="25"/>
  <c r="C6" i="25"/>
  <c r="E6" i="25" s="1"/>
  <c r="Z5" i="25"/>
  <c r="W5" i="25"/>
  <c r="B5" i="25"/>
  <c r="Z4" i="25"/>
  <c r="Z35" i="25" s="1"/>
  <c r="L39" i="25" s="1"/>
  <c r="W4" i="25"/>
  <c r="C4" i="25"/>
  <c r="E4" i="25" s="1"/>
  <c r="O35" i="5"/>
  <c r="N35" i="5"/>
  <c r="AL35" i="5"/>
  <c r="AK35" i="5"/>
  <c r="AJ35" i="5"/>
  <c r="AI35" i="5"/>
  <c r="AH35" i="5"/>
  <c r="AG35" i="5"/>
  <c r="AF35" i="5"/>
  <c r="AE35" i="5"/>
  <c r="AD35" i="5"/>
  <c r="AC35" i="5"/>
  <c r="L35" i="5"/>
  <c r="D35" i="5"/>
  <c r="I35" i="5"/>
  <c r="G35" i="5"/>
  <c r="AA35" i="5"/>
  <c r="J39" i="5" s="1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U35" i="5"/>
  <c r="X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E35" i="34" l="1"/>
  <c r="C39" i="34" s="1"/>
  <c r="D14" i="4" s="1"/>
  <c r="I80" i="34"/>
  <c r="B43" i="34"/>
  <c r="J14" i="4" s="1"/>
  <c r="I80" i="33"/>
  <c r="B6" i="33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9" i="28"/>
  <c r="C11" i="4" s="1"/>
  <c r="I80" i="27"/>
  <c r="B43" i="32"/>
  <c r="J9" i="4" s="1"/>
  <c r="I80" i="32"/>
  <c r="I80" i="26"/>
  <c r="B6" i="26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43" i="31"/>
  <c r="J7" i="4" s="1"/>
  <c r="B39" i="31"/>
  <c r="C7" i="4" s="1"/>
  <c r="B43" i="25"/>
  <c r="J6" i="4" s="1"/>
  <c r="E35" i="25"/>
  <c r="C39" i="25" s="1"/>
  <c r="D6" i="4" s="1"/>
  <c r="B6" i="25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43" i="35"/>
  <c r="J5" i="4" s="1"/>
  <c r="I80" i="35"/>
  <c r="B6" i="35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C43" i="30"/>
  <c r="K15" i="4" s="1"/>
  <c r="B43" i="30"/>
  <c r="J15" i="4" s="1"/>
  <c r="I39" i="29"/>
  <c r="O13" i="4" s="1"/>
  <c r="C43" i="29"/>
  <c r="K13" i="4" s="1"/>
  <c r="W35" i="29"/>
  <c r="K39" i="29" s="1"/>
  <c r="N39" i="29" s="1"/>
  <c r="N13" i="4" s="1"/>
  <c r="B39" i="29"/>
  <c r="C13" i="4" s="1"/>
  <c r="I80" i="29"/>
  <c r="C43" i="35"/>
  <c r="K5" i="4" s="1"/>
  <c r="C35" i="35"/>
  <c r="G39" i="35" s="1"/>
  <c r="H5" i="4" s="1"/>
  <c r="E4" i="35"/>
  <c r="E35" i="35" s="1"/>
  <c r="K39" i="35"/>
  <c r="N39" i="35" s="1"/>
  <c r="F43" i="35"/>
  <c r="E39" i="35"/>
  <c r="F5" i="4" s="1"/>
  <c r="J39" i="35"/>
  <c r="K39" i="34"/>
  <c r="N39" i="34" s="1"/>
  <c r="F43" i="34"/>
  <c r="C35" i="34"/>
  <c r="H39" i="34" s="1"/>
  <c r="I14" i="4" s="1"/>
  <c r="E39" i="34"/>
  <c r="F14" i="4" s="1"/>
  <c r="C43" i="34"/>
  <c r="K14" i="4" s="1"/>
  <c r="B6" i="34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E35" i="33"/>
  <c r="C39" i="33" s="1"/>
  <c r="D12" i="4" s="1"/>
  <c r="K39" i="33"/>
  <c r="N39" i="33" s="1"/>
  <c r="F43" i="33"/>
  <c r="C35" i="33"/>
  <c r="E39" i="33" s="1"/>
  <c r="F12" i="4" s="1"/>
  <c r="I39" i="33"/>
  <c r="K39" i="32"/>
  <c r="N39" i="32" s="1"/>
  <c r="F43" i="32"/>
  <c r="E4" i="32"/>
  <c r="E35" i="32" s="1"/>
  <c r="C39" i="32" s="1"/>
  <c r="D9" i="4" s="1"/>
  <c r="C35" i="32"/>
  <c r="H39" i="32" s="1"/>
  <c r="I9" i="4" s="1"/>
  <c r="G39" i="32"/>
  <c r="H9" i="4" s="1"/>
  <c r="B6" i="32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C43" i="31"/>
  <c r="K7" i="4" s="1"/>
  <c r="K39" i="31"/>
  <c r="N39" i="31" s="1"/>
  <c r="F43" i="31"/>
  <c r="C35" i="31"/>
  <c r="G39" i="31" s="1"/>
  <c r="H7" i="4" s="1"/>
  <c r="E4" i="31"/>
  <c r="E35" i="31" s="1"/>
  <c r="C39" i="31" s="1"/>
  <c r="D7" i="4" s="1"/>
  <c r="I39" i="31"/>
  <c r="C35" i="30"/>
  <c r="K39" i="30"/>
  <c r="N39" i="30" s="1"/>
  <c r="F43" i="30"/>
  <c r="B39" i="30"/>
  <c r="C15" i="4" s="1"/>
  <c r="E4" i="30"/>
  <c r="E35" i="30" s="1"/>
  <c r="C39" i="30" s="1"/>
  <c r="D15" i="4" s="1"/>
  <c r="I39" i="30"/>
  <c r="C35" i="29"/>
  <c r="E39" i="29" s="1"/>
  <c r="F13" i="4" s="1"/>
  <c r="E4" i="29"/>
  <c r="E35" i="29" s="1"/>
  <c r="C39" i="29" s="1"/>
  <c r="D13" i="4" s="1"/>
  <c r="J39" i="29"/>
  <c r="P13" i="4" s="1"/>
  <c r="K39" i="28"/>
  <c r="N39" i="28" s="1"/>
  <c r="F43" i="28"/>
  <c r="E4" i="28"/>
  <c r="E35" i="28" s="1"/>
  <c r="C39" i="28" s="1"/>
  <c r="D11" i="4" s="1"/>
  <c r="C35" i="28"/>
  <c r="G39" i="28" s="1"/>
  <c r="H11" i="4" s="1"/>
  <c r="E39" i="28"/>
  <c r="F11" i="4" s="1"/>
  <c r="J39" i="28"/>
  <c r="K39" i="27"/>
  <c r="N39" i="27" s="1"/>
  <c r="F43" i="27"/>
  <c r="B39" i="27"/>
  <c r="C10" i="4" s="1"/>
  <c r="E4" i="27"/>
  <c r="E35" i="27" s="1"/>
  <c r="C39" i="27" s="1"/>
  <c r="D10" i="4" s="1"/>
  <c r="C35" i="27"/>
  <c r="G39" i="27" s="1"/>
  <c r="H10" i="4" s="1"/>
  <c r="J39" i="27"/>
  <c r="C43" i="27"/>
  <c r="K10" i="4" s="1"/>
  <c r="K39" i="26"/>
  <c r="N39" i="26" s="1"/>
  <c r="F43" i="26"/>
  <c r="C35" i="26"/>
  <c r="E39" i="26" s="1"/>
  <c r="F8" i="4" s="1"/>
  <c r="E4" i="26"/>
  <c r="E35" i="26" s="1"/>
  <c r="C39" i="26" s="1"/>
  <c r="D8" i="4" s="1"/>
  <c r="I39" i="26"/>
  <c r="K39" i="25"/>
  <c r="N39" i="25" s="1"/>
  <c r="F43" i="25"/>
  <c r="C35" i="25"/>
  <c r="C43" i="25"/>
  <c r="K6" i="4" s="1"/>
  <c r="I39" i="25"/>
  <c r="I39" i="5"/>
  <c r="O4" i="4" s="1"/>
  <c r="Z35" i="5"/>
  <c r="L39" i="5" s="1"/>
  <c r="W35" i="5"/>
  <c r="K39" i="5" s="1"/>
  <c r="I79" i="5"/>
  <c r="C34" i="5" s="1"/>
  <c r="E34" i="5" s="1"/>
  <c r="I78" i="5"/>
  <c r="C33" i="5" s="1"/>
  <c r="E33" i="5" s="1"/>
  <c r="I77" i="5"/>
  <c r="C32" i="5" s="1"/>
  <c r="E32" i="5" s="1"/>
  <c r="I76" i="5"/>
  <c r="C31" i="5" s="1"/>
  <c r="E31" i="5" s="1"/>
  <c r="I75" i="5"/>
  <c r="C30" i="5" s="1"/>
  <c r="E30" i="5" s="1"/>
  <c r="I74" i="5"/>
  <c r="C29" i="5" s="1"/>
  <c r="E29" i="5" s="1"/>
  <c r="I73" i="5"/>
  <c r="C28" i="5" s="1"/>
  <c r="E28" i="5" s="1"/>
  <c r="I72" i="5"/>
  <c r="C27" i="5" s="1"/>
  <c r="E27" i="5" s="1"/>
  <c r="I71" i="5"/>
  <c r="C26" i="5" s="1"/>
  <c r="E26" i="5" s="1"/>
  <c r="I70" i="5"/>
  <c r="C25" i="5" s="1"/>
  <c r="E25" i="5" s="1"/>
  <c r="I69" i="5"/>
  <c r="C24" i="5" s="1"/>
  <c r="E24" i="5" s="1"/>
  <c r="I68" i="5"/>
  <c r="C23" i="5" s="1"/>
  <c r="E23" i="5" s="1"/>
  <c r="I67" i="5"/>
  <c r="C22" i="5" s="1"/>
  <c r="E22" i="5" s="1"/>
  <c r="I66" i="5"/>
  <c r="C21" i="5" s="1"/>
  <c r="E21" i="5" s="1"/>
  <c r="I65" i="5"/>
  <c r="C20" i="5" s="1"/>
  <c r="E20" i="5" s="1"/>
  <c r="I64" i="5"/>
  <c r="C19" i="5" s="1"/>
  <c r="E19" i="5" s="1"/>
  <c r="I63" i="5"/>
  <c r="C18" i="5" s="1"/>
  <c r="E18" i="5" s="1"/>
  <c r="I62" i="5"/>
  <c r="C17" i="5" s="1"/>
  <c r="E17" i="5" s="1"/>
  <c r="I61" i="5"/>
  <c r="C16" i="5" s="1"/>
  <c r="E16" i="5" s="1"/>
  <c r="I60" i="5"/>
  <c r="C15" i="5" s="1"/>
  <c r="E15" i="5" s="1"/>
  <c r="I59" i="5"/>
  <c r="C14" i="5" s="1"/>
  <c r="E14" i="5" s="1"/>
  <c r="I58" i="5"/>
  <c r="C13" i="5" s="1"/>
  <c r="E13" i="5" s="1"/>
  <c r="I57" i="5"/>
  <c r="C12" i="5" s="1"/>
  <c r="E12" i="5" s="1"/>
  <c r="I56" i="5"/>
  <c r="C11" i="5" s="1"/>
  <c r="E11" i="5" s="1"/>
  <c r="I55" i="5"/>
  <c r="C10" i="5" s="1"/>
  <c r="E10" i="5" s="1"/>
  <c r="I54" i="5"/>
  <c r="C9" i="5" s="1"/>
  <c r="E9" i="5" s="1"/>
  <c r="I53" i="5"/>
  <c r="C8" i="5" s="1"/>
  <c r="E8" i="5" s="1"/>
  <c r="I52" i="5"/>
  <c r="C7" i="5" s="1"/>
  <c r="E7" i="5" s="1"/>
  <c r="I51" i="5"/>
  <c r="C6" i="5" s="1"/>
  <c r="E6" i="5" s="1"/>
  <c r="I50" i="5"/>
  <c r="C5" i="5" s="1"/>
  <c r="I49" i="5"/>
  <c r="C4" i="5" s="1"/>
  <c r="E4" i="5" s="1"/>
  <c r="H80" i="5"/>
  <c r="G80" i="5"/>
  <c r="F80" i="5"/>
  <c r="E80" i="5"/>
  <c r="D80" i="5"/>
  <c r="C80" i="5"/>
  <c r="B80" i="5"/>
  <c r="T35" i="5"/>
  <c r="R35" i="5"/>
  <c r="P35" i="5"/>
  <c r="M35" i="5"/>
  <c r="J35" i="5"/>
  <c r="H3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9" i="33" l="1"/>
  <c r="C12" i="4" s="1"/>
  <c r="B39" i="32"/>
  <c r="C9" i="4" s="1"/>
  <c r="G39" i="26"/>
  <c r="H8" i="4" s="1"/>
  <c r="B39" i="26"/>
  <c r="C8" i="4" s="1"/>
  <c r="B39" i="25"/>
  <c r="C6" i="4" s="1"/>
  <c r="C39" i="35"/>
  <c r="D5" i="4" s="1"/>
  <c r="B39" i="35"/>
  <c r="C5" i="4" s="1"/>
  <c r="N39" i="5"/>
  <c r="N4" i="4" s="1"/>
  <c r="N16" i="4" s="1"/>
  <c r="H24" i="4" s="1"/>
  <c r="O20" i="4"/>
  <c r="F43" i="29"/>
  <c r="J43" i="35"/>
  <c r="Q5" i="4" s="1"/>
  <c r="D43" i="35"/>
  <c r="E43" i="35"/>
  <c r="M5" i="4" s="1"/>
  <c r="H39" i="35"/>
  <c r="I5" i="4" s="1"/>
  <c r="K43" i="35"/>
  <c r="R5" i="4" s="1"/>
  <c r="B39" i="34"/>
  <c r="C14" i="4" s="1"/>
  <c r="E43" i="34"/>
  <c r="M14" i="4" s="1"/>
  <c r="D43" i="34"/>
  <c r="K43" i="34"/>
  <c r="R14" i="4" s="1"/>
  <c r="D39" i="34"/>
  <c r="E14" i="4" s="1"/>
  <c r="J43" i="34"/>
  <c r="Q14" i="4" s="1"/>
  <c r="G39" i="34"/>
  <c r="H14" i="4" s="1"/>
  <c r="G39" i="33"/>
  <c r="H12" i="4" s="1"/>
  <c r="E43" i="33"/>
  <c r="M12" i="4" s="1"/>
  <c r="D43" i="33"/>
  <c r="H39" i="33"/>
  <c r="I12" i="4" s="1"/>
  <c r="K43" i="33"/>
  <c r="R12" i="4" s="1"/>
  <c r="D39" i="33"/>
  <c r="E12" i="4" s="1"/>
  <c r="J43" i="33"/>
  <c r="Q12" i="4" s="1"/>
  <c r="D39" i="32"/>
  <c r="E9" i="4" s="1"/>
  <c r="J43" i="32"/>
  <c r="Q9" i="4" s="1"/>
  <c r="E43" i="32"/>
  <c r="M9" i="4" s="1"/>
  <c r="D43" i="32"/>
  <c r="L9" i="4" s="1"/>
  <c r="K43" i="32"/>
  <c r="R9" i="4" s="1"/>
  <c r="E39" i="32"/>
  <c r="F9" i="4" s="1"/>
  <c r="H39" i="31"/>
  <c r="I7" i="4" s="1"/>
  <c r="E39" i="31"/>
  <c r="F7" i="4" s="1"/>
  <c r="J43" i="31"/>
  <c r="Q7" i="4" s="1"/>
  <c r="K43" i="31"/>
  <c r="R7" i="4" s="1"/>
  <c r="D39" i="31"/>
  <c r="E7" i="4" s="1"/>
  <c r="E43" i="31"/>
  <c r="M7" i="4" s="1"/>
  <c r="D43" i="31"/>
  <c r="E43" i="30"/>
  <c r="M15" i="4" s="1"/>
  <c r="H39" i="30"/>
  <c r="I15" i="4" s="1"/>
  <c r="D43" i="30"/>
  <c r="L15" i="4" s="1"/>
  <c r="J43" i="30"/>
  <c r="Q15" i="4" s="1"/>
  <c r="K43" i="30"/>
  <c r="R15" i="4" s="1"/>
  <c r="D39" i="30"/>
  <c r="E15" i="4" s="1"/>
  <c r="E39" i="30"/>
  <c r="F15" i="4" s="1"/>
  <c r="G39" i="30"/>
  <c r="H15" i="4" s="1"/>
  <c r="J43" i="29"/>
  <c r="Q13" i="4" s="1"/>
  <c r="D43" i="29"/>
  <c r="E43" i="29"/>
  <c r="M13" i="4" s="1"/>
  <c r="H39" i="29"/>
  <c r="I13" i="4" s="1"/>
  <c r="K43" i="29"/>
  <c r="R13" i="4" s="1"/>
  <c r="D39" i="29"/>
  <c r="E13" i="4" s="1"/>
  <c r="G39" i="29"/>
  <c r="H13" i="4" s="1"/>
  <c r="J43" i="28"/>
  <c r="Q11" i="4" s="1"/>
  <c r="E43" i="28"/>
  <c r="M11" i="4" s="1"/>
  <c r="H39" i="28"/>
  <c r="I11" i="4" s="1"/>
  <c r="D43" i="28"/>
  <c r="K43" i="28"/>
  <c r="R11" i="4" s="1"/>
  <c r="D39" i="28"/>
  <c r="E11" i="4" s="1"/>
  <c r="H39" i="27"/>
  <c r="I10" i="4" s="1"/>
  <c r="J43" i="27"/>
  <c r="Q10" i="4" s="1"/>
  <c r="D43" i="27"/>
  <c r="E43" i="27"/>
  <c r="M10" i="4" s="1"/>
  <c r="D39" i="27"/>
  <c r="E10" i="4" s="1"/>
  <c r="K43" i="27"/>
  <c r="R10" i="4" s="1"/>
  <c r="E39" i="27"/>
  <c r="F10" i="4" s="1"/>
  <c r="J43" i="26"/>
  <c r="Q8" i="4" s="1"/>
  <c r="E43" i="26"/>
  <c r="M8" i="4" s="1"/>
  <c r="D43" i="26"/>
  <c r="H39" i="26"/>
  <c r="I8" i="4" s="1"/>
  <c r="K43" i="26"/>
  <c r="R8" i="4" s="1"/>
  <c r="D39" i="26"/>
  <c r="E8" i="4" s="1"/>
  <c r="E43" i="25"/>
  <c r="M6" i="4" s="1"/>
  <c r="D43" i="25"/>
  <c r="L6" i="4" s="1"/>
  <c r="J43" i="25"/>
  <c r="Q6" i="4" s="1"/>
  <c r="K43" i="25"/>
  <c r="R6" i="4" s="1"/>
  <c r="D39" i="25"/>
  <c r="E6" i="4" s="1"/>
  <c r="G39" i="25"/>
  <c r="H6" i="4" s="1"/>
  <c r="H39" i="25"/>
  <c r="I6" i="4" s="1"/>
  <c r="E39" i="25"/>
  <c r="F6" i="4" s="1"/>
  <c r="C43" i="5"/>
  <c r="K4" i="4" s="1"/>
  <c r="K20" i="4" s="1"/>
  <c r="E5" i="5"/>
  <c r="E35" i="5" s="1"/>
  <c r="C35" i="5"/>
  <c r="P4" i="4"/>
  <c r="B43" i="5"/>
  <c r="J4" i="4" s="1"/>
  <c r="I80" i="5"/>
  <c r="G20" i="4"/>
  <c r="F43" i="5"/>
  <c r="B39" i="5"/>
  <c r="G43" i="34" l="1"/>
  <c r="S14" i="4" s="1"/>
  <c r="L14" i="4"/>
  <c r="G43" i="33"/>
  <c r="S12" i="4" s="1"/>
  <c r="L12" i="4"/>
  <c r="G43" i="28"/>
  <c r="S11" i="4" s="1"/>
  <c r="L11" i="4"/>
  <c r="G43" i="27"/>
  <c r="S10" i="4" s="1"/>
  <c r="L10" i="4"/>
  <c r="G43" i="32"/>
  <c r="S9" i="4" s="1"/>
  <c r="G43" i="26"/>
  <c r="S8" i="4" s="1"/>
  <c r="L8" i="4"/>
  <c r="G43" i="31"/>
  <c r="S7" i="4" s="1"/>
  <c r="L7" i="4"/>
  <c r="G43" i="25"/>
  <c r="S6" i="4" s="1"/>
  <c r="D39" i="35"/>
  <c r="E5" i="4" s="1"/>
  <c r="G43" i="35"/>
  <c r="S5" i="4" s="1"/>
  <c r="L5" i="4"/>
  <c r="G43" i="30"/>
  <c r="S15" i="4" s="1"/>
  <c r="C4" i="4"/>
  <c r="C20" i="4" s="1"/>
  <c r="G43" i="29"/>
  <c r="S13" i="4" s="1"/>
  <c r="L13" i="4"/>
  <c r="E43" i="5"/>
  <c r="M4" i="4" s="1"/>
  <c r="D43" i="5"/>
  <c r="L4" i="4" s="1"/>
  <c r="H39" i="5"/>
  <c r="I4" i="4" s="1"/>
  <c r="G39" i="5"/>
  <c r="E39" i="5"/>
  <c r="F4" i="4" s="1"/>
  <c r="J16" i="4"/>
  <c r="F24" i="4" s="1"/>
  <c r="J20" i="4"/>
  <c r="J43" i="5"/>
  <c r="K43" i="5"/>
  <c r="C39" i="5"/>
  <c r="D39" i="5" s="1"/>
  <c r="G16" i="4"/>
  <c r="E24" i="4" s="1"/>
  <c r="K16" i="4"/>
  <c r="G24" i="4" s="1"/>
  <c r="F20" i="4" l="1"/>
  <c r="F16" i="4"/>
  <c r="D24" i="4" s="1"/>
  <c r="D4" i="4"/>
  <c r="H4" i="4"/>
  <c r="R4" i="4"/>
  <c r="Q4" i="4"/>
  <c r="E4" i="4"/>
  <c r="G43" i="5"/>
  <c r="E20" i="4" l="1"/>
  <c r="Q20" i="4" s="1"/>
  <c r="I16" i="4"/>
  <c r="I20" i="4"/>
  <c r="L20" i="4"/>
  <c r="M20" i="4"/>
  <c r="D20" i="4"/>
  <c r="C24" i="4"/>
  <c r="R16" i="4"/>
  <c r="R20" i="4" s="1"/>
  <c r="H20" i="4"/>
  <c r="Q16" i="4"/>
  <c r="I24" i="4" s="1"/>
  <c r="S4" i="4"/>
  <c r="J24" i="4" l="1"/>
  <c r="N20" i="4"/>
  <c r="P20" i="4"/>
  <c r="S16" i="4"/>
  <c r="S20" i="4" l="1"/>
  <c r="K24" i="4"/>
</calcChain>
</file>

<file path=xl/sharedStrings.xml><?xml version="1.0" encoding="utf-8"?>
<sst xmlns="http://schemas.openxmlformats.org/spreadsheetml/2006/main" count="1202" uniqueCount="149">
  <si>
    <t>Hatches</t>
  </si>
  <si>
    <t>Flock Losses</t>
  </si>
  <si>
    <t>Laying Hens per Day</t>
  </si>
  <si>
    <t>Eggs Collected per Day</t>
  </si>
  <si>
    <t>Percent Productivity</t>
  </si>
  <si>
    <t>Kilograms Fed</t>
    <phoneticPr fontId="1" type="noConversion"/>
  </si>
  <si>
    <t>Feed Cost per Egg</t>
  </si>
  <si>
    <t>Total Income</t>
  </si>
  <si>
    <t>Total Supply Expenses</t>
  </si>
  <si>
    <t>Feed Cost per Dozen</t>
  </si>
  <si>
    <t>Total Cost per Dozen</t>
  </si>
  <si>
    <t>Flock Purchases</t>
  </si>
  <si>
    <t>Average Hatch Rate</t>
  </si>
  <si>
    <t>Average Cost per Live Chick</t>
  </si>
  <si>
    <t>Non-Predator Losses</t>
  </si>
  <si>
    <t>Predator Loss</t>
  </si>
  <si>
    <t>Total Net Income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</si>
  <si>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</si>
  <si>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</si>
  <si>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</si>
  <si>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</si>
  <si>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</si>
  <si>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</si>
  <si>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</si>
  <si>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</si>
  <si>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</si>
  <si>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</si>
  <si>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</si>
  <si>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</si>
  <si>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to Date Total</t>
  </si>
  <si>
    <t>Year to Date Average</t>
  </si>
  <si>
    <t xml:space="preserve"> Laying Hens per Day</t>
  </si>
  <si>
    <t xml:space="preserve"> Eggs Collected per Day</t>
  </si>
  <si>
    <t>Monthly Average Feed Cost</t>
  </si>
  <si>
    <t xml:space="preserve"> Feed Cost per Egg</t>
  </si>
  <si>
    <t>Monthly Income</t>
  </si>
  <si>
    <t>Monthly Expenses</t>
  </si>
  <si>
    <t>Monthly Flock Purchase</t>
  </si>
  <si>
    <t>Monthly  Hatch Rate</t>
  </si>
  <si>
    <t>Monthly Cost Per Live Chick</t>
  </si>
  <si>
    <t xml:space="preserve">Non-Predator Loss </t>
  </si>
  <si>
    <t xml:space="preserve">Predator Loss </t>
  </si>
  <si>
    <t>Monthly Average  Net Income</t>
  </si>
  <si>
    <t>Year to Date</t>
  </si>
  <si>
    <t>Annual Totals</t>
  </si>
  <si>
    <t>Eggs Collected</t>
  </si>
  <si>
    <t>Income</t>
  </si>
  <si>
    <t>Supply Expenses</t>
  </si>
  <si>
    <t>Annual Profit</t>
  </si>
  <si>
    <t xml:space="preserve"> Kilograms Feed per Egg</t>
    <phoneticPr fontId="1" type="noConversion"/>
  </si>
  <si>
    <t>Kilograms Fed</t>
    <phoneticPr fontId="1" type="noConversion"/>
  </si>
  <si>
    <t>Feed Cost</t>
    <phoneticPr fontId="1" type="noConversion"/>
  </si>
  <si>
    <t>Date</t>
  </si>
  <si>
    <t>Laying Hens</t>
  </si>
  <si>
    <t>Expenses</t>
  </si>
  <si>
    <t>Eggs Sold</t>
  </si>
  <si>
    <t>Chickens Sold</t>
  </si>
  <si>
    <t>Customer Name</t>
  </si>
  <si>
    <t>Bedding</t>
  </si>
  <si>
    <t>General Supplies</t>
  </si>
  <si>
    <t>Medicine  / Vet / Vaccines</t>
  </si>
  <si>
    <t>Hatching Eggs</t>
  </si>
  <si>
    <t>Supplier</t>
  </si>
  <si>
    <t>Human Consumption</t>
    <phoneticPr fontId="6"/>
  </si>
  <si>
    <t>Natural Causes</t>
  </si>
  <si>
    <t>Quantity</t>
  </si>
  <si>
    <t>Total</t>
  </si>
  <si>
    <t>Dozen</t>
  </si>
  <si>
    <t>Kilograms</t>
    <phoneticPr fontId="6"/>
  </si>
  <si>
    <t>Description</t>
  </si>
  <si>
    <t>Hatched</t>
  </si>
  <si>
    <t>Birds</t>
  </si>
  <si>
    <t>Other</t>
  </si>
  <si>
    <t>Unknown</t>
  </si>
  <si>
    <t>Average Productivity</t>
  </si>
  <si>
    <t>Kilograms Fed Per Egg</t>
    <phoneticPr fontId="6"/>
  </si>
  <si>
    <t>Feed Cost Per Egg</t>
  </si>
  <si>
    <t>Hatch Rate</t>
  </si>
  <si>
    <t>Cost per Live Chick</t>
  </si>
  <si>
    <t xml:space="preserve"> </t>
  </si>
  <si>
    <t>Monthly Financial Summary</t>
  </si>
  <si>
    <t>Flock Loss Summary</t>
  </si>
  <si>
    <t>Net</t>
  </si>
  <si>
    <t>Non-Predator</t>
  </si>
  <si>
    <t>Cats</t>
    <phoneticPr fontId="2"/>
  </si>
  <si>
    <t>Dogs</t>
    <phoneticPr fontId="2"/>
  </si>
  <si>
    <t>Hawks</t>
    <phoneticPr fontId="2"/>
  </si>
  <si>
    <t>Snakes</t>
    <phoneticPr fontId="2"/>
  </si>
  <si>
    <t>Humans</t>
    <phoneticPr fontId="2"/>
  </si>
  <si>
    <t>Peewee</t>
    <phoneticPr fontId="2"/>
  </si>
  <si>
    <t>Small</t>
    <phoneticPr fontId="2"/>
  </si>
  <si>
    <t>Medium</t>
    <phoneticPr fontId="2"/>
  </si>
  <si>
    <t>Jumbo</t>
    <phoneticPr fontId="2"/>
  </si>
  <si>
    <t>Large</t>
    <phoneticPr fontId="2"/>
  </si>
  <si>
    <t>Extra Large</t>
    <phoneticPr fontId="2"/>
  </si>
  <si>
    <t>Revision</t>
    <phoneticPr fontId="2"/>
  </si>
  <si>
    <t>日付</t>
    <rPh sb="0" eb="2">
      <t>ヒヅケ</t>
    </rPh>
    <phoneticPr fontId="2"/>
  </si>
  <si>
    <t>変更内容</t>
    <rPh sb="0" eb="2">
      <t>ヘンコウ</t>
    </rPh>
    <rPh sb="2" eb="4">
      <t>ナイヨウ</t>
    </rPh>
    <phoneticPr fontId="2"/>
  </si>
  <si>
    <t>改訂者</t>
    <rPh sb="0" eb="2">
      <t>カイテイ</t>
    </rPh>
    <rPh sb="2" eb="3">
      <t>シャ</t>
    </rPh>
    <phoneticPr fontId="2"/>
  </si>
  <si>
    <t>Draft</t>
    <phoneticPr fontId="2"/>
  </si>
  <si>
    <t>バン</t>
    <phoneticPr fontId="2"/>
  </si>
  <si>
    <t>新規作成</t>
    <rPh sb="0" eb="2">
      <t>シンキ</t>
    </rPh>
    <rPh sb="2" eb="4">
      <t>サクセイ</t>
    </rPh>
    <phoneticPr fontId="2"/>
  </si>
  <si>
    <t>Production Detail</t>
    <phoneticPr fontId="2"/>
  </si>
  <si>
    <t>Production Summary</t>
    <phoneticPr fontId="2"/>
  </si>
  <si>
    <t>Total</t>
    <phoneticPr fontId="2"/>
  </si>
  <si>
    <t>Broken</t>
    <phoneticPr fontId="2"/>
  </si>
  <si>
    <t>Egg Count by Size</t>
    <phoneticPr fontId="2"/>
  </si>
  <si>
    <t>Ready to Lay Chicks</t>
    <phoneticPr fontId="2"/>
  </si>
  <si>
    <t>Remaining</t>
    <phoneticPr fontId="2"/>
  </si>
  <si>
    <t>Flock Purchases</t>
    <phoneticPr fontId="2"/>
  </si>
  <si>
    <t>Total</t>
    <phoneticPr fontId="2"/>
  </si>
  <si>
    <r>
      <rPr>
        <b/>
        <sz val="11"/>
        <color theme="1"/>
        <rFont val="ＭＳ Ｐゴシック"/>
        <family val="3"/>
        <charset val="128"/>
      </rPr>
      <t>₱</t>
    </r>
    <phoneticPr fontId="6"/>
  </si>
  <si>
    <r>
      <rPr>
        <b/>
        <sz val="11"/>
        <color theme="1"/>
        <rFont val="ＭＳ Ｐゴシック"/>
        <family val="3"/>
        <charset val="128"/>
      </rPr>
      <t>₱</t>
    </r>
  </si>
  <si>
    <r>
      <rPr>
        <b/>
        <sz val="11"/>
        <color theme="1"/>
        <rFont val="ＭＳ Ｐゴシック"/>
        <family val="3"/>
        <charset val="128"/>
      </rPr>
      <t>₱</t>
    </r>
    <phoneticPr fontId="6"/>
  </si>
  <si>
    <t>Feeds (kilograms)</t>
    <phoneticPr fontId="1" type="noConversion"/>
  </si>
  <si>
    <t>Feeds Cost</t>
    <phoneticPr fontId="2"/>
  </si>
  <si>
    <t>Price</t>
    <phoneticPr fontId="2"/>
  </si>
  <si>
    <t>Size</t>
  </si>
  <si>
    <t>Per Dozen</t>
  </si>
  <si>
    <t>Per 30 Dozen</t>
  </si>
  <si>
    <t>Minimum Weight</t>
  </si>
  <si>
    <t>Jumbo</t>
  </si>
  <si>
    <t>30 oz</t>
  </si>
  <si>
    <t>2.42 oz</t>
  </si>
  <si>
    <t>Extra Large</t>
  </si>
  <si>
    <t>27 oz</t>
  </si>
  <si>
    <t>2.17 oz</t>
  </si>
  <si>
    <t>Large</t>
  </si>
  <si>
    <t>24 oz</t>
  </si>
  <si>
    <t>1.97 oz</t>
  </si>
  <si>
    <t>Medium</t>
  </si>
  <si>
    <t>39.5 lb</t>
  </si>
  <si>
    <t>1.92 oz</t>
  </si>
  <si>
    <t>Small</t>
  </si>
  <si>
    <t>18 oz</t>
  </si>
  <si>
    <t>1.42 oz</t>
  </si>
  <si>
    <t>Peewee</t>
  </si>
  <si>
    <t>15 oz</t>
  </si>
  <si>
    <t>Monthly Average Kilograms Fed</t>
    <phoneticPr fontId="2"/>
  </si>
  <si>
    <t>56.0 lb</t>
    <phoneticPr fontId="2"/>
  </si>
  <si>
    <t>51.0 lb</t>
    <phoneticPr fontId="2"/>
  </si>
  <si>
    <t>45.0 lb</t>
    <phoneticPr fontId="2"/>
  </si>
  <si>
    <t>34.0 lb</t>
    <phoneticPr fontId="2"/>
  </si>
  <si>
    <t>28.0 lb</t>
    <phoneticPr fontId="2"/>
  </si>
  <si>
    <t>21 oz</t>
    <phoneticPr fontId="2"/>
  </si>
  <si>
    <t>Kilograms Fed per Egg</t>
    <phoneticPr fontId="1" type="noConversion"/>
  </si>
  <si>
    <t>Layer Mash Purchased</t>
    <phoneticPr fontId="2"/>
  </si>
  <si>
    <t>Grower Mash Purchased</t>
    <phoneticPr fontId="2"/>
  </si>
  <si>
    <t>不正確なフィード費用計算の修正</t>
    <rPh sb="0" eb="3">
      <t>フセイカク</t>
    </rPh>
    <rPh sb="8" eb="10">
      <t>ヒヨウ</t>
    </rPh>
    <rPh sb="10" eb="12">
      <t>ケイサン</t>
    </rPh>
    <rPh sb="13" eb="15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</si>
</sst>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"/>
    <numFmt numFmtId="177" formatCode="_(&quot;$&quot;* #,##0.00_);_(&quot;$&quot;* \(#,##0.00\);_(&quot;$&quot;* &quot;-&quot;??_);_(@_)"/>
    <numFmt numFmtId="178" formatCode="_(&quot;₱&quot;* #,##0.00_);_(&quot;₱&quot;* \(#,##0.00\);_(&quot;₱&quot;* &quot;-&quot;??_);_(@_)"/>
    <numFmt numFmtId="179" formatCode="&quot;$&quot;#,##0.00;[Red]&quot;$&quot;#,##0.00"/>
    <numFmt numFmtId="180" formatCode="0_);[Red]\(0\)"/>
    <numFmt numFmtId="181" formatCode="0.00_);[Red]\(0.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1"/>
      <color theme="1"/>
      <name val="ＭＳ Ｐゴシック"/>
      <family val="3"/>
      <charset val="128"/>
    </font>
    <font>
      <sz val="9.6"/>
      <color rgb="FF333333"/>
      <name val="Verdana"/>
      <family val="2"/>
    </font>
    <font>
      <sz val="9.6"/>
      <color rgb="FF000000"/>
      <name val="Verdana"/>
      <family val="2"/>
    </font>
    <font>
      <b/>
      <sz val="11"/>
      <color rgb="FFFF0000"/>
      <name val="Calibri"/>
      <family val="2"/>
    </font>
    <font>
      <b/>
      <sz val="11"/>
      <color theme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BD0E4"/>
        <bgColor indexed="64"/>
      </patternFill>
    </fill>
    <fill>
      <patternFill patternType="solid">
        <fgColor rgb="FFA6D5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6F6F6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/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9" fontId="4" fillId="0" borderId="0" applyFont="0" applyFill="0" applyBorder="0" applyAlignment="0" applyProtection="0"/>
    <xf numFmtId="177" fontId="4" fillId="0" borderId="0" applyFont="0" applyFill="0" applyBorder="0" applyAlignment="0" applyProtection="0"/>
  </cellStyleXfs>
  <cellXfs count="360">
    <xf numFmtId="0" fontId="0" fillId="0" borderId="0" xfId="0">
      <alignment vertical="center"/>
    </xf>
    <xf numFmtId="0" fontId="7" fillId="0" borderId="0" xfId="0" applyFont="1">
      <alignment vertical="center"/>
    </xf>
    <xf numFmtId="14" fontId="7" fillId="0" borderId="21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4" fontId="7" fillId="0" borderId="25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4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3" fillId="2" borderId="47" xfId="1" applyFont="1" applyFill="1" applyBorder="1" applyAlignment="1">
      <alignment horizontal="center" vertical="center" wrapText="1"/>
    </xf>
    <xf numFmtId="0" fontId="5" fillId="2" borderId="47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7" xfId="1" applyFont="1" applyFill="1" applyBorder="1" applyAlignment="1" applyProtection="1">
      <alignment horizontal="center" vertical="center" wrapText="1"/>
    </xf>
    <xf numFmtId="0" fontId="5" fillId="2" borderId="13" xfId="1" applyFont="1" applyFill="1" applyBorder="1" applyAlignment="1" applyProtection="1">
      <alignment horizontal="center" vertical="center" wrapText="1"/>
    </xf>
    <xf numFmtId="0" fontId="3" fillId="0" borderId="59" xfId="1" applyFont="1" applyBorder="1" applyAlignment="1">
      <alignment horizontal="center" vertical="center"/>
    </xf>
    <xf numFmtId="0" fontId="5" fillId="6" borderId="13" xfId="1" applyFont="1" applyFill="1" applyBorder="1" applyAlignment="1">
      <alignment horizontal="center" vertical="center" wrapText="1"/>
    </xf>
    <xf numFmtId="0" fontId="5" fillId="7" borderId="13" xfId="1" applyFont="1" applyFill="1" applyBorder="1" applyAlignment="1">
      <alignment horizontal="center" vertical="center" wrapText="1"/>
    </xf>
    <xf numFmtId="0" fontId="5" fillId="11" borderId="13" xfId="1" applyFont="1" applyFill="1" applyBorder="1" applyAlignment="1">
      <alignment horizontal="center" vertical="center" wrapText="1"/>
    </xf>
    <xf numFmtId="0" fontId="3" fillId="9" borderId="15" xfId="1" applyFont="1" applyFill="1" applyBorder="1" applyAlignment="1">
      <alignment horizontal="center" vertical="center"/>
    </xf>
    <xf numFmtId="0" fontId="5" fillId="11" borderId="48" xfId="1" applyFont="1" applyFill="1" applyBorder="1" applyAlignment="1">
      <alignment horizontal="center" vertical="center" wrapText="1"/>
    </xf>
    <xf numFmtId="0" fontId="0" fillId="12" borderId="40" xfId="0" applyFill="1" applyBorder="1" applyAlignment="1">
      <alignment horizontal="center" vertical="center"/>
    </xf>
    <xf numFmtId="0" fontId="11" fillId="14" borderId="18" xfId="0" applyFont="1" applyFill="1" applyBorder="1" applyAlignment="1">
      <alignment horizontal="center" vertical="center" wrapText="1"/>
    </xf>
    <xf numFmtId="0" fontId="11" fillId="14" borderId="37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 wrapText="1"/>
    </xf>
    <xf numFmtId="0" fontId="11" fillId="14" borderId="6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11" fillId="12" borderId="39" xfId="0" applyFont="1" applyFill="1" applyBorder="1" applyAlignment="1">
      <alignment horizontal="center" vertical="center" wrapText="1"/>
    </xf>
    <xf numFmtId="0" fontId="10" fillId="13" borderId="47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3" borderId="48" xfId="0" applyFont="1" applyFill="1" applyBorder="1" applyAlignment="1">
      <alignment horizontal="center" vertical="center" wrapText="1"/>
    </xf>
    <xf numFmtId="0" fontId="5" fillId="7" borderId="13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 wrapText="1"/>
    </xf>
    <xf numFmtId="180" fontId="3" fillId="2" borderId="18" xfId="1" applyNumberFormat="1" applyFont="1" applyFill="1" applyBorder="1" applyAlignment="1">
      <alignment horizontal="center" vertical="center"/>
    </xf>
    <xf numFmtId="0" fontId="5" fillId="10" borderId="13" xfId="1" applyFont="1" applyFill="1" applyBorder="1" applyAlignment="1">
      <alignment horizontal="center" vertical="center" wrapText="1"/>
    </xf>
    <xf numFmtId="0" fontId="5" fillId="7" borderId="13" xfId="1" applyFont="1" applyFill="1" applyBorder="1" applyAlignment="1" applyProtection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 applyProtection="1">
      <alignment horizontal="center" vertical="center" wrapText="1"/>
    </xf>
    <xf numFmtId="176" fontId="5" fillId="2" borderId="44" xfId="1" applyNumberFormat="1" applyFont="1" applyFill="1" applyBorder="1" applyAlignment="1" applyProtection="1">
      <alignment horizontal="center" vertical="center"/>
    </xf>
    <xf numFmtId="176" fontId="5" fillId="2" borderId="45" xfId="1" applyNumberFormat="1" applyFont="1" applyFill="1" applyBorder="1" applyAlignment="1" applyProtection="1">
      <alignment horizontal="center" vertical="center"/>
    </xf>
    <xf numFmtId="9" fontId="5" fillId="2" borderId="45" xfId="2" applyFont="1" applyFill="1" applyBorder="1" applyAlignment="1" applyProtection="1">
      <alignment horizontal="center" vertical="center"/>
    </xf>
    <xf numFmtId="2" fontId="5" fillId="6" borderId="45" xfId="3" applyNumberFormat="1" applyFont="1" applyFill="1" applyBorder="1" applyAlignment="1" applyProtection="1">
      <alignment horizontal="center" vertical="center"/>
    </xf>
    <xf numFmtId="178" fontId="5" fillId="6" borderId="45" xfId="3" applyNumberFormat="1" applyFont="1" applyFill="1" applyBorder="1" applyAlignment="1" applyProtection="1">
      <alignment horizontal="center" vertical="center"/>
    </xf>
    <xf numFmtId="9" fontId="5" fillId="7" borderId="45" xfId="2" applyFont="1" applyFill="1" applyBorder="1" applyAlignment="1" applyProtection="1">
      <alignment horizontal="center" vertical="center"/>
    </xf>
    <xf numFmtId="178" fontId="5" fillId="7" borderId="45" xfId="3" applyNumberFormat="1" applyFont="1" applyFill="1" applyBorder="1" applyAlignment="1" applyProtection="1">
      <alignment horizontal="center" vertical="center"/>
    </xf>
    <xf numFmtId="9" fontId="5" fillId="4" borderId="13" xfId="2" applyFont="1" applyFill="1" applyBorder="1" applyAlignment="1">
      <alignment horizontal="center" vertical="center"/>
    </xf>
    <xf numFmtId="178" fontId="5" fillId="6" borderId="13" xfId="3" applyNumberFormat="1" applyFont="1" applyFill="1" applyBorder="1" applyAlignment="1">
      <alignment horizontal="center" vertical="center"/>
    </xf>
    <xf numFmtId="2" fontId="5" fillId="4" borderId="13" xfId="1" applyNumberFormat="1" applyFont="1" applyFill="1" applyBorder="1" applyAlignment="1">
      <alignment horizontal="center" vertical="center"/>
    </xf>
    <xf numFmtId="177" fontId="5" fillId="6" borderId="13" xfId="3" applyFont="1" applyFill="1" applyBorder="1" applyAlignment="1">
      <alignment horizontal="center" vertical="center"/>
    </xf>
    <xf numFmtId="178" fontId="5" fillId="7" borderId="13" xfId="3" applyNumberFormat="1" applyFont="1" applyFill="1" applyBorder="1" applyAlignment="1">
      <alignment horizontal="center" vertical="center"/>
    </xf>
    <xf numFmtId="180" fontId="5" fillId="2" borderId="45" xfId="1" applyNumberFormat="1" applyFont="1" applyFill="1" applyBorder="1" applyAlignment="1">
      <alignment horizontal="center" vertical="center"/>
    </xf>
    <xf numFmtId="9" fontId="5" fillId="2" borderId="45" xfId="2" applyFont="1" applyFill="1" applyBorder="1" applyAlignment="1">
      <alignment horizontal="center" vertical="center"/>
    </xf>
    <xf numFmtId="2" fontId="5" fillId="2" borderId="45" xfId="2" applyNumberFormat="1" applyFont="1" applyFill="1" applyBorder="1" applyAlignment="1">
      <alignment horizontal="center" vertical="center"/>
    </xf>
    <xf numFmtId="178" fontId="5" fillId="2" borderId="45" xfId="3" applyNumberFormat="1" applyFont="1" applyFill="1" applyBorder="1" applyAlignment="1">
      <alignment vertical="center"/>
    </xf>
    <xf numFmtId="0" fontId="5" fillId="3" borderId="44" xfId="1" applyFont="1" applyFill="1" applyBorder="1" applyAlignment="1">
      <alignment vertical="center"/>
    </xf>
    <xf numFmtId="178" fontId="5" fillId="7" borderId="45" xfId="3" applyNumberFormat="1" applyFont="1" applyFill="1" applyBorder="1" applyAlignment="1">
      <alignment vertical="center"/>
    </xf>
    <xf numFmtId="178" fontId="5" fillId="6" borderId="45" xfId="3" applyNumberFormat="1" applyFont="1" applyFill="1" applyBorder="1" applyAlignment="1">
      <alignment vertical="center"/>
    </xf>
    <xf numFmtId="178" fontId="5" fillId="11" borderId="45" xfId="3" applyNumberFormat="1" applyFont="1" applyFill="1" applyBorder="1" applyAlignment="1">
      <alignment vertical="center"/>
    </xf>
    <xf numFmtId="2" fontId="5" fillId="10" borderId="45" xfId="3" applyNumberFormat="1" applyFont="1" applyFill="1" applyBorder="1" applyAlignment="1">
      <alignment horizontal="center" vertical="center"/>
    </xf>
    <xf numFmtId="9" fontId="5" fillId="7" borderId="45" xfId="2" applyFont="1" applyFill="1" applyBorder="1" applyAlignment="1">
      <alignment horizontal="center" vertical="center"/>
    </xf>
    <xf numFmtId="178" fontId="5" fillId="11" borderId="15" xfId="3" applyNumberFormat="1" applyFont="1" applyFill="1" applyBorder="1" applyAlignment="1">
      <alignment horizontal="center" vertical="center"/>
    </xf>
    <xf numFmtId="0" fontId="5" fillId="9" borderId="62" xfId="1" applyFont="1" applyFill="1" applyBorder="1" applyAlignment="1">
      <alignment horizontal="left" vertical="center"/>
    </xf>
    <xf numFmtId="0" fontId="5" fillId="9" borderId="63" xfId="1" applyFont="1" applyFill="1" applyBorder="1" applyAlignment="1">
      <alignment horizontal="left" vertical="center"/>
    </xf>
    <xf numFmtId="178" fontId="5" fillId="6" borderId="18" xfId="3" applyNumberFormat="1" applyFont="1" applyFill="1" applyBorder="1" applyAlignment="1">
      <alignment horizontal="center" vertical="center"/>
    </xf>
    <xf numFmtId="2" fontId="5" fillId="2" borderId="18" xfId="1" applyNumberFormat="1" applyFont="1" applyFill="1" applyBorder="1" applyAlignment="1">
      <alignment horizontal="center" vertical="center"/>
    </xf>
    <xf numFmtId="178" fontId="5" fillId="7" borderId="18" xfId="3" applyNumberFormat="1" applyFont="1" applyFill="1" applyBorder="1" applyAlignment="1">
      <alignment horizontal="center" vertical="center"/>
    </xf>
    <xf numFmtId="9" fontId="5" fillId="7" borderId="18" xfId="3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 applyProtection="1">
      <alignment horizontal="center" vertical="center"/>
      <protection locked="0"/>
    </xf>
    <xf numFmtId="0" fontId="3" fillId="2" borderId="6" xfId="1" applyFont="1" applyFill="1" applyBorder="1" applyAlignment="1" applyProtection="1">
      <alignment horizontal="center" vertical="center"/>
      <protection locked="0"/>
    </xf>
    <xf numFmtId="0" fontId="3" fillId="2" borderId="10" xfId="1" applyFont="1" applyFill="1" applyBorder="1" applyAlignment="1" applyProtection="1">
      <alignment horizontal="center" vertical="center"/>
      <protection locked="0"/>
    </xf>
    <xf numFmtId="0" fontId="5" fillId="2" borderId="42" xfId="1" applyFont="1" applyFill="1" applyBorder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/>
    </xf>
    <xf numFmtId="0" fontId="5" fillId="2" borderId="16" xfId="1" applyFont="1" applyFill="1" applyBorder="1" applyAlignment="1" applyProtection="1">
      <alignment horizontal="center" vertical="center" wrapText="1"/>
    </xf>
    <xf numFmtId="0" fontId="5" fillId="6" borderId="6" xfId="1" applyFont="1" applyFill="1" applyBorder="1" applyAlignment="1" applyProtection="1">
      <alignment horizontal="center" vertical="center" wrapText="1"/>
    </xf>
    <xf numFmtId="0" fontId="5" fillId="2" borderId="53" xfId="1" applyFont="1" applyFill="1" applyBorder="1" applyAlignment="1" applyProtection="1">
      <alignment horizontal="center" vertical="center" wrapText="1"/>
    </xf>
    <xf numFmtId="0" fontId="5" fillId="2" borderId="39" xfId="1" applyFont="1" applyFill="1" applyBorder="1" applyAlignment="1" applyProtection="1">
      <alignment horizontal="center" vertical="center" wrapText="1"/>
    </xf>
    <xf numFmtId="0" fontId="5" fillId="2" borderId="45" xfId="1" applyFont="1" applyFill="1" applyBorder="1" applyAlignment="1" applyProtection="1">
      <alignment horizontal="center" vertical="center" wrapText="1"/>
    </xf>
    <xf numFmtId="0" fontId="5" fillId="2" borderId="57" xfId="1" applyFont="1" applyFill="1" applyBorder="1" applyAlignment="1" applyProtection="1">
      <alignment horizontal="center" vertical="center" wrapText="1"/>
    </xf>
    <xf numFmtId="0" fontId="5" fillId="11" borderId="38" xfId="1" applyFont="1" applyFill="1" applyBorder="1" applyAlignment="1" applyProtection="1">
      <alignment horizontal="center" vertical="center"/>
    </xf>
    <xf numFmtId="0" fontId="5" fillId="11" borderId="39" xfId="1" applyFont="1" applyFill="1" applyBorder="1" applyAlignment="1" applyProtection="1">
      <alignment horizontal="center" vertical="center"/>
    </xf>
    <xf numFmtId="0" fontId="5" fillId="6" borderId="38" xfId="1" applyFont="1" applyFill="1" applyBorder="1" applyAlignment="1" applyProtection="1">
      <alignment horizontal="center" vertical="center"/>
    </xf>
    <xf numFmtId="0" fontId="5" fillId="6" borderId="39" xfId="1" applyFont="1" applyFill="1" applyBorder="1" applyAlignment="1" applyProtection="1">
      <alignment horizontal="center" vertical="center"/>
    </xf>
    <xf numFmtId="0" fontId="5" fillId="6" borderId="40" xfId="1" applyFont="1" applyFill="1" applyBorder="1" applyAlignment="1" applyProtection="1">
      <alignment horizontal="center" vertical="center"/>
    </xf>
    <xf numFmtId="0" fontId="5" fillId="7" borderId="38" xfId="1" applyFont="1" applyFill="1" applyBorder="1" applyAlignment="1" applyProtection="1">
      <alignment horizontal="center" vertical="center"/>
    </xf>
    <xf numFmtId="0" fontId="5" fillId="7" borderId="53" xfId="1" applyFont="1" applyFill="1" applyBorder="1" applyAlignment="1" applyProtection="1">
      <alignment horizontal="center" vertical="center"/>
    </xf>
    <xf numFmtId="0" fontId="5" fillId="7" borderId="39" xfId="1" applyFont="1" applyFill="1" applyBorder="1" applyAlignment="1" applyProtection="1">
      <alignment horizontal="center" vertical="center"/>
    </xf>
    <xf numFmtId="0" fontId="5" fillId="7" borderId="39" xfId="1" applyFont="1" applyFill="1" applyBorder="1" applyAlignment="1" applyProtection="1">
      <alignment horizontal="center" vertical="center" wrapText="1"/>
    </xf>
    <xf numFmtId="0" fontId="5" fillId="10" borderId="39" xfId="1" applyFont="1" applyFill="1" applyBorder="1" applyAlignment="1" applyProtection="1">
      <alignment horizontal="center" vertical="center"/>
    </xf>
    <xf numFmtId="0" fontId="5" fillId="10" borderId="40" xfId="1" applyFont="1" applyFill="1" applyBorder="1" applyAlignment="1" applyProtection="1">
      <alignment horizontal="center" vertical="center"/>
    </xf>
    <xf numFmtId="0" fontId="5" fillId="9" borderId="62" xfId="1" applyFont="1" applyFill="1" applyBorder="1" applyAlignment="1" applyProtection="1">
      <alignment horizontal="center" vertical="center"/>
    </xf>
    <xf numFmtId="0" fontId="3" fillId="2" borderId="34" xfId="1" applyFont="1" applyFill="1" applyBorder="1" applyAlignment="1" applyProtection="1">
      <alignment horizontal="center" vertical="center"/>
    </xf>
    <xf numFmtId="178" fontId="3" fillId="7" borderId="35" xfId="1" applyNumberFormat="1" applyFont="1" applyFill="1" applyBorder="1" applyAlignment="1" applyProtection="1">
      <alignment horizontal="center" vertical="center"/>
    </xf>
    <xf numFmtId="178" fontId="3" fillId="7" borderId="18" xfId="1" applyNumberFormat="1" applyFont="1" applyFill="1" applyBorder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5" fillId="9" borderId="63" xfId="1" applyFont="1" applyFill="1" applyBorder="1" applyAlignment="1" applyProtection="1">
      <alignment horizontal="center" vertical="center"/>
    </xf>
    <xf numFmtId="0" fontId="3" fillId="2" borderId="17" xfId="1" applyFont="1" applyFill="1" applyBorder="1" applyAlignment="1" applyProtection="1">
      <alignment horizontal="center" vertical="center"/>
    </xf>
    <xf numFmtId="0" fontId="3" fillId="2" borderId="6" xfId="1" applyFont="1" applyFill="1" applyBorder="1" applyAlignment="1" applyProtection="1">
      <alignment horizontal="center" vertical="center"/>
    </xf>
    <xf numFmtId="0" fontId="3" fillId="2" borderId="7" xfId="1" applyFont="1" applyFill="1" applyBorder="1" applyAlignment="1" applyProtection="1">
      <alignment horizontal="center" vertical="center"/>
    </xf>
    <xf numFmtId="0" fontId="3" fillId="11" borderId="5" xfId="1" applyFont="1" applyFill="1" applyBorder="1" applyAlignment="1" applyProtection="1">
      <alignment horizontal="center" vertical="center"/>
    </xf>
    <xf numFmtId="0" fontId="3" fillId="11" borderId="6" xfId="1" applyFont="1" applyFill="1" applyBorder="1" applyAlignment="1" applyProtection="1">
      <alignment horizontal="center" vertical="center"/>
    </xf>
    <xf numFmtId="0" fontId="3" fillId="11" borderId="8" xfId="1" applyFont="1" applyFill="1" applyBorder="1" applyAlignment="1" applyProtection="1">
      <alignment horizontal="center" vertical="center" wrapText="1"/>
    </xf>
    <xf numFmtId="177" fontId="3" fillId="6" borderId="6" xfId="3" applyFont="1" applyFill="1" applyBorder="1" applyAlignment="1" applyProtection="1">
      <alignment horizontal="center" vertical="center" wrapText="1"/>
    </xf>
    <xf numFmtId="0" fontId="3" fillId="7" borderId="5" xfId="1" applyFont="1" applyFill="1" applyBorder="1" applyAlignment="1" applyProtection="1">
      <alignment horizontal="center" vertical="center"/>
    </xf>
    <xf numFmtId="0" fontId="3" fillId="7" borderId="6" xfId="1" applyFont="1" applyFill="1" applyBorder="1" applyAlignment="1" applyProtection="1">
      <alignment horizontal="center" vertical="center"/>
    </xf>
    <xf numFmtId="0" fontId="3" fillId="7" borderId="8" xfId="1" applyFont="1" applyFill="1" applyBorder="1" applyAlignment="1" applyProtection="1">
      <alignment horizontal="center" vertical="center" wrapText="1"/>
    </xf>
    <xf numFmtId="0" fontId="3" fillId="10" borderId="17" xfId="1" applyFont="1" applyFill="1" applyBorder="1" applyAlignment="1" applyProtection="1">
      <alignment horizontal="center" vertical="center"/>
    </xf>
    <xf numFmtId="0" fontId="3" fillId="10" borderId="6" xfId="1" applyFont="1" applyFill="1" applyBorder="1" applyAlignment="1" applyProtection="1">
      <alignment horizontal="center" vertical="center"/>
    </xf>
    <xf numFmtId="0" fontId="3" fillId="10" borderId="8" xfId="1" applyFont="1" applyFill="1" applyBorder="1" applyAlignment="1" applyProtection="1">
      <alignment horizontal="center" vertical="center"/>
    </xf>
    <xf numFmtId="0" fontId="5" fillId="9" borderId="64" xfId="1" applyFont="1" applyFill="1" applyBorder="1" applyAlignment="1" applyProtection="1">
      <alignment horizontal="center" vertical="center"/>
    </xf>
    <xf numFmtId="0" fontId="3" fillId="2" borderId="66" xfId="1" applyFont="1" applyFill="1" applyBorder="1" applyAlignment="1" applyProtection="1">
      <alignment horizontal="center" vertical="center"/>
    </xf>
    <xf numFmtId="0" fontId="3" fillId="2" borderId="10" xfId="1" applyFont="1" applyFill="1" applyBorder="1" applyAlignment="1" applyProtection="1">
      <alignment horizontal="center" vertical="center"/>
    </xf>
    <xf numFmtId="0" fontId="3" fillId="2" borderId="11" xfId="1" applyFont="1" applyFill="1" applyBorder="1" applyAlignment="1" applyProtection="1">
      <alignment horizontal="center" vertical="center"/>
    </xf>
    <xf numFmtId="0" fontId="3" fillId="11" borderId="9" xfId="1" applyFont="1" applyFill="1" applyBorder="1" applyAlignment="1" applyProtection="1">
      <alignment horizontal="center" vertical="center"/>
    </xf>
    <xf numFmtId="0" fontId="3" fillId="11" borderId="10" xfId="1" applyFont="1" applyFill="1" applyBorder="1" applyAlignment="1" applyProtection="1">
      <alignment horizontal="center" vertical="center"/>
    </xf>
    <xf numFmtId="0" fontId="3" fillId="11" borderId="12" xfId="1" applyFont="1" applyFill="1" applyBorder="1" applyAlignment="1" applyProtection="1">
      <alignment horizontal="center" vertical="center" wrapText="1"/>
    </xf>
    <xf numFmtId="177" fontId="3" fillId="6" borderId="10" xfId="3" applyFont="1" applyFill="1" applyBorder="1" applyAlignment="1" applyProtection="1">
      <alignment horizontal="center" vertical="center" wrapText="1"/>
    </xf>
    <xf numFmtId="0" fontId="3" fillId="7" borderId="9" xfId="1" applyFont="1" applyFill="1" applyBorder="1" applyAlignment="1" applyProtection="1">
      <alignment horizontal="center" vertical="center"/>
    </xf>
    <xf numFmtId="0" fontId="3" fillId="7" borderId="10" xfId="1" applyFont="1" applyFill="1" applyBorder="1" applyAlignment="1" applyProtection="1">
      <alignment horizontal="center" vertical="center"/>
    </xf>
    <xf numFmtId="0" fontId="3" fillId="7" borderId="12" xfId="1" applyFont="1" applyFill="1" applyBorder="1" applyAlignment="1" applyProtection="1">
      <alignment horizontal="center" vertical="center" wrapText="1"/>
    </xf>
    <xf numFmtId="0" fontId="3" fillId="10" borderId="66" xfId="1" applyFont="1" applyFill="1" applyBorder="1" applyAlignment="1" applyProtection="1">
      <alignment horizontal="center" vertical="center"/>
    </xf>
    <xf numFmtId="0" fontId="3" fillId="10" borderId="10" xfId="1" applyFont="1" applyFill="1" applyBorder="1" applyAlignment="1" applyProtection="1">
      <alignment horizontal="center" vertical="center"/>
    </xf>
    <xf numFmtId="0" fontId="3" fillId="10" borderId="12" xfId="1" applyFont="1" applyFill="1" applyBorder="1" applyAlignment="1" applyProtection="1">
      <alignment horizontal="center" vertical="center"/>
    </xf>
    <xf numFmtId="0" fontId="3" fillId="5" borderId="15" xfId="1" applyFont="1" applyFill="1" applyBorder="1" applyAlignment="1" applyProtection="1">
      <alignment horizontal="center" vertical="center"/>
    </xf>
    <xf numFmtId="0" fontId="5" fillId="5" borderId="20" xfId="1" applyFont="1" applyFill="1" applyBorder="1" applyAlignment="1" applyProtection="1">
      <alignment horizontal="center" vertical="center"/>
    </xf>
    <xf numFmtId="0" fontId="5" fillId="5" borderId="13" xfId="1" applyFont="1" applyFill="1" applyBorder="1" applyAlignment="1" applyProtection="1">
      <alignment horizontal="center" vertical="center"/>
    </xf>
    <xf numFmtId="0" fontId="5" fillId="5" borderId="14" xfId="1" applyFont="1" applyFill="1" applyBorder="1" applyAlignment="1" applyProtection="1">
      <alignment horizontal="center" vertical="center"/>
    </xf>
    <xf numFmtId="0" fontId="5" fillId="5" borderId="47" xfId="1" applyFont="1" applyFill="1" applyBorder="1" applyAlignment="1" applyProtection="1">
      <alignment horizontal="center" vertical="center"/>
    </xf>
    <xf numFmtId="178" fontId="5" fillId="5" borderId="13" xfId="3" applyNumberFormat="1" applyFont="1" applyFill="1" applyBorder="1" applyAlignment="1" applyProtection="1">
      <alignment horizontal="center" vertical="center"/>
    </xf>
    <xf numFmtId="0" fontId="5" fillId="5" borderId="48" xfId="1" applyFont="1" applyFill="1" applyBorder="1" applyAlignment="1" applyProtection="1">
      <alignment horizontal="center" vertical="center"/>
    </xf>
    <xf numFmtId="177" fontId="5" fillId="5" borderId="13" xfId="3" applyFont="1" applyFill="1" applyBorder="1" applyAlignment="1" applyProtection="1">
      <alignment horizontal="center" vertical="center"/>
    </xf>
    <xf numFmtId="178" fontId="5" fillId="5" borderId="48" xfId="3" applyNumberFormat="1" applyFont="1" applyFill="1" applyBorder="1" applyAlignment="1" applyProtection="1">
      <alignment horizontal="center" vertical="center"/>
    </xf>
    <xf numFmtId="0" fontId="5" fillId="7" borderId="13" xfId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 wrapText="1"/>
    </xf>
    <xf numFmtId="178" fontId="5" fillId="7" borderId="45" xfId="1" applyNumberFormat="1" applyFont="1" applyFill="1" applyBorder="1" applyAlignment="1" applyProtection="1">
      <alignment horizontal="center" vertical="center"/>
    </xf>
    <xf numFmtId="0" fontId="5" fillId="11" borderId="47" xfId="1" applyFont="1" applyFill="1" applyBorder="1" applyAlignment="1" applyProtection="1">
      <alignment horizontal="center" vertical="center" wrapText="1"/>
    </xf>
    <xf numFmtId="0" fontId="5" fillId="11" borderId="13" xfId="1" applyFont="1" applyFill="1" applyBorder="1" applyAlignment="1" applyProtection="1">
      <alignment horizontal="center" vertical="center" wrapText="1"/>
    </xf>
    <xf numFmtId="0" fontId="5" fillId="11" borderId="48" xfId="1" applyFont="1" applyFill="1" applyBorder="1" applyAlignment="1" applyProtection="1">
      <alignment horizontal="center" vertical="center" wrapText="1"/>
    </xf>
    <xf numFmtId="0" fontId="5" fillId="10" borderId="51" xfId="1" applyFont="1" applyFill="1" applyBorder="1" applyAlignment="1" applyProtection="1">
      <alignment horizontal="center" vertical="center" wrapText="1"/>
    </xf>
    <xf numFmtId="0" fontId="5" fillId="10" borderId="59" xfId="1" applyFont="1" applyFill="1" applyBorder="1" applyAlignment="1" applyProtection="1">
      <alignment horizontal="center" vertical="center" wrapText="1"/>
    </xf>
    <xf numFmtId="178" fontId="5" fillId="11" borderId="44" xfId="1" applyNumberFormat="1" applyFont="1" applyFill="1" applyBorder="1" applyAlignment="1" applyProtection="1">
      <alignment horizontal="center" vertical="center"/>
    </xf>
    <xf numFmtId="178" fontId="5" fillId="6" borderId="45" xfId="1" applyNumberFormat="1" applyFont="1" applyFill="1" applyBorder="1" applyAlignment="1" applyProtection="1">
      <alignment horizontal="center" vertical="center"/>
    </xf>
    <xf numFmtId="179" fontId="5" fillId="11" borderId="45" xfId="1" applyNumberFormat="1" applyFont="1" applyFill="1" applyBorder="1" applyAlignment="1" applyProtection="1">
      <alignment horizontal="center" vertical="center"/>
    </xf>
    <xf numFmtId="178" fontId="5" fillId="11" borderId="46" xfId="1" applyNumberFormat="1" applyFont="1" applyFill="1" applyBorder="1" applyAlignment="1" applyProtection="1">
      <alignment horizontal="center" vertical="center"/>
    </xf>
    <xf numFmtId="0" fontId="5" fillId="10" borderId="47" xfId="1" applyFont="1" applyFill="1" applyBorder="1" applyAlignment="1" applyProtection="1">
      <alignment horizontal="center" vertical="center"/>
    </xf>
    <xf numFmtId="0" fontId="5" fillId="10" borderId="48" xfId="1" applyFont="1" applyFill="1" applyBorder="1" applyAlignment="1" applyProtection="1">
      <alignment horizontal="center" vertical="center"/>
    </xf>
    <xf numFmtId="0" fontId="5" fillId="0" borderId="39" xfId="1" applyFont="1" applyBorder="1" applyAlignment="1" applyProtection="1">
      <alignment horizontal="center" vertical="center"/>
    </xf>
    <xf numFmtId="0" fontId="5" fillId="2" borderId="40" xfId="1" applyFont="1" applyFill="1" applyBorder="1" applyAlignment="1" applyProtection="1">
      <alignment horizontal="center" vertical="center" wrapText="1"/>
    </xf>
    <xf numFmtId="0" fontId="3" fillId="0" borderId="0" xfId="1" applyFont="1" applyBorder="1" applyAlignment="1" applyProtection="1">
      <alignment horizontal="center" vertical="center"/>
    </xf>
    <xf numFmtId="0" fontId="5" fillId="11" borderId="62" xfId="1" applyFont="1" applyFill="1" applyBorder="1" applyAlignment="1" applyProtection="1">
      <alignment horizontal="center" vertical="center"/>
    </xf>
    <xf numFmtId="0" fontId="5" fillId="11" borderId="63" xfId="1" applyFont="1" applyFill="1" applyBorder="1" applyAlignment="1" applyProtection="1">
      <alignment horizontal="center" vertical="center"/>
    </xf>
    <xf numFmtId="0" fontId="3" fillId="2" borderId="33" xfId="1" applyFont="1" applyFill="1" applyBorder="1" applyAlignment="1" applyProtection="1">
      <alignment horizontal="center" vertical="center"/>
    </xf>
    <xf numFmtId="0" fontId="5" fillId="11" borderId="64" xfId="1" applyFont="1" applyFill="1" applyBorder="1" applyAlignment="1" applyProtection="1">
      <alignment horizontal="center" vertical="center"/>
    </xf>
    <xf numFmtId="0" fontId="5" fillId="5" borderId="15" xfId="1" applyFont="1" applyFill="1" applyBorder="1" applyAlignment="1" applyProtection="1">
      <alignment horizontal="center" vertical="center"/>
    </xf>
    <xf numFmtId="0" fontId="5" fillId="5" borderId="49" xfId="1" applyFont="1" applyFill="1" applyBorder="1" applyAlignment="1" applyProtection="1">
      <alignment horizontal="center" vertical="center"/>
    </xf>
    <xf numFmtId="0" fontId="5" fillId="11" borderId="15" xfId="1" applyFont="1" applyFill="1" applyBorder="1" applyAlignment="1" applyProtection="1">
      <alignment horizontal="center" vertical="center"/>
    </xf>
    <xf numFmtId="0" fontId="3" fillId="11" borderId="36" xfId="1" applyFont="1" applyFill="1" applyBorder="1" applyAlignment="1" applyProtection="1">
      <alignment horizontal="center" vertical="center"/>
      <protection locked="0"/>
    </xf>
    <xf numFmtId="0" fontId="3" fillId="11" borderId="18" xfId="1" applyFont="1" applyFill="1" applyBorder="1" applyAlignment="1" applyProtection="1">
      <alignment horizontal="center" vertical="center"/>
      <protection locked="0"/>
    </xf>
    <xf numFmtId="0" fontId="3" fillId="11" borderId="37" xfId="1" applyFont="1" applyFill="1" applyBorder="1" applyAlignment="1" applyProtection="1">
      <alignment horizontal="center" vertical="center" wrapText="1"/>
      <protection locked="0"/>
    </xf>
    <xf numFmtId="0" fontId="3" fillId="11" borderId="6" xfId="1" applyFont="1" applyFill="1" applyBorder="1" applyAlignment="1" applyProtection="1">
      <alignment horizontal="center" vertical="center"/>
      <protection locked="0"/>
    </xf>
    <xf numFmtId="0" fontId="3" fillId="11" borderId="8" xfId="1" applyFont="1" applyFill="1" applyBorder="1" applyAlignment="1" applyProtection="1">
      <alignment horizontal="center" vertical="center" wrapText="1"/>
      <protection locked="0"/>
    </xf>
    <xf numFmtId="0" fontId="3" fillId="11" borderId="10" xfId="1" applyFont="1" applyFill="1" applyBorder="1" applyAlignment="1" applyProtection="1">
      <alignment horizontal="center" vertical="center"/>
      <protection locked="0"/>
    </xf>
    <xf numFmtId="0" fontId="3" fillId="11" borderId="12" xfId="1" applyFont="1" applyFill="1" applyBorder="1" applyAlignment="1" applyProtection="1">
      <alignment horizontal="center" vertical="center" wrapText="1"/>
      <protection locked="0"/>
    </xf>
    <xf numFmtId="177" fontId="3" fillId="6" borderId="18" xfId="3" applyFont="1" applyFill="1" applyBorder="1" applyAlignment="1" applyProtection="1">
      <alignment horizontal="center" vertical="center" wrapText="1"/>
      <protection locked="0"/>
    </xf>
    <xf numFmtId="0" fontId="3" fillId="7" borderId="36" xfId="1" applyFont="1" applyFill="1" applyBorder="1" applyAlignment="1" applyProtection="1">
      <alignment horizontal="center" vertical="center"/>
      <protection locked="0"/>
    </xf>
    <xf numFmtId="178" fontId="3" fillId="7" borderId="35" xfId="1" applyNumberFormat="1" applyFont="1" applyFill="1" applyBorder="1" applyAlignment="1" applyProtection="1">
      <alignment horizontal="center" vertical="center"/>
      <protection locked="0"/>
    </xf>
    <xf numFmtId="0" fontId="3" fillId="7" borderId="18" xfId="1" applyFont="1" applyFill="1" applyBorder="1" applyAlignment="1" applyProtection="1">
      <alignment horizontal="center" vertical="center"/>
      <protection locked="0"/>
    </xf>
    <xf numFmtId="178" fontId="3" fillId="7" borderId="18" xfId="1" applyNumberFormat="1" applyFont="1" applyFill="1" applyBorder="1" applyAlignment="1" applyProtection="1">
      <alignment horizontal="center" vertical="center"/>
      <protection locked="0"/>
    </xf>
    <xf numFmtId="0" fontId="3" fillId="7" borderId="37" xfId="1" applyFont="1" applyFill="1" applyBorder="1" applyAlignment="1" applyProtection="1">
      <alignment horizontal="center" vertical="center" wrapText="1"/>
      <protection locked="0"/>
    </xf>
    <xf numFmtId="0" fontId="3" fillId="10" borderId="35" xfId="1" applyFont="1" applyFill="1" applyBorder="1" applyAlignment="1" applyProtection="1">
      <alignment horizontal="center" vertical="center"/>
      <protection locked="0"/>
    </xf>
    <xf numFmtId="0" fontId="3" fillId="10" borderId="18" xfId="1" applyFont="1" applyFill="1" applyBorder="1" applyAlignment="1" applyProtection="1">
      <alignment horizontal="center" vertical="center"/>
      <protection locked="0"/>
    </xf>
    <xf numFmtId="0" fontId="3" fillId="10" borderId="37" xfId="1" applyFont="1" applyFill="1" applyBorder="1" applyAlignment="1" applyProtection="1">
      <alignment horizontal="center" vertical="center"/>
      <protection locked="0"/>
    </xf>
    <xf numFmtId="177" fontId="3" fillId="6" borderId="6" xfId="3" applyFont="1" applyFill="1" applyBorder="1" applyAlignment="1" applyProtection="1">
      <alignment horizontal="center" vertical="center" wrapText="1"/>
      <protection locked="0"/>
    </xf>
    <xf numFmtId="0" fontId="3" fillId="7" borderId="5" xfId="1" applyFont="1" applyFill="1" applyBorder="1" applyAlignment="1" applyProtection="1">
      <alignment horizontal="center" vertical="center"/>
      <protection locked="0"/>
    </xf>
    <xf numFmtId="0" fontId="3" fillId="7" borderId="6" xfId="1" applyFont="1" applyFill="1" applyBorder="1" applyAlignment="1" applyProtection="1">
      <alignment horizontal="center" vertical="center"/>
      <protection locked="0"/>
    </xf>
    <xf numFmtId="0" fontId="3" fillId="7" borderId="8" xfId="1" applyFont="1" applyFill="1" applyBorder="1" applyAlignment="1" applyProtection="1">
      <alignment horizontal="center" vertical="center" wrapText="1"/>
      <protection locked="0"/>
    </xf>
    <xf numFmtId="0" fontId="3" fillId="10" borderId="17" xfId="1" applyFont="1" applyFill="1" applyBorder="1" applyAlignment="1" applyProtection="1">
      <alignment horizontal="center" vertical="center"/>
      <protection locked="0"/>
    </xf>
    <xf numFmtId="0" fontId="3" fillId="10" borderId="6" xfId="1" applyFont="1" applyFill="1" applyBorder="1" applyAlignment="1" applyProtection="1">
      <alignment horizontal="center" vertical="center"/>
      <protection locked="0"/>
    </xf>
    <xf numFmtId="0" fontId="3" fillId="10" borderId="8" xfId="1" applyFont="1" applyFill="1" applyBorder="1" applyAlignment="1" applyProtection="1">
      <alignment horizontal="center" vertical="center"/>
      <protection locked="0"/>
    </xf>
    <xf numFmtId="177" fontId="3" fillId="6" borderId="10" xfId="3" applyFont="1" applyFill="1" applyBorder="1" applyAlignment="1" applyProtection="1">
      <alignment horizontal="center" vertical="center" wrapText="1"/>
      <protection locked="0"/>
    </xf>
    <xf numFmtId="0" fontId="3" fillId="7" borderId="9" xfId="1" applyFont="1" applyFill="1" applyBorder="1" applyAlignment="1" applyProtection="1">
      <alignment horizontal="center" vertical="center"/>
      <protection locked="0"/>
    </xf>
    <xf numFmtId="0" fontId="3" fillId="7" borderId="10" xfId="1" applyFont="1" applyFill="1" applyBorder="1" applyAlignment="1" applyProtection="1">
      <alignment horizontal="center" vertical="center"/>
      <protection locked="0"/>
    </xf>
    <xf numFmtId="0" fontId="3" fillId="7" borderId="12" xfId="1" applyFont="1" applyFill="1" applyBorder="1" applyAlignment="1" applyProtection="1">
      <alignment horizontal="center" vertical="center" wrapText="1"/>
      <protection locked="0"/>
    </xf>
    <xf numFmtId="0" fontId="3" fillId="10" borderId="66" xfId="1" applyFont="1" applyFill="1" applyBorder="1" applyAlignment="1" applyProtection="1">
      <alignment horizontal="center" vertical="center"/>
      <protection locked="0"/>
    </xf>
    <xf numFmtId="0" fontId="3" fillId="10" borderId="10" xfId="1" applyFont="1" applyFill="1" applyBorder="1" applyAlignment="1" applyProtection="1">
      <alignment horizontal="center" vertical="center"/>
      <protection locked="0"/>
    </xf>
    <xf numFmtId="0" fontId="3" fillId="10" borderId="12" xfId="1" applyFont="1" applyFill="1" applyBorder="1" applyAlignment="1" applyProtection="1">
      <alignment horizontal="center" vertical="center"/>
      <protection locked="0"/>
    </xf>
    <xf numFmtId="0" fontId="3" fillId="2" borderId="35" xfId="1" applyFont="1" applyFill="1" applyBorder="1" applyAlignment="1" applyProtection="1">
      <alignment horizontal="center" vertical="center"/>
      <protection locked="0"/>
    </xf>
    <xf numFmtId="0" fontId="3" fillId="0" borderId="0" xfId="1" applyFont="1" applyBorder="1" applyAlignment="1" applyProtection="1">
      <alignment horizontal="center" vertical="center"/>
      <protection locked="0"/>
    </xf>
    <xf numFmtId="0" fontId="3" fillId="2" borderId="34" xfId="1" applyFont="1" applyFill="1" applyBorder="1" applyAlignment="1" applyProtection="1">
      <alignment horizontal="center" vertical="center"/>
      <protection locked="0"/>
    </xf>
    <xf numFmtId="0" fontId="3" fillId="2" borderId="17" xfId="1" applyFont="1" applyFill="1" applyBorder="1" applyAlignment="1" applyProtection="1">
      <alignment horizontal="center" vertical="center"/>
      <protection locked="0"/>
    </xf>
    <xf numFmtId="0" fontId="3" fillId="2" borderId="66" xfId="1" applyFont="1" applyFill="1" applyBorder="1" applyAlignment="1" applyProtection="1">
      <alignment horizontal="center" vertical="center"/>
      <protection locked="0"/>
    </xf>
    <xf numFmtId="0" fontId="3" fillId="2" borderId="33" xfId="1" applyFont="1" applyFill="1" applyBorder="1" applyAlignment="1" applyProtection="1">
      <alignment horizontal="center" vertical="center"/>
      <protection locked="0"/>
    </xf>
    <xf numFmtId="180" fontId="3" fillId="2" borderId="35" xfId="1" applyNumberFormat="1" applyFont="1" applyFill="1" applyBorder="1" applyAlignment="1">
      <alignment horizontal="center" vertical="center"/>
    </xf>
    <xf numFmtId="2" fontId="3" fillId="6" borderId="36" xfId="3" applyNumberFormat="1" applyFont="1" applyFill="1" applyBorder="1" applyAlignment="1" applyProtection="1">
      <alignment horizontal="center" vertical="center"/>
      <protection locked="0"/>
    </xf>
    <xf numFmtId="2" fontId="5" fillId="5" borderId="47" xfId="1" applyNumberFormat="1" applyFont="1" applyFill="1" applyBorder="1" applyAlignment="1" applyProtection="1">
      <alignment horizontal="center" vertical="center"/>
    </xf>
    <xf numFmtId="0" fontId="12" fillId="5" borderId="13" xfId="1" applyFont="1" applyFill="1" applyBorder="1" applyAlignment="1" applyProtection="1">
      <alignment horizontal="center" vertical="center"/>
    </xf>
    <xf numFmtId="0" fontId="13" fillId="5" borderId="13" xfId="1" applyFont="1" applyFill="1" applyBorder="1" applyAlignment="1" applyProtection="1">
      <alignment horizontal="center" vertical="center"/>
    </xf>
    <xf numFmtId="0" fontId="13" fillId="2" borderId="18" xfId="1" applyFont="1" applyFill="1" applyBorder="1" applyAlignment="1" applyProtection="1">
      <alignment horizontal="center" vertical="center"/>
    </xf>
    <xf numFmtId="0" fontId="13" fillId="2" borderId="6" xfId="1" applyFont="1" applyFill="1" applyBorder="1" applyAlignment="1" applyProtection="1">
      <alignment horizontal="center" vertical="center"/>
    </xf>
    <xf numFmtId="0" fontId="13" fillId="2" borderId="10" xfId="1" applyFont="1" applyFill="1" applyBorder="1" applyAlignment="1" applyProtection="1">
      <alignment horizontal="center" vertical="center"/>
    </xf>
    <xf numFmtId="0" fontId="5" fillId="2" borderId="18" xfId="1" applyFont="1" applyFill="1" applyBorder="1" applyAlignment="1" applyProtection="1">
      <alignment horizontal="center" vertical="center"/>
    </xf>
    <xf numFmtId="0" fontId="12" fillId="2" borderId="18" xfId="1" applyFont="1" applyFill="1" applyBorder="1" applyAlignment="1" applyProtection="1">
      <alignment horizontal="center" vertical="center"/>
      <protection locked="0"/>
    </xf>
    <xf numFmtId="0" fontId="5" fillId="2" borderId="17" xfId="1" applyFont="1" applyFill="1" applyBorder="1" applyAlignment="1" applyProtection="1">
      <alignment horizontal="center" vertical="center"/>
    </xf>
    <xf numFmtId="0" fontId="5" fillId="2" borderId="6" xfId="1" applyFont="1" applyFill="1" applyBorder="1" applyAlignment="1" applyProtection="1">
      <alignment horizontal="center" vertical="center"/>
    </xf>
    <xf numFmtId="0" fontId="12" fillId="2" borderId="6" xfId="1" applyFont="1" applyFill="1" applyBorder="1" applyAlignment="1" applyProtection="1">
      <alignment horizontal="center" vertical="center"/>
      <protection locked="0"/>
    </xf>
    <xf numFmtId="0" fontId="5" fillId="2" borderId="66" xfId="1" applyFont="1" applyFill="1" applyBorder="1" applyAlignment="1" applyProtection="1">
      <alignment horizontal="center" vertical="center"/>
    </xf>
    <xf numFmtId="0" fontId="5" fillId="2" borderId="10" xfId="1" applyFont="1" applyFill="1" applyBorder="1" applyAlignment="1" applyProtection="1">
      <alignment horizontal="center" vertical="center"/>
    </xf>
    <xf numFmtId="0" fontId="12" fillId="2" borderId="10" xfId="1" applyFont="1" applyFill="1" applyBorder="1" applyAlignment="1" applyProtection="1">
      <alignment horizontal="center" vertical="center"/>
      <protection locked="0"/>
    </xf>
    <xf numFmtId="178" fontId="5" fillId="11" borderId="18" xfId="3" applyNumberFormat="1" applyFont="1" applyFill="1" applyBorder="1" applyAlignment="1" applyProtection="1">
      <alignment horizontal="center" vertical="center"/>
      <protection locked="0"/>
    </xf>
    <xf numFmtId="178" fontId="5" fillId="11" borderId="6" xfId="3" applyNumberFormat="1" applyFont="1" applyFill="1" applyBorder="1" applyAlignment="1" applyProtection="1">
      <alignment horizontal="center" vertical="center"/>
      <protection locked="0"/>
    </xf>
    <xf numFmtId="178" fontId="5" fillId="11" borderId="10" xfId="3" applyNumberFormat="1" applyFont="1" applyFill="1" applyBorder="1" applyAlignment="1" applyProtection="1">
      <alignment horizontal="center" vertical="center"/>
      <protection locked="0"/>
    </xf>
    <xf numFmtId="178" fontId="5" fillId="6" borderId="18" xfId="3" applyNumberFormat="1" applyFont="1" applyFill="1" applyBorder="1" applyAlignment="1" applyProtection="1">
      <alignment horizontal="center" vertical="center"/>
      <protection locked="0"/>
    </xf>
    <xf numFmtId="178" fontId="5" fillId="6" borderId="6" xfId="3" applyNumberFormat="1" applyFont="1" applyFill="1" applyBorder="1" applyAlignment="1" applyProtection="1">
      <alignment horizontal="center" vertical="center"/>
      <protection locked="0"/>
    </xf>
    <xf numFmtId="178" fontId="5" fillId="6" borderId="10" xfId="3" applyNumberFormat="1" applyFont="1" applyFill="1" applyBorder="1" applyAlignment="1" applyProtection="1">
      <alignment horizontal="center" vertical="center"/>
      <protection locked="0"/>
    </xf>
    <xf numFmtId="178" fontId="5" fillId="6" borderId="37" xfId="3" applyNumberFormat="1" applyFont="1" applyFill="1" applyBorder="1" applyAlignment="1" applyProtection="1">
      <alignment horizontal="center" vertical="center"/>
      <protection locked="0"/>
    </xf>
    <xf numFmtId="178" fontId="5" fillId="6" borderId="8" xfId="3" applyNumberFormat="1" applyFont="1" applyFill="1" applyBorder="1" applyAlignment="1" applyProtection="1">
      <alignment horizontal="center" vertical="center"/>
      <protection locked="0"/>
    </xf>
    <xf numFmtId="178" fontId="5" fillId="6" borderId="12" xfId="3" applyNumberFormat="1" applyFont="1" applyFill="1" applyBorder="1" applyAlignment="1" applyProtection="1">
      <alignment horizontal="center" vertical="center"/>
      <protection locked="0"/>
    </xf>
    <xf numFmtId="0" fontId="5" fillId="2" borderId="35" xfId="1" applyFont="1" applyFill="1" applyBorder="1" applyAlignment="1" applyProtection="1">
      <alignment horizontal="center" vertical="center"/>
      <protection locked="0"/>
    </xf>
    <xf numFmtId="0" fontId="5" fillId="2" borderId="17" xfId="1" applyFont="1" applyFill="1" applyBorder="1" applyAlignment="1" applyProtection="1">
      <alignment horizontal="center" vertical="center"/>
      <protection locked="0"/>
    </xf>
    <xf numFmtId="0" fontId="5" fillId="2" borderId="66" xfId="1" applyFont="1" applyFill="1" applyBorder="1" applyAlignment="1" applyProtection="1">
      <alignment horizontal="center" vertical="center"/>
      <protection locked="0"/>
    </xf>
    <xf numFmtId="178" fontId="5" fillId="5" borderId="20" xfId="1" applyNumberFormat="1" applyFont="1" applyFill="1" applyBorder="1" applyAlignment="1" applyProtection="1">
      <alignment horizontal="center" vertical="center"/>
    </xf>
    <xf numFmtId="0" fontId="12" fillId="2" borderId="6" xfId="1" applyFont="1" applyFill="1" applyBorder="1" applyAlignment="1" applyProtection="1">
      <alignment horizontal="center" vertical="center"/>
    </xf>
    <xf numFmtId="0" fontId="12" fillId="2" borderId="10" xfId="1" applyFont="1" applyFill="1" applyBorder="1" applyAlignment="1" applyProtection="1">
      <alignment horizontal="center" vertical="center"/>
    </xf>
    <xf numFmtId="2" fontId="3" fillId="6" borderId="36" xfId="3" applyNumberFormat="1" applyFont="1" applyFill="1" applyBorder="1" applyAlignment="1" applyProtection="1">
      <alignment horizontal="center" vertical="center"/>
    </xf>
    <xf numFmtId="178" fontId="5" fillId="11" borderId="6" xfId="3" applyNumberFormat="1" applyFont="1" applyFill="1" applyBorder="1" applyAlignment="1" applyProtection="1">
      <alignment horizontal="center" vertical="center"/>
    </xf>
    <xf numFmtId="178" fontId="5" fillId="6" borderId="6" xfId="3" applyNumberFormat="1" applyFont="1" applyFill="1" applyBorder="1" applyAlignment="1" applyProtection="1">
      <alignment horizontal="center" vertical="center"/>
    </xf>
    <xf numFmtId="178" fontId="5" fillId="6" borderId="8" xfId="3" applyNumberFormat="1" applyFont="1" applyFill="1" applyBorder="1" applyAlignment="1" applyProtection="1">
      <alignment horizontal="center" vertical="center"/>
    </xf>
    <xf numFmtId="178" fontId="5" fillId="11" borderId="10" xfId="3" applyNumberFormat="1" applyFont="1" applyFill="1" applyBorder="1" applyAlignment="1" applyProtection="1">
      <alignment horizontal="center" vertical="center"/>
    </xf>
    <xf numFmtId="178" fontId="5" fillId="6" borderId="10" xfId="3" applyNumberFormat="1" applyFont="1" applyFill="1" applyBorder="1" applyAlignment="1" applyProtection="1">
      <alignment horizontal="center" vertical="center"/>
    </xf>
    <xf numFmtId="178" fontId="5" fillId="6" borderId="12" xfId="3" applyNumberFormat="1" applyFont="1" applyFill="1" applyBorder="1" applyAlignment="1" applyProtection="1">
      <alignment horizontal="center" vertical="center"/>
    </xf>
    <xf numFmtId="178" fontId="5" fillId="7" borderId="18" xfId="3" applyNumberFormat="1" applyFont="1" applyFill="1" applyBorder="1" applyAlignment="1" applyProtection="1">
      <alignment horizontal="center" vertical="center"/>
    </xf>
    <xf numFmtId="178" fontId="5" fillId="11" borderId="18" xfId="3" applyNumberFormat="1" applyFont="1" applyFill="1" applyBorder="1" applyAlignment="1">
      <alignment horizontal="center" vertical="center"/>
    </xf>
    <xf numFmtId="178" fontId="5" fillId="11" borderId="13" xfId="3" applyNumberFormat="1" applyFont="1" applyFill="1" applyBorder="1" applyAlignment="1">
      <alignment horizontal="center" vertical="center"/>
    </xf>
    <xf numFmtId="178" fontId="5" fillId="11" borderId="37" xfId="3" applyNumberFormat="1" applyFont="1" applyFill="1" applyBorder="1" applyAlignment="1">
      <alignment horizontal="center" vertical="center"/>
    </xf>
    <xf numFmtId="9" fontId="3" fillId="2" borderId="18" xfId="2" applyFont="1" applyFill="1" applyBorder="1" applyAlignment="1">
      <alignment horizontal="center" vertical="center"/>
    </xf>
    <xf numFmtId="1" fontId="5" fillId="10" borderId="34" xfId="3" applyNumberFormat="1" applyFont="1" applyFill="1" applyBorder="1" applyAlignment="1">
      <alignment horizontal="center" vertical="center"/>
    </xf>
    <xf numFmtId="1" fontId="5" fillId="10" borderId="13" xfId="3" applyNumberFormat="1" applyFont="1" applyFill="1" applyBorder="1" applyAlignment="1">
      <alignment horizontal="center" vertical="center"/>
    </xf>
    <xf numFmtId="1" fontId="5" fillId="10" borderId="14" xfId="3" applyNumberFormat="1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 vertical="center"/>
    </xf>
    <xf numFmtId="0" fontId="5" fillId="0" borderId="50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4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5" fillId="7" borderId="52" xfId="1" applyFont="1" applyFill="1" applyBorder="1" applyAlignment="1">
      <alignment horizontal="center" vertical="center"/>
    </xf>
    <xf numFmtId="0" fontId="5" fillId="10" borderId="54" xfId="1" applyFont="1" applyFill="1" applyBorder="1" applyAlignment="1">
      <alignment horizontal="center" vertical="center"/>
    </xf>
    <xf numFmtId="0" fontId="5" fillId="10" borderId="65" xfId="1" applyFont="1" applyFill="1" applyBorder="1" applyAlignment="1">
      <alignment horizontal="center" vertical="center"/>
    </xf>
    <xf numFmtId="178" fontId="5" fillId="7" borderId="14" xfId="1" applyNumberFormat="1" applyFont="1" applyFill="1" applyBorder="1" applyAlignment="1" applyProtection="1">
      <alignment horizontal="center" vertical="center"/>
    </xf>
    <xf numFmtId="178" fontId="5" fillId="7" borderId="50" xfId="1" applyNumberFormat="1" applyFont="1" applyFill="1" applyBorder="1" applyAlignment="1" applyProtection="1">
      <alignment horizontal="center" vertical="center"/>
    </xf>
    <xf numFmtId="0" fontId="5" fillId="7" borderId="14" xfId="1" applyFont="1" applyFill="1" applyBorder="1" applyAlignment="1" applyProtection="1">
      <alignment horizontal="center" vertical="center"/>
    </xf>
    <xf numFmtId="0" fontId="5" fillId="7" borderId="50" xfId="1" applyFont="1" applyFill="1" applyBorder="1" applyAlignment="1" applyProtection="1">
      <alignment horizontal="center" vertical="center"/>
    </xf>
    <xf numFmtId="0" fontId="5" fillId="7" borderId="49" xfId="1" applyFont="1" applyFill="1" applyBorder="1" applyAlignment="1" applyProtection="1">
      <alignment horizontal="center" vertical="center"/>
    </xf>
    <xf numFmtId="0" fontId="5" fillId="10" borderId="6" xfId="1" applyFont="1" applyFill="1" applyBorder="1" applyAlignment="1" applyProtection="1">
      <alignment horizontal="center" vertical="center"/>
    </xf>
    <xf numFmtId="0" fontId="5" fillId="10" borderId="8" xfId="1" applyFont="1" applyFill="1" applyBorder="1" applyAlignment="1" applyProtection="1">
      <alignment horizontal="center" vertical="center"/>
    </xf>
    <xf numFmtId="0" fontId="5" fillId="6" borderId="7" xfId="1" applyFont="1" applyFill="1" applyBorder="1" applyAlignment="1" applyProtection="1">
      <alignment horizontal="center" vertical="center" wrapText="1"/>
    </xf>
    <xf numFmtId="0" fontId="5" fillId="6" borderId="17" xfId="1" applyFont="1" applyFill="1" applyBorder="1" applyAlignment="1" applyProtection="1">
      <alignment horizontal="center" vertical="center" wrapText="1"/>
    </xf>
    <xf numFmtId="0" fontId="5" fillId="10" borderId="3" xfId="1" applyFont="1" applyFill="1" applyBorder="1" applyAlignment="1" applyProtection="1">
      <alignment horizontal="center" vertical="center"/>
    </xf>
    <xf numFmtId="0" fontId="5" fillId="10" borderId="1" xfId="1" applyFont="1" applyFill="1" applyBorder="1" applyAlignment="1" applyProtection="1">
      <alignment horizontal="center" vertical="center"/>
    </xf>
    <xf numFmtId="0" fontId="5" fillId="10" borderId="4" xfId="1" applyFont="1" applyFill="1" applyBorder="1" applyAlignment="1" applyProtection="1">
      <alignment horizontal="center" vertical="center"/>
    </xf>
    <xf numFmtId="0" fontId="5" fillId="2" borderId="7" xfId="1" applyFont="1" applyFill="1" applyBorder="1" applyAlignment="1" applyProtection="1">
      <alignment horizontal="center" vertical="center" wrapText="1"/>
    </xf>
    <xf numFmtId="0" fontId="5" fillId="2" borderId="16" xfId="1" applyFont="1" applyFill="1" applyBorder="1" applyAlignment="1" applyProtection="1">
      <alignment horizontal="center" vertical="center" wrapText="1"/>
    </xf>
    <xf numFmtId="0" fontId="5" fillId="2" borderId="17" xfId="1" applyFont="1" applyFill="1" applyBorder="1" applyAlignment="1" applyProtection="1">
      <alignment horizontal="center" vertical="center" wrapText="1"/>
    </xf>
    <xf numFmtId="0" fontId="5" fillId="11" borderId="5" xfId="1" applyFont="1" applyFill="1" applyBorder="1" applyAlignment="1" applyProtection="1">
      <alignment horizontal="center" vertical="center"/>
    </xf>
    <xf numFmtId="0" fontId="5" fillId="11" borderId="6" xfId="1" applyFont="1" applyFill="1" applyBorder="1" applyAlignment="1" applyProtection="1">
      <alignment horizontal="center" vertical="center"/>
    </xf>
    <xf numFmtId="0" fontId="5" fillId="11" borderId="12" xfId="1" applyFont="1" applyFill="1" applyBorder="1" applyAlignment="1" applyProtection="1">
      <alignment horizontal="center" vertical="center" wrapText="1"/>
    </xf>
    <xf numFmtId="0" fontId="5" fillId="11" borderId="46" xfId="1" applyFont="1" applyFill="1" applyBorder="1" applyAlignment="1" applyProtection="1">
      <alignment horizontal="center" vertical="center" wrapText="1"/>
    </xf>
    <xf numFmtId="0" fontId="5" fillId="6" borderId="5" xfId="1" applyFont="1" applyFill="1" applyBorder="1" applyAlignment="1" applyProtection="1">
      <alignment horizontal="center" vertical="center" wrapText="1"/>
    </xf>
    <xf numFmtId="0" fontId="5" fillId="6" borderId="6" xfId="1" applyFont="1" applyFill="1" applyBorder="1" applyAlignment="1" applyProtection="1">
      <alignment horizontal="center" vertical="center" wrapText="1"/>
    </xf>
    <xf numFmtId="0" fontId="5" fillId="6" borderId="70" xfId="1" applyFont="1" applyFill="1" applyBorder="1" applyAlignment="1" applyProtection="1">
      <alignment horizontal="center" vertical="center" wrapText="1"/>
    </xf>
    <xf numFmtId="0" fontId="5" fillId="7" borderId="36" xfId="1" applyFont="1" applyFill="1" applyBorder="1" applyAlignment="1" applyProtection="1">
      <alignment horizontal="center" vertical="center"/>
    </xf>
    <xf numFmtId="0" fontId="5" fillId="7" borderId="35" xfId="1" applyFont="1" applyFill="1" applyBorder="1" applyAlignment="1" applyProtection="1">
      <alignment horizontal="center" vertical="center"/>
    </xf>
    <xf numFmtId="0" fontId="5" fillId="7" borderId="18" xfId="1" applyFont="1" applyFill="1" applyBorder="1" applyAlignment="1" applyProtection="1">
      <alignment horizontal="center" vertical="center"/>
    </xf>
    <xf numFmtId="0" fontId="5" fillId="7" borderId="7" xfId="1" applyFont="1" applyFill="1" applyBorder="1" applyAlignment="1" applyProtection="1">
      <alignment horizontal="center" vertical="center"/>
    </xf>
    <xf numFmtId="0" fontId="5" fillId="7" borderId="16" xfId="1" applyFont="1" applyFill="1" applyBorder="1" applyAlignment="1" applyProtection="1">
      <alignment horizontal="center" vertical="center"/>
    </xf>
    <xf numFmtId="0" fontId="5" fillId="7" borderId="17" xfId="1" applyFont="1" applyFill="1" applyBorder="1" applyAlignment="1" applyProtection="1">
      <alignment horizontal="center" vertical="center"/>
    </xf>
    <xf numFmtId="0" fontId="5" fillId="2" borderId="2" xfId="1" applyFont="1" applyFill="1" applyBorder="1" applyAlignment="1" applyProtection="1">
      <alignment horizontal="center" vertical="center"/>
    </xf>
    <xf numFmtId="0" fontId="5" fillId="2" borderId="42" xfId="1" applyFont="1" applyFill="1" applyBorder="1" applyAlignment="1" applyProtection="1">
      <alignment horizontal="center" vertical="center"/>
    </xf>
    <xf numFmtId="0" fontId="5" fillId="2" borderId="3" xfId="1" applyFont="1" applyFill="1" applyBorder="1" applyAlignment="1" applyProtection="1">
      <alignment horizontal="center" vertical="center"/>
    </xf>
    <xf numFmtId="0" fontId="5" fillId="11" borderId="41" xfId="1" applyFont="1" applyFill="1" applyBorder="1" applyAlignment="1" applyProtection="1">
      <alignment horizontal="center" vertical="center"/>
    </xf>
    <xf numFmtId="0" fontId="5" fillId="11" borderId="42" xfId="1" applyFont="1" applyFill="1" applyBorder="1" applyAlignment="1" applyProtection="1">
      <alignment horizontal="center" vertical="center"/>
    </xf>
    <xf numFmtId="0" fontId="5" fillId="11" borderId="43" xfId="1" applyFont="1" applyFill="1" applyBorder="1" applyAlignment="1" applyProtection="1">
      <alignment horizontal="center" vertical="center"/>
    </xf>
    <xf numFmtId="0" fontId="5" fillId="6" borderId="41" xfId="1" applyFont="1" applyFill="1" applyBorder="1" applyAlignment="1" applyProtection="1">
      <alignment horizontal="center" vertical="center"/>
    </xf>
    <xf numFmtId="0" fontId="5" fillId="6" borderId="42" xfId="1" applyFont="1" applyFill="1" applyBorder="1" applyAlignment="1" applyProtection="1">
      <alignment horizontal="center" vertical="center"/>
    </xf>
    <xf numFmtId="0" fontId="5" fillId="6" borderId="43" xfId="1" applyFont="1" applyFill="1" applyBorder="1" applyAlignment="1" applyProtection="1">
      <alignment horizontal="center" vertical="center"/>
    </xf>
    <xf numFmtId="0" fontId="5" fillId="7" borderId="41" xfId="1" applyFont="1" applyFill="1" applyBorder="1" applyAlignment="1" applyProtection="1">
      <alignment horizontal="center" vertical="center"/>
    </xf>
    <xf numFmtId="0" fontId="5" fillId="7" borderId="42" xfId="1" applyFont="1" applyFill="1" applyBorder="1" applyAlignment="1" applyProtection="1">
      <alignment horizontal="center" vertical="center"/>
    </xf>
    <xf numFmtId="0" fontId="5" fillId="7" borderId="43" xfId="1" applyFont="1" applyFill="1" applyBorder="1" applyAlignment="1" applyProtection="1">
      <alignment horizontal="center" vertical="center"/>
    </xf>
    <xf numFmtId="0" fontId="5" fillId="7" borderId="71" xfId="1" applyFont="1" applyFill="1" applyBorder="1" applyAlignment="1" applyProtection="1">
      <alignment horizontal="center" vertical="center"/>
    </xf>
    <xf numFmtId="0" fontId="5" fillId="7" borderId="46" xfId="1" applyFont="1" applyFill="1" applyBorder="1" applyAlignment="1" applyProtection="1">
      <alignment horizontal="center" vertical="center"/>
    </xf>
    <xf numFmtId="0" fontId="5" fillId="10" borderId="6" xfId="1" applyFont="1" applyFill="1" applyBorder="1" applyAlignment="1" applyProtection="1">
      <alignment horizontal="center" vertical="center" wrapText="1"/>
    </xf>
    <xf numFmtId="0" fontId="5" fillId="10" borderId="39" xfId="1" applyFont="1" applyFill="1" applyBorder="1" applyAlignment="1" applyProtection="1">
      <alignment horizontal="center" vertical="center" wrapText="1"/>
    </xf>
    <xf numFmtId="0" fontId="5" fillId="2" borderId="51" xfId="1" applyFont="1" applyFill="1" applyBorder="1" applyAlignment="1" applyProtection="1">
      <alignment horizontal="center" vertical="center"/>
    </xf>
    <xf numFmtId="0" fontId="5" fillId="2" borderId="52" xfId="1" applyFont="1" applyFill="1" applyBorder="1" applyAlignment="1" applyProtection="1">
      <alignment horizontal="center" vertical="center"/>
    </xf>
    <xf numFmtId="0" fontId="5" fillId="7" borderId="52" xfId="1" applyFont="1" applyFill="1" applyBorder="1" applyAlignment="1" applyProtection="1">
      <alignment horizontal="center" vertical="center"/>
    </xf>
    <xf numFmtId="0" fontId="5" fillId="11" borderId="58" xfId="1" applyFont="1" applyFill="1" applyBorder="1" applyAlignment="1" applyProtection="1">
      <alignment horizontal="center" vertical="center"/>
    </xf>
    <xf numFmtId="0" fontId="5" fillId="11" borderId="55" xfId="1" applyFont="1" applyFill="1" applyBorder="1" applyAlignment="1" applyProtection="1">
      <alignment horizontal="center" vertical="center"/>
    </xf>
    <xf numFmtId="0" fontId="5" fillId="11" borderId="56" xfId="1" applyFont="1" applyFill="1" applyBorder="1" applyAlignment="1" applyProtection="1">
      <alignment horizontal="center" vertical="center"/>
    </xf>
    <xf numFmtId="0" fontId="5" fillId="10" borderId="51" xfId="1" applyFont="1" applyFill="1" applyBorder="1" applyAlignment="1" applyProtection="1">
      <alignment horizontal="center" vertical="center"/>
    </xf>
    <xf numFmtId="0" fontId="5" fillId="10" borderId="59" xfId="1" applyFont="1" applyFill="1" applyBorder="1" applyAlignment="1" applyProtection="1">
      <alignment horizontal="center" vertical="center"/>
    </xf>
    <xf numFmtId="0" fontId="5" fillId="2" borderId="65" xfId="1" applyFont="1" applyFill="1" applyBorder="1" applyAlignment="1" applyProtection="1">
      <alignment horizontal="center" vertical="center" wrapText="1"/>
    </xf>
    <xf numFmtId="0" fontId="5" fillId="2" borderId="35" xfId="1" applyFont="1" applyFill="1" applyBorder="1" applyAlignment="1" applyProtection="1">
      <alignment horizontal="center" vertical="center" wrapText="1"/>
    </xf>
    <xf numFmtId="0" fontId="5" fillId="7" borderId="20" xfId="1" applyFont="1" applyFill="1" applyBorder="1" applyAlignment="1" applyProtection="1">
      <alignment horizontal="center" vertical="center"/>
    </xf>
    <xf numFmtId="178" fontId="5" fillId="7" borderId="20" xfId="1" applyNumberFormat="1" applyFont="1" applyFill="1" applyBorder="1" applyAlignment="1" applyProtection="1">
      <alignment horizontal="center" vertical="center"/>
    </xf>
    <xf numFmtId="0" fontId="5" fillId="10" borderId="17" xfId="1" applyFont="1" applyFill="1" applyBorder="1" applyAlignment="1" applyProtection="1">
      <alignment horizontal="center" vertical="center" wrapText="1"/>
    </xf>
    <xf numFmtId="0" fontId="5" fillId="10" borderId="53" xfId="1" applyFont="1" applyFill="1" applyBorder="1" applyAlignment="1" applyProtection="1">
      <alignment horizontal="center" vertical="center" wrapText="1"/>
    </xf>
    <xf numFmtId="0" fontId="5" fillId="9" borderId="67" xfId="1" applyFont="1" applyFill="1" applyBorder="1" applyAlignment="1" applyProtection="1">
      <alignment horizontal="center" vertical="center"/>
    </xf>
    <xf numFmtId="0" fontId="5" fillId="9" borderId="68" xfId="1" applyFont="1" applyFill="1" applyBorder="1" applyAlignment="1" applyProtection="1">
      <alignment horizontal="center" vertical="center"/>
    </xf>
    <xf numFmtId="0" fontId="5" fillId="9" borderId="69" xfId="1" applyFont="1" applyFill="1" applyBorder="1" applyAlignment="1" applyProtection="1">
      <alignment horizontal="center" vertical="center"/>
    </xf>
    <xf numFmtId="0" fontId="5" fillId="2" borderId="3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5" fillId="2" borderId="4" xfId="1" applyFont="1" applyFill="1" applyBorder="1" applyAlignment="1" applyProtection="1">
      <alignment horizontal="center" vertical="center" wrapText="1"/>
    </xf>
    <xf numFmtId="0" fontId="5" fillId="2" borderId="65" xfId="1" applyFont="1" applyFill="1" applyBorder="1" applyAlignment="1" applyProtection="1">
      <alignment horizontal="center" vertical="center"/>
    </xf>
    <xf numFmtId="0" fontId="5" fillId="2" borderId="59" xfId="1" applyFont="1" applyFill="1" applyBorder="1" applyAlignment="1" applyProtection="1">
      <alignment horizontal="center" vertical="center"/>
    </xf>
    <xf numFmtId="0" fontId="5" fillId="11" borderId="60" xfId="1" applyFont="1" applyFill="1" applyBorder="1" applyAlignment="1" applyProtection="1">
      <alignment horizontal="center" vertical="center"/>
    </xf>
    <xf numFmtId="0" fontId="5" fillId="11" borderId="61" xfId="1" applyFont="1" applyFill="1" applyBorder="1" applyAlignment="1" applyProtection="1">
      <alignment horizontal="center" vertical="center"/>
    </xf>
    <xf numFmtId="0" fontId="11" fillId="12" borderId="38" xfId="0" applyFont="1" applyFill="1" applyBorder="1" applyAlignment="1">
      <alignment horizontal="left" vertical="center" wrapText="1"/>
    </xf>
    <xf numFmtId="0" fontId="3" fillId="0" borderId="0" xfId="1" applyFont="1" applyAlignment="1">
      <alignment vertical="center"/>
    </xf>
    <xf numFmtId="179" fontId="3" fillId="0" borderId="0" xfId="1" applyNumberFormat="1" applyFont="1" applyAlignment="1">
      <alignment vertical="center"/>
    </xf>
    <xf numFmtId="0" fontId="5" fillId="0" borderId="47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48" xfId="1" applyFont="1" applyBorder="1" applyAlignment="1">
      <alignment horizontal="center" vertical="center"/>
    </xf>
    <xf numFmtId="0" fontId="3" fillId="2" borderId="15" xfId="1" applyFont="1" applyFill="1" applyBorder="1" applyAlignment="1">
      <alignment vertical="center"/>
    </xf>
    <xf numFmtId="178" fontId="5" fillId="11" borderId="46" xfId="3" applyNumberFormat="1" applyFont="1" applyFill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vertical="center" wrapText="1"/>
    </xf>
    <xf numFmtId="178" fontId="5" fillId="6" borderId="45" xfId="1" applyNumberFormat="1" applyFont="1" applyFill="1" applyBorder="1" applyAlignment="1">
      <alignment vertical="center"/>
    </xf>
    <xf numFmtId="178" fontId="5" fillId="11" borderId="45" xfId="1" applyNumberFormat="1" applyFont="1" applyFill="1" applyBorder="1" applyAlignment="1">
      <alignment vertical="center"/>
    </xf>
    <xf numFmtId="178" fontId="5" fillId="7" borderId="45" xfId="1" applyNumberFormat="1" applyFont="1" applyFill="1" applyBorder="1" applyAlignment="1">
      <alignment vertical="center"/>
    </xf>
    <xf numFmtId="178" fontId="5" fillId="10" borderId="45" xfId="1" applyNumberFormat="1" applyFont="1" applyFill="1" applyBorder="1" applyAlignment="1">
      <alignment horizontal="center" vertical="center"/>
    </xf>
    <xf numFmtId="178" fontId="5" fillId="11" borderId="46" xfId="1" applyNumberFormat="1" applyFont="1" applyFill="1" applyBorder="1" applyAlignment="1">
      <alignment vertical="center"/>
    </xf>
    <xf numFmtId="179" fontId="3" fillId="0" borderId="0" xfId="1" applyNumberFormat="1" applyFont="1" applyBorder="1" applyAlignment="1">
      <alignment vertical="center"/>
    </xf>
    <xf numFmtId="177" fontId="3" fillId="0" borderId="0" xfId="1" applyNumberFormat="1" applyFont="1" applyAlignment="1">
      <alignment vertical="center"/>
    </xf>
    <xf numFmtId="0" fontId="11" fillId="14" borderId="36" xfId="0" applyFont="1" applyFill="1" applyBorder="1" applyAlignment="1">
      <alignment horizontal="left" vertical="center" wrapText="1"/>
    </xf>
    <xf numFmtId="0" fontId="11" fillId="12" borderId="5" xfId="0" applyFont="1" applyFill="1" applyBorder="1" applyAlignment="1">
      <alignment horizontal="left" vertical="center" wrapText="1"/>
    </xf>
    <xf numFmtId="0" fontId="11" fillId="14" borderId="5" xfId="0" applyFont="1" applyFill="1" applyBorder="1" applyAlignment="1">
      <alignment horizontal="left" vertical="center" wrapText="1"/>
    </xf>
    <xf numFmtId="181" fontId="5" fillId="2" borderId="18" xfId="2" applyNumberFormat="1" applyFont="1" applyFill="1" applyBorder="1" applyAlignment="1">
      <alignment vertical="center"/>
    </xf>
    <xf numFmtId="178" fontId="5" fillId="6" borderId="20" xfId="3" applyNumberFormat="1" applyFont="1" applyFill="1" applyBorder="1" applyAlignment="1">
      <alignment horizontal="center" vertical="center"/>
    </xf>
    <xf numFmtId="181" fontId="5" fillId="2" borderId="72" xfId="2" applyNumberFormat="1" applyFont="1" applyFill="1" applyBorder="1" applyAlignment="1">
      <alignment vertical="center"/>
    </xf>
    <xf numFmtId="180" fontId="3" fillId="2" borderId="72" xfId="1" applyNumberFormat="1" applyFont="1" applyFill="1" applyBorder="1" applyAlignment="1">
      <alignment horizontal="center" vertical="center"/>
    </xf>
    <xf numFmtId="9" fontId="3" fillId="2" borderId="72" xfId="2" applyFont="1" applyFill="1" applyBorder="1" applyAlignment="1">
      <alignment horizontal="center" vertical="center"/>
    </xf>
    <xf numFmtId="0" fontId="5" fillId="9" borderId="64" xfId="1" applyFont="1" applyFill="1" applyBorder="1" applyAlignment="1">
      <alignment horizontal="left" vertical="center"/>
    </xf>
    <xf numFmtId="180" fontId="3" fillId="2" borderId="73" xfId="1" applyNumberFormat="1" applyFont="1" applyFill="1" applyBorder="1" applyAlignment="1">
      <alignment horizontal="center" vertical="center"/>
    </xf>
    <xf numFmtId="178" fontId="5" fillId="6" borderId="72" xfId="3" applyNumberFormat="1" applyFont="1" applyFill="1" applyBorder="1" applyAlignment="1">
      <alignment horizontal="center" vertical="center"/>
    </xf>
    <xf numFmtId="2" fontId="5" fillId="2" borderId="72" xfId="1" applyNumberFormat="1" applyFont="1" applyFill="1" applyBorder="1" applyAlignment="1">
      <alignment horizontal="center" vertical="center"/>
    </xf>
    <xf numFmtId="178" fontId="5" fillId="11" borderId="72" xfId="3" applyNumberFormat="1" applyFont="1" applyFill="1" applyBorder="1" applyAlignment="1">
      <alignment horizontal="center" vertical="center"/>
    </xf>
    <xf numFmtId="178" fontId="5" fillId="7" borderId="72" xfId="3" applyNumberFormat="1" applyFont="1" applyFill="1" applyBorder="1" applyAlignment="1">
      <alignment horizontal="center" vertical="center"/>
    </xf>
    <xf numFmtId="9" fontId="5" fillId="7" borderId="72" xfId="3" applyNumberFormat="1" applyFont="1" applyFill="1" applyBorder="1" applyAlignment="1">
      <alignment horizontal="center" vertical="center"/>
    </xf>
    <xf numFmtId="1" fontId="5" fillId="10" borderId="33" xfId="3" applyNumberFormat="1" applyFont="1" applyFill="1" applyBorder="1" applyAlignment="1">
      <alignment horizontal="center" vertical="center"/>
    </xf>
    <xf numFmtId="178" fontId="5" fillId="11" borderId="71" xfId="3" applyNumberFormat="1" applyFont="1" applyFill="1" applyBorder="1" applyAlignment="1">
      <alignment horizontal="center" vertical="center"/>
    </xf>
    <xf numFmtId="176" fontId="5" fillId="4" borderId="13" xfId="1" applyNumberFormat="1" applyFont="1" applyFill="1" applyBorder="1" applyAlignment="1">
      <alignment horizontal="center" vertical="center"/>
    </xf>
    <xf numFmtId="181" fontId="5" fillId="2" borderId="13" xfId="2" applyNumberFormat="1" applyFont="1" applyFill="1" applyBorder="1" applyAlignment="1">
      <alignment vertical="center"/>
    </xf>
    <xf numFmtId="0" fontId="5" fillId="3" borderId="19" xfId="1" applyFont="1" applyFill="1" applyBorder="1" applyAlignment="1">
      <alignment vertical="center"/>
    </xf>
    <xf numFmtId="0" fontId="7" fillId="0" borderId="28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</cellXfs>
  <cellStyles count="4">
    <cellStyle name="Currency 2" xfId="3"/>
    <cellStyle name="Normal 2" xfId="1"/>
    <cellStyle name="Percent 2" xfId="2"/>
    <cellStyle name="標準" xfId="0" builtinId="0"/>
  </cellStyles>
  <dxfs count="0"/>
  <tableStyles count="0" defaultTableStyle="TableStyleMedium2" defaultPivotStyle="PivotStyleLight16"/>
  <colors>
    <mruColors>
      <color rgb="FFA6D5FF"/>
      <color rgb="FFFBD0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showGridLines="0" showRowColHeaders="0" workbookViewId="0">
      <selection activeCell="D8" sqref="D8:H8"/>
    </sheetView>
  </sheetViews>
  <sheetFormatPr defaultColWidth="8.75" defaultRowHeight="15.75" x14ac:dyDescent="0.4"/>
  <cols>
    <col min="1" max="2" width="8.75" style="1"/>
    <col min="3" max="3" width="11.5" style="1" bestFit="1" customWidth="1"/>
    <col min="4" max="16384" width="8.75" style="1"/>
  </cols>
  <sheetData>
    <row r="1" spans="2:9" ht="16.5" thickBot="1" x14ac:dyDescent="0.45"/>
    <row r="2" spans="2:9" ht="16.5" thickBot="1" x14ac:dyDescent="0.45">
      <c r="B2" s="11" t="s">
        <v>95</v>
      </c>
      <c r="C2" s="12" t="s">
        <v>96</v>
      </c>
      <c r="D2" s="242" t="s">
        <v>97</v>
      </c>
      <c r="E2" s="242"/>
      <c r="F2" s="242"/>
      <c r="G2" s="242"/>
      <c r="H2" s="242"/>
      <c r="I2" s="13" t="s">
        <v>98</v>
      </c>
    </row>
    <row r="3" spans="2:9" x14ac:dyDescent="0.4">
      <c r="B3" s="8" t="s">
        <v>99</v>
      </c>
      <c r="C3" s="9">
        <v>42406</v>
      </c>
      <c r="D3" s="357" t="s">
        <v>101</v>
      </c>
      <c r="E3" s="357"/>
      <c r="F3" s="357"/>
      <c r="G3" s="357"/>
      <c r="H3" s="357"/>
      <c r="I3" s="10" t="s">
        <v>100</v>
      </c>
    </row>
    <row r="4" spans="2:9" x14ac:dyDescent="0.4">
      <c r="B4" s="3">
        <v>1.1000000000000001</v>
      </c>
      <c r="C4" s="2">
        <v>43159</v>
      </c>
      <c r="D4" s="358" t="s">
        <v>148</v>
      </c>
      <c r="E4" s="358"/>
      <c r="F4" s="358"/>
      <c r="G4" s="358"/>
      <c r="H4" s="358"/>
      <c r="I4" s="10" t="s">
        <v>100</v>
      </c>
    </row>
    <row r="5" spans="2:9" x14ac:dyDescent="0.4">
      <c r="B5" s="3"/>
      <c r="C5" s="2"/>
      <c r="D5" s="358"/>
      <c r="E5" s="358"/>
      <c r="F5" s="358"/>
      <c r="G5" s="358"/>
      <c r="H5" s="358"/>
      <c r="I5" s="4"/>
    </row>
    <row r="6" spans="2:9" x14ac:dyDescent="0.4">
      <c r="B6" s="3"/>
      <c r="C6" s="2"/>
      <c r="D6" s="358"/>
      <c r="E6" s="358"/>
      <c r="F6" s="358"/>
      <c r="G6" s="358"/>
      <c r="H6" s="358"/>
      <c r="I6" s="4"/>
    </row>
    <row r="7" spans="2:9" x14ac:dyDescent="0.4">
      <c r="B7" s="3"/>
      <c r="C7" s="2"/>
      <c r="D7" s="358"/>
      <c r="E7" s="358"/>
      <c r="F7" s="358"/>
      <c r="G7" s="358"/>
      <c r="H7" s="358"/>
      <c r="I7" s="4"/>
    </row>
    <row r="8" spans="2:9" x14ac:dyDescent="0.4">
      <c r="B8" s="3"/>
      <c r="C8" s="2"/>
      <c r="D8" s="358"/>
      <c r="E8" s="358"/>
      <c r="F8" s="358"/>
      <c r="G8" s="358"/>
      <c r="H8" s="358"/>
      <c r="I8" s="4"/>
    </row>
    <row r="9" spans="2:9" x14ac:dyDescent="0.4">
      <c r="B9" s="3"/>
      <c r="C9" s="2"/>
      <c r="D9" s="358"/>
      <c r="E9" s="358"/>
      <c r="F9" s="358"/>
      <c r="G9" s="358"/>
      <c r="H9" s="358"/>
      <c r="I9" s="4"/>
    </row>
    <row r="10" spans="2:9" x14ac:dyDescent="0.4">
      <c r="B10" s="3"/>
      <c r="C10" s="2"/>
      <c r="D10" s="358"/>
      <c r="E10" s="358"/>
      <c r="F10" s="358"/>
      <c r="G10" s="358"/>
      <c r="H10" s="358"/>
      <c r="I10" s="4"/>
    </row>
    <row r="11" spans="2:9" x14ac:dyDescent="0.4">
      <c r="B11" s="3"/>
      <c r="C11" s="2"/>
      <c r="D11" s="358"/>
      <c r="E11" s="358"/>
      <c r="F11" s="358"/>
      <c r="G11" s="358"/>
      <c r="H11" s="358"/>
      <c r="I11" s="4"/>
    </row>
    <row r="12" spans="2:9" x14ac:dyDescent="0.4">
      <c r="B12" s="3"/>
      <c r="C12" s="2"/>
      <c r="D12" s="358"/>
      <c r="E12" s="358"/>
      <c r="F12" s="358"/>
      <c r="G12" s="358"/>
      <c r="H12" s="358"/>
      <c r="I12" s="4"/>
    </row>
    <row r="13" spans="2:9" x14ac:dyDescent="0.4">
      <c r="B13" s="3"/>
      <c r="C13" s="2"/>
      <c r="D13" s="358"/>
      <c r="E13" s="358"/>
      <c r="F13" s="358"/>
      <c r="G13" s="358"/>
      <c r="H13" s="358"/>
      <c r="I13" s="4"/>
    </row>
    <row r="14" spans="2:9" x14ac:dyDescent="0.4">
      <c r="B14" s="3"/>
      <c r="C14" s="2"/>
      <c r="D14" s="358"/>
      <c r="E14" s="358"/>
      <c r="F14" s="358"/>
      <c r="G14" s="358"/>
      <c r="H14" s="358"/>
      <c r="I14" s="4"/>
    </row>
    <row r="15" spans="2:9" x14ac:dyDescent="0.4">
      <c r="B15" s="3"/>
      <c r="C15" s="2"/>
      <c r="D15" s="358"/>
      <c r="E15" s="358"/>
      <c r="F15" s="358"/>
      <c r="G15" s="358"/>
      <c r="H15" s="358"/>
      <c r="I15" s="4"/>
    </row>
    <row r="16" spans="2:9" x14ac:dyDescent="0.4">
      <c r="B16" s="3"/>
      <c r="C16" s="2"/>
      <c r="D16" s="358"/>
      <c r="E16" s="358"/>
      <c r="F16" s="358"/>
      <c r="G16" s="358"/>
      <c r="H16" s="358"/>
      <c r="I16" s="4"/>
    </row>
    <row r="17" spans="2:9" x14ac:dyDescent="0.4">
      <c r="B17" s="3"/>
      <c r="C17" s="2"/>
      <c r="D17" s="358"/>
      <c r="E17" s="358"/>
      <c r="F17" s="358"/>
      <c r="G17" s="358"/>
      <c r="H17" s="358"/>
      <c r="I17" s="4"/>
    </row>
    <row r="18" spans="2:9" x14ac:dyDescent="0.4">
      <c r="B18" s="3"/>
      <c r="C18" s="2"/>
      <c r="D18" s="358"/>
      <c r="E18" s="358"/>
      <c r="F18" s="358"/>
      <c r="G18" s="358"/>
      <c r="H18" s="358"/>
      <c r="I18" s="4"/>
    </row>
    <row r="19" spans="2:9" x14ac:dyDescent="0.4">
      <c r="B19" s="3"/>
      <c r="C19" s="2"/>
      <c r="D19" s="358"/>
      <c r="E19" s="358"/>
      <c r="F19" s="358"/>
      <c r="G19" s="358"/>
      <c r="H19" s="358"/>
      <c r="I19" s="4"/>
    </row>
    <row r="20" spans="2:9" ht="16.5" thickBot="1" x14ac:dyDescent="0.45">
      <c r="B20" s="5"/>
      <c r="C20" s="6"/>
      <c r="D20" s="359"/>
      <c r="E20" s="359"/>
      <c r="F20" s="359"/>
      <c r="G20" s="359"/>
      <c r="H20" s="359"/>
      <c r="I20" s="7"/>
    </row>
  </sheetData>
  <mergeCells count="19">
    <mergeCell ref="D20:H20"/>
    <mergeCell ref="D14:H14"/>
    <mergeCell ref="D15:H15"/>
    <mergeCell ref="D16:H16"/>
    <mergeCell ref="D17:H17"/>
    <mergeCell ref="D18:H18"/>
    <mergeCell ref="D19:H19"/>
    <mergeCell ref="D13:H13"/>
    <mergeCell ref="D2:H2"/>
    <mergeCell ref="D3:H3"/>
    <mergeCell ref="D4:H4"/>
    <mergeCell ref="D5:H5"/>
    <mergeCell ref="D6:H6"/>
    <mergeCell ref="D7:H7"/>
    <mergeCell ref="D8:H8"/>
    <mergeCell ref="D9:H9"/>
    <mergeCell ref="D10:H10"/>
    <mergeCell ref="D11:H11"/>
    <mergeCell ref="D12:H12"/>
  </mergeCells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zoomScale="85" zoomScaleNormal="85" zoomScalePageLayoutView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2" sqref="O12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4" si="0">I49</f>
        <v>255</v>
      </c>
      <c r="D4" s="205"/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/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8"/>
      <c r="E5" s="202">
        <f t="shared" ref="E5:E34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6"/>
      <c r="N5" s="197"/>
      <c r="O5" s="216"/>
      <c r="P5" s="216"/>
      <c r="Q5" s="176"/>
      <c r="R5" s="216"/>
      <c r="S5" s="176"/>
      <c r="T5" s="219"/>
      <c r="U5" s="177"/>
      <c r="V5" s="169"/>
      <c r="W5" s="234">
        <f t="shared" ref="W5:W34" si="2">V5*U5</f>
        <v>0</v>
      </c>
      <c r="X5" s="178"/>
      <c r="Y5" s="171"/>
      <c r="Z5" s="234">
        <f t="shared" ref="Z5:Z34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4" si="4">B5</f>
        <v>300</v>
      </c>
      <c r="C6" s="207">
        <f t="shared" si="0"/>
        <v>255</v>
      </c>
      <c r="D6" s="208"/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6"/>
      <c r="N6" s="197"/>
      <c r="O6" s="216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8"/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6"/>
      <c r="N7" s="197"/>
      <c r="O7" s="216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8"/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6"/>
      <c r="N8" s="197"/>
      <c r="O8" s="216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8"/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6"/>
      <c r="N9" s="197"/>
      <c r="O9" s="216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8"/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6"/>
      <c r="N10" s="197"/>
      <c r="O10" s="216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8"/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6"/>
      <c r="N11" s="197"/>
      <c r="O11" s="216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8"/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6"/>
      <c r="N12" s="197"/>
      <c r="O12" s="216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8"/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6"/>
      <c r="N13" s="197"/>
      <c r="O13" s="216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8"/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6"/>
      <c r="N14" s="197"/>
      <c r="O14" s="216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8"/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6"/>
      <c r="N15" s="197"/>
      <c r="O15" s="216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8"/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6"/>
      <c r="N16" s="197"/>
      <c r="O16" s="216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8"/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6"/>
      <c r="N17" s="197"/>
      <c r="O17" s="216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8"/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6"/>
      <c r="N18" s="197"/>
      <c r="O18" s="216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8"/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6"/>
      <c r="N19" s="197"/>
      <c r="O19" s="216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8"/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6"/>
      <c r="N20" s="197"/>
      <c r="O20" s="216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8"/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6"/>
      <c r="N21" s="197"/>
      <c r="O21" s="216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8"/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6"/>
      <c r="N22" s="197"/>
      <c r="O22" s="216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8"/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6"/>
      <c r="N23" s="197"/>
      <c r="O23" s="216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8"/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6"/>
      <c r="N24" s="197"/>
      <c r="O24" s="216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8"/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6"/>
      <c r="N25" s="197"/>
      <c r="O25" s="216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8"/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6"/>
      <c r="N26" s="197"/>
      <c r="O26" s="216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8"/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6"/>
      <c r="N27" s="197"/>
      <c r="O27" s="216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8"/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6"/>
      <c r="N28" s="197"/>
      <c r="O28" s="216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8"/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6"/>
      <c r="N29" s="197"/>
      <c r="O29" s="216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8"/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6"/>
      <c r="N30" s="197"/>
      <c r="O30" s="216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8"/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6"/>
      <c r="N31" s="197"/>
      <c r="O31" s="216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>
        <v>29</v>
      </c>
      <c r="B32" s="222">
        <f t="shared" si="4"/>
        <v>300</v>
      </c>
      <c r="C32" s="207">
        <f t="shared" si="0"/>
        <v>255</v>
      </c>
      <c r="D32" s="208"/>
      <c r="E32" s="202">
        <f t="shared" si="1"/>
        <v>255</v>
      </c>
      <c r="F32" s="102"/>
      <c r="G32" s="160">
        <v>21</v>
      </c>
      <c r="H32" s="212">
        <v>1512</v>
      </c>
      <c r="I32" s="163"/>
      <c r="J32" s="213"/>
      <c r="K32" s="164"/>
      <c r="L32" s="197"/>
      <c r="M32" s="216"/>
      <c r="N32" s="197"/>
      <c r="O32" s="216"/>
      <c r="P32" s="216"/>
      <c r="Q32" s="176"/>
      <c r="R32" s="216"/>
      <c r="S32" s="176"/>
      <c r="T32" s="219"/>
      <c r="U32" s="177"/>
      <c r="V32" s="169"/>
      <c r="W32" s="234">
        <f t="shared" si="2"/>
        <v>0</v>
      </c>
      <c r="X32" s="178"/>
      <c r="Y32" s="171"/>
      <c r="Z32" s="234">
        <f t="shared" si="3"/>
        <v>0</v>
      </c>
      <c r="AA32" s="178"/>
      <c r="AB32" s="179"/>
      <c r="AC32" s="180"/>
      <c r="AD32" s="181"/>
      <c r="AE32" s="181"/>
      <c r="AF32" s="181"/>
      <c r="AG32" s="181"/>
      <c r="AH32" s="181"/>
      <c r="AI32" s="181"/>
      <c r="AJ32" s="181"/>
      <c r="AK32" s="181"/>
      <c r="AL32" s="182"/>
    </row>
    <row r="33" spans="1:38" x14ac:dyDescent="0.4">
      <c r="A33" s="99">
        <v>30</v>
      </c>
      <c r="B33" s="222">
        <f t="shared" si="4"/>
        <v>300</v>
      </c>
      <c r="C33" s="207">
        <f t="shared" si="0"/>
        <v>255</v>
      </c>
      <c r="D33" s="208"/>
      <c r="E33" s="202">
        <f t="shared" si="1"/>
        <v>255</v>
      </c>
      <c r="F33" s="102"/>
      <c r="G33" s="160">
        <v>21</v>
      </c>
      <c r="H33" s="212">
        <v>1512</v>
      </c>
      <c r="I33" s="163"/>
      <c r="J33" s="213"/>
      <c r="K33" s="164"/>
      <c r="L33" s="197"/>
      <c r="M33" s="216"/>
      <c r="N33" s="197"/>
      <c r="O33" s="216"/>
      <c r="P33" s="216"/>
      <c r="Q33" s="176"/>
      <c r="R33" s="216"/>
      <c r="S33" s="176"/>
      <c r="T33" s="219"/>
      <c r="U33" s="177"/>
      <c r="V33" s="169"/>
      <c r="W33" s="234">
        <f t="shared" si="2"/>
        <v>0</v>
      </c>
      <c r="X33" s="178"/>
      <c r="Y33" s="171"/>
      <c r="Z33" s="234">
        <f t="shared" si="3"/>
        <v>0</v>
      </c>
      <c r="AA33" s="178"/>
      <c r="AB33" s="179"/>
      <c r="AC33" s="180"/>
      <c r="AD33" s="181"/>
      <c r="AE33" s="181"/>
      <c r="AF33" s="181"/>
      <c r="AG33" s="181"/>
      <c r="AH33" s="181"/>
      <c r="AI33" s="181"/>
      <c r="AJ33" s="181"/>
      <c r="AK33" s="181"/>
      <c r="AL33" s="182"/>
    </row>
    <row r="34" spans="1:38" ht="15.75" thickBot="1" x14ac:dyDescent="0.45">
      <c r="A34" s="113">
        <v>31</v>
      </c>
      <c r="B34" s="223">
        <f t="shared" si="4"/>
        <v>300</v>
      </c>
      <c r="C34" s="210">
        <f t="shared" si="0"/>
        <v>255</v>
      </c>
      <c r="D34" s="211"/>
      <c r="E34" s="203">
        <f t="shared" si="1"/>
        <v>255</v>
      </c>
      <c r="F34" s="116"/>
      <c r="G34" s="160">
        <v>21</v>
      </c>
      <c r="H34" s="212">
        <v>1512</v>
      </c>
      <c r="I34" s="165"/>
      <c r="J34" s="214"/>
      <c r="K34" s="166"/>
      <c r="L34" s="197"/>
      <c r="M34" s="217"/>
      <c r="N34" s="197"/>
      <c r="O34" s="217"/>
      <c r="P34" s="217"/>
      <c r="Q34" s="183"/>
      <c r="R34" s="217"/>
      <c r="S34" s="183"/>
      <c r="T34" s="220"/>
      <c r="U34" s="184"/>
      <c r="V34" s="169"/>
      <c r="W34" s="234">
        <f t="shared" si="2"/>
        <v>0</v>
      </c>
      <c r="X34" s="185"/>
      <c r="Y34" s="171"/>
      <c r="Z34" s="234">
        <f t="shared" si="3"/>
        <v>0</v>
      </c>
      <c r="AA34" s="185"/>
      <c r="AB34" s="186"/>
      <c r="AC34" s="187"/>
      <c r="AD34" s="188"/>
      <c r="AE34" s="188"/>
      <c r="AF34" s="188"/>
      <c r="AG34" s="188"/>
      <c r="AH34" s="188"/>
      <c r="AI34" s="188"/>
      <c r="AJ34" s="188"/>
      <c r="AK34" s="188"/>
      <c r="AL34" s="189"/>
    </row>
    <row r="35" spans="1:38" ht="15.75" thickBot="1" x14ac:dyDescent="0.45">
      <c r="A35" s="127"/>
      <c r="B35" s="128" t="s">
        <v>66</v>
      </c>
      <c r="C35" s="129">
        <f>IF(SUM(C4:C34)&gt;0,SUM(C4:C34),0)</f>
        <v>7905</v>
      </c>
      <c r="D35" s="199">
        <f>IF(SUM(D4:D34)&gt;0,SUM(D4:D34),0)</f>
        <v>0</v>
      </c>
      <c r="E35" s="200">
        <f>IF(SUM(E4:E34)&gt;0,SUM(E4:E34),0)</f>
        <v>7905</v>
      </c>
      <c r="F35" s="130"/>
      <c r="G35" s="131">
        <f>IF(SUM(G4:G34)&gt;0,SUM(G4:G34),0)</f>
        <v>651</v>
      </c>
      <c r="H35" s="132">
        <f>IF(SUM(H4:H34)&gt;0,SUM(H4:H34),0)</f>
        <v>46872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0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0.11385199240986717</v>
      </c>
      <c r="H39" s="47">
        <f>IF(AND(SUM(C35)&gt;0,ISNUMBER(M35)),(M35+O35)/SUM(C35),0)</f>
        <v>3.0740037950664139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46872</v>
      </c>
      <c r="C43" s="145">
        <f>IF(SUM(M35,O35,P35,R35,T35)&gt;0,SUM(M35,O35,P35,R35,T35),0)</f>
        <v>24300</v>
      </c>
      <c r="D43" s="145">
        <f>IF(SUM(C35)&gt;0,(M35+O35)/SUM(C35)*12,0)</f>
        <v>36.888045540796966</v>
      </c>
      <c r="E43" s="145">
        <f>IF(SUM(C35)&gt;0,C43/SUM(C35)*12,0)</f>
        <v>36.888045540796966</v>
      </c>
      <c r="F43" s="146">
        <f>IF(SUM(W35,Z35)&gt;0,SUM(W35,Z35),0)</f>
        <v>0</v>
      </c>
      <c r="G43" s="147">
        <f>IF(OR(NOT(B43=""),NOT(C43=""),NOT(F43="")),B43-SUM(C43:F43),"")</f>
        <v>22498.223908918408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>
        <v>29</v>
      </c>
      <c r="B77" s="193"/>
      <c r="C77" s="73"/>
      <c r="D77" s="72">
        <v>255</v>
      </c>
      <c r="E77" s="73"/>
      <c r="F77" s="191"/>
      <c r="G77" s="73"/>
      <c r="H77" s="192"/>
      <c r="I77" s="154">
        <f t="shared" si="6"/>
        <v>255</v>
      </c>
    </row>
    <row r="78" spans="1:9" x14ac:dyDescent="0.4">
      <c r="A78" s="99">
        <v>30</v>
      </c>
      <c r="B78" s="193"/>
      <c r="C78" s="73"/>
      <c r="D78" s="72">
        <v>255</v>
      </c>
      <c r="E78" s="73"/>
      <c r="F78" s="191"/>
      <c r="G78" s="73"/>
      <c r="H78" s="192"/>
      <c r="I78" s="154">
        <f t="shared" si="6"/>
        <v>255</v>
      </c>
    </row>
    <row r="79" spans="1:9" ht="15.75" thickBot="1" x14ac:dyDescent="0.45">
      <c r="A79" s="113">
        <v>31</v>
      </c>
      <c r="B79" s="194"/>
      <c r="C79" s="74"/>
      <c r="D79" s="72">
        <v>255</v>
      </c>
      <c r="E79" s="74"/>
      <c r="F79" s="191"/>
      <c r="G79" s="74"/>
      <c r="H79" s="195"/>
      <c r="I79" s="156">
        <f t="shared" si="6"/>
        <v>255</v>
      </c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7905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7905</v>
      </c>
    </row>
  </sheetData>
  <sheetProtection algorithmName="SHA-512" hashValue="UHvHSKduzZs95ffX2L9qlGKrX/ytammYEWOzaRuMDYyR3eRfG6534Z3RzO8Mn9mbmdOWx4M27zr9JofOB3Hamw==" saltValue="kB4Nxjhual0S24IrJCgJzA==" spinCount="100000" sheet="1" objects="1" scenarios="1"/>
  <mergeCells count="34">
    <mergeCell ref="A1:A3"/>
    <mergeCell ref="B1:B2"/>
    <mergeCell ref="C1:E1"/>
    <mergeCell ref="G1:K1"/>
    <mergeCell ref="L1:T1"/>
    <mergeCell ref="AC1:AL1"/>
    <mergeCell ref="C2:E2"/>
    <mergeCell ref="G2:H2"/>
    <mergeCell ref="I2:J2"/>
    <mergeCell ref="K2:K3"/>
    <mergeCell ref="L2:M2"/>
    <mergeCell ref="N2:O2"/>
    <mergeCell ref="Q2:R2"/>
    <mergeCell ref="S2:T2"/>
    <mergeCell ref="U2:W2"/>
    <mergeCell ref="U1:AB1"/>
    <mergeCell ref="X2:AA2"/>
    <mergeCell ref="AB2:AB3"/>
    <mergeCell ref="AC2:AC3"/>
    <mergeCell ref="AD2:AD3"/>
    <mergeCell ref="AE2:AL2"/>
    <mergeCell ref="B37:H37"/>
    <mergeCell ref="I37:J37"/>
    <mergeCell ref="K37:O37"/>
    <mergeCell ref="N38:O38"/>
    <mergeCell ref="L39:M39"/>
    <mergeCell ref="N39:O39"/>
    <mergeCell ref="B41:G41"/>
    <mergeCell ref="J41:K41"/>
    <mergeCell ref="A46:A48"/>
    <mergeCell ref="B46:I46"/>
    <mergeCell ref="B47:H47"/>
    <mergeCell ref="I47:I48"/>
    <mergeCell ref="L38:M38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zoomScale="85" zoomScaleNormal="85" zoomScalePageLayoutView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:M33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3" si="0">I49</f>
        <v>255</v>
      </c>
      <c r="D4" s="205"/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/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8"/>
      <c r="E5" s="202">
        <f t="shared" ref="E5:E33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5"/>
      <c r="N5" s="197"/>
      <c r="O5" s="216"/>
      <c r="P5" s="216"/>
      <c r="Q5" s="176"/>
      <c r="R5" s="216"/>
      <c r="S5" s="176"/>
      <c r="T5" s="219"/>
      <c r="U5" s="177"/>
      <c r="V5" s="169"/>
      <c r="W5" s="234">
        <f t="shared" ref="W5:W33" si="2">V5*U5</f>
        <v>0</v>
      </c>
      <c r="X5" s="178"/>
      <c r="Y5" s="171"/>
      <c r="Z5" s="234">
        <f t="shared" ref="Z5:Z33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3" si="4">B5</f>
        <v>300</v>
      </c>
      <c r="C6" s="207">
        <f t="shared" si="0"/>
        <v>255</v>
      </c>
      <c r="D6" s="208"/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5"/>
      <c r="N6" s="197"/>
      <c r="O6" s="216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8"/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5"/>
      <c r="N7" s="197"/>
      <c r="O7" s="216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8"/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5"/>
      <c r="N8" s="197"/>
      <c r="O8" s="216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8"/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5"/>
      <c r="N9" s="197"/>
      <c r="O9" s="216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8"/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5"/>
      <c r="N10" s="197"/>
      <c r="O10" s="216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8"/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5"/>
      <c r="N11" s="197"/>
      <c r="O11" s="216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8"/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5"/>
      <c r="N12" s="197"/>
      <c r="O12" s="216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8"/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5"/>
      <c r="N13" s="197"/>
      <c r="O13" s="216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8"/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5"/>
      <c r="N14" s="197"/>
      <c r="O14" s="216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8"/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5"/>
      <c r="N15" s="197"/>
      <c r="O15" s="216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8"/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5"/>
      <c r="N16" s="197"/>
      <c r="O16" s="216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8"/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5"/>
      <c r="N17" s="197"/>
      <c r="O17" s="216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8"/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5"/>
      <c r="N18" s="197"/>
      <c r="O18" s="216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8"/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5"/>
      <c r="N19" s="197"/>
      <c r="O19" s="216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8"/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5"/>
      <c r="N20" s="197"/>
      <c r="O20" s="216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8"/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5"/>
      <c r="N21" s="197"/>
      <c r="O21" s="216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8"/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5"/>
      <c r="N22" s="197"/>
      <c r="O22" s="216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8"/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5"/>
      <c r="N23" s="197"/>
      <c r="O23" s="216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8"/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5"/>
      <c r="N24" s="197"/>
      <c r="O24" s="216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8"/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5"/>
      <c r="N25" s="197"/>
      <c r="O25" s="216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8"/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5"/>
      <c r="N26" s="197"/>
      <c r="O26" s="216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8"/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5"/>
      <c r="N27" s="197"/>
      <c r="O27" s="216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8"/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5"/>
      <c r="N28" s="197"/>
      <c r="O28" s="216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8"/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5"/>
      <c r="N29" s="197"/>
      <c r="O29" s="216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8"/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5"/>
      <c r="N30" s="197"/>
      <c r="O30" s="216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8"/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5"/>
      <c r="N31" s="197"/>
      <c r="O31" s="216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>
        <v>29</v>
      </c>
      <c r="B32" s="222">
        <f t="shared" si="4"/>
        <v>300</v>
      </c>
      <c r="C32" s="207">
        <f t="shared" si="0"/>
        <v>255</v>
      </c>
      <c r="D32" s="208"/>
      <c r="E32" s="202">
        <f t="shared" si="1"/>
        <v>255</v>
      </c>
      <c r="F32" s="102"/>
      <c r="G32" s="160">
        <v>21</v>
      </c>
      <c r="H32" s="212">
        <v>1512</v>
      </c>
      <c r="I32" s="163"/>
      <c r="J32" s="213"/>
      <c r="K32" s="164"/>
      <c r="L32" s="197"/>
      <c r="M32" s="215"/>
      <c r="N32" s="197"/>
      <c r="O32" s="216"/>
      <c r="P32" s="216"/>
      <c r="Q32" s="176"/>
      <c r="R32" s="216"/>
      <c r="S32" s="176"/>
      <c r="T32" s="219"/>
      <c r="U32" s="177"/>
      <c r="V32" s="169"/>
      <c r="W32" s="234">
        <f t="shared" si="2"/>
        <v>0</v>
      </c>
      <c r="X32" s="178"/>
      <c r="Y32" s="171"/>
      <c r="Z32" s="234">
        <f t="shared" si="3"/>
        <v>0</v>
      </c>
      <c r="AA32" s="178"/>
      <c r="AB32" s="179"/>
      <c r="AC32" s="180"/>
      <c r="AD32" s="181"/>
      <c r="AE32" s="181"/>
      <c r="AF32" s="181"/>
      <c r="AG32" s="181"/>
      <c r="AH32" s="181"/>
      <c r="AI32" s="181"/>
      <c r="AJ32" s="181"/>
      <c r="AK32" s="181"/>
      <c r="AL32" s="182"/>
    </row>
    <row r="33" spans="1:38" x14ac:dyDescent="0.4">
      <c r="A33" s="99">
        <v>30</v>
      </c>
      <c r="B33" s="222">
        <f t="shared" si="4"/>
        <v>300</v>
      </c>
      <c r="C33" s="207">
        <f t="shared" si="0"/>
        <v>255</v>
      </c>
      <c r="D33" s="208"/>
      <c r="E33" s="202">
        <f t="shared" si="1"/>
        <v>255</v>
      </c>
      <c r="F33" s="102"/>
      <c r="G33" s="160">
        <v>21</v>
      </c>
      <c r="H33" s="212">
        <v>1512</v>
      </c>
      <c r="I33" s="163"/>
      <c r="J33" s="213"/>
      <c r="K33" s="164"/>
      <c r="L33" s="197"/>
      <c r="M33" s="215"/>
      <c r="N33" s="197"/>
      <c r="O33" s="216"/>
      <c r="P33" s="216"/>
      <c r="Q33" s="176"/>
      <c r="R33" s="216"/>
      <c r="S33" s="176"/>
      <c r="T33" s="219"/>
      <c r="U33" s="177"/>
      <c r="V33" s="169"/>
      <c r="W33" s="234">
        <f t="shared" si="2"/>
        <v>0</v>
      </c>
      <c r="X33" s="178"/>
      <c r="Y33" s="171"/>
      <c r="Z33" s="234">
        <f t="shared" si="3"/>
        <v>0</v>
      </c>
      <c r="AA33" s="178"/>
      <c r="AB33" s="179"/>
      <c r="AC33" s="180"/>
      <c r="AD33" s="181"/>
      <c r="AE33" s="181"/>
      <c r="AF33" s="181"/>
      <c r="AG33" s="181"/>
      <c r="AH33" s="181"/>
      <c r="AI33" s="181"/>
      <c r="AJ33" s="181"/>
      <c r="AK33" s="181"/>
      <c r="AL33" s="182"/>
    </row>
    <row r="34" spans="1:38" ht="15.75" thickBot="1" x14ac:dyDescent="0.45">
      <c r="A34" s="113"/>
      <c r="B34" s="209"/>
      <c r="C34" s="210"/>
      <c r="D34" s="226"/>
      <c r="E34" s="203"/>
      <c r="F34" s="116"/>
      <c r="G34" s="117"/>
      <c r="H34" s="231"/>
      <c r="I34" s="118"/>
      <c r="J34" s="231"/>
      <c r="K34" s="119"/>
      <c r="L34" s="227"/>
      <c r="M34" s="232"/>
      <c r="N34" s="227"/>
      <c r="O34" s="232"/>
      <c r="P34" s="232"/>
      <c r="Q34" s="120"/>
      <c r="R34" s="232"/>
      <c r="S34" s="120"/>
      <c r="T34" s="233"/>
      <c r="U34" s="121"/>
      <c r="V34" s="96"/>
      <c r="W34" s="234"/>
      <c r="X34" s="122"/>
      <c r="Y34" s="97"/>
      <c r="Z34" s="234"/>
      <c r="AA34" s="122"/>
      <c r="AB34" s="123"/>
      <c r="AC34" s="124"/>
      <c r="AD34" s="125"/>
      <c r="AE34" s="125"/>
      <c r="AF34" s="125"/>
      <c r="AG34" s="125"/>
      <c r="AH34" s="125"/>
      <c r="AI34" s="125"/>
      <c r="AJ34" s="125"/>
      <c r="AK34" s="125"/>
      <c r="AL34" s="126"/>
    </row>
    <row r="35" spans="1:38" ht="15.75" thickBot="1" x14ac:dyDescent="0.45">
      <c r="A35" s="127"/>
      <c r="B35" s="128" t="s">
        <v>66</v>
      </c>
      <c r="C35" s="129">
        <f>IF(SUM(C4:C34)&gt;0,SUM(C4:C34),0)</f>
        <v>7650</v>
      </c>
      <c r="D35" s="199">
        <f>IF(SUM(D4:D34)&gt;0,SUM(D4:D34),0)</f>
        <v>0</v>
      </c>
      <c r="E35" s="200">
        <f>IF(SUM(E4:E34)&gt;0,SUM(E4:E34),0)</f>
        <v>7650</v>
      </c>
      <c r="F35" s="130"/>
      <c r="G35" s="131">
        <f>IF(SUM(G4:G34)&gt;0,SUM(G4:G34),0)</f>
        <v>630</v>
      </c>
      <c r="H35" s="132">
        <f>IF(SUM(H4:H34)&gt;0,SUM(H4:H34),0)</f>
        <v>45360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0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0.11764705882352941</v>
      </c>
      <c r="H39" s="47">
        <f>IF(AND(SUM(C35)&gt;0,ISNUMBER(M35)),(M35+O35)/SUM(C35),0)</f>
        <v>3.1764705882352939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45360</v>
      </c>
      <c r="C43" s="145">
        <f>IF(SUM(M35,O35,P35,R35,T35)&gt;0,SUM(M35,O35,P35,R35,T35),0)</f>
        <v>24300</v>
      </c>
      <c r="D43" s="145">
        <f>IF(SUM(C35)&gt;0,(M35+O35)/SUM(C35)*12,0)</f>
        <v>38.117647058823529</v>
      </c>
      <c r="E43" s="145">
        <f>IF(SUM(C35)&gt;0,C43/SUM(C35)*12,0)</f>
        <v>38.117647058823529</v>
      </c>
      <c r="F43" s="146">
        <f>IF(SUM(W35,Z35)&gt;0,SUM(W35,Z35),0)</f>
        <v>0</v>
      </c>
      <c r="G43" s="147">
        <f>IF(OR(NOT(B43=""),NOT(C43=""),NOT(F43="")),B43-SUM(C43:F43),"")</f>
        <v>20983.76470588235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>
        <v>29</v>
      </c>
      <c r="B77" s="193"/>
      <c r="C77" s="73"/>
      <c r="D77" s="72">
        <v>255</v>
      </c>
      <c r="E77" s="73"/>
      <c r="F77" s="191"/>
      <c r="G77" s="73"/>
      <c r="H77" s="192"/>
      <c r="I77" s="154">
        <f t="shared" si="6"/>
        <v>255</v>
      </c>
    </row>
    <row r="78" spans="1:9" x14ac:dyDescent="0.4">
      <c r="A78" s="99">
        <v>30</v>
      </c>
      <c r="B78" s="193"/>
      <c r="C78" s="73"/>
      <c r="D78" s="72">
        <v>255</v>
      </c>
      <c r="E78" s="73"/>
      <c r="F78" s="191"/>
      <c r="G78" s="73"/>
      <c r="H78" s="192"/>
      <c r="I78" s="154">
        <f t="shared" si="6"/>
        <v>255</v>
      </c>
    </row>
    <row r="79" spans="1:9" ht="15.75" thickBot="1" x14ac:dyDescent="0.45">
      <c r="A79" s="113"/>
      <c r="B79" s="114"/>
      <c r="C79" s="115"/>
      <c r="D79" s="115"/>
      <c r="E79" s="115"/>
      <c r="F79" s="152"/>
      <c r="G79" s="115"/>
      <c r="H79" s="155"/>
      <c r="I79" s="156"/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7650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7650</v>
      </c>
    </row>
  </sheetData>
  <sheetProtection algorithmName="SHA-512" hashValue="36uuRUUjnx3GcYAFgulJnP6B7gyGYLnez9EsjToYg6yz0caa+MOrT5VDs9YktJZ7GhK6fvalzHUUITJRoHQaCQ==" saltValue="MQYjdNQHdhV6geqb9EBmbw==" spinCount="100000" sheet="1" objects="1" scenarios="1"/>
  <mergeCells count="34">
    <mergeCell ref="A1:A3"/>
    <mergeCell ref="B1:B2"/>
    <mergeCell ref="C1:E1"/>
    <mergeCell ref="G1:K1"/>
    <mergeCell ref="L1:T1"/>
    <mergeCell ref="AC1:AL1"/>
    <mergeCell ref="C2:E2"/>
    <mergeCell ref="G2:H2"/>
    <mergeCell ref="I2:J2"/>
    <mergeCell ref="K2:K3"/>
    <mergeCell ref="L2:M2"/>
    <mergeCell ref="N2:O2"/>
    <mergeCell ref="Q2:R2"/>
    <mergeCell ref="S2:T2"/>
    <mergeCell ref="U2:W2"/>
    <mergeCell ref="U1:AB1"/>
    <mergeCell ref="X2:AA2"/>
    <mergeCell ref="AB2:AB3"/>
    <mergeCell ref="AC2:AC3"/>
    <mergeCell ref="AD2:AD3"/>
    <mergeCell ref="AE2:AL2"/>
    <mergeCell ref="B37:H37"/>
    <mergeCell ref="I37:J37"/>
    <mergeCell ref="K37:O37"/>
    <mergeCell ref="N38:O38"/>
    <mergeCell ref="L39:M39"/>
    <mergeCell ref="N39:O39"/>
    <mergeCell ref="B41:G41"/>
    <mergeCell ref="J41:K41"/>
    <mergeCell ref="A46:A48"/>
    <mergeCell ref="B46:I46"/>
    <mergeCell ref="B47:H47"/>
    <mergeCell ref="I47:I48"/>
    <mergeCell ref="L38:M38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zoomScale="85" zoomScaleNormal="85" zoomScalePageLayoutView="75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O47" sqref="O47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4" si="0">I49</f>
        <v>255</v>
      </c>
      <c r="D4" s="205"/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/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8"/>
      <c r="E5" s="202">
        <f t="shared" ref="E5:E34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5"/>
      <c r="N5" s="197"/>
      <c r="O5" s="216"/>
      <c r="P5" s="216"/>
      <c r="Q5" s="176"/>
      <c r="R5" s="216"/>
      <c r="S5" s="176"/>
      <c r="T5" s="219"/>
      <c r="U5" s="177"/>
      <c r="V5" s="169"/>
      <c r="W5" s="234">
        <f t="shared" ref="W5:W34" si="2">V5*U5</f>
        <v>0</v>
      </c>
      <c r="X5" s="178"/>
      <c r="Y5" s="171"/>
      <c r="Z5" s="234">
        <f t="shared" ref="Z5:Z34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4" si="4">B5</f>
        <v>300</v>
      </c>
      <c r="C6" s="207">
        <f t="shared" si="0"/>
        <v>255</v>
      </c>
      <c r="D6" s="208"/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5"/>
      <c r="N6" s="197"/>
      <c r="O6" s="216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8"/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5"/>
      <c r="N7" s="197"/>
      <c r="O7" s="216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8"/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5"/>
      <c r="N8" s="197"/>
      <c r="O8" s="216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8"/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5"/>
      <c r="N9" s="197"/>
      <c r="O9" s="216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8"/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5"/>
      <c r="N10" s="197"/>
      <c r="O10" s="216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8"/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5"/>
      <c r="N11" s="197"/>
      <c r="O11" s="216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8"/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5"/>
      <c r="N12" s="197"/>
      <c r="O12" s="216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8"/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5"/>
      <c r="N13" s="197"/>
      <c r="O13" s="216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8"/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5"/>
      <c r="N14" s="197"/>
      <c r="O14" s="216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8"/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5"/>
      <c r="N15" s="197"/>
      <c r="O15" s="216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8"/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5"/>
      <c r="N16" s="197"/>
      <c r="O16" s="216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8"/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5"/>
      <c r="N17" s="197"/>
      <c r="O17" s="216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8"/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5"/>
      <c r="N18" s="197"/>
      <c r="O18" s="216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8"/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5"/>
      <c r="N19" s="197"/>
      <c r="O19" s="216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8"/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5"/>
      <c r="N20" s="197"/>
      <c r="O20" s="216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8"/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5"/>
      <c r="N21" s="197"/>
      <c r="O21" s="216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8"/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5"/>
      <c r="N22" s="197"/>
      <c r="O22" s="216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8"/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5"/>
      <c r="N23" s="197"/>
      <c r="O23" s="216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8"/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5"/>
      <c r="N24" s="197"/>
      <c r="O24" s="216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8"/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5"/>
      <c r="N25" s="197"/>
      <c r="O25" s="216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8"/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5"/>
      <c r="N26" s="197"/>
      <c r="O26" s="216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8"/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5"/>
      <c r="N27" s="197"/>
      <c r="O27" s="216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8"/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5"/>
      <c r="N28" s="197"/>
      <c r="O28" s="216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8"/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5"/>
      <c r="N29" s="197"/>
      <c r="O29" s="216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8"/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5"/>
      <c r="N30" s="197"/>
      <c r="O30" s="216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8"/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5"/>
      <c r="N31" s="197"/>
      <c r="O31" s="216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>
        <v>29</v>
      </c>
      <c r="B32" s="222">
        <f t="shared" si="4"/>
        <v>300</v>
      </c>
      <c r="C32" s="207">
        <f t="shared" si="0"/>
        <v>255</v>
      </c>
      <c r="D32" s="208"/>
      <c r="E32" s="202">
        <f t="shared" si="1"/>
        <v>255</v>
      </c>
      <c r="F32" s="102"/>
      <c r="G32" s="160">
        <v>21</v>
      </c>
      <c r="H32" s="212">
        <v>1512</v>
      </c>
      <c r="I32" s="163"/>
      <c r="J32" s="213"/>
      <c r="K32" s="164"/>
      <c r="L32" s="197"/>
      <c r="M32" s="215"/>
      <c r="N32" s="197"/>
      <c r="O32" s="216"/>
      <c r="P32" s="216"/>
      <c r="Q32" s="176"/>
      <c r="R32" s="216"/>
      <c r="S32" s="176"/>
      <c r="T32" s="219"/>
      <c r="U32" s="177"/>
      <c r="V32" s="169"/>
      <c r="W32" s="234">
        <f t="shared" si="2"/>
        <v>0</v>
      </c>
      <c r="X32" s="178"/>
      <c r="Y32" s="171"/>
      <c r="Z32" s="234">
        <f t="shared" si="3"/>
        <v>0</v>
      </c>
      <c r="AA32" s="178"/>
      <c r="AB32" s="179"/>
      <c r="AC32" s="180"/>
      <c r="AD32" s="181"/>
      <c r="AE32" s="181"/>
      <c r="AF32" s="181"/>
      <c r="AG32" s="181"/>
      <c r="AH32" s="181"/>
      <c r="AI32" s="181"/>
      <c r="AJ32" s="181"/>
      <c r="AK32" s="181"/>
      <c r="AL32" s="182"/>
    </row>
    <row r="33" spans="1:38" x14ac:dyDescent="0.4">
      <c r="A33" s="99">
        <v>30</v>
      </c>
      <c r="B33" s="222">
        <f t="shared" si="4"/>
        <v>300</v>
      </c>
      <c r="C33" s="207">
        <f t="shared" si="0"/>
        <v>255</v>
      </c>
      <c r="D33" s="208"/>
      <c r="E33" s="202">
        <f t="shared" si="1"/>
        <v>255</v>
      </c>
      <c r="F33" s="102"/>
      <c r="G33" s="160">
        <v>21</v>
      </c>
      <c r="H33" s="212">
        <v>1512</v>
      </c>
      <c r="I33" s="163"/>
      <c r="J33" s="213"/>
      <c r="K33" s="164"/>
      <c r="L33" s="197"/>
      <c r="M33" s="215"/>
      <c r="N33" s="197"/>
      <c r="O33" s="216"/>
      <c r="P33" s="216"/>
      <c r="Q33" s="176"/>
      <c r="R33" s="216"/>
      <c r="S33" s="176"/>
      <c r="T33" s="219"/>
      <c r="U33" s="177"/>
      <c r="V33" s="169"/>
      <c r="W33" s="234">
        <f t="shared" si="2"/>
        <v>0</v>
      </c>
      <c r="X33" s="178"/>
      <c r="Y33" s="171"/>
      <c r="Z33" s="234">
        <f t="shared" si="3"/>
        <v>0</v>
      </c>
      <c r="AA33" s="178"/>
      <c r="AB33" s="179"/>
      <c r="AC33" s="180"/>
      <c r="AD33" s="181"/>
      <c r="AE33" s="181"/>
      <c r="AF33" s="181"/>
      <c r="AG33" s="181"/>
      <c r="AH33" s="181"/>
      <c r="AI33" s="181"/>
      <c r="AJ33" s="181"/>
      <c r="AK33" s="181"/>
      <c r="AL33" s="182"/>
    </row>
    <row r="34" spans="1:38" ht="15.75" thickBot="1" x14ac:dyDescent="0.45">
      <c r="A34" s="113">
        <v>31</v>
      </c>
      <c r="B34" s="223">
        <f t="shared" si="4"/>
        <v>300</v>
      </c>
      <c r="C34" s="210">
        <f t="shared" si="0"/>
        <v>255</v>
      </c>
      <c r="D34" s="211"/>
      <c r="E34" s="203">
        <f t="shared" si="1"/>
        <v>255</v>
      </c>
      <c r="F34" s="116"/>
      <c r="G34" s="160">
        <v>21</v>
      </c>
      <c r="H34" s="212">
        <v>1512</v>
      </c>
      <c r="I34" s="165"/>
      <c r="J34" s="214"/>
      <c r="K34" s="166"/>
      <c r="L34" s="197"/>
      <c r="M34" s="215"/>
      <c r="N34" s="197"/>
      <c r="O34" s="217"/>
      <c r="P34" s="217"/>
      <c r="Q34" s="183"/>
      <c r="R34" s="217"/>
      <c r="S34" s="183"/>
      <c r="T34" s="220"/>
      <c r="U34" s="184"/>
      <c r="V34" s="169"/>
      <c r="W34" s="234">
        <f t="shared" si="2"/>
        <v>0</v>
      </c>
      <c r="X34" s="185"/>
      <c r="Y34" s="171"/>
      <c r="Z34" s="234">
        <f t="shared" si="3"/>
        <v>0</v>
      </c>
      <c r="AA34" s="185"/>
      <c r="AB34" s="186"/>
      <c r="AC34" s="187"/>
      <c r="AD34" s="188"/>
      <c r="AE34" s="188"/>
      <c r="AF34" s="188"/>
      <c r="AG34" s="188"/>
      <c r="AH34" s="188"/>
      <c r="AI34" s="188"/>
      <c r="AJ34" s="188"/>
      <c r="AK34" s="188"/>
      <c r="AL34" s="189"/>
    </row>
    <row r="35" spans="1:38" ht="15.75" thickBot="1" x14ac:dyDescent="0.45">
      <c r="A35" s="127"/>
      <c r="B35" s="128" t="s">
        <v>66</v>
      </c>
      <c r="C35" s="129">
        <f>IF(SUM(C4:C34)&gt;0,SUM(C4:C34),0)</f>
        <v>7905</v>
      </c>
      <c r="D35" s="199">
        <f>IF(SUM(D4:D34)&gt;0,SUM(D4:D34),0)</f>
        <v>0</v>
      </c>
      <c r="E35" s="200">
        <f>IF(SUM(E4:E34)&gt;0,SUM(E4:E34),0)</f>
        <v>7905</v>
      </c>
      <c r="F35" s="130"/>
      <c r="G35" s="131">
        <f>IF(SUM(G4:G34)&gt;0,SUM(G4:G34),0)</f>
        <v>651</v>
      </c>
      <c r="H35" s="132">
        <f>IF(SUM(H4:H34)&gt;0,SUM(H4:H34),0)</f>
        <v>46872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0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0.11385199240986717</v>
      </c>
      <c r="H39" s="47">
        <f>IF(AND(SUM(C35)&gt;0,ISNUMBER(M35)),(M35+O35)/SUM(C35),0)</f>
        <v>3.0740037950664139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46872</v>
      </c>
      <c r="C43" s="145">
        <f>IF(SUM(M35,O35,P35,R35,T35)&gt;0,SUM(M35,O35,P35,R35,T35),0)</f>
        <v>24300</v>
      </c>
      <c r="D43" s="145">
        <f>IF(SUM(C35)&gt;0,(M35+O35)/SUM(C35)*12,0)</f>
        <v>36.888045540796966</v>
      </c>
      <c r="E43" s="145">
        <f>IF(SUM(C35)&gt;0,C43/SUM(C35)*12,0)</f>
        <v>36.888045540796966</v>
      </c>
      <c r="F43" s="146">
        <f>IF(SUM(W35,Z35)&gt;0,SUM(W35,Z35),0)</f>
        <v>0</v>
      </c>
      <c r="G43" s="147">
        <f>IF(OR(NOT(B43=""),NOT(C43=""),NOT(F43="")),B43-SUM(C43:F43),"")</f>
        <v>22498.223908918408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>
        <v>29</v>
      </c>
      <c r="B77" s="193"/>
      <c r="C77" s="73"/>
      <c r="D77" s="72">
        <v>255</v>
      </c>
      <c r="E77" s="73"/>
      <c r="F77" s="191"/>
      <c r="G77" s="73"/>
      <c r="H77" s="192"/>
      <c r="I77" s="154">
        <f t="shared" si="6"/>
        <v>255</v>
      </c>
    </row>
    <row r="78" spans="1:9" x14ac:dyDescent="0.4">
      <c r="A78" s="99">
        <v>30</v>
      </c>
      <c r="B78" s="193"/>
      <c r="C78" s="73"/>
      <c r="D78" s="72">
        <v>255</v>
      </c>
      <c r="E78" s="73"/>
      <c r="F78" s="191"/>
      <c r="G78" s="73"/>
      <c r="H78" s="192"/>
      <c r="I78" s="154">
        <f t="shared" si="6"/>
        <v>255</v>
      </c>
    </row>
    <row r="79" spans="1:9" ht="15.75" thickBot="1" x14ac:dyDescent="0.45">
      <c r="A79" s="113">
        <v>31</v>
      </c>
      <c r="B79" s="194"/>
      <c r="C79" s="74"/>
      <c r="D79" s="72">
        <v>255</v>
      </c>
      <c r="E79" s="74"/>
      <c r="F79" s="191"/>
      <c r="G79" s="74"/>
      <c r="H79" s="195"/>
      <c r="I79" s="156">
        <f t="shared" si="6"/>
        <v>255</v>
      </c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7905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7905</v>
      </c>
    </row>
  </sheetData>
  <sheetProtection algorithmName="SHA-512" hashValue="TPPy8TbzE4cEXReoRJqOPiieZjvKmFgRNFHSsUEUuQbGOGqBuFQ2NTtL0UkLyXx5JWvp7usU+MhcZiQ7LXpx9w==" saltValue="6iDxgq11WLYpM1iqGz8OYg==" spinCount="100000" sheet="1" objects="1" scenarios="1"/>
  <mergeCells count="34">
    <mergeCell ref="A1:A3"/>
    <mergeCell ref="B1:B2"/>
    <mergeCell ref="C1:E1"/>
    <mergeCell ref="G1:K1"/>
    <mergeCell ref="L1:T1"/>
    <mergeCell ref="AC1:AL1"/>
    <mergeCell ref="C2:E2"/>
    <mergeCell ref="G2:H2"/>
    <mergeCell ref="I2:J2"/>
    <mergeCell ref="K2:K3"/>
    <mergeCell ref="L2:M2"/>
    <mergeCell ref="N2:O2"/>
    <mergeCell ref="Q2:R2"/>
    <mergeCell ref="S2:T2"/>
    <mergeCell ref="U2:W2"/>
    <mergeCell ref="U1:AB1"/>
    <mergeCell ref="X2:AA2"/>
    <mergeCell ref="AB2:AB3"/>
    <mergeCell ref="AC2:AC3"/>
    <mergeCell ref="AD2:AD3"/>
    <mergeCell ref="AE2:AL2"/>
    <mergeCell ref="B37:H37"/>
    <mergeCell ref="I37:J37"/>
    <mergeCell ref="K37:O37"/>
    <mergeCell ref="N38:O38"/>
    <mergeCell ref="L39:M39"/>
    <mergeCell ref="N39:O39"/>
    <mergeCell ref="B41:G41"/>
    <mergeCell ref="J41:K41"/>
    <mergeCell ref="A46:A48"/>
    <mergeCell ref="B46:I46"/>
    <mergeCell ref="B47:H47"/>
    <mergeCell ref="I47:I48"/>
    <mergeCell ref="L38:M38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tabSelected="1" zoomScale="85" zoomScaleNormal="85" zoomScalePageLayoutView="75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L73" sqref="L73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3" si="0">I49</f>
        <v>255</v>
      </c>
      <c r="D4" s="205"/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/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8"/>
      <c r="E5" s="202">
        <f t="shared" ref="E5:E33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6"/>
      <c r="N5" s="197"/>
      <c r="O5" s="216"/>
      <c r="P5" s="216"/>
      <c r="Q5" s="176"/>
      <c r="R5" s="216"/>
      <c r="S5" s="176"/>
      <c r="T5" s="219"/>
      <c r="U5" s="177"/>
      <c r="V5" s="169"/>
      <c r="W5" s="234">
        <f t="shared" ref="W5:W33" si="2">V5*U5</f>
        <v>0</v>
      </c>
      <c r="X5" s="178"/>
      <c r="Y5" s="171"/>
      <c r="Z5" s="234">
        <f t="shared" ref="Z5:Z33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3" si="4">B5</f>
        <v>300</v>
      </c>
      <c r="C6" s="207">
        <f t="shared" si="0"/>
        <v>255</v>
      </c>
      <c r="D6" s="208"/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6"/>
      <c r="N6" s="197"/>
      <c r="O6" s="216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8"/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6"/>
      <c r="N7" s="197"/>
      <c r="O7" s="216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8"/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6"/>
      <c r="N8" s="197"/>
      <c r="O8" s="216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8"/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6"/>
      <c r="N9" s="197"/>
      <c r="O9" s="216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8"/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6"/>
      <c r="N10" s="197"/>
      <c r="O10" s="216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8"/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6"/>
      <c r="N11" s="197"/>
      <c r="O11" s="216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8"/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6"/>
      <c r="N12" s="197"/>
      <c r="O12" s="216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8"/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6"/>
      <c r="N13" s="197"/>
      <c r="O13" s="216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8"/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6"/>
      <c r="N14" s="197"/>
      <c r="O14" s="216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8"/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6"/>
      <c r="N15" s="197"/>
      <c r="O15" s="216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8"/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6"/>
      <c r="N16" s="197"/>
      <c r="O16" s="216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8"/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6"/>
      <c r="N17" s="197"/>
      <c r="O17" s="216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8"/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6"/>
      <c r="N18" s="197"/>
      <c r="O18" s="216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8"/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6"/>
      <c r="N19" s="197"/>
      <c r="O19" s="216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8"/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6"/>
      <c r="N20" s="197"/>
      <c r="O20" s="216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8"/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6"/>
      <c r="N21" s="197"/>
      <c r="O21" s="216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8"/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6"/>
      <c r="N22" s="197"/>
      <c r="O22" s="216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8"/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6"/>
      <c r="N23" s="197"/>
      <c r="O23" s="216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8"/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6"/>
      <c r="N24" s="197"/>
      <c r="O24" s="216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8"/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6"/>
      <c r="N25" s="197"/>
      <c r="O25" s="216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8"/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6"/>
      <c r="N26" s="197"/>
      <c r="O26" s="216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8"/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6"/>
      <c r="N27" s="197"/>
      <c r="O27" s="216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8"/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6"/>
      <c r="N28" s="197"/>
      <c r="O28" s="216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8"/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6"/>
      <c r="N29" s="197"/>
      <c r="O29" s="216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8"/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6"/>
      <c r="N30" s="197"/>
      <c r="O30" s="216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8"/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6"/>
      <c r="N31" s="197"/>
      <c r="O31" s="216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>
        <v>29</v>
      </c>
      <c r="B32" s="222">
        <f t="shared" si="4"/>
        <v>300</v>
      </c>
      <c r="C32" s="207">
        <f t="shared" si="0"/>
        <v>255</v>
      </c>
      <c r="D32" s="208"/>
      <c r="E32" s="202">
        <f t="shared" si="1"/>
        <v>255</v>
      </c>
      <c r="F32" s="102"/>
      <c r="G32" s="160">
        <v>21</v>
      </c>
      <c r="H32" s="212">
        <v>1512</v>
      </c>
      <c r="I32" s="163"/>
      <c r="J32" s="213"/>
      <c r="K32" s="164"/>
      <c r="L32" s="197"/>
      <c r="M32" s="216"/>
      <c r="N32" s="197"/>
      <c r="O32" s="216"/>
      <c r="P32" s="216"/>
      <c r="Q32" s="176"/>
      <c r="R32" s="216"/>
      <c r="S32" s="176"/>
      <c r="T32" s="219"/>
      <c r="U32" s="177"/>
      <c r="V32" s="169"/>
      <c r="W32" s="234">
        <f t="shared" si="2"/>
        <v>0</v>
      </c>
      <c r="X32" s="178"/>
      <c r="Y32" s="171"/>
      <c r="Z32" s="234">
        <f t="shared" si="3"/>
        <v>0</v>
      </c>
      <c r="AA32" s="178"/>
      <c r="AB32" s="179"/>
      <c r="AC32" s="180"/>
      <c r="AD32" s="181"/>
      <c r="AE32" s="181"/>
      <c r="AF32" s="181"/>
      <c r="AG32" s="181"/>
      <c r="AH32" s="181"/>
      <c r="AI32" s="181"/>
      <c r="AJ32" s="181"/>
      <c r="AK32" s="181"/>
      <c r="AL32" s="182"/>
    </row>
    <row r="33" spans="1:38" x14ac:dyDescent="0.4">
      <c r="A33" s="99">
        <v>30</v>
      </c>
      <c r="B33" s="222">
        <f t="shared" si="4"/>
        <v>300</v>
      </c>
      <c r="C33" s="207">
        <f t="shared" si="0"/>
        <v>255</v>
      </c>
      <c r="D33" s="208"/>
      <c r="E33" s="202">
        <f t="shared" si="1"/>
        <v>255</v>
      </c>
      <c r="F33" s="102"/>
      <c r="G33" s="160">
        <v>21</v>
      </c>
      <c r="H33" s="212">
        <v>1512</v>
      </c>
      <c r="I33" s="163"/>
      <c r="J33" s="213"/>
      <c r="K33" s="164"/>
      <c r="L33" s="197"/>
      <c r="M33" s="216"/>
      <c r="N33" s="197"/>
      <c r="O33" s="216"/>
      <c r="P33" s="216"/>
      <c r="Q33" s="176"/>
      <c r="R33" s="216"/>
      <c r="S33" s="176"/>
      <c r="T33" s="219"/>
      <c r="U33" s="177"/>
      <c r="V33" s="169"/>
      <c r="W33" s="234">
        <f t="shared" si="2"/>
        <v>0</v>
      </c>
      <c r="X33" s="178"/>
      <c r="Y33" s="171"/>
      <c r="Z33" s="234">
        <f t="shared" si="3"/>
        <v>0</v>
      </c>
      <c r="AA33" s="178"/>
      <c r="AB33" s="179"/>
      <c r="AC33" s="180"/>
      <c r="AD33" s="181"/>
      <c r="AE33" s="181"/>
      <c r="AF33" s="181"/>
      <c r="AG33" s="181"/>
      <c r="AH33" s="181"/>
      <c r="AI33" s="181"/>
      <c r="AJ33" s="181"/>
      <c r="AK33" s="181"/>
      <c r="AL33" s="182"/>
    </row>
    <row r="34" spans="1:38" ht="15.75" thickBot="1" x14ac:dyDescent="0.45">
      <c r="A34" s="113"/>
      <c r="B34" s="209"/>
      <c r="C34" s="210"/>
      <c r="D34" s="226"/>
      <c r="E34" s="203"/>
      <c r="F34" s="116"/>
      <c r="G34" s="117"/>
      <c r="H34" s="231"/>
      <c r="I34" s="118"/>
      <c r="J34" s="231"/>
      <c r="K34" s="119"/>
      <c r="L34" s="227"/>
      <c r="M34" s="232"/>
      <c r="N34" s="227"/>
      <c r="O34" s="232"/>
      <c r="P34" s="232"/>
      <c r="Q34" s="120"/>
      <c r="R34" s="232"/>
      <c r="S34" s="120"/>
      <c r="T34" s="233"/>
      <c r="U34" s="121"/>
      <c r="V34" s="96"/>
      <c r="W34" s="234"/>
      <c r="X34" s="122"/>
      <c r="Y34" s="97"/>
      <c r="Z34" s="234"/>
      <c r="AA34" s="122"/>
      <c r="AB34" s="123"/>
      <c r="AC34" s="124"/>
      <c r="AD34" s="125"/>
      <c r="AE34" s="125"/>
      <c r="AF34" s="125"/>
      <c r="AG34" s="125"/>
      <c r="AH34" s="125"/>
      <c r="AI34" s="125"/>
      <c r="AJ34" s="125"/>
      <c r="AK34" s="125"/>
      <c r="AL34" s="126"/>
    </row>
    <row r="35" spans="1:38" ht="15.75" thickBot="1" x14ac:dyDescent="0.45">
      <c r="A35" s="127"/>
      <c r="B35" s="128" t="s">
        <v>66</v>
      </c>
      <c r="C35" s="129">
        <f>IF(SUM(C4:C34)&gt;0,SUM(C4:C34),0)</f>
        <v>7650</v>
      </c>
      <c r="D35" s="199">
        <f>IF(SUM(D4:D34)&gt;0,SUM(D4:D34),0)</f>
        <v>0</v>
      </c>
      <c r="E35" s="200">
        <f>IF(SUM(E4:E34)&gt;0,SUM(E4:E34),0)</f>
        <v>7650</v>
      </c>
      <c r="F35" s="130"/>
      <c r="G35" s="131">
        <f>IF(SUM(G4:G34)&gt;0,SUM(G4:G34),0)</f>
        <v>630</v>
      </c>
      <c r="H35" s="132">
        <f>IF(SUM(H4:H34)&gt;0,SUM(H4:H34),0)</f>
        <v>45360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0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0.11764705882352941</v>
      </c>
      <c r="H39" s="47">
        <f>IF(AND(SUM(C35)&gt;0,ISNUMBER(M35)),(M35+O35)/SUM(C35),0)</f>
        <v>3.1764705882352939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45360</v>
      </c>
      <c r="C43" s="145">
        <f>IF(SUM(M35,O35,P35,R35,T35)&gt;0,SUM(M35,O35,P35,R35,T35),0)</f>
        <v>24300</v>
      </c>
      <c r="D43" s="145">
        <f>IF(SUM(C35)&gt;0,(M35+O35)/SUM(C35)*12,0)</f>
        <v>38.117647058823529</v>
      </c>
      <c r="E43" s="145">
        <f>IF(SUM(C35)&gt;0,C43/SUM(C35)*12,0)</f>
        <v>38.117647058823529</v>
      </c>
      <c r="F43" s="146">
        <f>IF(SUM(W35,Z35)&gt;0,SUM(W35,Z35),0)</f>
        <v>0</v>
      </c>
      <c r="G43" s="147">
        <f>IF(OR(NOT(B43=""),NOT(C43=""),NOT(F43="")),B43-SUM(C43:F43),"")</f>
        <v>20983.76470588235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>
        <v>29</v>
      </c>
      <c r="B77" s="193"/>
      <c r="C77" s="73"/>
      <c r="D77" s="72">
        <v>255</v>
      </c>
      <c r="E77" s="73"/>
      <c r="F77" s="191"/>
      <c r="G77" s="73"/>
      <c r="H77" s="192"/>
      <c r="I77" s="154">
        <f t="shared" si="6"/>
        <v>255</v>
      </c>
    </row>
    <row r="78" spans="1:9" x14ac:dyDescent="0.4">
      <c r="A78" s="99">
        <v>30</v>
      </c>
      <c r="B78" s="193"/>
      <c r="C78" s="73"/>
      <c r="D78" s="72">
        <v>255</v>
      </c>
      <c r="E78" s="73"/>
      <c r="F78" s="191"/>
      <c r="G78" s="73"/>
      <c r="H78" s="192"/>
      <c r="I78" s="154">
        <f t="shared" si="6"/>
        <v>255</v>
      </c>
    </row>
    <row r="79" spans="1:9" ht="15.75" thickBot="1" x14ac:dyDescent="0.45">
      <c r="A79" s="113"/>
      <c r="B79" s="114"/>
      <c r="C79" s="115"/>
      <c r="D79" s="115"/>
      <c r="E79" s="115"/>
      <c r="F79" s="152"/>
      <c r="G79" s="115"/>
      <c r="H79" s="155"/>
      <c r="I79" s="156"/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7650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7650</v>
      </c>
    </row>
  </sheetData>
  <sheetProtection algorithmName="SHA-512" hashValue="36uuRUUjnx3GcYAFgulJnP6B7gyGYLnez9EsjToYg6yz0caa+MOrT5VDs9YktJZ7GhK6fvalzHUUITJRoHQaCQ==" saltValue="MQYjdNQHdhV6geqb9EBmbw==" spinCount="100000" sheet="1" objects="1" scenarios="1"/>
  <mergeCells count="34">
    <mergeCell ref="A1:A3"/>
    <mergeCell ref="B1:B2"/>
    <mergeCell ref="C1:E1"/>
    <mergeCell ref="G1:K1"/>
    <mergeCell ref="L1:T1"/>
    <mergeCell ref="AC1:AL1"/>
    <mergeCell ref="C2:E2"/>
    <mergeCell ref="G2:H2"/>
    <mergeCell ref="I2:J2"/>
    <mergeCell ref="K2:K3"/>
    <mergeCell ref="L2:M2"/>
    <mergeCell ref="N2:O2"/>
    <mergeCell ref="Q2:R2"/>
    <mergeCell ref="S2:T2"/>
    <mergeCell ref="U2:W2"/>
    <mergeCell ref="U1:AB1"/>
    <mergeCell ref="X2:AA2"/>
    <mergeCell ref="AB2:AB3"/>
    <mergeCell ref="AC2:AC3"/>
    <mergeCell ref="AD2:AD3"/>
    <mergeCell ref="AE2:AL2"/>
    <mergeCell ref="B37:H37"/>
    <mergeCell ref="I37:J37"/>
    <mergeCell ref="K37:O37"/>
    <mergeCell ref="N38:O38"/>
    <mergeCell ref="L39:M39"/>
    <mergeCell ref="N39:O39"/>
    <mergeCell ref="B41:G41"/>
    <mergeCell ref="J41:K41"/>
    <mergeCell ref="A46:A48"/>
    <mergeCell ref="B46:I46"/>
    <mergeCell ref="B47:H47"/>
    <mergeCell ref="I47:I48"/>
    <mergeCell ref="L38:M38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zoomScale="85" zoomScaleNormal="85" zoomScalePageLayoutView="75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L21" sqref="L21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4" si="0">I49</f>
        <v>255</v>
      </c>
      <c r="D4" s="205">
        <v>0</v>
      </c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/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5">
        <v>0</v>
      </c>
      <c r="E5" s="202">
        <f t="shared" ref="E5:E34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6"/>
      <c r="N5" s="197"/>
      <c r="O5" s="215"/>
      <c r="P5" s="216"/>
      <c r="Q5" s="176"/>
      <c r="R5" s="216"/>
      <c r="S5" s="176"/>
      <c r="T5" s="219"/>
      <c r="U5" s="177"/>
      <c r="V5" s="169"/>
      <c r="W5" s="234">
        <f t="shared" ref="W5:W34" si="2">V5*U5</f>
        <v>0</v>
      </c>
      <c r="X5" s="178"/>
      <c r="Y5" s="171"/>
      <c r="Z5" s="234">
        <f t="shared" ref="Z5:Z34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4" si="4">B5</f>
        <v>300</v>
      </c>
      <c r="C6" s="207">
        <f t="shared" si="0"/>
        <v>255</v>
      </c>
      <c r="D6" s="205">
        <v>0</v>
      </c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6"/>
      <c r="N6" s="197"/>
      <c r="O6" s="215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5">
        <v>0</v>
      </c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6"/>
      <c r="N7" s="197"/>
      <c r="O7" s="215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5">
        <v>0</v>
      </c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6"/>
      <c r="N8" s="197"/>
      <c r="O8" s="215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5">
        <v>0</v>
      </c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6"/>
      <c r="N9" s="197"/>
      <c r="O9" s="215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5">
        <v>0</v>
      </c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6"/>
      <c r="N10" s="197"/>
      <c r="O10" s="215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5">
        <v>0</v>
      </c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6"/>
      <c r="N11" s="197"/>
      <c r="O11" s="215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5">
        <v>0</v>
      </c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6"/>
      <c r="N12" s="197"/>
      <c r="O12" s="215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5">
        <v>0</v>
      </c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6"/>
      <c r="N13" s="197"/>
      <c r="O13" s="215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5">
        <v>0</v>
      </c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6"/>
      <c r="N14" s="197"/>
      <c r="O14" s="215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5">
        <v>0</v>
      </c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6"/>
      <c r="N15" s="197"/>
      <c r="O15" s="215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5">
        <v>0</v>
      </c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6"/>
      <c r="N16" s="197"/>
      <c r="O16" s="215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5">
        <v>0</v>
      </c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6"/>
      <c r="N17" s="197"/>
      <c r="O17" s="215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5">
        <v>0</v>
      </c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6"/>
      <c r="N18" s="197"/>
      <c r="O18" s="215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5">
        <v>0</v>
      </c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6"/>
      <c r="N19" s="197"/>
      <c r="O19" s="215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5">
        <v>0</v>
      </c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6"/>
      <c r="N20" s="197"/>
      <c r="O20" s="215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5">
        <v>0</v>
      </c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6"/>
      <c r="N21" s="197"/>
      <c r="O21" s="215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5">
        <v>0</v>
      </c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6"/>
      <c r="N22" s="197"/>
      <c r="O22" s="215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5">
        <v>0</v>
      </c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6"/>
      <c r="N23" s="197"/>
      <c r="O23" s="215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5">
        <v>0</v>
      </c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6"/>
      <c r="N24" s="197"/>
      <c r="O24" s="215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5">
        <v>0</v>
      </c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6"/>
      <c r="N25" s="197"/>
      <c r="O25" s="215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5">
        <v>0</v>
      </c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6"/>
      <c r="N26" s="197"/>
      <c r="O26" s="215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5">
        <v>0</v>
      </c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6"/>
      <c r="N27" s="197"/>
      <c r="O27" s="215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5">
        <v>0</v>
      </c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6"/>
      <c r="N28" s="197"/>
      <c r="O28" s="215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5">
        <v>0</v>
      </c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6"/>
      <c r="N29" s="197"/>
      <c r="O29" s="215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5">
        <v>0</v>
      </c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6"/>
      <c r="N30" s="197"/>
      <c r="O30" s="215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5">
        <v>0</v>
      </c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6"/>
      <c r="N31" s="197"/>
      <c r="O31" s="215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>
        <v>29</v>
      </c>
      <c r="B32" s="222">
        <f t="shared" si="4"/>
        <v>300</v>
      </c>
      <c r="C32" s="207">
        <f t="shared" si="0"/>
        <v>255</v>
      </c>
      <c r="D32" s="205">
        <v>0</v>
      </c>
      <c r="E32" s="202">
        <f t="shared" si="1"/>
        <v>255</v>
      </c>
      <c r="F32" s="102"/>
      <c r="G32" s="160">
        <v>21</v>
      </c>
      <c r="H32" s="212">
        <v>1512</v>
      </c>
      <c r="I32" s="163"/>
      <c r="J32" s="213"/>
      <c r="K32" s="164"/>
      <c r="L32" s="197"/>
      <c r="M32" s="216"/>
      <c r="N32" s="197"/>
      <c r="O32" s="215"/>
      <c r="P32" s="216"/>
      <c r="Q32" s="176"/>
      <c r="R32" s="216"/>
      <c r="S32" s="176"/>
      <c r="T32" s="219"/>
      <c r="U32" s="177"/>
      <c r="V32" s="169"/>
      <c r="W32" s="234">
        <f t="shared" si="2"/>
        <v>0</v>
      </c>
      <c r="X32" s="178"/>
      <c r="Y32" s="171"/>
      <c r="Z32" s="234">
        <f t="shared" si="3"/>
        <v>0</v>
      </c>
      <c r="AA32" s="178"/>
      <c r="AB32" s="179"/>
      <c r="AC32" s="180"/>
      <c r="AD32" s="181"/>
      <c r="AE32" s="181"/>
      <c r="AF32" s="181"/>
      <c r="AG32" s="181"/>
      <c r="AH32" s="181"/>
      <c r="AI32" s="181"/>
      <c r="AJ32" s="181"/>
      <c r="AK32" s="181"/>
      <c r="AL32" s="182"/>
    </row>
    <row r="33" spans="1:38" x14ac:dyDescent="0.4">
      <c r="A33" s="99">
        <v>30</v>
      </c>
      <c r="B33" s="222">
        <f t="shared" si="4"/>
        <v>300</v>
      </c>
      <c r="C33" s="207">
        <f t="shared" si="0"/>
        <v>255</v>
      </c>
      <c r="D33" s="205">
        <v>0</v>
      </c>
      <c r="E33" s="202">
        <f t="shared" si="1"/>
        <v>255</v>
      </c>
      <c r="F33" s="102"/>
      <c r="G33" s="160">
        <v>21</v>
      </c>
      <c r="H33" s="212">
        <v>1512</v>
      </c>
      <c r="I33" s="163"/>
      <c r="J33" s="213"/>
      <c r="K33" s="164"/>
      <c r="L33" s="197"/>
      <c r="M33" s="216"/>
      <c r="N33" s="197"/>
      <c r="O33" s="215"/>
      <c r="P33" s="216"/>
      <c r="Q33" s="176"/>
      <c r="R33" s="216"/>
      <c r="S33" s="176"/>
      <c r="T33" s="219"/>
      <c r="U33" s="177"/>
      <c r="V33" s="169"/>
      <c r="W33" s="234">
        <f t="shared" si="2"/>
        <v>0</v>
      </c>
      <c r="X33" s="178"/>
      <c r="Y33" s="171"/>
      <c r="Z33" s="234">
        <f t="shared" si="3"/>
        <v>0</v>
      </c>
      <c r="AA33" s="178"/>
      <c r="AB33" s="179"/>
      <c r="AC33" s="180"/>
      <c r="AD33" s="181"/>
      <c r="AE33" s="181"/>
      <c r="AF33" s="181"/>
      <c r="AG33" s="181"/>
      <c r="AH33" s="181"/>
      <c r="AI33" s="181"/>
      <c r="AJ33" s="181"/>
      <c r="AK33" s="181"/>
      <c r="AL33" s="182"/>
    </row>
    <row r="34" spans="1:38" ht="15.75" thickBot="1" x14ac:dyDescent="0.45">
      <c r="A34" s="113">
        <v>31</v>
      </c>
      <c r="B34" s="223">
        <f t="shared" si="4"/>
        <v>300</v>
      </c>
      <c r="C34" s="210">
        <f t="shared" si="0"/>
        <v>255</v>
      </c>
      <c r="D34" s="205">
        <v>0</v>
      </c>
      <c r="E34" s="203">
        <f t="shared" si="1"/>
        <v>255</v>
      </c>
      <c r="F34" s="116"/>
      <c r="G34" s="160">
        <v>21</v>
      </c>
      <c r="H34" s="212">
        <v>1512</v>
      </c>
      <c r="I34" s="165"/>
      <c r="J34" s="214"/>
      <c r="K34" s="166"/>
      <c r="L34" s="197"/>
      <c r="M34" s="217"/>
      <c r="N34" s="197"/>
      <c r="O34" s="215"/>
      <c r="P34" s="217"/>
      <c r="Q34" s="183"/>
      <c r="R34" s="217"/>
      <c r="S34" s="183"/>
      <c r="T34" s="220"/>
      <c r="U34" s="184"/>
      <c r="V34" s="169"/>
      <c r="W34" s="234">
        <f t="shared" si="2"/>
        <v>0</v>
      </c>
      <c r="X34" s="185"/>
      <c r="Y34" s="171"/>
      <c r="Z34" s="234">
        <f t="shared" si="3"/>
        <v>0</v>
      </c>
      <c r="AA34" s="185"/>
      <c r="AB34" s="186"/>
      <c r="AC34" s="187"/>
      <c r="AD34" s="188"/>
      <c r="AE34" s="188"/>
      <c r="AF34" s="188"/>
      <c r="AG34" s="188"/>
      <c r="AH34" s="188"/>
      <c r="AI34" s="188"/>
      <c r="AJ34" s="188"/>
      <c r="AK34" s="188"/>
      <c r="AL34" s="189"/>
    </row>
    <row r="35" spans="1:38" ht="15.75" thickBot="1" x14ac:dyDescent="0.45">
      <c r="A35" s="127"/>
      <c r="B35" s="128" t="s">
        <v>66</v>
      </c>
      <c r="C35" s="129">
        <f>IF(SUM(C4:C34)&gt;0,SUM(C4:C34),0)</f>
        <v>7905</v>
      </c>
      <c r="D35" s="199">
        <f>IF(SUM(D4:D34)&gt;0,SUM(D4:D34),0)</f>
        <v>0</v>
      </c>
      <c r="E35" s="200">
        <f>IF(SUM(E4:E34)&gt;0,SUM(E4:E34),0)</f>
        <v>7905</v>
      </c>
      <c r="F35" s="130"/>
      <c r="G35" s="131">
        <f>IF(SUM(G4:G34)&gt;0,SUM(G4:G34),0)</f>
        <v>651</v>
      </c>
      <c r="H35" s="132">
        <f>IF(SUM(H4:H34)&gt;0,SUM(H4:H34),0)</f>
        <v>46872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0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0.11385199240986717</v>
      </c>
      <c r="H39" s="47">
        <f>IF(AND(SUM(C35)&gt;0,ISNUMBER(M35)),(M35+O35)/SUM(C35),0)</f>
        <v>3.0740037950664139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46872</v>
      </c>
      <c r="C43" s="145">
        <f>IF(SUM(M35,O35,P35,R35,T35)&gt;0,SUM(M35,O35,P35,R35,T35),0)</f>
        <v>24300</v>
      </c>
      <c r="D43" s="145">
        <f>IF(SUM(C35)&gt;0,(M35+O35)/SUM(C35)*12,0)</f>
        <v>36.888045540796966</v>
      </c>
      <c r="E43" s="145">
        <f>IF(SUM(C35)&gt;0,C43/SUM(C35)*12,0)</f>
        <v>36.888045540796966</v>
      </c>
      <c r="F43" s="146">
        <f>IF(SUM(W35,Z35)&gt;0,SUM(W35,Z35),0)</f>
        <v>0</v>
      </c>
      <c r="G43" s="147">
        <f>IF(OR(NOT(B43=""),NOT(C43=""),NOT(F43="")),B43-SUM(C43:F43),"")</f>
        <v>22498.223908918408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>
        <v>29</v>
      </c>
      <c r="B77" s="193"/>
      <c r="C77" s="73"/>
      <c r="D77" s="72">
        <v>255</v>
      </c>
      <c r="E77" s="73"/>
      <c r="F77" s="191"/>
      <c r="G77" s="73"/>
      <c r="H77" s="192"/>
      <c r="I77" s="154">
        <f t="shared" si="6"/>
        <v>255</v>
      </c>
    </row>
    <row r="78" spans="1:9" x14ac:dyDescent="0.4">
      <c r="A78" s="99">
        <v>30</v>
      </c>
      <c r="B78" s="193"/>
      <c r="C78" s="73"/>
      <c r="D78" s="72">
        <v>255</v>
      </c>
      <c r="E78" s="73"/>
      <c r="F78" s="191"/>
      <c r="G78" s="73"/>
      <c r="H78" s="192"/>
      <c r="I78" s="154">
        <f t="shared" si="6"/>
        <v>255</v>
      </c>
    </row>
    <row r="79" spans="1:9" ht="15.75" thickBot="1" x14ac:dyDescent="0.45">
      <c r="A79" s="113">
        <v>31</v>
      </c>
      <c r="B79" s="194"/>
      <c r="C79" s="74"/>
      <c r="D79" s="72">
        <v>255</v>
      </c>
      <c r="E79" s="74"/>
      <c r="F79" s="191"/>
      <c r="G79" s="74"/>
      <c r="H79" s="195"/>
      <c r="I79" s="156">
        <f t="shared" si="6"/>
        <v>255</v>
      </c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7905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7905</v>
      </c>
    </row>
  </sheetData>
  <sheetProtection algorithmName="SHA-512" hashValue="DC0F2VsFgEUg0gTefxJy0RKNPXeMQdYiglB+D8YgouZ82KXbd9Ab4qgx5ECJGZ3BV9sCHbyxG+UWoOq5Qy4xOw==" saltValue="09R/z6uFhHbIc3Oo14Cx+A==" spinCount="100000" sheet="1" objects="1" scenarios="1"/>
  <mergeCells count="34">
    <mergeCell ref="A1:A3"/>
    <mergeCell ref="B1:B2"/>
    <mergeCell ref="C1:E1"/>
    <mergeCell ref="G1:K1"/>
    <mergeCell ref="L1:T1"/>
    <mergeCell ref="AC1:AL1"/>
    <mergeCell ref="C2:E2"/>
    <mergeCell ref="G2:H2"/>
    <mergeCell ref="I2:J2"/>
    <mergeCell ref="K2:K3"/>
    <mergeCell ref="L2:M2"/>
    <mergeCell ref="N2:O2"/>
    <mergeCell ref="Q2:R2"/>
    <mergeCell ref="S2:T2"/>
    <mergeCell ref="U2:W2"/>
    <mergeCell ref="U1:AB1"/>
    <mergeCell ref="X2:AA2"/>
    <mergeCell ref="AB2:AB3"/>
    <mergeCell ref="AC2:AC3"/>
    <mergeCell ref="AD2:AD3"/>
    <mergeCell ref="AE2:AL2"/>
    <mergeCell ref="B37:H37"/>
    <mergeCell ref="I37:J37"/>
    <mergeCell ref="K37:O37"/>
    <mergeCell ref="N38:O38"/>
    <mergeCell ref="L39:M39"/>
    <mergeCell ref="N39:O39"/>
    <mergeCell ref="B41:G41"/>
    <mergeCell ref="J41:K41"/>
    <mergeCell ref="A46:A48"/>
    <mergeCell ref="B46:I46"/>
    <mergeCell ref="B47:H47"/>
    <mergeCell ref="I47:I48"/>
    <mergeCell ref="L38:M38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33"/>
  <sheetViews>
    <sheetView showZeros="0" zoomScale="85" zoomScaleNormal="85" zoomScalePageLayoutView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30" sqref="I30"/>
    </sheetView>
  </sheetViews>
  <sheetFormatPr defaultColWidth="8.75" defaultRowHeight="15" x14ac:dyDescent="0.4"/>
  <cols>
    <col min="1" max="1" width="2.5" style="321" customWidth="1"/>
    <col min="2" max="2" width="17" style="321" customWidth="1"/>
    <col min="3" max="4" width="10.75" style="321" customWidth="1"/>
    <col min="5" max="5" width="14.375" style="321" customWidth="1"/>
    <col min="6" max="14" width="15.625" style="321" customWidth="1"/>
    <col min="15" max="16" width="14.375" style="321" customWidth="1"/>
    <col min="17" max="18" width="10.75" style="321" customWidth="1"/>
    <col min="19" max="19" width="15.625" style="321" customWidth="1"/>
    <col min="20" max="16384" width="8.75" style="321"/>
  </cols>
  <sheetData>
    <row r="1" spans="2:22" ht="15.75" thickBot="1" x14ac:dyDescent="0.45"/>
    <row r="2" spans="2:22" ht="15.75" thickBot="1" x14ac:dyDescent="0.45">
      <c r="B2" s="246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8"/>
      <c r="O2" s="249" t="s">
        <v>0</v>
      </c>
      <c r="P2" s="249"/>
      <c r="Q2" s="250" t="s">
        <v>1</v>
      </c>
      <c r="R2" s="251"/>
      <c r="S2" s="19"/>
    </row>
    <row r="3" spans="2:22" ht="45.75" thickBot="1" x14ac:dyDescent="0.45">
      <c r="B3" s="23"/>
      <c r="C3" s="37" t="s">
        <v>2</v>
      </c>
      <c r="D3" s="16" t="s">
        <v>3</v>
      </c>
      <c r="E3" s="16" t="s">
        <v>4</v>
      </c>
      <c r="F3" s="16" t="s">
        <v>50</v>
      </c>
      <c r="G3" s="20" t="s">
        <v>51</v>
      </c>
      <c r="H3" s="16" t="s">
        <v>145</v>
      </c>
      <c r="I3" s="20" t="s">
        <v>6</v>
      </c>
      <c r="J3" s="22" t="s">
        <v>7</v>
      </c>
      <c r="K3" s="20" t="s">
        <v>8</v>
      </c>
      <c r="L3" s="20" t="s">
        <v>9</v>
      </c>
      <c r="M3" s="20" t="s">
        <v>10</v>
      </c>
      <c r="N3" s="21" t="s">
        <v>11</v>
      </c>
      <c r="O3" s="21" t="s">
        <v>12</v>
      </c>
      <c r="P3" s="21" t="s">
        <v>13</v>
      </c>
      <c r="Q3" s="41" t="s">
        <v>14</v>
      </c>
      <c r="R3" s="41" t="s">
        <v>15</v>
      </c>
      <c r="S3" s="24" t="s">
        <v>16</v>
      </c>
    </row>
    <row r="4" spans="2:22" x14ac:dyDescent="0.4">
      <c r="B4" s="66" t="s">
        <v>17</v>
      </c>
      <c r="C4" s="196">
        <f>IF('1月'!$B$39&gt;0,'1月'!$B$39,"0")</f>
        <v>300</v>
      </c>
      <c r="D4" s="38">
        <f>IF('1月'!$C$39&gt;0,'1月'!$C$39,"0")</f>
        <v>255</v>
      </c>
      <c r="E4" s="238">
        <f>IF('1月'!$D$39&gt;0,'1月'!$D$39,"0%")</f>
        <v>0.85</v>
      </c>
      <c r="F4" s="340">
        <f>IF('1月'!$E$39&gt;0,'1月'!$E$39,"0.00")</f>
        <v>900</v>
      </c>
      <c r="G4" s="68">
        <f>SUM('1月'!$M$35,'1月'!$O$35)</f>
        <v>24303</v>
      </c>
      <c r="H4" s="69">
        <f>IF('1月'!$G$39&gt;0,'1月'!$G$39,"0.00")</f>
        <v>0.11385199240986717</v>
      </c>
      <c r="I4" s="68">
        <f>'1月'!$H$39</f>
        <v>3.0743833017077797</v>
      </c>
      <c r="J4" s="235">
        <f>'1月'!$B$43</f>
        <v>46872</v>
      </c>
      <c r="K4" s="68">
        <f>'1月'!$C$43</f>
        <v>24303</v>
      </c>
      <c r="L4" s="68">
        <f>'1月'!$D$43</f>
        <v>36.892599620493357</v>
      </c>
      <c r="M4" s="68">
        <f>'1月'!$E$43</f>
        <v>36.892599620493357</v>
      </c>
      <c r="N4" s="70">
        <f>'1月'!$N$39:$O$39</f>
        <v>0</v>
      </c>
      <c r="O4" s="71" t="str">
        <f>IF('1月'!$I$39&gt;0,'1月'!$I$39,"0%")</f>
        <v>0%</v>
      </c>
      <c r="P4" s="70">
        <f>'1月'!$J$39</f>
        <v>0</v>
      </c>
      <c r="Q4" s="239" t="str">
        <f>IF('1月'!$J$43&gt;0,'1月'!$J$43,"0")</f>
        <v>0</v>
      </c>
      <c r="R4" s="239" t="str">
        <f>IF('1月'!$K$43&gt;0,'1月'!$K$43,"0")</f>
        <v>0</v>
      </c>
      <c r="S4" s="237">
        <f>IF(D4="",0,'1月'!$G$43)</f>
        <v>22495.214800759015</v>
      </c>
    </row>
    <row r="5" spans="2:22" x14ac:dyDescent="0.4">
      <c r="B5" s="67" t="s">
        <v>18</v>
      </c>
      <c r="C5" s="196">
        <f>IF('2月'!$B$39&gt;0,'2月'!$B$39,"0")</f>
        <v>300</v>
      </c>
      <c r="D5" s="38">
        <f>IF('2月'!$C$39&gt;0,'2月'!$C$39,"0")</f>
        <v>255</v>
      </c>
      <c r="E5" s="238">
        <f>IF('2月'!$D$39&gt;0,'2月'!$D$39,"0%")</f>
        <v>0.85</v>
      </c>
      <c r="F5" s="340">
        <f>IF('2月'!$E$39&gt;0,'2月'!$E$39,"0.00")</f>
        <v>900</v>
      </c>
      <c r="G5" s="68">
        <f>SUM('2月'!$M$35,'2月'!$O$35)</f>
        <v>24300</v>
      </c>
      <c r="H5" s="69">
        <f>IF('2月'!$G$39&gt;0,'2月'!$G$39,"0.00")</f>
        <v>0.12605042016806722</v>
      </c>
      <c r="I5" s="68">
        <f>'2月'!$H$39</f>
        <v>3.403361344537815</v>
      </c>
      <c r="J5" s="235">
        <f>'2月'!$B$43</f>
        <v>42336</v>
      </c>
      <c r="K5" s="68">
        <f>'2月'!$C$43</f>
        <v>24300</v>
      </c>
      <c r="L5" s="68">
        <f>'2月'!$D$43</f>
        <v>40.840336134453779</v>
      </c>
      <c r="M5" s="68">
        <f>'2月'!$E$43</f>
        <v>40.840336134453779</v>
      </c>
      <c r="N5" s="70">
        <f>'2月'!$N$39:$O$39</f>
        <v>0</v>
      </c>
      <c r="O5" s="71" t="str">
        <f>IF('2月'!$I$39&gt;0,'2月'!$I$39,"0%")</f>
        <v>0%</v>
      </c>
      <c r="P5" s="70">
        <f>'2月'!$J$39</f>
        <v>0</v>
      </c>
      <c r="Q5" s="239" t="str">
        <f>IF('2月'!$J$43&gt;0,'2月'!$J$43,"0")</f>
        <v>0</v>
      </c>
      <c r="R5" s="239" t="str">
        <f>IF('2月'!$K$43&gt;0,'2月'!$K$43,"0")</f>
        <v>0</v>
      </c>
      <c r="S5" s="237">
        <f>IF(D5="",0,'2月'!$G$43)</f>
        <v>17954.319327731093</v>
      </c>
    </row>
    <row r="6" spans="2:22" x14ac:dyDescent="0.4">
      <c r="B6" s="67" t="s">
        <v>19</v>
      </c>
      <c r="C6" s="196">
        <f>IF('3月'!$B$39&gt;0,'3月'!$B$39,"0")</f>
        <v>300</v>
      </c>
      <c r="D6" s="38">
        <f>IF('3月'!$C$39&gt;0,'3月'!$C$39,"0")</f>
        <v>255</v>
      </c>
      <c r="E6" s="238">
        <f>IF('3月'!$D$39&gt;0,'3月'!$D$39,"0%")</f>
        <v>0.85</v>
      </c>
      <c r="F6" s="340">
        <f>IF('3月'!$E$39&gt;0,'3月'!$E$39,"0.00")</f>
        <v>900</v>
      </c>
      <c r="G6" s="68">
        <f>SUM('3月'!$M$35,'3月'!$O$35)</f>
        <v>24303</v>
      </c>
      <c r="H6" s="69">
        <f>IF('3月'!$G$39&gt;0,'3月'!$G$39,"0.00")</f>
        <v>0.11385199240986717</v>
      </c>
      <c r="I6" s="68">
        <f>'3月'!$H$39</f>
        <v>3.0743833017077797</v>
      </c>
      <c r="J6" s="235">
        <f>'3月'!$B$43</f>
        <v>46872</v>
      </c>
      <c r="K6" s="68">
        <f>'3月'!$C$43</f>
        <v>24303</v>
      </c>
      <c r="L6" s="68">
        <f>'3月'!$D$43</f>
        <v>36.892599620493357</v>
      </c>
      <c r="M6" s="68">
        <f>'3月'!$E$43</f>
        <v>36.892599620493357</v>
      </c>
      <c r="N6" s="70">
        <f>'3月'!$N$39:$O$39</f>
        <v>0</v>
      </c>
      <c r="O6" s="71" t="str">
        <f>IF('3月'!$I$39&gt;0,'3月'!$I$39,"0%")</f>
        <v>0%</v>
      </c>
      <c r="P6" s="70">
        <f>'3月'!$J$39</f>
        <v>0</v>
      </c>
      <c r="Q6" s="239" t="str">
        <f>IF('3月'!$J$43&gt;0,'3月'!$J$43,"0")</f>
        <v>0</v>
      </c>
      <c r="R6" s="239" t="str">
        <f>IF('3月'!$K$43&gt;0,'3月'!$K$43,"0")</f>
        <v>0</v>
      </c>
      <c r="S6" s="237">
        <f>IF(D6="",0,'3月'!$G$43)</f>
        <v>22495.214800759015</v>
      </c>
      <c r="V6" s="322"/>
    </row>
    <row r="7" spans="2:22" x14ac:dyDescent="0.4">
      <c r="B7" s="67" t="s">
        <v>20</v>
      </c>
      <c r="C7" s="196">
        <f>IF('4月'!$B$39&gt;0,'4月'!$B$39,"0")</f>
        <v>300</v>
      </c>
      <c r="D7" s="38">
        <f>IF('4月'!$C$39&gt;0,'4月'!$C$39,"0")</f>
        <v>255</v>
      </c>
      <c r="E7" s="238">
        <f>IF('4月'!$D$39&gt;0,'4月'!$D$39,"0%")</f>
        <v>0.85</v>
      </c>
      <c r="F7" s="340">
        <f>IF('4月'!$E$39&gt;0,'4月'!$E$39,"0.00")</f>
        <v>900</v>
      </c>
      <c r="G7" s="68">
        <f>SUM('4月'!$M$35,'4月'!$O$35)</f>
        <v>24300</v>
      </c>
      <c r="H7" s="69">
        <f>IF('4月'!$G$39&gt;0,'4月'!$G$39,"0.00")</f>
        <v>0.11764705882352941</v>
      </c>
      <c r="I7" s="68">
        <f>'4月'!$H$39</f>
        <v>3.1764705882352939</v>
      </c>
      <c r="J7" s="235">
        <f>'4月'!$B$43</f>
        <v>45360</v>
      </c>
      <c r="K7" s="68">
        <f>'4月'!$C$43</f>
        <v>24300</v>
      </c>
      <c r="L7" s="68">
        <f>'4月'!$D$43</f>
        <v>38.117647058823529</v>
      </c>
      <c r="M7" s="68">
        <f>'4月'!$E$43</f>
        <v>38.117647058823529</v>
      </c>
      <c r="N7" s="70">
        <f>'4月'!$N$39:$O$39</f>
        <v>0</v>
      </c>
      <c r="O7" s="71" t="str">
        <f>IF('4月'!$I$39&gt;0,'4月'!$I$39,"0%")</f>
        <v>0%</v>
      </c>
      <c r="P7" s="70">
        <f>'4月'!$J$39</f>
        <v>0</v>
      </c>
      <c r="Q7" s="239" t="str">
        <f>IF('4月'!$J$43&gt;0,'4月'!$J$43,"0")</f>
        <v>0</v>
      </c>
      <c r="R7" s="239" t="str">
        <f>IF('4月'!$K$43&gt;0,'4月'!$K$43,"0")</f>
        <v>0</v>
      </c>
      <c r="S7" s="237">
        <f>IF(D7="",0,'4月'!$G$43)</f>
        <v>20983.76470588235</v>
      </c>
    </row>
    <row r="8" spans="2:22" x14ac:dyDescent="0.4">
      <c r="B8" s="67" t="s">
        <v>21</v>
      </c>
      <c r="C8" s="196">
        <f>IF('5月'!$B$39&gt;0,'5月'!$B$39,"0")</f>
        <v>300</v>
      </c>
      <c r="D8" s="38">
        <f>IF('5月'!$C$39&gt;0,'5月'!$C$39,"0")</f>
        <v>255</v>
      </c>
      <c r="E8" s="238">
        <f>IF('5月'!$D$39&gt;0,'5月'!$D$39,"0%")</f>
        <v>0.85</v>
      </c>
      <c r="F8" s="340">
        <f>IF('5月'!$E$39&gt;0,'5月'!$E$39,"0.00")</f>
        <v>900</v>
      </c>
      <c r="G8" s="68">
        <f>SUM('5月'!$M$35,'5月'!$O$35)</f>
        <v>24300</v>
      </c>
      <c r="H8" s="69">
        <f>IF('5月'!$G$39&gt;0,'5月'!$G$39,"0.00")</f>
        <v>0.11385199240986717</v>
      </c>
      <c r="I8" s="68">
        <f>'5月'!$H$39</f>
        <v>3.0740037950664139</v>
      </c>
      <c r="J8" s="235">
        <f>'5月'!$B$43</f>
        <v>46872</v>
      </c>
      <c r="K8" s="68">
        <f>'5月'!$C$43</f>
        <v>24300</v>
      </c>
      <c r="L8" s="68">
        <f>'5月'!$D$43</f>
        <v>36.888045540796966</v>
      </c>
      <c r="M8" s="68">
        <f>'5月'!$E$43</f>
        <v>36.888045540796966</v>
      </c>
      <c r="N8" s="70">
        <f>'5月'!$N$39:$O$39</f>
        <v>0</v>
      </c>
      <c r="O8" s="71" t="str">
        <f>IF('5月'!$I$39&gt;0,'5月'!$I$39,"0%")</f>
        <v>0%</v>
      </c>
      <c r="P8" s="70">
        <f>'5月'!$J$39</f>
        <v>0</v>
      </c>
      <c r="Q8" s="239" t="str">
        <f>IF('5月'!$J$43&gt;0,'5月'!$J$43,"0")</f>
        <v>0</v>
      </c>
      <c r="R8" s="239" t="str">
        <f>IF('5月'!$K$43&gt;0,'5月'!$K$43,"0")</f>
        <v>0</v>
      </c>
      <c r="S8" s="237">
        <f>IF(D8="",0,'5月'!$G$43)</f>
        <v>22498.223908918408</v>
      </c>
    </row>
    <row r="9" spans="2:22" x14ac:dyDescent="0.4">
      <c r="B9" s="67" t="s">
        <v>22</v>
      </c>
      <c r="C9" s="196">
        <f>IF('6月'!$B$39&gt;0,'6月'!$B$39,"0")</f>
        <v>300</v>
      </c>
      <c r="D9" s="38">
        <f>IF('6月'!$C$39&gt;0,'6月'!$C$39,"0")</f>
        <v>255</v>
      </c>
      <c r="E9" s="238">
        <f>IF('6月'!$D$39&gt;0,'6月'!$D$39,"0%")</f>
        <v>0.85</v>
      </c>
      <c r="F9" s="340">
        <f>IF('6月'!$E$39&gt;0,'6月'!$E$39,"0.00")</f>
        <v>900</v>
      </c>
      <c r="G9" s="68">
        <f>SUM('6月'!$M$35,'6月'!$O$35)</f>
        <v>24300</v>
      </c>
      <c r="H9" s="69">
        <f>IF('6月'!$G$39&gt;0,'6月'!$G$39,"0.00")</f>
        <v>0.11764705882352941</v>
      </c>
      <c r="I9" s="68">
        <f>'6月'!$H$39</f>
        <v>3.1764705882352939</v>
      </c>
      <c r="J9" s="235">
        <f>'6月'!$B$43</f>
        <v>45360</v>
      </c>
      <c r="K9" s="68">
        <f>'6月'!$C$43</f>
        <v>24300</v>
      </c>
      <c r="L9" s="68">
        <f>'6月'!$D$43</f>
        <v>38.117647058823529</v>
      </c>
      <c r="M9" s="68">
        <f>'6月'!$E$43</f>
        <v>38.117647058823529</v>
      </c>
      <c r="N9" s="70">
        <f>'6月'!$N$39:$O$39</f>
        <v>0</v>
      </c>
      <c r="O9" s="71" t="str">
        <f>IF('6月'!$I$39&gt;0,'6月'!$I$39,"0%")</f>
        <v>0%</v>
      </c>
      <c r="P9" s="70">
        <f>'6月'!$J$39</f>
        <v>0</v>
      </c>
      <c r="Q9" s="239" t="str">
        <f>IF('6月'!$J$43&gt;0,'6月'!$J$43,"0")</f>
        <v>0</v>
      </c>
      <c r="R9" s="239" t="str">
        <f>IF('6月'!$K$43&gt;0,'6月'!$K$43,"0")</f>
        <v>0</v>
      </c>
      <c r="S9" s="237">
        <f>IF(D9="",0,'6月'!$G$43)</f>
        <v>20983.76470588235</v>
      </c>
    </row>
    <row r="10" spans="2:22" x14ac:dyDescent="0.4">
      <c r="B10" s="67" t="s">
        <v>23</v>
      </c>
      <c r="C10" s="196">
        <f>IF('7月'!$B$39&gt;0,'7月'!$B$39,"0")</f>
        <v>300</v>
      </c>
      <c r="D10" s="38">
        <f>IF('7月'!$C$39&gt;0,'7月'!$C$39,"0")</f>
        <v>255</v>
      </c>
      <c r="E10" s="238">
        <f>IF('7月'!$D$39&gt;0,'7月'!$D$39,"0%")</f>
        <v>0.85</v>
      </c>
      <c r="F10" s="340">
        <f>IF('7月'!$E$39&gt;0,'7月'!$E$39,"0.00")</f>
        <v>900</v>
      </c>
      <c r="G10" s="68">
        <f>SUM('7月'!$M$35,'7月'!$O$35)</f>
        <v>24300</v>
      </c>
      <c r="H10" s="69">
        <f>IF('7月'!$G$39&gt;0,'7月'!$G$39,"0.00")</f>
        <v>0.11385199240986717</v>
      </c>
      <c r="I10" s="68">
        <f>'7月'!$H$39</f>
        <v>3.0740037950664139</v>
      </c>
      <c r="J10" s="235">
        <f>'7月'!$B$43</f>
        <v>46872</v>
      </c>
      <c r="K10" s="68">
        <f>'7月'!$C$43</f>
        <v>24300</v>
      </c>
      <c r="L10" s="68">
        <f>'7月'!$D$43</f>
        <v>36.888045540796966</v>
      </c>
      <c r="M10" s="68">
        <f>'7月'!$E$43</f>
        <v>36.888045540796966</v>
      </c>
      <c r="N10" s="70">
        <f>'7月'!$N$39:$O$39</f>
        <v>0</v>
      </c>
      <c r="O10" s="71" t="str">
        <f>IF('7月'!$I$39&gt;0,'7月'!$I$39,"0%")</f>
        <v>0%</v>
      </c>
      <c r="P10" s="70">
        <f>'7月'!$J$39</f>
        <v>0</v>
      </c>
      <c r="Q10" s="239" t="str">
        <f>IF('7月'!$J$43&gt;0,'7月'!$J$43,"0")</f>
        <v>0</v>
      </c>
      <c r="R10" s="239" t="str">
        <f>IF('7月'!$K$43&gt;0,'7月'!$K$43,"0")</f>
        <v>0</v>
      </c>
      <c r="S10" s="237">
        <f>IF(D10="",0,'7月'!$G$43)</f>
        <v>22498.223908918408</v>
      </c>
    </row>
    <row r="11" spans="2:22" x14ac:dyDescent="0.4">
      <c r="B11" s="67" t="s">
        <v>24</v>
      </c>
      <c r="C11" s="196">
        <f>IF('8月'!$B$39&gt;0,'8月'!$B$39,"0")</f>
        <v>300</v>
      </c>
      <c r="D11" s="38">
        <f>IF('8月'!$C$39&gt;0,'8月'!$C$39,"0")</f>
        <v>255</v>
      </c>
      <c r="E11" s="238">
        <f>IF('8月'!$D$39&gt;0,'8月'!$D$39,"0%")</f>
        <v>0.85</v>
      </c>
      <c r="F11" s="340">
        <f>IF('8月'!$E$39&gt;0,'8月'!$E$39,"0.00")</f>
        <v>900</v>
      </c>
      <c r="G11" s="68">
        <f>SUM('8月'!$M$35,'8月'!$O$35)</f>
        <v>24300</v>
      </c>
      <c r="H11" s="69">
        <f>IF('8月'!$G$39&gt;0,'8月'!$G$39,"0.00")</f>
        <v>0.11385199240986717</v>
      </c>
      <c r="I11" s="68">
        <f>'8月'!$H$39</f>
        <v>3.0740037950664139</v>
      </c>
      <c r="J11" s="235">
        <f>'8月'!$B$43</f>
        <v>46872</v>
      </c>
      <c r="K11" s="68">
        <f>'8月'!$C$43</f>
        <v>24300</v>
      </c>
      <c r="L11" s="68">
        <f>'8月'!$D$43</f>
        <v>36.888045540796966</v>
      </c>
      <c r="M11" s="68">
        <f>'8月'!$E$43</f>
        <v>36.888045540796966</v>
      </c>
      <c r="N11" s="70">
        <f>'8月'!$N$39:$O$39</f>
        <v>0</v>
      </c>
      <c r="O11" s="71" t="str">
        <f>IF('8月'!$I$39&gt;0,'8月'!$I$39,"0%")</f>
        <v>0%</v>
      </c>
      <c r="P11" s="70">
        <f>'8月'!$J$39</f>
        <v>0</v>
      </c>
      <c r="Q11" s="239" t="str">
        <f>IF('8月'!$J$43&gt;0,'8月'!$J$43,"0")</f>
        <v>0</v>
      </c>
      <c r="R11" s="239" t="str">
        <f>IF('8月'!$K$43&gt;0,'8月'!$K$43,"0")</f>
        <v>0</v>
      </c>
      <c r="S11" s="237">
        <f>IF(D11="",0,'8月'!$G$43)</f>
        <v>22498.223908918408</v>
      </c>
    </row>
    <row r="12" spans="2:22" x14ac:dyDescent="0.4">
      <c r="B12" s="67" t="s">
        <v>25</v>
      </c>
      <c r="C12" s="196">
        <f>IF('9月'!$B$39&gt;0,'9月'!$B$39,"0")</f>
        <v>300</v>
      </c>
      <c r="D12" s="38">
        <f>IF('9月'!$C$39&gt;0,'9月'!$C$39,"0")</f>
        <v>255</v>
      </c>
      <c r="E12" s="238">
        <f>IF('9月'!$D$39&gt;0,'9月'!$D$39,"0%")</f>
        <v>0.85</v>
      </c>
      <c r="F12" s="340">
        <f>IF('9月'!$E$39&gt;0,'9月'!$E$39,"0.00")</f>
        <v>900</v>
      </c>
      <c r="G12" s="68">
        <f>SUM('9月'!$M$35,'9月'!$O$35)</f>
        <v>24300</v>
      </c>
      <c r="H12" s="69">
        <f>IF('9月'!$G$39&gt;0,'9月'!$G$39,"0.00")</f>
        <v>0.11764705882352941</v>
      </c>
      <c r="I12" s="68">
        <f>'9月'!$H$39</f>
        <v>3.1764705882352939</v>
      </c>
      <c r="J12" s="235">
        <f>'9月'!$B$43</f>
        <v>45360</v>
      </c>
      <c r="K12" s="68">
        <f>'9月'!$C$43</f>
        <v>24300</v>
      </c>
      <c r="L12" s="68">
        <f>'9月'!$D$43</f>
        <v>38.117647058823529</v>
      </c>
      <c r="M12" s="68">
        <f>'9月'!$E$43</f>
        <v>38.117647058823529</v>
      </c>
      <c r="N12" s="70">
        <f>'9月'!$N$39:$O$39</f>
        <v>0</v>
      </c>
      <c r="O12" s="71" t="str">
        <f>IF('9月'!$I$39&gt;0,'9月'!$I$39,"0%")</f>
        <v>0%</v>
      </c>
      <c r="P12" s="70">
        <f>'9月'!$J$39</f>
        <v>0</v>
      </c>
      <c r="Q12" s="239" t="str">
        <f>IF('9月'!$J$43&gt;0,'9月'!$J$43,"0")</f>
        <v>0</v>
      </c>
      <c r="R12" s="239" t="str">
        <f>IF('9月'!$K$43&gt;0,'9月'!$K$43,"0")</f>
        <v>0</v>
      </c>
      <c r="S12" s="237">
        <f>IF(D12="",0,'9月'!$G$43)</f>
        <v>20983.76470588235</v>
      </c>
    </row>
    <row r="13" spans="2:22" x14ac:dyDescent="0.4">
      <c r="B13" s="67" t="s">
        <v>26</v>
      </c>
      <c r="C13" s="196">
        <f>IF('10月'!$B$39&gt;0,'10月'!$B$39,"0")</f>
        <v>300</v>
      </c>
      <c r="D13" s="38">
        <f>IF('10月'!$C$39&gt;0,'10月'!$C$39,"0")</f>
        <v>255</v>
      </c>
      <c r="E13" s="238">
        <f>IF('10月'!$D$39&gt;0,'10月'!$D$39,"0%")</f>
        <v>0.85</v>
      </c>
      <c r="F13" s="340">
        <f>IF('10月'!$E$39&gt;0,'10月'!$E$39,"0.00")</f>
        <v>900</v>
      </c>
      <c r="G13" s="68">
        <f>SUM('10月'!$M$35,'10月'!$O$35)</f>
        <v>24300</v>
      </c>
      <c r="H13" s="69">
        <f>IF('10月'!$G$39&gt;0,'10月'!$G$39,"0.00")</f>
        <v>0.11385199240986717</v>
      </c>
      <c r="I13" s="68">
        <f>'10月'!$H$39</f>
        <v>3.0740037950664139</v>
      </c>
      <c r="J13" s="235">
        <f>'10月'!$B$43</f>
        <v>46872</v>
      </c>
      <c r="K13" s="68">
        <f>'10月'!$C$43</f>
        <v>24300</v>
      </c>
      <c r="L13" s="68">
        <f>'10月'!$D$43</f>
        <v>36.888045540796966</v>
      </c>
      <c r="M13" s="68">
        <f>'10月'!$E$43</f>
        <v>36.888045540796966</v>
      </c>
      <c r="N13" s="70">
        <f>'10月'!$N$39:$O$39</f>
        <v>0</v>
      </c>
      <c r="O13" s="71" t="str">
        <f>IF('10月'!$I$39&gt;0,'10月'!$I$39,"0%")</f>
        <v>0%</v>
      </c>
      <c r="P13" s="70">
        <f>'10月'!$J$39</f>
        <v>0</v>
      </c>
      <c r="Q13" s="239" t="str">
        <f>IF('10月'!$J$43&gt;0,'10月'!$J$43,"0")</f>
        <v>0</v>
      </c>
      <c r="R13" s="239" t="str">
        <f>IF('10月'!$K$43&gt;0,'10月'!$K$43,"0")</f>
        <v>0</v>
      </c>
      <c r="S13" s="237">
        <f>IF(D13="",0,'10月'!$G$43)</f>
        <v>22498.223908918408</v>
      </c>
    </row>
    <row r="14" spans="2:22" x14ac:dyDescent="0.4">
      <c r="B14" s="67" t="s">
        <v>27</v>
      </c>
      <c r="C14" s="196">
        <f>IF('11月'!$B$39&gt;0,'11月'!$B$39,"0")</f>
        <v>300</v>
      </c>
      <c r="D14" s="38">
        <f>IF('11月'!$C$39&gt;0,'11月'!$C$39,"0")</f>
        <v>255</v>
      </c>
      <c r="E14" s="238">
        <f>IF('11月'!$D$39&gt;0,'11月'!$D$39,"0%")</f>
        <v>0.85</v>
      </c>
      <c r="F14" s="340">
        <f>IF('11月'!$E$39&gt;0,'11月'!$E$39,"0.00")</f>
        <v>900</v>
      </c>
      <c r="G14" s="68">
        <f>SUM('11月'!$M$35,'11月'!$O$35)</f>
        <v>24300</v>
      </c>
      <c r="H14" s="69">
        <f>IF('11月'!$G$39&gt;0,'11月'!$G$39,"0.00")</f>
        <v>0.11764705882352941</v>
      </c>
      <c r="I14" s="68">
        <f>'11月'!$H$39</f>
        <v>3.1764705882352939</v>
      </c>
      <c r="J14" s="235">
        <f>'11月'!$B$43</f>
        <v>45360</v>
      </c>
      <c r="K14" s="68">
        <f>'11月'!$C$43</f>
        <v>24300</v>
      </c>
      <c r="L14" s="68">
        <f>'11月'!$D$43</f>
        <v>38.117647058823529</v>
      </c>
      <c r="M14" s="68">
        <f>'11月'!$E$43</f>
        <v>38.117647058823529</v>
      </c>
      <c r="N14" s="70">
        <f>'11月'!$N$39:$O$39</f>
        <v>0</v>
      </c>
      <c r="O14" s="71" t="str">
        <f>IF('11月'!$I$39&gt;0,'11月'!$I$39,"0%")</f>
        <v>0%</v>
      </c>
      <c r="P14" s="70">
        <f>'11月'!$J$39</f>
        <v>0</v>
      </c>
      <c r="Q14" s="239" t="str">
        <f>IF('11月'!$J$43&gt;0,'11月'!$J$43,"0")</f>
        <v>0</v>
      </c>
      <c r="R14" s="239" t="str">
        <f>IF('11月'!$K$43&gt;0,'11月'!$K$43,"0")</f>
        <v>0</v>
      </c>
      <c r="S14" s="237">
        <f>IF(D14="",0,'11月'!$G$43)</f>
        <v>20983.76470588235</v>
      </c>
    </row>
    <row r="15" spans="2:22" ht="15.75" thickBot="1" x14ac:dyDescent="0.45">
      <c r="B15" s="345" t="s">
        <v>28</v>
      </c>
      <c r="C15" s="346">
        <f>IF('12月'!$B$39&gt;0,'12月'!$B$39,"0")</f>
        <v>300</v>
      </c>
      <c r="D15" s="343">
        <f>IF('12月'!$C$39&gt;0,'12月'!$C$39,"0")</f>
        <v>255</v>
      </c>
      <c r="E15" s="344">
        <f>IF('12月'!$D$39&gt;0,'12月'!$D$39,"0%")</f>
        <v>0.85</v>
      </c>
      <c r="F15" s="342">
        <f>IF('12月'!$E$39&gt;0,'12月'!$E$39,"0.00")</f>
        <v>900</v>
      </c>
      <c r="G15" s="68">
        <f>SUM('12月'!$M$35,'12月'!$O$35)</f>
        <v>24300</v>
      </c>
      <c r="H15" s="348">
        <f>IF('12月'!$G$39&gt;0,'12月'!$G$39,"0.00")</f>
        <v>0.11385199240986717</v>
      </c>
      <c r="I15" s="347">
        <f>'12月'!$H$39</f>
        <v>3.0740037950664139</v>
      </c>
      <c r="J15" s="349">
        <f>'12月'!$B$43</f>
        <v>46872</v>
      </c>
      <c r="K15" s="347">
        <f>'12月'!$C$43</f>
        <v>24300</v>
      </c>
      <c r="L15" s="347">
        <f>'12月'!$D$43</f>
        <v>36.888045540796966</v>
      </c>
      <c r="M15" s="347">
        <f>'12月'!$E$43</f>
        <v>36.888045540796966</v>
      </c>
      <c r="N15" s="350">
        <f>'12月'!$N$39:$O$39</f>
        <v>0</v>
      </c>
      <c r="O15" s="351" t="str">
        <f>IF('12月'!$I$39&gt;0,'12月'!$I$39,"0%")</f>
        <v>0%</v>
      </c>
      <c r="P15" s="350">
        <f>'12月'!$J$39</f>
        <v>0</v>
      </c>
      <c r="Q15" s="352" t="str">
        <f>IF('12月'!$J$43&gt;0,'12月'!$J$43,"0")</f>
        <v>0</v>
      </c>
      <c r="R15" s="352" t="str">
        <f>IF('12月'!$K$43&gt;0,'12月'!$K$43,"0")</f>
        <v>0</v>
      </c>
      <c r="S15" s="353">
        <f>IF(D15="",0,'12月'!$G$43)</f>
        <v>22498.223908918408</v>
      </c>
    </row>
    <row r="16" spans="2:22" ht="15.75" thickBot="1" x14ac:dyDescent="0.45">
      <c r="B16" s="356" t="s">
        <v>29</v>
      </c>
      <c r="C16" s="354"/>
      <c r="D16" s="354"/>
      <c r="E16" s="50"/>
      <c r="F16" s="355">
        <f>IF(SUM(F4:F15)=0,"0",SUM(F4:F15))</f>
        <v>10800</v>
      </c>
      <c r="G16" s="341">
        <f>SUM(G4:G15)</f>
        <v>291606</v>
      </c>
      <c r="H16" s="52"/>
      <c r="I16" s="51">
        <f>SUM(I4:I15)</f>
        <v>37.628029276226627</v>
      </c>
      <c r="J16" s="236">
        <f>SUM(J4:J15)</f>
        <v>551880</v>
      </c>
      <c r="K16" s="51">
        <f>SUM(K4:K15)</f>
        <v>291606</v>
      </c>
      <c r="L16" s="53"/>
      <c r="M16" s="53"/>
      <c r="N16" s="54">
        <f>SUM(N4:N15)</f>
        <v>0</v>
      </c>
      <c r="O16" s="36"/>
      <c r="P16" s="36"/>
      <c r="Q16" s="240" t="str">
        <f>IF(SUM(Q4:Q15)=0,"0",SUM(Q4:Q15))</f>
        <v>0</v>
      </c>
      <c r="R16" s="241" t="str">
        <f>IF(SUM(R4:R15)=0,"0",SUM(R4:R15))</f>
        <v>0</v>
      </c>
      <c r="S16" s="65">
        <f>SUM(S4:S15)</f>
        <v>259370.9272973706</v>
      </c>
    </row>
    <row r="17" spans="2:19" ht="15.75" thickBot="1" x14ac:dyDescent="0.45"/>
    <row r="18" spans="2:19" ht="15.75" thickBot="1" x14ac:dyDescent="0.45">
      <c r="C18" s="323" t="s">
        <v>30</v>
      </c>
      <c r="D18" s="324"/>
      <c r="E18" s="324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5"/>
    </row>
    <row r="19" spans="2:19" ht="45.75" thickBot="1" x14ac:dyDescent="0.45">
      <c r="B19" s="326"/>
      <c r="C19" s="15" t="s">
        <v>31</v>
      </c>
      <c r="D19" s="16" t="s">
        <v>32</v>
      </c>
      <c r="E19" s="16" t="s">
        <v>4</v>
      </c>
      <c r="F19" s="16" t="s">
        <v>138</v>
      </c>
      <c r="G19" s="20" t="s">
        <v>33</v>
      </c>
      <c r="H19" s="16" t="s">
        <v>49</v>
      </c>
      <c r="I19" s="20" t="s">
        <v>34</v>
      </c>
      <c r="J19" s="22" t="s">
        <v>35</v>
      </c>
      <c r="K19" s="20" t="s">
        <v>36</v>
      </c>
      <c r="L19" s="20" t="s">
        <v>9</v>
      </c>
      <c r="M19" s="20" t="s">
        <v>10</v>
      </c>
      <c r="N19" s="21" t="s">
        <v>37</v>
      </c>
      <c r="O19" s="21" t="s">
        <v>38</v>
      </c>
      <c r="P19" s="21" t="s">
        <v>39</v>
      </c>
      <c r="Q19" s="39" t="s">
        <v>40</v>
      </c>
      <c r="R19" s="39" t="s">
        <v>41</v>
      </c>
      <c r="S19" s="24" t="s">
        <v>42</v>
      </c>
    </row>
    <row r="20" spans="2:19" ht="15.75" thickBot="1" x14ac:dyDescent="0.45">
      <c r="B20" s="59" t="s">
        <v>43</v>
      </c>
      <c r="C20" s="55">
        <f>IF(SUM(C4:C15)&gt;0,SUMIF(C4:C15,"&gt;0",C4:C15)/COUNTIF(C4:C15,"&gt;0"),"0")</f>
        <v>300</v>
      </c>
      <c r="D20" s="55">
        <f>IF(SUM(D4:D15)&gt;0,SUMIF(D4:D15,"&gt;0",D4:D15)/COUNTIF(D4:D15,"&gt;0"),"0")</f>
        <v>255</v>
      </c>
      <c r="E20" s="56">
        <f>IF(SUM(E4:E15)&gt;0,SUMIF(E4:E15,"&gt;0",E4:E15)/COUNTIF(E4:E15,"&gt;0"),"0%")</f>
        <v>0.84999999999999976</v>
      </c>
      <c r="F20" s="57">
        <f>IF(SUM(F4:F15)&gt;0,SUMIF(F4:F15,"&gt;0",F4:F15)/COUNTIF(F4:F15,"&gt;0"),"0")</f>
        <v>900</v>
      </c>
      <c r="G20" s="61">
        <f t="shared" ref="G20:M20" si="0">IF(SUM(G4:G15)&gt;0,SUMIF(G4:G15,"&gt;0",G4:G15)/COUNTIF(G4:G15,"&gt;0"),0)</f>
        <v>24300.5</v>
      </c>
      <c r="H20" s="58">
        <f t="shared" si="0"/>
        <v>0.11613355019427125</v>
      </c>
      <c r="I20" s="61">
        <f t="shared" si="0"/>
        <v>3.1356691063522191</v>
      </c>
      <c r="J20" s="62">
        <f t="shared" si="0"/>
        <v>45990</v>
      </c>
      <c r="K20" s="61">
        <f t="shared" si="0"/>
        <v>24300.5</v>
      </c>
      <c r="L20" s="61">
        <f t="shared" si="0"/>
        <v>37.62802927622662</v>
      </c>
      <c r="M20" s="61">
        <f t="shared" si="0"/>
        <v>37.62802927622662</v>
      </c>
      <c r="N20" s="60">
        <f>IF(ISNUMBER(D20),SUM(N4:N15)/COUNT(N4:N15),0)</f>
        <v>0</v>
      </c>
      <c r="O20" s="64" t="str">
        <f>IF(SUM(O4:O15)=0,"0%",SUM(O4:O15)/COUNT(O4:O15))</f>
        <v>0%</v>
      </c>
      <c r="P20" s="60">
        <f>IF(ISNUMBER(D20),SUM(P4:P15)/COUNT(P4:P15),0)</f>
        <v>0</v>
      </c>
      <c r="Q20" s="63" t="e">
        <f>IF(ISNUMBER(E20),SUM(Q4:Q15)/COUNT(Q4:Q15),"0")</f>
        <v>#DIV/0!</v>
      </c>
      <c r="R20" s="63" t="str">
        <f>IF(ISNUMBER(R16),SUM(R4:R15)/COUNT(R4:R15),"0")</f>
        <v>0</v>
      </c>
      <c r="S20" s="327">
        <f>IF(S16=0,0,S16/COUNT(S4:S15))</f>
        <v>21614.243941447548</v>
      </c>
    </row>
    <row r="21" spans="2:19" ht="15.75" thickBot="1" x14ac:dyDescent="0.45"/>
    <row r="22" spans="2:19" ht="15.75" thickBot="1" x14ac:dyDescent="0.45">
      <c r="C22" s="243" t="s">
        <v>44</v>
      </c>
      <c r="D22" s="244"/>
      <c r="E22" s="244"/>
      <c r="F22" s="244"/>
      <c r="G22" s="244"/>
      <c r="H22" s="244"/>
      <c r="I22" s="244"/>
      <c r="J22" s="244"/>
      <c r="K22" s="245"/>
      <c r="L22" s="328"/>
      <c r="M22" s="328"/>
    </row>
    <row r="23" spans="2:19" ht="30.75" thickBot="1" x14ac:dyDescent="0.45">
      <c r="B23" s="326"/>
      <c r="C23" s="14" t="s">
        <v>45</v>
      </c>
      <c r="D23" s="16" t="s">
        <v>114</v>
      </c>
      <c r="E23" s="20" t="s">
        <v>115</v>
      </c>
      <c r="F23" s="22" t="s">
        <v>46</v>
      </c>
      <c r="G23" s="20" t="s">
        <v>47</v>
      </c>
      <c r="H23" s="21" t="s">
        <v>11</v>
      </c>
      <c r="I23" s="39" t="s">
        <v>40</v>
      </c>
      <c r="J23" s="39" t="s">
        <v>41</v>
      </c>
      <c r="K23" s="24" t="s">
        <v>48</v>
      </c>
      <c r="N23" s="329"/>
      <c r="O23" s="329"/>
      <c r="P23" s="329"/>
      <c r="Q23" s="329"/>
      <c r="R23" s="329"/>
    </row>
    <row r="24" spans="2:19" ht="15.75" thickBot="1" x14ac:dyDescent="0.45">
      <c r="B24" s="59" t="s">
        <v>43</v>
      </c>
      <c r="C24" s="55">
        <f>IF(SUM(D4:D15)&gt;0,SUM(D4:D15),"0")</f>
        <v>3060</v>
      </c>
      <c r="D24" s="55">
        <f>F16</f>
        <v>10800</v>
      </c>
      <c r="E24" s="330">
        <f>G16</f>
        <v>291606</v>
      </c>
      <c r="F24" s="331">
        <f>J16</f>
        <v>551880</v>
      </c>
      <c r="G24" s="330">
        <f>K16</f>
        <v>291606</v>
      </c>
      <c r="H24" s="332">
        <f>N16</f>
        <v>0</v>
      </c>
      <c r="I24" s="333" t="str">
        <f>Q16</f>
        <v>0</v>
      </c>
      <c r="J24" s="333" t="str">
        <f>R16</f>
        <v>0</v>
      </c>
      <c r="K24" s="334">
        <f>S16</f>
        <v>259370.9272973706</v>
      </c>
      <c r="L24" s="335"/>
      <c r="M24" s="335"/>
      <c r="P24" s="336"/>
    </row>
    <row r="26" spans="2:19" ht="15.75" thickBot="1" x14ac:dyDescent="0.45"/>
    <row r="27" spans="2:19" ht="15.75" thickBot="1" x14ac:dyDescent="0.45">
      <c r="C27" s="33" t="s">
        <v>117</v>
      </c>
      <c r="D27" s="34" t="s">
        <v>118</v>
      </c>
      <c r="E27" s="34" t="s">
        <v>119</v>
      </c>
      <c r="F27" s="35" t="s">
        <v>120</v>
      </c>
    </row>
    <row r="28" spans="2:19" x14ac:dyDescent="0.4">
      <c r="C28" s="337" t="s">
        <v>121</v>
      </c>
      <c r="D28" s="26" t="s">
        <v>122</v>
      </c>
      <c r="E28" s="26" t="s">
        <v>139</v>
      </c>
      <c r="F28" s="27" t="s">
        <v>123</v>
      </c>
    </row>
    <row r="29" spans="2:19" x14ac:dyDescent="0.4">
      <c r="C29" s="338" t="s">
        <v>124</v>
      </c>
      <c r="D29" s="28" t="s">
        <v>125</v>
      </c>
      <c r="E29" s="28" t="s">
        <v>140</v>
      </c>
      <c r="F29" s="29" t="s">
        <v>126</v>
      </c>
    </row>
    <row r="30" spans="2:19" x14ac:dyDescent="0.4">
      <c r="C30" s="339" t="s">
        <v>127</v>
      </c>
      <c r="D30" s="30" t="s">
        <v>128</v>
      </c>
      <c r="E30" s="30" t="s">
        <v>141</v>
      </c>
      <c r="F30" s="31" t="s">
        <v>129</v>
      </c>
    </row>
    <row r="31" spans="2:19" x14ac:dyDescent="0.4">
      <c r="C31" s="338" t="s">
        <v>130</v>
      </c>
      <c r="D31" s="28" t="s">
        <v>144</v>
      </c>
      <c r="E31" s="28" t="s">
        <v>131</v>
      </c>
      <c r="F31" s="29" t="s">
        <v>132</v>
      </c>
    </row>
    <row r="32" spans="2:19" x14ac:dyDescent="0.4">
      <c r="C32" s="339" t="s">
        <v>133</v>
      </c>
      <c r="D32" s="30" t="s">
        <v>134</v>
      </c>
      <c r="E32" s="30" t="s">
        <v>142</v>
      </c>
      <c r="F32" s="31" t="s">
        <v>135</v>
      </c>
    </row>
    <row r="33" spans="3:6" ht="19.5" thickBot="1" x14ac:dyDescent="0.45">
      <c r="C33" s="320" t="s">
        <v>136</v>
      </c>
      <c r="D33" s="32" t="s">
        <v>137</v>
      </c>
      <c r="E33" s="32" t="s">
        <v>143</v>
      </c>
      <c r="F33" s="25"/>
    </row>
  </sheetData>
  <sheetProtection algorithmName="SHA-512" hashValue="FDMRU1P04ajbiKdGmOGi8aymM2+dMyPhfjkS6YdPHkZmlyjqMRMCiQcWYFPTNyow/WLOgycVblKdKYfa+GIA9A==" saltValue="r58h1gP9XbINm0q23XlTqw==" spinCount="100000" sheet="1" objects="1" scenarios="1"/>
  <mergeCells count="5">
    <mergeCell ref="C22:K22"/>
    <mergeCell ref="B2:N2"/>
    <mergeCell ref="O2:P2"/>
    <mergeCell ref="Q2:R2"/>
    <mergeCell ref="C18:S18"/>
  </mergeCells>
  <phoneticPr fontId="2"/>
  <printOptions horizontalCentered="1"/>
  <pageMargins left="0.7" right="0.7" top="0.75" bottom="0.75" header="0.3" footer="0.3"/>
  <pageSetup scale="56" orientation="landscape" r:id="rId1"/>
  <headerFooter>
    <oddFooter>&amp;L&amp;F&amp;C&amp;D&amp;R&amp;A 2014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zoomScale="85" zoomScaleNormal="85" zoomScalePageLayoutView="75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4" si="0">I49</f>
        <v>255</v>
      </c>
      <c r="D4" s="205"/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>
        <v>3</v>
      </c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8"/>
      <c r="E5" s="202">
        <f t="shared" ref="E5:E34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6"/>
      <c r="N5" s="197"/>
      <c r="O5" s="216"/>
      <c r="P5" s="216"/>
      <c r="Q5" s="176"/>
      <c r="R5" s="216"/>
      <c r="S5" s="176"/>
      <c r="T5" s="219"/>
      <c r="U5" s="177"/>
      <c r="V5" s="169"/>
      <c r="W5" s="234">
        <f t="shared" ref="W5:W34" si="2">V5*U5</f>
        <v>0</v>
      </c>
      <c r="X5" s="178"/>
      <c r="Y5" s="171"/>
      <c r="Z5" s="234">
        <f t="shared" ref="Z5:Z34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4" si="4">B5</f>
        <v>300</v>
      </c>
      <c r="C6" s="207">
        <f t="shared" si="0"/>
        <v>255</v>
      </c>
      <c r="D6" s="208"/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6"/>
      <c r="N6" s="197"/>
      <c r="O6" s="216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8"/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6"/>
      <c r="N7" s="197"/>
      <c r="O7" s="216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8"/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6"/>
      <c r="N8" s="197"/>
      <c r="O8" s="216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8"/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6"/>
      <c r="N9" s="197"/>
      <c r="O9" s="216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8"/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6"/>
      <c r="N10" s="197"/>
      <c r="O10" s="216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8"/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6"/>
      <c r="N11" s="197"/>
      <c r="O11" s="216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8"/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6"/>
      <c r="N12" s="197"/>
      <c r="O12" s="216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8"/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6"/>
      <c r="N13" s="197"/>
      <c r="O13" s="216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8"/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6"/>
      <c r="N14" s="197"/>
      <c r="O14" s="216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8"/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6"/>
      <c r="N15" s="197"/>
      <c r="O15" s="216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8"/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6"/>
      <c r="N16" s="197"/>
      <c r="O16" s="216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8"/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6"/>
      <c r="N17" s="197"/>
      <c r="O17" s="216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8"/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6"/>
      <c r="N18" s="197"/>
      <c r="O18" s="216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8"/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6"/>
      <c r="N19" s="197"/>
      <c r="O19" s="216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8"/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6"/>
      <c r="N20" s="197"/>
      <c r="O20" s="216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8"/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6"/>
      <c r="N21" s="197"/>
      <c r="O21" s="216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8"/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6"/>
      <c r="N22" s="197"/>
      <c r="O22" s="216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8"/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6"/>
      <c r="N23" s="197"/>
      <c r="O23" s="216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8"/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6"/>
      <c r="N24" s="197"/>
      <c r="O24" s="216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8"/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6"/>
      <c r="N25" s="197"/>
      <c r="O25" s="216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8"/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6"/>
      <c r="N26" s="197"/>
      <c r="O26" s="216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8"/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6"/>
      <c r="N27" s="197"/>
      <c r="O27" s="216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8"/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6"/>
      <c r="N28" s="197"/>
      <c r="O28" s="216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8"/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6"/>
      <c r="N29" s="197"/>
      <c r="O29" s="216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8"/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6"/>
      <c r="N30" s="197"/>
      <c r="O30" s="216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8"/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6"/>
      <c r="N31" s="197"/>
      <c r="O31" s="216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>
        <v>29</v>
      </c>
      <c r="B32" s="222">
        <f t="shared" si="4"/>
        <v>300</v>
      </c>
      <c r="C32" s="207">
        <f t="shared" si="0"/>
        <v>255</v>
      </c>
      <c r="D32" s="208"/>
      <c r="E32" s="202">
        <f t="shared" si="1"/>
        <v>255</v>
      </c>
      <c r="F32" s="102"/>
      <c r="G32" s="160">
        <v>21</v>
      </c>
      <c r="H32" s="212">
        <v>1512</v>
      </c>
      <c r="I32" s="163"/>
      <c r="J32" s="213"/>
      <c r="K32" s="164"/>
      <c r="L32" s="197"/>
      <c r="M32" s="216"/>
      <c r="N32" s="197"/>
      <c r="O32" s="216"/>
      <c r="P32" s="216"/>
      <c r="Q32" s="176"/>
      <c r="R32" s="216"/>
      <c r="S32" s="176"/>
      <c r="T32" s="219"/>
      <c r="U32" s="177"/>
      <c r="V32" s="169"/>
      <c r="W32" s="234">
        <f t="shared" si="2"/>
        <v>0</v>
      </c>
      <c r="X32" s="178"/>
      <c r="Y32" s="171"/>
      <c r="Z32" s="234">
        <f t="shared" si="3"/>
        <v>0</v>
      </c>
      <c r="AA32" s="178"/>
      <c r="AB32" s="179"/>
      <c r="AC32" s="180"/>
      <c r="AD32" s="181"/>
      <c r="AE32" s="181"/>
      <c r="AF32" s="181"/>
      <c r="AG32" s="181"/>
      <c r="AH32" s="181"/>
      <c r="AI32" s="181"/>
      <c r="AJ32" s="181"/>
      <c r="AK32" s="181"/>
      <c r="AL32" s="182"/>
    </row>
    <row r="33" spans="1:38" x14ac:dyDescent="0.4">
      <c r="A33" s="99">
        <v>30</v>
      </c>
      <c r="B33" s="222">
        <f t="shared" si="4"/>
        <v>300</v>
      </c>
      <c r="C33" s="207">
        <f t="shared" si="0"/>
        <v>255</v>
      </c>
      <c r="D33" s="208"/>
      <c r="E33" s="202">
        <f t="shared" si="1"/>
        <v>255</v>
      </c>
      <c r="F33" s="102"/>
      <c r="G33" s="160">
        <v>21</v>
      </c>
      <c r="H33" s="212">
        <v>1512</v>
      </c>
      <c r="I33" s="163"/>
      <c r="J33" s="213"/>
      <c r="K33" s="164"/>
      <c r="L33" s="197"/>
      <c r="M33" s="216"/>
      <c r="N33" s="197"/>
      <c r="O33" s="216"/>
      <c r="P33" s="216"/>
      <c r="Q33" s="176"/>
      <c r="R33" s="216"/>
      <c r="S33" s="176"/>
      <c r="T33" s="219"/>
      <c r="U33" s="177"/>
      <c r="V33" s="169"/>
      <c r="W33" s="234">
        <f t="shared" si="2"/>
        <v>0</v>
      </c>
      <c r="X33" s="178"/>
      <c r="Y33" s="171"/>
      <c r="Z33" s="234">
        <f t="shared" si="3"/>
        <v>0</v>
      </c>
      <c r="AA33" s="178"/>
      <c r="AB33" s="179"/>
      <c r="AC33" s="180"/>
      <c r="AD33" s="181"/>
      <c r="AE33" s="181"/>
      <c r="AF33" s="181"/>
      <c r="AG33" s="181"/>
      <c r="AH33" s="181"/>
      <c r="AI33" s="181"/>
      <c r="AJ33" s="181"/>
      <c r="AK33" s="181"/>
      <c r="AL33" s="182"/>
    </row>
    <row r="34" spans="1:38" ht="15.75" thickBot="1" x14ac:dyDescent="0.45">
      <c r="A34" s="113">
        <v>31</v>
      </c>
      <c r="B34" s="223">
        <f t="shared" si="4"/>
        <v>300</v>
      </c>
      <c r="C34" s="210">
        <f t="shared" si="0"/>
        <v>255</v>
      </c>
      <c r="D34" s="211"/>
      <c r="E34" s="203">
        <f t="shared" si="1"/>
        <v>255</v>
      </c>
      <c r="F34" s="116"/>
      <c r="G34" s="160">
        <v>21</v>
      </c>
      <c r="H34" s="212">
        <v>1512</v>
      </c>
      <c r="I34" s="165"/>
      <c r="J34" s="214"/>
      <c r="K34" s="166"/>
      <c r="L34" s="197"/>
      <c r="M34" s="217"/>
      <c r="N34" s="197"/>
      <c r="O34" s="217"/>
      <c r="P34" s="217"/>
      <c r="Q34" s="183"/>
      <c r="R34" s="217"/>
      <c r="S34" s="183"/>
      <c r="T34" s="220"/>
      <c r="U34" s="184"/>
      <c r="V34" s="169"/>
      <c r="W34" s="234">
        <f t="shared" si="2"/>
        <v>0</v>
      </c>
      <c r="X34" s="185"/>
      <c r="Y34" s="171"/>
      <c r="Z34" s="234">
        <f t="shared" si="3"/>
        <v>0</v>
      </c>
      <c r="AA34" s="185"/>
      <c r="AB34" s="186"/>
      <c r="AC34" s="187"/>
      <c r="AD34" s="188"/>
      <c r="AE34" s="188"/>
      <c r="AF34" s="188"/>
      <c r="AG34" s="188"/>
      <c r="AH34" s="188"/>
      <c r="AI34" s="188"/>
      <c r="AJ34" s="188"/>
      <c r="AK34" s="188"/>
      <c r="AL34" s="189"/>
    </row>
    <row r="35" spans="1:38" ht="15.75" thickBot="1" x14ac:dyDescent="0.45">
      <c r="A35" s="127"/>
      <c r="B35" s="128" t="s">
        <v>66</v>
      </c>
      <c r="C35" s="129">
        <f>IF(SUM(C4:C34)&gt;0,SUM(C4:C34),0)</f>
        <v>7905</v>
      </c>
      <c r="D35" s="199">
        <f>IF(SUM(D4:D34)&gt;0,SUM(D4:D34),0)</f>
        <v>0</v>
      </c>
      <c r="E35" s="200">
        <f>IF(SUM(E4:E34)&gt;0,SUM(E4:E34),0)</f>
        <v>7905</v>
      </c>
      <c r="F35" s="130"/>
      <c r="G35" s="131">
        <f>IF(SUM(G4:G34)&gt;0,SUM(G4:G34),0)</f>
        <v>651</v>
      </c>
      <c r="H35" s="132">
        <f>IF(SUM(H4:H34)&gt;0,SUM(H4:H34),0)</f>
        <v>46872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3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0.11385199240986717</v>
      </c>
      <c r="H39" s="47">
        <f>IF(AND(SUM(C35)&gt;0,ISNUMBER(M35)),(M35+O35)/SUM(C35),0)</f>
        <v>3.0743833017077797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46872</v>
      </c>
      <c r="C43" s="145">
        <f>IF(SUM(M35,O35,P35,R35,T35)&gt;0,SUM(M35,O35,P35,R35,T35),0)</f>
        <v>24303</v>
      </c>
      <c r="D43" s="145">
        <f>IF(SUM(C35)&gt;0,(M35+O35)/SUM(C35)*12,0)</f>
        <v>36.892599620493357</v>
      </c>
      <c r="E43" s="145">
        <f>IF(SUM(C35)&gt;0,C43/SUM(C35)*12,0)</f>
        <v>36.892599620493357</v>
      </c>
      <c r="F43" s="146">
        <f>IF(SUM(W35,Z35)&gt;0,SUM(W35,Z35),0)</f>
        <v>0</v>
      </c>
      <c r="G43" s="147">
        <f>IF(OR(NOT(B43=""),NOT(C43=""),NOT(F43="")),B43-SUM(C43:F43),"")</f>
        <v>22495.214800759015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>
        <v>29</v>
      </c>
      <c r="B77" s="193"/>
      <c r="C77" s="73"/>
      <c r="D77" s="72">
        <v>255</v>
      </c>
      <c r="E77" s="73"/>
      <c r="F77" s="191"/>
      <c r="G77" s="73"/>
      <c r="H77" s="192"/>
      <c r="I77" s="154">
        <f t="shared" si="6"/>
        <v>255</v>
      </c>
    </row>
    <row r="78" spans="1:9" x14ac:dyDescent="0.4">
      <c r="A78" s="99">
        <v>30</v>
      </c>
      <c r="B78" s="193"/>
      <c r="C78" s="73"/>
      <c r="D78" s="72">
        <v>255</v>
      </c>
      <c r="E78" s="73"/>
      <c r="F78" s="191"/>
      <c r="G78" s="73"/>
      <c r="H78" s="192"/>
      <c r="I78" s="154">
        <f t="shared" si="6"/>
        <v>255</v>
      </c>
    </row>
    <row r="79" spans="1:9" ht="15.75" thickBot="1" x14ac:dyDescent="0.45">
      <c r="A79" s="113">
        <v>31</v>
      </c>
      <c r="B79" s="194"/>
      <c r="C79" s="74"/>
      <c r="D79" s="72">
        <v>255</v>
      </c>
      <c r="E79" s="74"/>
      <c r="F79" s="191"/>
      <c r="G79" s="74"/>
      <c r="H79" s="195"/>
      <c r="I79" s="156">
        <f t="shared" si="6"/>
        <v>255</v>
      </c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7905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7905</v>
      </c>
    </row>
  </sheetData>
  <sheetProtection algorithmName="SHA-512" hashValue="OKp/QOK0zlscZRPaX3d2dmsmpbIT4filJBIt15NrE/ohXs7gLvPPqnfONkTK7c4YgWtEx7Mztm0Jdz091345hQ==" saltValue="WXOIdoriH5R7wIH5KQ1EoQ==" spinCount="100000" sheet="1" objects="1" scenarios="1"/>
  <mergeCells count="34">
    <mergeCell ref="A46:A48"/>
    <mergeCell ref="B47:H47"/>
    <mergeCell ref="B46:I46"/>
    <mergeCell ref="I47:I48"/>
    <mergeCell ref="A1:A3"/>
    <mergeCell ref="B37:H37"/>
    <mergeCell ref="I37:J37"/>
    <mergeCell ref="B41:G41"/>
    <mergeCell ref="J41:K41"/>
    <mergeCell ref="B1:B2"/>
    <mergeCell ref="AC1:AL1"/>
    <mergeCell ref="C2:E2"/>
    <mergeCell ref="G2:H2"/>
    <mergeCell ref="I2:J2"/>
    <mergeCell ref="K2:K3"/>
    <mergeCell ref="L2:M2"/>
    <mergeCell ref="Q2:R2"/>
    <mergeCell ref="S2:T2"/>
    <mergeCell ref="U2:W2"/>
    <mergeCell ref="X2:AA2"/>
    <mergeCell ref="C1:E1"/>
    <mergeCell ref="G1:K1"/>
    <mergeCell ref="L1:T1"/>
    <mergeCell ref="U1:AB1"/>
    <mergeCell ref="AB2:AB3"/>
    <mergeCell ref="AD2:AD3"/>
    <mergeCell ref="N39:O39"/>
    <mergeCell ref="N38:O38"/>
    <mergeCell ref="K37:O37"/>
    <mergeCell ref="AE2:AL2"/>
    <mergeCell ref="N2:O2"/>
    <mergeCell ref="L38:M38"/>
    <mergeCell ref="L39:M39"/>
    <mergeCell ref="AC2:AC3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zoomScale="85" zoomScaleNormal="85" zoomScalePageLayoutView="75" workbookViewId="0">
      <pane xSplit="1" ySplit="3" topLeftCell="B21" activePane="bottomRight" state="frozen"/>
      <selection pane="topRight" activeCell="B1" sqref="B1"/>
      <selection pane="bottomLeft" activeCell="A4" sqref="A4"/>
      <selection pane="bottomRight" activeCell="N9" sqref="N9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1" si="0">I49</f>
        <v>255</v>
      </c>
      <c r="D4" s="205"/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/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8"/>
      <c r="E5" s="202">
        <f t="shared" ref="E5:E31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6"/>
      <c r="N5" s="197"/>
      <c r="O5" s="216"/>
      <c r="P5" s="216"/>
      <c r="Q5" s="176"/>
      <c r="R5" s="216"/>
      <c r="S5" s="176"/>
      <c r="T5" s="219"/>
      <c r="U5" s="177"/>
      <c r="V5" s="169"/>
      <c r="W5" s="234">
        <f t="shared" ref="W5:W31" si="2">V5*U5</f>
        <v>0</v>
      </c>
      <c r="X5" s="178"/>
      <c r="Y5" s="171"/>
      <c r="Z5" s="234">
        <f t="shared" ref="Z5:Z31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1" si="4">B5</f>
        <v>300</v>
      </c>
      <c r="C6" s="207">
        <f t="shared" si="0"/>
        <v>255</v>
      </c>
      <c r="D6" s="208"/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6"/>
      <c r="N6" s="197"/>
      <c r="O6" s="216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8"/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6"/>
      <c r="N7" s="197"/>
      <c r="O7" s="216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8"/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6"/>
      <c r="N8" s="197"/>
      <c r="O8" s="216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8"/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6"/>
      <c r="N9" s="197"/>
      <c r="O9" s="216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8"/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6"/>
      <c r="N10" s="197"/>
      <c r="O10" s="216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8"/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6"/>
      <c r="N11" s="197"/>
      <c r="O11" s="216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8"/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6"/>
      <c r="N12" s="197"/>
      <c r="O12" s="216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8"/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6"/>
      <c r="N13" s="197"/>
      <c r="O13" s="216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8"/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6"/>
      <c r="N14" s="197"/>
      <c r="O14" s="216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8"/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6"/>
      <c r="N15" s="197"/>
      <c r="O15" s="216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8"/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6"/>
      <c r="N16" s="197"/>
      <c r="O16" s="216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8"/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6"/>
      <c r="N17" s="197"/>
      <c r="O17" s="216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8"/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6"/>
      <c r="N18" s="197"/>
      <c r="O18" s="216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8"/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6"/>
      <c r="N19" s="197"/>
      <c r="O19" s="216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8"/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6"/>
      <c r="N20" s="197"/>
      <c r="O20" s="216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8"/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6"/>
      <c r="N21" s="197"/>
      <c r="O21" s="216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8"/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6"/>
      <c r="N22" s="197"/>
      <c r="O22" s="216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8"/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6"/>
      <c r="N23" s="197"/>
      <c r="O23" s="216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8"/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6"/>
      <c r="N24" s="197"/>
      <c r="O24" s="216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8"/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6"/>
      <c r="N25" s="197"/>
      <c r="O25" s="216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8"/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6"/>
      <c r="N26" s="197"/>
      <c r="O26" s="216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8"/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6"/>
      <c r="N27" s="197"/>
      <c r="O27" s="216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8"/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6"/>
      <c r="N28" s="197"/>
      <c r="O28" s="216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8"/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6"/>
      <c r="N29" s="197"/>
      <c r="O29" s="216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8"/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6"/>
      <c r="N30" s="197"/>
      <c r="O30" s="216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8"/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6"/>
      <c r="N31" s="197"/>
      <c r="O31" s="216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/>
      <c r="B32" s="206"/>
      <c r="C32" s="207"/>
      <c r="D32" s="225"/>
      <c r="E32" s="202"/>
      <c r="F32" s="102"/>
      <c r="G32" s="103"/>
      <c r="H32" s="228"/>
      <c r="I32" s="104"/>
      <c r="J32" s="228"/>
      <c r="K32" s="105"/>
      <c r="L32" s="227"/>
      <c r="M32" s="229"/>
      <c r="N32" s="227"/>
      <c r="O32" s="229"/>
      <c r="P32" s="229"/>
      <c r="Q32" s="106"/>
      <c r="R32" s="229"/>
      <c r="S32" s="106"/>
      <c r="T32" s="230"/>
      <c r="U32" s="107"/>
      <c r="V32" s="96"/>
      <c r="W32" s="234"/>
      <c r="X32" s="108"/>
      <c r="Y32" s="97"/>
      <c r="Z32" s="234"/>
      <c r="AA32" s="108"/>
      <c r="AB32" s="109"/>
      <c r="AC32" s="110"/>
      <c r="AD32" s="111"/>
      <c r="AE32" s="111"/>
      <c r="AF32" s="111"/>
      <c r="AG32" s="111"/>
      <c r="AH32" s="111"/>
      <c r="AI32" s="111"/>
      <c r="AJ32" s="111"/>
      <c r="AK32" s="111"/>
      <c r="AL32" s="112"/>
    </row>
    <row r="33" spans="1:38" x14ac:dyDescent="0.4">
      <c r="A33" s="99"/>
      <c r="B33" s="206"/>
      <c r="C33" s="207"/>
      <c r="D33" s="225"/>
      <c r="E33" s="202"/>
      <c r="F33" s="102"/>
      <c r="G33" s="103"/>
      <c r="H33" s="228"/>
      <c r="I33" s="104"/>
      <c r="J33" s="228"/>
      <c r="K33" s="105"/>
      <c r="L33" s="227"/>
      <c r="M33" s="229"/>
      <c r="N33" s="227"/>
      <c r="O33" s="229"/>
      <c r="P33" s="229"/>
      <c r="Q33" s="106"/>
      <c r="R33" s="229"/>
      <c r="S33" s="106"/>
      <c r="T33" s="230"/>
      <c r="U33" s="107"/>
      <c r="V33" s="96"/>
      <c r="W33" s="234"/>
      <c r="X33" s="108"/>
      <c r="Y33" s="97"/>
      <c r="Z33" s="234"/>
      <c r="AA33" s="108"/>
      <c r="AB33" s="109"/>
      <c r="AC33" s="110"/>
      <c r="AD33" s="111"/>
      <c r="AE33" s="111"/>
      <c r="AF33" s="111"/>
      <c r="AG33" s="111"/>
      <c r="AH33" s="111"/>
      <c r="AI33" s="111"/>
      <c r="AJ33" s="111"/>
      <c r="AK33" s="111"/>
      <c r="AL33" s="112"/>
    </row>
    <row r="34" spans="1:38" ht="15.75" thickBot="1" x14ac:dyDescent="0.45">
      <c r="A34" s="113"/>
      <c r="B34" s="209"/>
      <c r="C34" s="210"/>
      <c r="D34" s="226"/>
      <c r="E34" s="203"/>
      <c r="F34" s="116"/>
      <c r="G34" s="117"/>
      <c r="H34" s="231"/>
      <c r="I34" s="118"/>
      <c r="J34" s="231"/>
      <c r="K34" s="119"/>
      <c r="L34" s="227"/>
      <c r="M34" s="232"/>
      <c r="N34" s="227"/>
      <c r="O34" s="232"/>
      <c r="P34" s="232"/>
      <c r="Q34" s="120"/>
      <c r="R34" s="232"/>
      <c r="S34" s="120"/>
      <c r="T34" s="233"/>
      <c r="U34" s="121"/>
      <c r="V34" s="96"/>
      <c r="W34" s="234"/>
      <c r="X34" s="122"/>
      <c r="Y34" s="97"/>
      <c r="Z34" s="234"/>
      <c r="AA34" s="122"/>
      <c r="AB34" s="123"/>
      <c r="AC34" s="124"/>
      <c r="AD34" s="125"/>
      <c r="AE34" s="125"/>
      <c r="AF34" s="125"/>
      <c r="AG34" s="125"/>
      <c r="AH34" s="125"/>
      <c r="AI34" s="125"/>
      <c r="AJ34" s="125"/>
      <c r="AK34" s="125"/>
      <c r="AL34" s="126"/>
    </row>
    <row r="35" spans="1:38" ht="15.75" thickBot="1" x14ac:dyDescent="0.45">
      <c r="A35" s="127"/>
      <c r="B35" s="128" t="s">
        <v>66</v>
      </c>
      <c r="C35" s="129">
        <f>IF(SUM(C4:C34)&gt;0,SUM(C4:C34),0)</f>
        <v>7140</v>
      </c>
      <c r="D35" s="199">
        <f>IF(SUM(D4:D34)&gt;0,SUM(D4:D34),0)</f>
        <v>0</v>
      </c>
      <c r="E35" s="200">
        <f>IF(SUM(E4:E34)&gt;0,SUM(E4:E34),0)</f>
        <v>7140</v>
      </c>
      <c r="F35" s="130"/>
      <c r="G35" s="131">
        <f>IF(SUM(G4:G34)&gt;0,SUM(G4:G34),0)</f>
        <v>588</v>
      </c>
      <c r="H35" s="132">
        <f>IF(SUM(H4:H34)&gt;0,SUM(H4:H34),0)</f>
        <v>42336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0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0.12605042016806722</v>
      </c>
      <c r="H39" s="47">
        <f>IF(AND(SUM(C35)&gt;0,ISNUMBER(M35)),(M35+O35)/SUM(C35),0)</f>
        <v>3.403361344537815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42336</v>
      </c>
      <c r="C43" s="145">
        <f>IF(SUM(M35,O35,P35,R35,T35)&gt;0,SUM(M35,O35,P35,R35,T35),0)</f>
        <v>24300</v>
      </c>
      <c r="D43" s="145">
        <f>IF(SUM(C35)&gt;0,(M35+O35)/SUM(C35)*12,0)</f>
        <v>40.840336134453779</v>
      </c>
      <c r="E43" s="145">
        <f>IF(SUM(C35)&gt;0,C43/SUM(C35)*12,0)</f>
        <v>40.840336134453779</v>
      </c>
      <c r="F43" s="146">
        <f>IF(SUM(W35,Z35)&gt;0,SUM(W35,Z35),0)</f>
        <v>0</v>
      </c>
      <c r="G43" s="147">
        <f>IF(OR(NOT(B43=""),NOT(C43=""),NOT(F43="")),B43-SUM(C43:F43),"")</f>
        <v>17954.319327731093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/>
      <c r="B77" s="100"/>
      <c r="C77" s="101"/>
      <c r="D77" s="101"/>
      <c r="E77" s="101"/>
      <c r="F77" s="152"/>
      <c r="G77" s="101"/>
      <c r="H77" s="95"/>
      <c r="I77" s="154"/>
    </row>
    <row r="78" spans="1:9" x14ac:dyDescent="0.4">
      <c r="A78" s="99"/>
      <c r="B78" s="100"/>
      <c r="C78" s="101"/>
      <c r="D78" s="101"/>
      <c r="E78" s="101"/>
      <c r="F78" s="152"/>
      <c r="G78" s="101"/>
      <c r="H78" s="95"/>
      <c r="I78" s="154"/>
    </row>
    <row r="79" spans="1:9" ht="15.75" thickBot="1" x14ac:dyDescent="0.45">
      <c r="A79" s="113"/>
      <c r="B79" s="114"/>
      <c r="C79" s="115"/>
      <c r="D79" s="115"/>
      <c r="E79" s="115"/>
      <c r="F79" s="152"/>
      <c r="G79" s="115"/>
      <c r="H79" s="155"/>
      <c r="I79" s="156"/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7140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7140</v>
      </c>
    </row>
  </sheetData>
  <sheetProtection algorithmName="SHA-512" hashValue="qXXG9oyf6VAvnt9ad1cigK2wsmGSQRHEvcct1e4bAR3LwrmRaLE885BO3noskT0Z93u6jVsP3dGdfP/Ucw4ayg==" saltValue="wlpT52v2+EFX6iaOnrtY9A==" spinCount="100000" sheet="1" objects="1" scenarios="1"/>
  <mergeCells count="34">
    <mergeCell ref="A1:A3"/>
    <mergeCell ref="B1:B2"/>
    <mergeCell ref="C1:E1"/>
    <mergeCell ref="G1:K1"/>
    <mergeCell ref="L1:T1"/>
    <mergeCell ref="AC1:AL1"/>
    <mergeCell ref="C2:E2"/>
    <mergeCell ref="G2:H2"/>
    <mergeCell ref="I2:J2"/>
    <mergeCell ref="K2:K3"/>
    <mergeCell ref="L2:M2"/>
    <mergeCell ref="N2:O2"/>
    <mergeCell ref="Q2:R2"/>
    <mergeCell ref="S2:T2"/>
    <mergeCell ref="U2:W2"/>
    <mergeCell ref="U1:AB1"/>
    <mergeCell ref="X2:AA2"/>
    <mergeCell ref="AB2:AB3"/>
    <mergeCell ref="AC2:AC3"/>
    <mergeCell ref="AD2:AD3"/>
    <mergeCell ref="AE2:AL2"/>
    <mergeCell ref="B37:H37"/>
    <mergeCell ref="I37:J37"/>
    <mergeCell ref="K37:O37"/>
    <mergeCell ref="N38:O38"/>
    <mergeCell ref="L39:M39"/>
    <mergeCell ref="N39:O39"/>
    <mergeCell ref="B41:G41"/>
    <mergeCell ref="J41:K41"/>
    <mergeCell ref="A46:A48"/>
    <mergeCell ref="B46:I46"/>
    <mergeCell ref="B47:H47"/>
    <mergeCell ref="I47:I48"/>
    <mergeCell ref="L38:M38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zoomScale="85" zoomScaleNormal="85" zoomScalePageLayoutView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1" sqref="O11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4" si="0">I49</f>
        <v>255</v>
      </c>
      <c r="D4" s="205"/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>
        <v>3</v>
      </c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8"/>
      <c r="E5" s="202">
        <f t="shared" ref="E5:E34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5"/>
      <c r="N5" s="197"/>
      <c r="O5" s="216"/>
      <c r="P5" s="216"/>
      <c r="Q5" s="176"/>
      <c r="R5" s="216"/>
      <c r="S5" s="176"/>
      <c r="T5" s="219"/>
      <c r="U5" s="177"/>
      <c r="V5" s="169"/>
      <c r="W5" s="234">
        <f t="shared" ref="W5:W34" si="2">V5*U5</f>
        <v>0</v>
      </c>
      <c r="X5" s="178"/>
      <c r="Y5" s="171"/>
      <c r="Z5" s="234">
        <f t="shared" ref="Z5:Z34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4" si="4">B5</f>
        <v>300</v>
      </c>
      <c r="C6" s="207">
        <f t="shared" si="0"/>
        <v>255</v>
      </c>
      <c r="D6" s="208"/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5"/>
      <c r="N6" s="197"/>
      <c r="O6" s="216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8"/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5"/>
      <c r="N7" s="197"/>
      <c r="O7" s="216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8"/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5"/>
      <c r="N8" s="197"/>
      <c r="O8" s="216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8"/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5"/>
      <c r="N9" s="197"/>
      <c r="O9" s="216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8"/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5"/>
      <c r="N10" s="197"/>
      <c r="O10" s="216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8"/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5"/>
      <c r="N11" s="197"/>
      <c r="O11" s="216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8"/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5"/>
      <c r="N12" s="197"/>
      <c r="O12" s="216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8"/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5"/>
      <c r="N13" s="197"/>
      <c r="O13" s="216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8"/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5"/>
      <c r="N14" s="197"/>
      <c r="O14" s="216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8"/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5"/>
      <c r="N15" s="197"/>
      <c r="O15" s="216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8"/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5"/>
      <c r="N16" s="197"/>
      <c r="O16" s="216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8"/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5"/>
      <c r="N17" s="197"/>
      <c r="O17" s="216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8"/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5"/>
      <c r="N18" s="197"/>
      <c r="O18" s="216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8"/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5"/>
      <c r="N19" s="197"/>
      <c r="O19" s="216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8"/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5"/>
      <c r="N20" s="197"/>
      <c r="O20" s="216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8"/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5"/>
      <c r="N21" s="197"/>
      <c r="O21" s="216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8"/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5"/>
      <c r="N22" s="197"/>
      <c r="O22" s="216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8"/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5"/>
      <c r="N23" s="197"/>
      <c r="O23" s="216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8"/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5"/>
      <c r="N24" s="197"/>
      <c r="O24" s="216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8"/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5"/>
      <c r="N25" s="197"/>
      <c r="O25" s="216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8"/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5"/>
      <c r="N26" s="197"/>
      <c r="O26" s="216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8"/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5"/>
      <c r="N27" s="197"/>
      <c r="O27" s="216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8"/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5"/>
      <c r="N28" s="197"/>
      <c r="O28" s="216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8"/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5"/>
      <c r="N29" s="197"/>
      <c r="O29" s="216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8"/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5"/>
      <c r="N30" s="197"/>
      <c r="O30" s="216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8"/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5"/>
      <c r="N31" s="197"/>
      <c r="O31" s="216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>
        <v>29</v>
      </c>
      <c r="B32" s="222">
        <f t="shared" si="4"/>
        <v>300</v>
      </c>
      <c r="C32" s="207">
        <f t="shared" si="0"/>
        <v>255</v>
      </c>
      <c r="D32" s="208"/>
      <c r="E32" s="202">
        <f t="shared" si="1"/>
        <v>255</v>
      </c>
      <c r="F32" s="102"/>
      <c r="G32" s="160">
        <v>21</v>
      </c>
      <c r="H32" s="212">
        <v>1512</v>
      </c>
      <c r="I32" s="163"/>
      <c r="J32" s="213"/>
      <c r="K32" s="164"/>
      <c r="L32" s="197"/>
      <c r="M32" s="215"/>
      <c r="N32" s="197"/>
      <c r="O32" s="216"/>
      <c r="P32" s="216"/>
      <c r="Q32" s="176"/>
      <c r="R32" s="216"/>
      <c r="S32" s="176"/>
      <c r="T32" s="219"/>
      <c r="U32" s="177"/>
      <c r="V32" s="169"/>
      <c r="W32" s="234">
        <f t="shared" si="2"/>
        <v>0</v>
      </c>
      <c r="X32" s="178"/>
      <c r="Y32" s="171"/>
      <c r="Z32" s="234">
        <f t="shared" si="3"/>
        <v>0</v>
      </c>
      <c r="AA32" s="178"/>
      <c r="AB32" s="179"/>
      <c r="AC32" s="180"/>
      <c r="AD32" s="181"/>
      <c r="AE32" s="181"/>
      <c r="AF32" s="181"/>
      <c r="AG32" s="181"/>
      <c r="AH32" s="181"/>
      <c r="AI32" s="181"/>
      <c r="AJ32" s="181"/>
      <c r="AK32" s="181"/>
      <c r="AL32" s="182"/>
    </row>
    <row r="33" spans="1:38" x14ac:dyDescent="0.4">
      <c r="A33" s="99">
        <v>30</v>
      </c>
      <c r="B33" s="222">
        <f t="shared" si="4"/>
        <v>300</v>
      </c>
      <c r="C33" s="207">
        <f t="shared" si="0"/>
        <v>255</v>
      </c>
      <c r="D33" s="208"/>
      <c r="E33" s="202">
        <f t="shared" si="1"/>
        <v>255</v>
      </c>
      <c r="F33" s="102"/>
      <c r="G33" s="160">
        <v>21</v>
      </c>
      <c r="H33" s="212">
        <v>1512</v>
      </c>
      <c r="I33" s="163"/>
      <c r="J33" s="213"/>
      <c r="K33" s="164"/>
      <c r="L33" s="197"/>
      <c r="M33" s="215"/>
      <c r="N33" s="197"/>
      <c r="O33" s="216"/>
      <c r="P33" s="216"/>
      <c r="Q33" s="176"/>
      <c r="R33" s="216"/>
      <c r="S33" s="176"/>
      <c r="T33" s="219"/>
      <c r="U33" s="177"/>
      <c r="V33" s="169"/>
      <c r="W33" s="234">
        <f t="shared" si="2"/>
        <v>0</v>
      </c>
      <c r="X33" s="178"/>
      <c r="Y33" s="171"/>
      <c r="Z33" s="234">
        <f t="shared" si="3"/>
        <v>0</v>
      </c>
      <c r="AA33" s="178"/>
      <c r="AB33" s="179"/>
      <c r="AC33" s="180"/>
      <c r="AD33" s="181"/>
      <c r="AE33" s="181"/>
      <c r="AF33" s="181"/>
      <c r="AG33" s="181"/>
      <c r="AH33" s="181"/>
      <c r="AI33" s="181"/>
      <c r="AJ33" s="181"/>
      <c r="AK33" s="181"/>
      <c r="AL33" s="182"/>
    </row>
    <row r="34" spans="1:38" ht="15.75" thickBot="1" x14ac:dyDescent="0.45">
      <c r="A34" s="113">
        <v>31</v>
      </c>
      <c r="B34" s="223">
        <f t="shared" si="4"/>
        <v>300</v>
      </c>
      <c r="C34" s="210">
        <f t="shared" si="0"/>
        <v>255</v>
      </c>
      <c r="D34" s="211"/>
      <c r="E34" s="203">
        <f t="shared" si="1"/>
        <v>255</v>
      </c>
      <c r="F34" s="116"/>
      <c r="G34" s="160">
        <v>21</v>
      </c>
      <c r="H34" s="212">
        <v>1512</v>
      </c>
      <c r="I34" s="165"/>
      <c r="J34" s="214"/>
      <c r="K34" s="166"/>
      <c r="L34" s="197"/>
      <c r="M34" s="215"/>
      <c r="N34" s="197"/>
      <c r="O34" s="217"/>
      <c r="P34" s="217"/>
      <c r="Q34" s="183"/>
      <c r="R34" s="217"/>
      <c r="S34" s="183"/>
      <c r="T34" s="220"/>
      <c r="U34" s="184"/>
      <c r="V34" s="169"/>
      <c r="W34" s="234">
        <f t="shared" si="2"/>
        <v>0</v>
      </c>
      <c r="X34" s="185"/>
      <c r="Y34" s="171"/>
      <c r="Z34" s="234">
        <f t="shared" si="3"/>
        <v>0</v>
      </c>
      <c r="AA34" s="185"/>
      <c r="AB34" s="186"/>
      <c r="AC34" s="187"/>
      <c r="AD34" s="188"/>
      <c r="AE34" s="188"/>
      <c r="AF34" s="188"/>
      <c r="AG34" s="188"/>
      <c r="AH34" s="188"/>
      <c r="AI34" s="188"/>
      <c r="AJ34" s="188"/>
      <c r="AK34" s="188"/>
      <c r="AL34" s="189"/>
    </row>
    <row r="35" spans="1:38" ht="15.75" thickBot="1" x14ac:dyDescent="0.45">
      <c r="A35" s="127"/>
      <c r="B35" s="128" t="s">
        <v>66</v>
      </c>
      <c r="C35" s="129">
        <f>IF(SUM(C4:C34)&gt;0,SUM(C4:C34),0)</f>
        <v>7905</v>
      </c>
      <c r="D35" s="199">
        <f>IF(SUM(D4:D34)&gt;0,SUM(D4:D34),0)</f>
        <v>0</v>
      </c>
      <c r="E35" s="200">
        <f>IF(SUM(E4:E34)&gt;0,SUM(E4:E34),0)</f>
        <v>7905</v>
      </c>
      <c r="F35" s="130"/>
      <c r="G35" s="131">
        <f>IF(SUM(G4:G34)&gt;0,SUM(G4:G34),0)</f>
        <v>651</v>
      </c>
      <c r="H35" s="132">
        <f>IF(SUM(H4:H34)&gt;0,SUM(H4:H34),0)</f>
        <v>46872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3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0.11385199240986717</v>
      </c>
      <c r="H39" s="47">
        <f>IF(AND(SUM(C35)&gt;0,ISNUMBER(M35)),(M35+O35)/SUM(C35),0)</f>
        <v>3.0743833017077797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46872</v>
      </c>
      <c r="C43" s="145">
        <f>IF(SUM(M35,O35,P35,R35,T35)&gt;0,SUM(M35,O35,P35,R35,T35),0)</f>
        <v>24303</v>
      </c>
      <c r="D43" s="145">
        <f>IF(SUM(C35)&gt;0,(M35+O35)/SUM(C35)*12,0)</f>
        <v>36.892599620493357</v>
      </c>
      <c r="E43" s="145">
        <f>IF(SUM(C35)&gt;0,C43/SUM(C35)*12,0)</f>
        <v>36.892599620493357</v>
      </c>
      <c r="F43" s="146">
        <f>IF(SUM(W35,Z35)&gt;0,SUM(W35,Z35),0)</f>
        <v>0</v>
      </c>
      <c r="G43" s="147">
        <f>IF(OR(NOT(B43=""),NOT(C43=""),NOT(F43="")),B43-SUM(C43:F43),"")</f>
        <v>22495.214800759015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>
        <v>29</v>
      </c>
      <c r="B77" s="193"/>
      <c r="C77" s="73"/>
      <c r="D77" s="72">
        <v>255</v>
      </c>
      <c r="E77" s="73"/>
      <c r="F77" s="191"/>
      <c r="G77" s="73"/>
      <c r="H77" s="192"/>
      <c r="I77" s="154">
        <f t="shared" si="6"/>
        <v>255</v>
      </c>
    </row>
    <row r="78" spans="1:9" x14ac:dyDescent="0.4">
      <c r="A78" s="99">
        <v>30</v>
      </c>
      <c r="B78" s="193"/>
      <c r="C78" s="73"/>
      <c r="D78" s="72">
        <v>255</v>
      </c>
      <c r="E78" s="73"/>
      <c r="F78" s="191"/>
      <c r="G78" s="73"/>
      <c r="H78" s="192"/>
      <c r="I78" s="154">
        <f t="shared" si="6"/>
        <v>255</v>
      </c>
    </row>
    <row r="79" spans="1:9" ht="15.75" thickBot="1" x14ac:dyDescent="0.45">
      <c r="A79" s="113">
        <v>31</v>
      </c>
      <c r="B79" s="194"/>
      <c r="C79" s="74"/>
      <c r="D79" s="72">
        <v>255</v>
      </c>
      <c r="E79" s="74"/>
      <c r="F79" s="191"/>
      <c r="G79" s="74"/>
      <c r="H79" s="195"/>
      <c r="I79" s="156">
        <f t="shared" si="6"/>
        <v>255</v>
      </c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7905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7905</v>
      </c>
    </row>
  </sheetData>
  <sheetProtection algorithmName="SHA-512" hashValue="MSUMUnDWzXlgGq7W5zkxIwSZeu5nHHPw84bksoQcva0IYPu7bOyX0VO2ESlu29OOI9PjvKi/v1SJSIEAJsv4WA==" saltValue="uauRPpEGePyytLqq936qFQ==" spinCount="100000" sheet="1" objects="1" scenarios="1"/>
  <mergeCells count="34">
    <mergeCell ref="A1:A3"/>
    <mergeCell ref="B1:B2"/>
    <mergeCell ref="C1:E1"/>
    <mergeCell ref="G1:K1"/>
    <mergeCell ref="L1:T1"/>
    <mergeCell ref="AC1:AL1"/>
    <mergeCell ref="C2:E2"/>
    <mergeCell ref="G2:H2"/>
    <mergeCell ref="I2:J2"/>
    <mergeCell ref="K2:K3"/>
    <mergeCell ref="L2:M2"/>
    <mergeCell ref="N2:O2"/>
    <mergeCell ref="Q2:R2"/>
    <mergeCell ref="S2:T2"/>
    <mergeCell ref="U2:W2"/>
    <mergeCell ref="U1:AB1"/>
    <mergeCell ref="X2:AA2"/>
    <mergeCell ref="AB2:AB3"/>
    <mergeCell ref="AC2:AC3"/>
    <mergeCell ref="AD2:AD3"/>
    <mergeCell ref="AE2:AL2"/>
    <mergeCell ref="B37:H37"/>
    <mergeCell ref="I37:J37"/>
    <mergeCell ref="K37:O37"/>
    <mergeCell ref="N38:O38"/>
    <mergeCell ref="L39:M39"/>
    <mergeCell ref="N39:O39"/>
    <mergeCell ref="B41:G41"/>
    <mergeCell ref="J41:K41"/>
    <mergeCell ref="A46:A48"/>
    <mergeCell ref="B46:I46"/>
    <mergeCell ref="B47:H47"/>
    <mergeCell ref="I47:I48"/>
    <mergeCell ref="L38:M38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zoomScale="85" zoomScaleNormal="85" zoomScalePageLayoutView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3" sqref="O13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3" si="0">I49</f>
        <v>255</v>
      </c>
      <c r="D4" s="205"/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/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8"/>
      <c r="E5" s="202">
        <f t="shared" ref="E5:E33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6"/>
      <c r="N5" s="197"/>
      <c r="O5" s="216"/>
      <c r="P5" s="216"/>
      <c r="Q5" s="176"/>
      <c r="R5" s="216"/>
      <c r="S5" s="176"/>
      <c r="T5" s="219"/>
      <c r="U5" s="177"/>
      <c r="V5" s="169"/>
      <c r="W5" s="234">
        <f t="shared" ref="W5:W33" si="2">V5*U5</f>
        <v>0</v>
      </c>
      <c r="X5" s="178"/>
      <c r="Y5" s="171"/>
      <c r="Z5" s="234">
        <f t="shared" ref="Z5:Z33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3" si="4">B5</f>
        <v>300</v>
      </c>
      <c r="C6" s="207">
        <f t="shared" si="0"/>
        <v>255</v>
      </c>
      <c r="D6" s="208"/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6"/>
      <c r="N6" s="197"/>
      <c r="O6" s="216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8"/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6"/>
      <c r="N7" s="197"/>
      <c r="O7" s="216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8"/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6"/>
      <c r="N8" s="197"/>
      <c r="O8" s="216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8"/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6"/>
      <c r="N9" s="197"/>
      <c r="O9" s="216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8"/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6"/>
      <c r="N10" s="197"/>
      <c r="O10" s="216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8"/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6"/>
      <c r="N11" s="197"/>
      <c r="O11" s="216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8"/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6"/>
      <c r="N12" s="197"/>
      <c r="O12" s="216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8"/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6"/>
      <c r="N13" s="197"/>
      <c r="O13" s="216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8"/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6"/>
      <c r="N14" s="197"/>
      <c r="O14" s="216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8"/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6"/>
      <c r="N15" s="197"/>
      <c r="O15" s="216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8"/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6"/>
      <c r="N16" s="197"/>
      <c r="O16" s="216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8"/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6"/>
      <c r="N17" s="197"/>
      <c r="O17" s="216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8"/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6"/>
      <c r="N18" s="197"/>
      <c r="O18" s="216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8"/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6"/>
      <c r="N19" s="197"/>
      <c r="O19" s="216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8"/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6"/>
      <c r="N20" s="197"/>
      <c r="O20" s="216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8"/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6"/>
      <c r="N21" s="197"/>
      <c r="O21" s="216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8"/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6"/>
      <c r="N22" s="197"/>
      <c r="O22" s="216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8"/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6"/>
      <c r="N23" s="197"/>
      <c r="O23" s="216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8"/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6"/>
      <c r="N24" s="197"/>
      <c r="O24" s="216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8"/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6"/>
      <c r="N25" s="197"/>
      <c r="O25" s="216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8"/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6"/>
      <c r="N26" s="197"/>
      <c r="O26" s="216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8"/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6"/>
      <c r="N27" s="197"/>
      <c r="O27" s="216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8"/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6"/>
      <c r="N28" s="197"/>
      <c r="O28" s="216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8"/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6"/>
      <c r="N29" s="197"/>
      <c r="O29" s="216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8"/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6"/>
      <c r="N30" s="197"/>
      <c r="O30" s="216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8"/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6"/>
      <c r="N31" s="197"/>
      <c r="O31" s="216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>
        <v>29</v>
      </c>
      <c r="B32" s="222">
        <f t="shared" si="4"/>
        <v>300</v>
      </c>
      <c r="C32" s="207">
        <f t="shared" si="0"/>
        <v>255</v>
      </c>
      <c r="D32" s="208"/>
      <c r="E32" s="202">
        <f t="shared" si="1"/>
        <v>255</v>
      </c>
      <c r="F32" s="102"/>
      <c r="G32" s="160">
        <v>21</v>
      </c>
      <c r="H32" s="212">
        <v>1512</v>
      </c>
      <c r="I32" s="163"/>
      <c r="J32" s="213"/>
      <c r="K32" s="164"/>
      <c r="L32" s="197"/>
      <c r="M32" s="216"/>
      <c r="N32" s="197"/>
      <c r="O32" s="216"/>
      <c r="P32" s="216"/>
      <c r="Q32" s="176"/>
      <c r="R32" s="216"/>
      <c r="S32" s="176"/>
      <c r="T32" s="219"/>
      <c r="U32" s="177"/>
      <c r="V32" s="169"/>
      <c r="W32" s="234">
        <f t="shared" si="2"/>
        <v>0</v>
      </c>
      <c r="X32" s="178"/>
      <c r="Y32" s="171"/>
      <c r="Z32" s="234">
        <f t="shared" si="3"/>
        <v>0</v>
      </c>
      <c r="AA32" s="178"/>
      <c r="AB32" s="179"/>
      <c r="AC32" s="180"/>
      <c r="AD32" s="181"/>
      <c r="AE32" s="181"/>
      <c r="AF32" s="181"/>
      <c r="AG32" s="181"/>
      <c r="AH32" s="181"/>
      <c r="AI32" s="181"/>
      <c r="AJ32" s="181"/>
      <c r="AK32" s="181"/>
      <c r="AL32" s="182"/>
    </row>
    <row r="33" spans="1:38" x14ac:dyDescent="0.4">
      <c r="A33" s="99">
        <v>30</v>
      </c>
      <c r="B33" s="222">
        <f t="shared" si="4"/>
        <v>300</v>
      </c>
      <c r="C33" s="207">
        <f t="shared" si="0"/>
        <v>255</v>
      </c>
      <c r="D33" s="208"/>
      <c r="E33" s="202">
        <f t="shared" si="1"/>
        <v>255</v>
      </c>
      <c r="F33" s="102"/>
      <c r="G33" s="160">
        <v>21</v>
      </c>
      <c r="H33" s="212">
        <v>1512</v>
      </c>
      <c r="I33" s="163"/>
      <c r="J33" s="213"/>
      <c r="K33" s="164"/>
      <c r="L33" s="197"/>
      <c r="M33" s="216"/>
      <c r="N33" s="197"/>
      <c r="O33" s="216"/>
      <c r="P33" s="216"/>
      <c r="Q33" s="176"/>
      <c r="R33" s="216"/>
      <c r="S33" s="176"/>
      <c r="T33" s="219"/>
      <c r="U33" s="177"/>
      <c r="V33" s="169"/>
      <c r="W33" s="234">
        <f t="shared" si="2"/>
        <v>0</v>
      </c>
      <c r="X33" s="178"/>
      <c r="Y33" s="171"/>
      <c r="Z33" s="234">
        <f t="shared" si="3"/>
        <v>0</v>
      </c>
      <c r="AA33" s="178"/>
      <c r="AB33" s="179"/>
      <c r="AC33" s="180"/>
      <c r="AD33" s="181"/>
      <c r="AE33" s="181"/>
      <c r="AF33" s="181"/>
      <c r="AG33" s="181"/>
      <c r="AH33" s="181"/>
      <c r="AI33" s="181"/>
      <c r="AJ33" s="181"/>
      <c r="AK33" s="181"/>
      <c r="AL33" s="182"/>
    </row>
    <row r="34" spans="1:38" ht="15.75" thickBot="1" x14ac:dyDescent="0.45">
      <c r="A34" s="113"/>
      <c r="B34" s="209"/>
      <c r="C34" s="210"/>
      <c r="D34" s="226"/>
      <c r="E34" s="203"/>
      <c r="F34" s="116"/>
      <c r="G34" s="117"/>
      <c r="H34" s="231"/>
      <c r="I34" s="118"/>
      <c r="J34" s="231"/>
      <c r="K34" s="119"/>
      <c r="L34" s="227"/>
      <c r="M34" s="232"/>
      <c r="N34" s="227"/>
      <c r="O34" s="232"/>
      <c r="P34" s="232"/>
      <c r="Q34" s="120"/>
      <c r="R34" s="232"/>
      <c r="S34" s="120"/>
      <c r="T34" s="233"/>
      <c r="U34" s="121"/>
      <c r="V34" s="96"/>
      <c r="W34" s="234"/>
      <c r="X34" s="122"/>
      <c r="Y34" s="97"/>
      <c r="Z34" s="234"/>
      <c r="AA34" s="122"/>
      <c r="AB34" s="123"/>
      <c r="AC34" s="124"/>
      <c r="AD34" s="125"/>
      <c r="AE34" s="125"/>
      <c r="AF34" s="125"/>
      <c r="AG34" s="125"/>
      <c r="AH34" s="125"/>
      <c r="AI34" s="125"/>
      <c r="AJ34" s="125"/>
      <c r="AK34" s="125"/>
      <c r="AL34" s="126"/>
    </row>
    <row r="35" spans="1:38" ht="15.75" thickBot="1" x14ac:dyDescent="0.45">
      <c r="A35" s="127"/>
      <c r="B35" s="128" t="s">
        <v>66</v>
      </c>
      <c r="C35" s="129">
        <f>IF(SUM(C4:C34)&gt;0,SUM(C4:C34),0)</f>
        <v>7650</v>
      </c>
      <c r="D35" s="199">
        <f>IF(SUM(D4:D34)&gt;0,SUM(D4:D34),0)</f>
        <v>0</v>
      </c>
      <c r="E35" s="200">
        <f>IF(SUM(E4:E34)&gt;0,SUM(E4:E34),0)</f>
        <v>7650</v>
      </c>
      <c r="F35" s="130"/>
      <c r="G35" s="131">
        <f>IF(SUM(G4:G34)&gt;0,SUM(G4:G34),0)</f>
        <v>630</v>
      </c>
      <c r="H35" s="132">
        <f>IF(SUM(H4:H34)&gt;0,SUM(H4:H34),0)</f>
        <v>45360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0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0.11764705882352941</v>
      </c>
      <c r="H39" s="47">
        <f>IF(AND(SUM(C35)&gt;0,ISNUMBER(M35)),(M35+O35)/SUM(C35),0)</f>
        <v>3.1764705882352939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45360</v>
      </c>
      <c r="C43" s="145">
        <f>IF(SUM(M35,O35,P35,R35,T35)&gt;0,SUM(M35,O35,P35,R35,T35),0)</f>
        <v>24300</v>
      </c>
      <c r="D43" s="145">
        <f>IF(SUM(C35)&gt;0,(M35+O35)/SUM(C35)*12,0)</f>
        <v>38.117647058823529</v>
      </c>
      <c r="E43" s="145">
        <f>IF(SUM(C35)&gt;0,C43/SUM(C35)*12,0)</f>
        <v>38.117647058823529</v>
      </c>
      <c r="F43" s="146">
        <f>IF(SUM(W35,Z35)&gt;0,SUM(W35,Z35),0)</f>
        <v>0</v>
      </c>
      <c r="G43" s="147">
        <f>IF(OR(NOT(B43=""),NOT(C43=""),NOT(F43="")),B43-SUM(C43:F43),"")</f>
        <v>20983.76470588235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>
        <v>29</v>
      </c>
      <c r="B77" s="193"/>
      <c r="C77" s="73"/>
      <c r="D77" s="72">
        <v>255</v>
      </c>
      <c r="E77" s="73"/>
      <c r="F77" s="191"/>
      <c r="G77" s="73"/>
      <c r="H77" s="192"/>
      <c r="I77" s="154">
        <f t="shared" si="6"/>
        <v>255</v>
      </c>
    </row>
    <row r="78" spans="1:9" x14ac:dyDescent="0.4">
      <c r="A78" s="99">
        <v>30</v>
      </c>
      <c r="B78" s="193"/>
      <c r="C78" s="73"/>
      <c r="D78" s="72">
        <v>255</v>
      </c>
      <c r="E78" s="73"/>
      <c r="F78" s="191"/>
      <c r="G78" s="73"/>
      <c r="H78" s="192"/>
      <c r="I78" s="154">
        <f t="shared" si="6"/>
        <v>255</v>
      </c>
    </row>
    <row r="79" spans="1:9" ht="15.75" thickBot="1" x14ac:dyDescent="0.45">
      <c r="A79" s="113"/>
      <c r="B79" s="114"/>
      <c r="C79" s="115"/>
      <c r="D79" s="115"/>
      <c r="E79" s="115"/>
      <c r="F79" s="152"/>
      <c r="G79" s="115"/>
      <c r="H79" s="155"/>
      <c r="I79" s="156"/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7650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7650</v>
      </c>
    </row>
  </sheetData>
  <sheetProtection algorithmName="SHA-512" hashValue="GSazioEEs8Mw63a44lOoHA1en2tMkBFIkm+CE+qeF+PSGGivBZg+hpNwy6bQNelAl1nnlitb2qISO087dReHPQ==" saltValue="YVJ0fQkkOlnCJoQS0itsKQ==" spinCount="100000" sheet="1" objects="1" scenarios="1"/>
  <mergeCells count="34">
    <mergeCell ref="A1:A3"/>
    <mergeCell ref="B1:B2"/>
    <mergeCell ref="C1:E1"/>
    <mergeCell ref="G1:K1"/>
    <mergeCell ref="L1:T1"/>
    <mergeCell ref="AC1:AL1"/>
    <mergeCell ref="C2:E2"/>
    <mergeCell ref="G2:H2"/>
    <mergeCell ref="I2:J2"/>
    <mergeCell ref="K2:K3"/>
    <mergeCell ref="L2:M2"/>
    <mergeCell ref="N2:O2"/>
    <mergeCell ref="Q2:R2"/>
    <mergeCell ref="S2:T2"/>
    <mergeCell ref="U2:W2"/>
    <mergeCell ref="U1:AB1"/>
    <mergeCell ref="X2:AA2"/>
    <mergeCell ref="AB2:AB3"/>
    <mergeCell ref="AC2:AC3"/>
    <mergeCell ref="AD2:AD3"/>
    <mergeCell ref="AE2:AL2"/>
    <mergeCell ref="B37:H37"/>
    <mergeCell ref="I37:J37"/>
    <mergeCell ref="K37:O37"/>
    <mergeCell ref="N38:O38"/>
    <mergeCell ref="L39:M39"/>
    <mergeCell ref="N39:O39"/>
    <mergeCell ref="B41:G41"/>
    <mergeCell ref="J41:K41"/>
    <mergeCell ref="A46:A48"/>
    <mergeCell ref="B46:I46"/>
    <mergeCell ref="B47:H47"/>
    <mergeCell ref="I47:I48"/>
    <mergeCell ref="L38:M38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zoomScale="85" zoomScaleNormal="85" zoomScalePageLayoutView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3" sqref="P13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4" si="0">I49</f>
        <v>255</v>
      </c>
      <c r="D4" s="205"/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/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8"/>
      <c r="E5" s="202">
        <f t="shared" ref="E5:E34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6"/>
      <c r="N5" s="197"/>
      <c r="O5" s="216"/>
      <c r="P5" s="216"/>
      <c r="Q5" s="176"/>
      <c r="R5" s="216"/>
      <c r="S5" s="176"/>
      <c r="T5" s="219"/>
      <c r="U5" s="177"/>
      <c r="V5" s="169"/>
      <c r="W5" s="234">
        <f t="shared" ref="W5:W34" si="2">V5*U5</f>
        <v>0</v>
      </c>
      <c r="X5" s="178"/>
      <c r="Y5" s="171"/>
      <c r="Z5" s="234">
        <f t="shared" ref="Z5:Z34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4" si="4">B5</f>
        <v>300</v>
      </c>
      <c r="C6" s="207">
        <f t="shared" si="0"/>
        <v>255</v>
      </c>
      <c r="D6" s="208"/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6"/>
      <c r="N6" s="197"/>
      <c r="O6" s="216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8"/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6"/>
      <c r="N7" s="197"/>
      <c r="O7" s="216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8"/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6"/>
      <c r="N8" s="197"/>
      <c r="O8" s="216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8"/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6"/>
      <c r="N9" s="197"/>
      <c r="O9" s="216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8"/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6"/>
      <c r="N10" s="197"/>
      <c r="O10" s="216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8"/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6"/>
      <c r="N11" s="197"/>
      <c r="O11" s="216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8"/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6"/>
      <c r="N12" s="197"/>
      <c r="O12" s="216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8"/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6"/>
      <c r="N13" s="197"/>
      <c r="O13" s="216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8"/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6"/>
      <c r="N14" s="197"/>
      <c r="O14" s="216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8"/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6"/>
      <c r="N15" s="197"/>
      <c r="O15" s="216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8"/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6"/>
      <c r="N16" s="197"/>
      <c r="O16" s="216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8"/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6"/>
      <c r="N17" s="197"/>
      <c r="O17" s="216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8"/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6"/>
      <c r="N18" s="197"/>
      <c r="O18" s="216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8"/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6"/>
      <c r="N19" s="197"/>
      <c r="O19" s="216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8"/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6"/>
      <c r="N20" s="197"/>
      <c r="O20" s="216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8"/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6"/>
      <c r="N21" s="197"/>
      <c r="O21" s="216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8"/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6"/>
      <c r="N22" s="197"/>
      <c r="O22" s="216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8"/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6"/>
      <c r="N23" s="197"/>
      <c r="O23" s="216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8"/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6"/>
      <c r="N24" s="197"/>
      <c r="O24" s="216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8"/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6"/>
      <c r="N25" s="197"/>
      <c r="O25" s="216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8"/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6"/>
      <c r="N26" s="197"/>
      <c r="O26" s="216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8"/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6"/>
      <c r="N27" s="197"/>
      <c r="O27" s="216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8"/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6"/>
      <c r="N28" s="197"/>
      <c r="O28" s="216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8"/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6"/>
      <c r="N29" s="197"/>
      <c r="O29" s="216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8"/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6"/>
      <c r="N30" s="197"/>
      <c r="O30" s="216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8"/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6"/>
      <c r="N31" s="197"/>
      <c r="O31" s="216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>
        <v>29</v>
      </c>
      <c r="B32" s="222">
        <f t="shared" si="4"/>
        <v>300</v>
      </c>
      <c r="C32" s="207">
        <f t="shared" si="0"/>
        <v>255</v>
      </c>
      <c r="D32" s="208"/>
      <c r="E32" s="202">
        <f t="shared" si="1"/>
        <v>255</v>
      </c>
      <c r="F32" s="102"/>
      <c r="G32" s="160">
        <v>21</v>
      </c>
      <c r="H32" s="212">
        <v>1512</v>
      </c>
      <c r="I32" s="163"/>
      <c r="J32" s="213"/>
      <c r="K32" s="164"/>
      <c r="L32" s="197"/>
      <c r="M32" s="216"/>
      <c r="N32" s="197"/>
      <c r="O32" s="216"/>
      <c r="P32" s="216"/>
      <c r="Q32" s="176"/>
      <c r="R32" s="216"/>
      <c r="S32" s="176"/>
      <c r="T32" s="219"/>
      <c r="U32" s="177"/>
      <c r="V32" s="169"/>
      <c r="W32" s="234">
        <f t="shared" si="2"/>
        <v>0</v>
      </c>
      <c r="X32" s="178"/>
      <c r="Y32" s="171"/>
      <c r="Z32" s="234">
        <f t="shared" si="3"/>
        <v>0</v>
      </c>
      <c r="AA32" s="178"/>
      <c r="AB32" s="179"/>
      <c r="AC32" s="180"/>
      <c r="AD32" s="181"/>
      <c r="AE32" s="181"/>
      <c r="AF32" s="181"/>
      <c r="AG32" s="181"/>
      <c r="AH32" s="181"/>
      <c r="AI32" s="181"/>
      <c r="AJ32" s="181"/>
      <c r="AK32" s="181"/>
      <c r="AL32" s="182"/>
    </row>
    <row r="33" spans="1:38" x14ac:dyDescent="0.4">
      <c r="A33" s="99">
        <v>30</v>
      </c>
      <c r="B33" s="222">
        <f t="shared" si="4"/>
        <v>300</v>
      </c>
      <c r="C33" s="207">
        <f t="shared" si="0"/>
        <v>255</v>
      </c>
      <c r="D33" s="208"/>
      <c r="E33" s="202">
        <f t="shared" si="1"/>
        <v>255</v>
      </c>
      <c r="F33" s="102"/>
      <c r="G33" s="160">
        <v>21</v>
      </c>
      <c r="H33" s="212">
        <v>1512</v>
      </c>
      <c r="I33" s="163"/>
      <c r="J33" s="213"/>
      <c r="K33" s="164"/>
      <c r="L33" s="197"/>
      <c r="M33" s="216"/>
      <c r="N33" s="197"/>
      <c r="O33" s="216"/>
      <c r="P33" s="216"/>
      <c r="Q33" s="176"/>
      <c r="R33" s="216"/>
      <c r="S33" s="176"/>
      <c r="T33" s="219"/>
      <c r="U33" s="177"/>
      <c r="V33" s="169"/>
      <c r="W33" s="234">
        <f t="shared" si="2"/>
        <v>0</v>
      </c>
      <c r="X33" s="178"/>
      <c r="Y33" s="171"/>
      <c r="Z33" s="234">
        <f t="shared" si="3"/>
        <v>0</v>
      </c>
      <c r="AA33" s="178"/>
      <c r="AB33" s="179"/>
      <c r="AC33" s="180"/>
      <c r="AD33" s="181"/>
      <c r="AE33" s="181"/>
      <c r="AF33" s="181"/>
      <c r="AG33" s="181"/>
      <c r="AH33" s="181"/>
      <c r="AI33" s="181"/>
      <c r="AJ33" s="181"/>
      <c r="AK33" s="181"/>
      <c r="AL33" s="182"/>
    </row>
    <row r="34" spans="1:38" ht="15.75" thickBot="1" x14ac:dyDescent="0.45">
      <c r="A34" s="113">
        <v>31</v>
      </c>
      <c r="B34" s="223">
        <f t="shared" si="4"/>
        <v>300</v>
      </c>
      <c r="C34" s="210">
        <f t="shared" si="0"/>
        <v>255</v>
      </c>
      <c r="D34" s="211"/>
      <c r="E34" s="203">
        <f t="shared" si="1"/>
        <v>255</v>
      </c>
      <c r="F34" s="116"/>
      <c r="G34" s="160">
        <v>21</v>
      </c>
      <c r="H34" s="212">
        <v>1512</v>
      </c>
      <c r="I34" s="165"/>
      <c r="J34" s="214"/>
      <c r="K34" s="166"/>
      <c r="L34" s="197"/>
      <c r="M34" s="217"/>
      <c r="N34" s="197"/>
      <c r="O34" s="217"/>
      <c r="P34" s="217"/>
      <c r="Q34" s="183"/>
      <c r="R34" s="217"/>
      <c r="S34" s="183"/>
      <c r="T34" s="220"/>
      <c r="U34" s="184"/>
      <c r="V34" s="169"/>
      <c r="W34" s="234">
        <f t="shared" si="2"/>
        <v>0</v>
      </c>
      <c r="X34" s="185"/>
      <c r="Y34" s="171"/>
      <c r="Z34" s="234">
        <f t="shared" si="3"/>
        <v>0</v>
      </c>
      <c r="AA34" s="185"/>
      <c r="AB34" s="186"/>
      <c r="AC34" s="187"/>
      <c r="AD34" s="188"/>
      <c r="AE34" s="188"/>
      <c r="AF34" s="188"/>
      <c r="AG34" s="188"/>
      <c r="AH34" s="188"/>
      <c r="AI34" s="188"/>
      <c r="AJ34" s="188"/>
      <c r="AK34" s="188"/>
      <c r="AL34" s="189"/>
    </row>
    <row r="35" spans="1:38" ht="15.75" thickBot="1" x14ac:dyDescent="0.45">
      <c r="A35" s="127"/>
      <c r="B35" s="128" t="s">
        <v>66</v>
      </c>
      <c r="C35" s="129">
        <f>IF(SUM(C4:C34)&gt;0,SUM(C4:C34),0)</f>
        <v>7905</v>
      </c>
      <c r="D35" s="199">
        <f>IF(SUM(D4:D34)&gt;0,SUM(D4:D34),0)</f>
        <v>0</v>
      </c>
      <c r="E35" s="200">
        <f>IF(SUM(E4:E34)&gt;0,SUM(E4:E34),0)</f>
        <v>7905</v>
      </c>
      <c r="F35" s="130"/>
      <c r="G35" s="131">
        <f>IF(SUM(G4:G34)&gt;0,SUM(G4:G34),0)</f>
        <v>651</v>
      </c>
      <c r="H35" s="132">
        <f>IF(SUM(H4:H34)&gt;0,SUM(H4:H34),0)</f>
        <v>46872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0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0.11385199240986717</v>
      </c>
      <c r="H39" s="47">
        <f>IF(AND(SUM(C35)&gt;0,ISNUMBER(M35)),(M35+O35)/SUM(C35),0)</f>
        <v>3.0740037950664139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46872</v>
      </c>
      <c r="C43" s="145">
        <f>IF(SUM(M35,O35,P35,R35,T35)&gt;0,SUM(M35,O35,P35,R35,T35),0)</f>
        <v>24300</v>
      </c>
      <c r="D43" s="145">
        <f>IF(SUM(C35)&gt;0,(M35+O35)/SUM(C35)*12,0)</f>
        <v>36.888045540796966</v>
      </c>
      <c r="E43" s="145">
        <f>IF(SUM(C35)&gt;0,C43/SUM(C35)*12,0)</f>
        <v>36.888045540796966</v>
      </c>
      <c r="F43" s="146">
        <f>IF(SUM(W35,Z35)&gt;0,SUM(W35,Z35),0)</f>
        <v>0</v>
      </c>
      <c r="G43" s="147">
        <f>IF(OR(NOT(B43=""),NOT(C43=""),NOT(F43="")),B43-SUM(C43:F43),"")</f>
        <v>22498.223908918408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>
        <v>29</v>
      </c>
      <c r="B77" s="193"/>
      <c r="C77" s="73"/>
      <c r="D77" s="72">
        <v>255</v>
      </c>
      <c r="E77" s="73"/>
      <c r="F77" s="191"/>
      <c r="G77" s="73"/>
      <c r="H77" s="192"/>
      <c r="I77" s="154">
        <f t="shared" si="6"/>
        <v>255</v>
      </c>
    </row>
    <row r="78" spans="1:9" x14ac:dyDescent="0.4">
      <c r="A78" s="99">
        <v>30</v>
      </c>
      <c r="B78" s="193"/>
      <c r="C78" s="73"/>
      <c r="D78" s="72">
        <v>255</v>
      </c>
      <c r="E78" s="73"/>
      <c r="F78" s="191"/>
      <c r="G78" s="73"/>
      <c r="H78" s="192"/>
      <c r="I78" s="154">
        <f t="shared" si="6"/>
        <v>255</v>
      </c>
    </row>
    <row r="79" spans="1:9" ht="15.75" thickBot="1" x14ac:dyDescent="0.45">
      <c r="A79" s="113">
        <v>31</v>
      </c>
      <c r="B79" s="194"/>
      <c r="C79" s="74"/>
      <c r="D79" s="72">
        <v>255</v>
      </c>
      <c r="E79" s="74"/>
      <c r="F79" s="191"/>
      <c r="G79" s="74"/>
      <c r="H79" s="195"/>
      <c r="I79" s="156">
        <f t="shared" si="6"/>
        <v>255</v>
      </c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7905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7905</v>
      </c>
    </row>
  </sheetData>
  <sheetProtection algorithmName="SHA-512" hashValue="vYrDVYxwCMJwVBibfftJic2F2ji9pFNRP1IfIsurDjtdEMy/qNJZ9738HLC2vh4bCLP5yfNdEX4sCwJcoWdXAQ==" saltValue="JEv+Ts1CkpYbrzqNvBP9gQ==" spinCount="100000" sheet="1" objects="1" scenarios="1"/>
  <mergeCells count="34">
    <mergeCell ref="A1:A3"/>
    <mergeCell ref="B1:B2"/>
    <mergeCell ref="C1:E1"/>
    <mergeCell ref="G1:K1"/>
    <mergeCell ref="L1:T1"/>
    <mergeCell ref="AC1:AL1"/>
    <mergeCell ref="C2:E2"/>
    <mergeCell ref="G2:H2"/>
    <mergeCell ref="I2:J2"/>
    <mergeCell ref="K2:K3"/>
    <mergeCell ref="L2:M2"/>
    <mergeCell ref="N2:O2"/>
    <mergeCell ref="Q2:R2"/>
    <mergeCell ref="S2:T2"/>
    <mergeCell ref="U2:W2"/>
    <mergeCell ref="U1:AB1"/>
    <mergeCell ref="X2:AA2"/>
    <mergeCell ref="AB2:AB3"/>
    <mergeCell ref="AC2:AC3"/>
    <mergeCell ref="AD2:AD3"/>
    <mergeCell ref="AE2:AL2"/>
    <mergeCell ref="B37:H37"/>
    <mergeCell ref="I37:J37"/>
    <mergeCell ref="K37:O37"/>
    <mergeCell ref="N38:O38"/>
    <mergeCell ref="L39:M39"/>
    <mergeCell ref="N39:O39"/>
    <mergeCell ref="B41:G41"/>
    <mergeCell ref="J41:K41"/>
    <mergeCell ref="A46:A48"/>
    <mergeCell ref="B46:I46"/>
    <mergeCell ref="B47:H47"/>
    <mergeCell ref="I47:I48"/>
    <mergeCell ref="L38:M38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zoomScale="85" zoomScaleNormal="85" zoomScalePageLayoutView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0" sqref="N10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3" si="0">I49</f>
        <v>255</v>
      </c>
      <c r="D4" s="205"/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/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8"/>
      <c r="E5" s="202">
        <f t="shared" ref="E5:E33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6"/>
      <c r="N5" s="197"/>
      <c r="O5" s="216"/>
      <c r="P5" s="216"/>
      <c r="Q5" s="176"/>
      <c r="R5" s="216"/>
      <c r="S5" s="176"/>
      <c r="T5" s="219"/>
      <c r="U5" s="177"/>
      <c r="V5" s="169"/>
      <c r="W5" s="234">
        <f t="shared" ref="W5:W33" si="2">V5*U5</f>
        <v>0</v>
      </c>
      <c r="X5" s="178"/>
      <c r="Y5" s="171"/>
      <c r="Z5" s="234">
        <f t="shared" ref="Z5:Z33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3" si="4">B5</f>
        <v>300</v>
      </c>
      <c r="C6" s="207">
        <f t="shared" si="0"/>
        <v>255</v>
      </c>
      <c r="D6" s="208"/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6"/>
      <c r="N6" s="197"/>
      <c r="O6" s="216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8"/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6"/>
      <c r="N7" s="197"/>
      <c r="O7" s="216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8"/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6"/>
      <c r="N8" s="197"/>
      <c r="O8" s="216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8"/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6"/>
      <c r="N9" s="197"/>
      <c r="O9" s="216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8"/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6"/>
      <c r="N10" s="197"/>
      <c r="O10" s="216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8"/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6"/>
      <c r="N11" s="197"/>
      <c r="O11" s="216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8"/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6"/>
      <c r="N12" s="197"/>
      <c r="O12" s="216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8"/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6"/>
      <c r="N13" s="197"/>
      <c r="O13" s="216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8"/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6"/>
      <c r="N14" s="197"/>
      <c r="O14" s="216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8"/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6"/>
      <c r="N15" s="197"/>
      <c r="O15" s="216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8"/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6"/>
      <c r="N16" s="197"/>
      <c r="O16" s="216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8"/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6"/>
      <c r="N17" s="197"/>
      <c r="O17" s="216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8"/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6"/>
      <c r="N18" s="197"/>
      <c r="O18" s="216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8"/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6"/>
      <c r="N19" s="197"/>
      <c r="O19" s="216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8"/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6"/>
      <c r="N20" s="197"/>
      <c r="O20" s="216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8"/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6"/>
      <c r="N21" s="197"/>
      <c r="O21" s="216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8"/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6"/>
      <c r="N22" s="197"/>
      <c r="O22" s="216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8"/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6"/>
      <c r="N23" s="197"/>
      <c r="O23" s="216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8"/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6"/>
      <c r="N24" s="197"/>
      <c r="O24" s="216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8"/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6"/>
      <c r="N25" s="197"/>
      <c r="O25" s="216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8"/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6"/>
      <c r="N26" s="197"/>
      <c r="O26" s="216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8"/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6"/>
      <c r="N27" s="197"/>
      <c r="O27" s="216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8"/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6"/>
      <c r="N28" s="197"/>
      <c r="O28" s="216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8"/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6"/>
      <c r="N29" s="197"/>
      <c r="O29" s="216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8"/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6"/>
      <c r="N30" s="197"/>
      <c r="O30" s="216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8"/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6"/>
      <c r="N31" s="197"/>
      <c r="O31" s="216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>
        <v>29</v>
      </c>
      <c r="B32" s="222">
        <f t="shared" si="4"/>
        <v>300</v>
      </c>
      <c r="C32" s="207">
        <f t="shared" si="0"/>
        <v>255</v>
      </c>
      <c r="D32" s="208"/>
      <c r="E32" s="202">
        <f t="shared" si="1"/>
        <v>255</v>
      </c>
      <c r="F32" s="102"/>
      <c r="G32" s="160">
        <v>21</v>
      </c>
      <c r="H32" s="212">
        <v>1512</v>
      </c>
      <c r="I32" s="163"/>
      <c r="J32" s="213"/>
      <c r="K32" s="164"/>
      <c r="L32" s="197"/>
      <c r="M32" s="216"/>
      <c r="N32" s="197"/>
      <c r="O32" s="216"/>
      <c r="P32" s="216"/>
      <c r="Q32" s="176"/>
      <c r="R32" s="216"/>
      <c r="S32" s="176"/>
      <c r="T32" s="219"/>
      <c r="U32" s="177"/>
      <c r="V32" s="169"/>
      <c r="W32" s="234">
        <f t="shared" si="2"/>
        <v>0</v>
      </c>
      <c r="X32" s="178"/>
      <c r="Y32" s="171"/>
      <c r="Z32" s="234">
        <f t="shared" si="3"/>
        <v>0</v>
      </c>
      <c r="AA32" s="178"/>
      <c r="AB32" s="179"/>
      <c r="AC32" s="180"/>
      <c r="AD32" s="181"/>
      <c r="AE32" s="181"/>
      <c r="AF32" s="181"/>
      <c r="AG32" s="181"/>
      <c r="AH32" s="181"/>
      <c r="AI32" s="181"/>
      <c r="AJ32" s="181"/>
      <c r="AK32" s="181"/>
      <c r="AL32" s="182"/>
    </row>
    <row r="33" spans="1:38" x14ac:dyDescent="0.4">
      <c r="A33" s="99">
        <v>30</v>
      </c>
      <c r="B33" s="222">
        <f t="shared" si="4"/>
        <v>300</v>
      </c>
      <c r="C33" s="207">
        <f t="shared" si="0"/>
        <v>255</v>
      </c>
      <c r="D33" s="208"/>
      <c r="E33" s="202">
        <f t="shared" si="1"/>
        <v>255</v>
      </c>
      <c r="F33" s="102"/>
      <c r="G33" s="160">
        <v>21</v>
      </c>
      <c r="H33" s="212">
        <v>1512</v>
      </c>
      <c r="I33" s="163"/>
      <c r="J33" s="213"/>
      <c r="K33" s="164"/>
      <c r="L33" s="197"/>
      <c r="M33" s="216"/>
      <c r="N33" s="197"/>
      <c r="O33" s="216"/>
      <c r="P33" s="216"/>
      <c r="Q33" s="176"/>
      <c r="R33" s="216"/>
      <c r="S33" s="176"/>
      <c r="T33" s="219"/>
      <c r="U33" s="177"/>
      <c r="V33" s="169"/>
      <c r="W33" s="234">
        <f t="shared" si="2"/>
        <v>0</v>
      </c>
      <c r="X33" s="178"/>
      <c r="Y33" s="171"/>
      <c r="Z33" s="234">
        <f t="shared" si="3"/>
        <v>0</v>
      </c>
      <c r="AA33" s="178"/>
      <c r="AB33" s="179"/>
      <c r="AC33" s="180"/>
      <c r="AD33" s="181"/>
      <c r="AE33" s="181"/>
      <c r="AF33" s="181"/>
      <c r="AG33" s="181"/>
      <c r="AH33" s="181"/>
      <c r="AI33" s="181"/>
      <c r="AJ33" s="181"/>
      <c r="AK33" s="181"/>
      <c r="AL33" s="182"/>
    </row>
    <row r="34" spans="1:38" ht="15.75" thickBot="1" x14ac:dyDescent="0.45">
      <c r="A34" s="113"/>
      <c r="B34" s="209"/>
      <c r="C34" s="210"/>
      <c r="D34" s="226"/>
      <c r="E34" s="203"/>
      <c r="F34" s="116"/>
      <c r="G34" s="117"/>
      <c r="H34" s="231"/>
      <c r="I34" s="118"/>
      <c r="J34" s="231"/>
      <c r="K34" s="119"/>
      <c r="L34" s="227"/>
      <c r="M34" s="232"/>
      <c r="N34" s="227"/>
      <c r="O34" s="232"/>
      <c r="P34" s="232"/>
      <c r="Q34" s="120"/>
      <c r="R34" s="232"/>
      <c r="S34" s="120"/>
      <c r="T34" s="233"/>
      <c r="U34" s="121"/>
      <c r="V34" s="96"/>
      <c r="W34" s="234"/>
      <c r="X34" s="122"/>
      <c r="Y34" s="97"/>
      <c r="Z34" s="234"/>
      <c r="AA34" s="122"/>
      <c r="AB34" s="123"/>
      <c r="AC34" s="124"/>
      <c r="AD34" s="125"/>
      <c r="AE34" s="125"/>
      <c r="AF34" s="125"/>
      <c r="AG34" s="125"/>
      <c r="AH34" s="125"/>
      <c r="AI34" s="125"/>
      <c r="AJ34" s="125"/>
      <c r="AK34" s="125"/>
      <c r="AL34" s="126"/>
    </row>
    <row r="35" spans="1:38" ht="15.75" thickBot="1" x14ac:dyDescent="0.45">
      <c r="A35" s="127"/>
      <c r="B35" s="128" t="s">
        <v>66</v>
      </c>
      <c r="C35" s="129">
        <f>IF(SUM(C4:C34)&gt;0,SUM(C4:C34),0)</f>
        <v>7650</v>
      </c>
      <c r="D35" s="199">
        <f>IF(SUM(D4:D34)&gt;0,SUM(D4:D34),0)</f>
        <v>0</v>
      </c>
      <c r="E35" s="200">
        <f>IF(SUM(E4:E34)&gt;0,SUM(E4:E34),0)</f>
        <v>7650</v>
      </c>
      <c r="F35" s="130"/>
      <c r="G35" s="131">
        <f>IF(SUM(G4:G34)&gt;0,SUM(G4:G34),0)</f>
        <v>630</v>
      </c>
      <c r="H35" s="132">
        <f>IF(SUM(H4:H34)&gt;0,SUM(H4:H34),0)</f>
        <v>45360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0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0.11764705882352941</v>
      </c>
      <c r="H39" s="47">
        <f>IF(AND(SUM(C35)&gt;0,ISNUMBER(M35)),(M35+O35)/SUM(C35),0)</f>
        <v>3.1764705882352939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45360</v>
      </c>
      <c r="C43" s="145">
        <f>IF(SUM(M35,O35,P35,R35,T35)&gt;0,SUM(M35,O35,P35,R35,T35),0)</f>
        <v>24300</v>
      </c>
      <c r="D43" s="145">
        <f>IF(SUM(C35)&gt;0,(M35+O35)/SUM(C35)*12,0)</f>
        <v>38.117647058823529</v>
      </c>
      <c r="E43" s="145">
        <f>IF(SUM(C35)&gt;0,C43/SUM(C35)*12,0)</f>
        <v>38.117647058823529</v>
      </c>
      <c r="F43" s="146">
        <f>IF(SUM(W35,Z35)&gt;0,SUM(W35,Z35),0)</f>
        <v>0</v>
      </c>
      <c r="G43" s="147">
        <f>IF(OR(NOT(B43=""),NOT(C43=""),NOT(F43="")),B43-SUM(C43:F43),"")</f>
        <v>20983.76470588235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>
        <v>29</v>
      </c>
      <c r="B77" s="193"/>
      <c r="C77" s="73"/>
      <c r="D77" s="72">
        <v>255</v>
      </c>
      <c r="E77" s="73"/>
      <c r="F77" s="191"/>
      <c r="G77" s="73"/>
      <c r="H77" s="192"/>
      <c r="I77" s="154">
        <f t="shared" si="6"/>
        <v>255</v>
      </c>
    </row>
    <row r="78" spans="1:9" x14ac:dyDescent="0.4">
      <c r="A78" s="99">
        <v>30</v>
      </c>
      <c r="B78" s="193"/>
      <c r="C78" s="73"/>
      <c r="D78" s="72">
        <v>255</v>
      </c>
      <c r="E78" s="73"/>
      <c r="F78" s="191"/>
      <c r="G78" s="73"/>
      <c r="H78" s="192"/>
      <c r="I78" s="154">
        <f t="shared" si="6"/>
        <v>255</v>
      </c>
    </row>
    <row r="79" spans="1:9" ht="15.75" thickBot="1" x14ac:dyDescent="0.45">
      <c r="A79" s="113"/>
      <c r="B79" s="114"/>
      <c r="C79" s="115"/>
      <c r="D79" s="115"/>
      <c r="E79" s="115"/>
      <c r="F79" s="152"/>
      <c r="G79" s="115"/>
      <c r="H79" s="155"/>
      <c r="I79" s="156"/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7650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7650</v>
      </c>
    </row>
  </sheetData>
  <sheetProtection algorithmName="SHA-512" hashValue="sy2QTTyZK5m7nAzGLE/rEG2q0HTL9A6KZFus3RCZXH6AabYS48HCJALf3Af39Lft42+OoInOQZhOJEGLC9Yw6w==" saltValue="RFXNqZo1MvHyRhbXHJJ5jw==" spinCount="100000" sheet="1" objects="1" scenarios="1"/>
  <mergeCells count="34">
    <mergeCell ref="A1:A3"/>
    <mergeCell ref="B1:B2"/>
    <mergeCell ref="C1:E1"/>
    <mergeCell ref="G1:K1"/>
    <mergeCell ref="L1:T1"/>
    <mergeCell ref="AC1:AL1"/>
    <mergeCell ref="C2:E2"/>
    <mergeCell ref="G2:H2"/>
    <mergeCell ref="I2:J2"/>
    <mergeCell ref="K2:K3"/>
    <mergeCell ref="L2:M2"/>
    <mergeCell ref="N2:O2"/>
    <mergeCell ref="Q2:R2"/>
    <mergeCell ref="S2:T2"/>
    <mergeCell ref="U2:W2"/>
    <mergeCell ref="U1:AB1"/>
    <mergeCell ref="X2:AA2"/>
    <mergeCell ref="AB2:AB3"/>
    <mergeCell ref="AC2:AC3"/>
    <mergeCell ref="AD2:AD3"/>
    <mergeCell ref="AE2:AL2"/>
    <mergeCell ref="B37:H37"/>
    <mergeCell ref="I37:J37"/>
    <mergeCell ref="K37:O37"/>
    <mergeCell ref="N38:O38"/>
    <mergeCell ref="L39:M39"/>
    <mergeCell ref="N39:O39"/>
    <mergeCell ref="B41:G41"/>
    <mergeCell ref="J41:K41"/>
    <mergeCell ref="A46:A48"/>
    <mergeCell ref="B46:I46"/>
    <mergeCell ref="B47:H47"/>
    <mergeCell ref="I47:I48"/>
    <mergeCell ref="L38:M38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showGridLines="0" showRowColHeaders="0" zoomScale="85" zoomScaleNormal="85" zoomScalePageLayoutView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8" sqref="K78"/>
    </sheetView>
  </sheetViews>
  <sheetFormatPr defaultColWidth="8.75" defaultRowHeight="15" x14ac:dyDescent="0.4"/>
  <cols>
    <col min="1" max="1" width="8.75" style="98"/>
    <col min="2" max="2" width="12.875" style="98" customWidth="1"/>
    <col min="3" max="3" width="12.625" style="98" customWidth="1"/>
    <col min="4" max="4" width="13.625" style="98" customWidth="1"/>
    <col min="5" max="5" width="11.875" style="98" customWidth="1"/>
    <col min="6" max="6" width="0" style="98" hidden="1" customWidth="1"/>
    <col min="7" max="7" width="12.875" style="98" customWidth="1"/>
    <col min="8" max="8" width="13.75" style="98" customWidth="1"/>
    <col min="9" max="9" width="8.875" style="98" customWidth="1"/>
    <col min="10" max="10" width="13.75" style="98" customWidth="1"/>
    <col min="11" max="11" width="22.75" style="98" customWidth="1"/>
    <col min="12" max="12" width="9.625" style="98" customWidth="1"/>
    <col min="13" max="13" width="13.75" style="98" customWidth="1"/>
    <col min="14" max="14" width="9.625" style="98" customWidth="1"/>
    <col min="15" max="16" width="13.75" style="98" customWidth="1"/>
    <col min="17" max="17" width="24.875" style="98" customWidth="1"/>
    <col min="18" max="18" width="13.75" style="98" customWidth="1"/>
    <col min="19" max="19" width="24.875" style="98" customWidth="1"/>
    <col min="20" max="20" width="8.25" style="98" customWidth="1"/>
    <col min="21" max="21" width="8.75" style="98"/>
    <col min="22" max="23" width="13.75" style="98" customWidth="1"/>
    <col min="24" max="24" width="8.75" style="98"/>
    <col min="25" max="26" width="13.75" style="98" customWidth="1"/>
    <col min="27" max="27" width="8.75" style="98"/>
    <col min="28" max="28" width="24.875" style="98" customWidth="1"/>
    <col min="29" max="29" width="11.75" style="98" customWidth="1"/>
    <col min="30" max="16384" width="8.75" style="98"/>
  </cols>
  <sheetData>
    <row r="1" spans="1:38" s="76" customFormat="1" ht="14.45" customHeight="1" x14ac:dyDescent="0.4">
      <c r="A1" s="310" t="s">
        <v>52</v>
      </c>
      <c r="B1" s="304" t="s">
        <v>53</v>
      </c>
      <c r="C1" s="280" t="s">
        <v>103</v>
      </c>
      <c r="D1" s="281"/>
      <c r="E1" s="282"/>
      <c r="F1" s="75"/>
      <c r="G1" s="283" t="s">
        <v>46</v>
      </c>
      <c r="H1" s="284"/>
      <c r="I1" s="284"/>
      <c r="J1" s="284"/>
      <c r="K1" s="285"/>
      <c r="L1" s="286" t="s">
        <v>54</v>
      </c>
      <c r="M1" s="287"/>
      <c r="N1" s="287"/>
      <c r="O1" s="287"/>
      <c r="P1" s="287"/>
      <c r="Q1" s="287"/>
      <c r="R1" s="287"/>
      <c r="S1" s="287"/>
      <c r="T1" s="288"/>
      <c r="U1" s="289" t="s">
        <v>11</v>
      </c>
      <c r="V1" s="290"/>
      <c r="W1" s="290"/>
      <c r="X1" s="290"/>
      <c r="Y1" s="290"/>
      <c r="Z1" s="290"/>
      <c r="AA1" s="290"/>
      <c r="AB1" s="291"/>
      <c r="AC1" s="261" t="s">
        <v>1</v>
      </c>
      <c r="AD1" s="262"/>
      <c r="AE1" s="262"/>
      <c r="AF1" s="262"/>
      <c r="AG1" s="262"/>
      <c r="AH1" s="262"/>
      <c r="AI1" s="262"/>
      <c r="AJ1" s="262"/>
      <c r="AK1" s="262"/>
      <c r="AL1" s="263"/>
    </row>
    <row r="2" spans="1:38" s="76" customFormat="1" ht="15" customHeight="1" x14ac:dyDescent="0.4">
      <c r="A2" s="311"/>
      <c r="B2" s="305"/>
      <c r="C2" s="264" t="s">
        <v>45</v>
      </c>
      <c r="D2" s="265"/>
      <c r="E2" s="266"/>
      <c r="F2" s="77"/>
      <c r="G2" s="267" t="s">
        <v>55</v>
      </c>
      <c r="H2" s="268"/>
      <c r="I2" s="268" t="s">
        <v>56</v>
      </c>
      <c r="J2" s="268"/>
      <c r="K2" s="269" t="s">
        <v>57</v>
      </c>
      <c r="L2" s="271" t="s">
        <v>147</v>
      </c>
      <c r="M2" s="272"/>
      <c r="N2" s="259" t="s">
        <v>146</v>
      </c>
      <c r="O2" s="260"/>
      <c r="P2" s="78" t="s">
        <v>58</v>
      </c>
      <c r="Q2" s="259" t="s">
        <v>59</v>
      </c>
      <c r="R2" s="260"/>
      <c r="S2" s="259" t="s">
        <v>60</v>
      </c>
      <c r="T2" s="273"/>
      <c r="U2" s="274" t="s">
        <v>107</v>
      </c>
      <c r="V2" s="275"/>
      <c r="W2" s="276"/>
      <c r="X2" s="277" t="s">
        <v>61</v>
      </c>
      <c r="Y2" s="278"/>
      <c r="Z2" s="278"/>
      <c r="AA2" s="279"/>
      <c r="AB2" s="292" t="s">
        <v>62</v>
      </c>
      <c r="AC2" s="308" t="s">
        <v>63</v>
      </c>
      <c r="AD2" s="294" t="s">
        <v>64</v>
      </c>
      <c r="AE2" s="257" t="s">
        <v>15</v>
      </c>
      <c r="AF2" s="257"/>
      <c r="AG2" s="257"/>
      <c r="AH2" s="257"/>
      <c r="AI2" s="257"/>
      <c r="AJ2" s="257"/>
      <c r="AK2" s="257"/>
      <c r="AL2" s="258"/>
    </row>
    <row r="3" spans="1:38" s="76" customFormat="1" ht="15.75" thickBot="1" x14ac:dyDescent="0.45">
      <c r="A3" s="312"/>
      <c r="B3" s="79" t="s">
        <v>65</v>
      </c>
      <c r="C3" s="80" t="s">
        <v>104</v>
      </c>
      <c r="D3" s="80" t="s">
        <v>105</v>
      </c>
      <c r="E3" s="81" t="s">
        <v>108</v>
      </c>
      <c r="F3" s="82" t="s">
        <v>66</v>
      </c>
      <c r="G3" s="83" t="s">
        <v>67</v>
      </c>
      <c r="H3" s="84" t="s">
        <v>111</v>
      </c>
      <c r="I3" s="84" t="s">
        <v>65</v>
      </c>
      <c r="J3" s="84" t="s">
        <v>111</v>
      </c>
      <c r="K3" s="270"/>
      <c r="L3" s="85" t="s">
        <v>68</v>
      </c>
      <c r="M3" s="86" t="s">
        <v>112</v>
      </c>
      <c r="N3" s="85" t="s">
        <v>68</v>
      </c>
      <c r="O3" s="86" t="s">
        <v>112</v>
      </c>
      <c r="P3" s="86" t="s">
        <v>112</v>
      </c>
      <c r="Q3" s="86" t="s">
        <v>69</v>
      </c>
      <c r="R3" s="86" t="s">
        <v>112</v>
      </c>
      <c r="S3" s="86" t="s">
        <v>69</v>
      </c>
      <c r="T3" s="87" t="s">
        <v>113</v>
      </c>
      <c r="U3" s="88" t="s">
        <v>65</v>
      </c>
      <c r="V3" s="89" t="s">
        <v>116</v>
      </c>
      <c r="W3" s="90" t="s">
        <v>112</v>
      </c>
      <c r="X3" s="91" t="s">
        <v>65</v>
      </c>
      <c r="Y3" s="89" t="s">
        <v>116</v>
      </c>
      <c r="Z3" s="90" t="s">
        <v>113</v>
      </c>
      <c r="AA3" s="90" t="s">
        <v>70</v>
      </c>
      <c r="AB3" s="293"/>
      <c r="AC3" s="309"/>
      <c r="AD3" s="295"/>
      <c r="AE3" s="92" t="s">
        <v>71</v>
      </c>
      <c r="AF3" s="92" t="s">
        <v>84</v>
      </c>
      <c r="AG3" s="92" t="s">
        <v>85</v>
      </c>
      <c r="AH3" s="92" t="s">
        <v>86</v>
      </c>
      <c r="AI3" s="92" t="s">
        <v>88</v>
      </c>
      <c r="AJ3" s="92" t="s">
        <v>87</v>
      </c>
      <c r="AK3" s="92" t="s">
        <v>72</v>
      </c>
      <c r="AL3" s="93" t="s">
        <v>73</v>
      </c>
    </row>
    <row r="4" spans="1:38" x14ac:dyDescent="0.4">
      <c r="A4" s="94">
        <v>1</v>
      </c>
      <c r="B4" s="221">
        <v>300</v>
      </c>
      <c r="C4" s="204">
        <f t="shared" ref="C4:C34" si="0">I49</f>
        <v>255</v>
      </c>
      <c r="D4" s="205"/>
      <c r="E4" s="201">
        <f>C4-D4</f>
        <v>255</v>
      </c>
      <c r="F4" s="95"/>
      <c r="G4" s="160">
        <v>21</v>
      </c>
      <c r="H4" s="212">
        <v>1512</v>
      </c>
      <c r="I4" s="161"/>
      <c r="J4" s="212"/>
      <c r="K4" s="162"/>
      <c r="L4" s="197">
        <v>900</v>
      </c>
      <c r="M4" s="215">
        <v>24300</v>
      </c>
      <c r="N4" s="197"/>
      <c r="O4" s="215"/>
      <c r="P4" s="215"/>
      <c r="Q4" s="167"/>
      <c r="R4" s="215"/>
      <c r="S4" s="167"/>
      <c r="T4" s="218"/>
      <c r="U4" s="168"/>
      <c r="V4" s="169"/>
      <c r="W4" s="234">
        <f>V4*U4</f>
        <v>0</v>
      </c>
      <c r="X4" s="170"/>
      <c r="Y4" s="171"/>
      <c r="Z4" s="234">
        <f>Y4*X4</f>
        <v>0</v>
      </c>
      <c r="AA4" s="170"/>
      <c r="AB4" s="172"/>
      <c r="AC4" s="173"/>
      <c r="AD4" s="174"/>
      <c r="AE4" s="174"/>
      <c r="AF4" s="174"/>
      <c r="AG4" s="174"/>
      <c r="AH4" s="174"/>
      <c r="AI4" s="174"/>
      <c r="AJ4" s="174"/>
      <c r="AK4" s="174"/>
      <c r="AL4" s="175"/>
    </row>
    <row r="5" spans="1:38" x14ac:dyDescent="0.4">
      <c r="A5" s="99">
        <v>2</v>
      </c>
      <c r="B5" s="222">
        <f>B4</f>
        <v>300</v>
      </c>
      <c r="C5" s="207">
        <f t="shared" si="0"/>
        <v>255</v>
      </c>
      <c r="D5" s="208"/>
      <c r="E5" s="202">
        <f t="shared" ref="E5:E34" si="1">C5-D5</f>
        <v>255</v>
      </c>
      <c r="F5" s="102"/>
      <c r="G5" s="160">
        <v>21</v>
      </c>
      <c r="H5" s="212">
        <v>1512</v>
      </c>
      <c r="I5" s="163"/>
      <c r="J5" s="213"/>
      <c r="K5" s="164"/>
      <c r="L5" s="197"/>
      <c r="M5" s="216"/>
      <c r="N5" s="197"/>
      <c r="O5" s="216"/>
      <c r="P5" s="216"/>
      <c r="Q5" s="176"/>
      <c r="R5" s="216"/>
      <c r="S5" s="176"/>
      <c r="T5" s="219"/>
      <c r="U5" s="177"/>
      <c r="V5" s="169"/>
      <c r="W5" s="234">
        <f t="shared" ref="W5:W34" si="2">V5*U5</f>
        <v>0</v>
      </c>
      <c r="X5" s="178"/>
      <c r="Y5" s="171"/>
      <c r="Z5" s="234">
        <f t="shared" ref="Z5:Z34" si="3">Y5*X5</f>
        <v>0</v>
      </c>
      <c r="AA5" s="178"/>
      <c r="AB5" s="179"/>
      <c r="AC5" s="180"/>
      <c r="AD5" s="181"/>
      <c r="AE5" s="181"/>
      <c r="AF5" s="181"/>
      <c r="AG5" s="181"/>
      <c r="AH5" s="181"/>
      <c r="AI5" s="181"/>
      <c r="AJ5" s="181"/>
      <c r="AK5" s="181"/>
      <c r="AL5" s="182"/>
    </row>
    <row r="6" spans="1:38" x14ac:dyDescent="0.4">
      <c r="A6" s="99">
        <v>3</v>
      </c>
      <c r="B6" s="222">
        <f t="shared" ref="B6:B34" si="4">B5</f>
        <v>300</v>
      </c>
      <c r="C6" s="207">
        <f t="shared" si="0"/>
        <v>255</v>
      </c>
      <c r="D6" s="208"/>
      <c r="E6" s="202">
        <f t="shared" si="1"/>
        <v>255</v>
      </c>
      <c r="F6" s="102"/>
      <c r="G6" s="160">
        <v>21</v>
      </c>
      <c r="H6" s="212">
        <v>1512</v>
      </c>
      <c r="I6" s="163"/>
      <c r="J6" s="213"/>
      <c r="K6" s="164"/>
      <c r="L6" s="197"/>
      <c r="M6" s="216"/>
      <c r="N6" s="197"/>
      <c r="O6" s="216"/>
      <c r="P6" s="216"/>
      <c r="Q6" s="176"/>
      <c r="R6" s="216"/>
      <c r="S6" s="176"/>
      <c r="T6" s="219"/>
      <c r="U6" s="177"/>
      <c r="V6" s="169"/>
      <c r="W6" s="234">
        <f t="shared" si="2"/>
        <v>0</v>
      </c>
      <c r="X6" s="178"/>
      <c r="Y6" s="171"/>
      <c r="Z6" s="234">
        <f t="shared" si="3"/>
        <v>0</v>
      </c>
      <c r="AA6" s="178"/>
      <c r="AB6" s="179"/>
      <c r="AC6" s="180"/>
      <c r="AD6" s="181"/>
      <c r="AE6" s="181"/>
      <c r="AF6" s="181"/>
      <c r="AG6" s="181"/>
      <c r="AH6" s="181"/>
      <c r="AI6" s="181"/>
      <c r="AJ6" s="181"/>
      <c r="AK6" s="181"/>
      <c r="AL6" s="182"/>
    </row>
    <row r="7" spans="1:38" x14ac:dyDescent="0.4">
      <c r="A7" s="99">
        <v>4</v>
      </c>
      <c r="B7" s="222">
        <f t="shared" si="4"/>
        <v>300</v>
      </c>
      <c r="C7" s="207">
        <f t="shared" si="0"/>
        <v>255</v>
      </c>
      <c r="D7" s="208"/>
      <c r="E7" s="202">
        <f t="shared" si="1"/>
        <v>255</v>
      </c>
      <c r="F7" s="102"/>
      <c r="G7" s="160">
        <v>21</v>
      </c>
      <c r="H7" s="212">
        <v>1512</v>
      </c>
      <c r="I7" s="163"/>
      <c r="J7" s="213"/>
      <c r="K7" s="164"/>
      <c r="L7" s="197"/>
      <c r="M7" s="216"/>
      <c r="N7" s="197"/>
      <c r="O7" s="216"/>
      <c r="P7" s="216"/>
      <c r="Q7" s="176"/>
      <c r="R7" s="216"/>
      <c r="S7" s="176"/>
      <c r="T7" s="219"/>
      <c r="U7" s="177"/>
      <c r="V7" s="169"/>
      <c r="W7" s="234">
        <f t="shared" si="2"/>
        <v>0</v>
      </c>
      <c r="X7" s="178"/>
      <c r="Y7" s="171"/>
      <c r="Z7" s="234">
        <f t="shared" si="3"/>
        <v>0</v>
      </c>
      <c r="AA7" s="178"/>
      <c r="AB7" s="179"/>
      <c r="AC7" s="180"/>
      <c r="AD7" s="181"/>
      <c r="AE7" s="181"/>
      <c r="AF7" s="181"/>
      <c r="AG7" s="181"/>
      <c r="AH7" s="181"/>
      <c r="AI7" s="181"/>
      <c r="AJ7" s="181"/>
      <c r="AK7" s="181"/>
      <c r="AL7" s="182"/>
    </row>
    <row r="8" spans="1:38" x14ac:dyDescent="0.4">
      <c r="A8" s="99">
        <v>5</v>
      </c>
      <c r="B8" s="222">
        <f t="shared" si="4"/>
        <v>300</v>
      </c>
      <c r="C8" s="207">
        <f t="shared" si="0"/>
        <v>255</v>
      </c>
      <c r="D8" s="208"/>
      <c r="E8" s="202">
        <f t="shared" si="1"/>
        <v>255</v>
      </c>
      <c r="F8" s="102"/>
      <c r="G8" s="160">
        <v>21</v>
      </c>
      <c r="H8" s="212">
        <v>1512</v>
      </c>
      <c r="I8" s="163"/>
      <c r="J8" s="213"/>
      <c r="K8" s="164"/>
      <c r="L8" s="197"/>
      <c r="M8" s="216"/>
      <c r="N8" s="197"/>
      <c r="O8" s="216"/>
      <c r="P8" s="216"/>
      <c r="Q8" s="176"/>
      <c r="R8" s="216"/>
      <c r="S8" s="176"/>
      <c r="T8" s="219"/>
      <c r="U8" s="177"/>
      <c r="V8" s="169"/>
      <c r="W8" s="234">
        <f t="shared" si="2"/>
        <v>0</v>
      </c>
      <c r="X8" s="178"/>
      <c r="Y8" s="171"/>
      <c r="Z8" s="234">
        <f t="shared" si="3"/>
        <v>0</v>
      </c>
      <c r="AA8" s="178"/>
      <c r="AB8" s="179"/>
      <c r="AC8" s="180"/>
      <c r="AD8" s="181"/>
      <c r="AE8" s="181"/>
      <c r="AF8" s="181"/>
      <c r="AG8" s="181"/>
      <c r="AH8" s="181"/>
      <c r="AI8" s="181"/>
      <c r="AJ8" s="181"/>
      <c r="AK8" s="181"/>
      <c r="AL8" s="182"/>
    </row>
    <row r="9" spans="1:38" x14ac:dyDescent="0.4">
      <c r="A9" s="99">
        <v>6</v>
      </c>
      <c r="B9" s="222">
        <f t="shared" si="4"/>
        <v>300</v>
      </c>
      <c r="C9" s="207">
        <f t="shared" si="0"/>
        <v>255</v>
      </c>
      <c r="D9" s="208"/>
      <c r="E9" s="202">
        <f t="shared" si="1"/>
        <v>255</v>
      </c>
      <c r="F9" s="102"/>
      <c r="G9" s="160">
        <v>21</v>
      </c>
      <c r="H9" s="212">
        <v>1512</v>
      </c>
      <c r="I9" s="163"/>
      <c r="J9" s="213"/>
      <c r="K9" s="164"/>
      <c r="L9" s="197"/>
      <c r="M9" s="216"/>
      <c r="N9" s="197"/>
      <c r="O9" s="216"/>
      <c r="P9" s="216"/>
      <c r="Q9" s="176"/>
      <c r="R9" s="216"/>
      <c r="S9" s="176"/>
      <c r="T9" s="219"/>
      <c r="U9" s="177"/>
      <c r="V9" s="169"/>
      <c r="W9" s="234">
        <f t="shared" si="2"/>
        <v>0</v>
      </c>
      <c r="X9" s="178"/>
      <c r="Y9" s="171"/>
      <c r="Z9" s="234">
        <f t="shared" si="3"/>
        <v>0</v>
      </c>
      <c r="AA9" s="178"/>
      <c r="AB9" s="179"/>
      <c r="AC9" s="180"/>
      <c r="AD9" s="181"/>
      <c r="AE9" s="181"/>
      <c r="AF9" s="181"/>
      <c r="AG9" s="181"/>
      <c r="AH9" s="181"/>
      <c r="AI9" s="181"/>
      <c r="AJ9" s="181"/>
      <c r="AK9" s="181"/>
      <c r="AL9" s="182"/>
    </row>
    <row r="10" spans="1:38" x14ac:dyDescent="0.4">
      <c r="A10" s="99">
        <v>7</v>
      </c>
      <c r="B10" s="222">
        <f t="shared" si="4"/>
        <v>300</v>
      </c>
      <c r="C10" s="207">
        <f t="shared" si="0"/>
        <v>255</v>
      </c>
      <c r="D10" s="208"/>
      <c r="E10" s="202">
        <f t="shared" si="1"/>
        <v>255</v>
      </c>
      <c r="F10" s="102"/>
      <c r="G10" s="160">
        <v>21</v>
      </c>
      <c r="H10" s="212">
        <v>1512</v>
      </c>
      <c r="I10" s="163"/>
      <c r="J10" s="213"/>
      <c r="K10" s="164"/>
      <c r="L10" s="197"/>
      <c r="M10" s="216"/>
      <c r="N10" s="197"/>
      <c r="O10" s="216"/>
      <c r="P10" s="216"/>
      <c r="Q10" s="176"/>
      <c r="R10" s="216"/>
      <c r="S10" s="176"/>
      <c r="T10" s="219"/>
      <c r="U10" s="177"/>
      <c r="V10" s="169"/>
      <c r="W10" s="234">
        <f t="shared" si="2"/>
        <v>0</v>
      </c>
      <c r="X10" s="178"/>
      <c r="Y10" s="171"/>
      <c r="Z10" s="234">
        <f t="shared" si="3"/>
        <v>0</v>
      </c>
      <c r="AA10" s="178"/>
      <c r="AB10" s="179"/>
      <c r="AC10" s="180"/>
      <c r="AD10" s="181"/>
      <c r="AE10" s="181"/>
      <c r="AF10" s="181"/>
      <c r="AG10" s="181"/>
      <c r="AH10" s="181"/>
      <c r="AI10" s="181"/>
      <c r="AJ10" s="181"/>
      <c r="AK10" s="181"/>
      <c r="AL10" s="182"/>
    </row>
    <row r="11" spans="1:38" x14ac:dyDescent="0.4">
      <c r="A11" s="99">
        <v>8</v>
      </c>
      <c r="B11" s="222">
        <f t="shared" si="4"/>
        <v>300</v>
      </c>
      <c r="C11" s="207">
        <f t="shared" si="0"/>
        <v>255</v>
      </c>
      <c r="D11" s="208"/>
      <c r="E11" s="202">
        <f t="shared" si="1"/>
        <v>255</v>
      </c>
      <c r="F11" s="102"/>
      <c r="G11" s="160">
        <v>21</v>
      </c>
      <c r="H11" s="212">
        <v>1512</v>
      </c>
      <c r="I11" s="163"/>
      <c r="J11" s="213"/>
      <c r="K11" s="164"/>
      <c r="L11" s="197"/>
      <c r="M11" s="216"/>
      <c r="N11" s="197"/>
      <c r="O11" s="216"/>
      <c r="P11" s="216"/>
      <c r="Q11" s="176"/>
      <c r="R11" s="216"/>
      <c r="S11" s="176"/>
      <c r="T11" s="219"/>
      <c r="U11" s="177"/>
      <c r="V11" s="169"/>
      <c r="W11" s="234">
        <f t="shared" si="2"/>
        <v>0</v>
      </c>
      <c r="X11" s="178"/>
      <c r="Y11" s="171"/>
      <c r="Z11" s="234">
        <f t="shared" si="3"/>
        <v>0</v>
      </c>
      <c r="AA11" s="178"/>
      <c r="AB11" s="179"/>
      <c r="AC11" s="180"/>
      <c r="AD11" s="181"/>
      <c r="AE11" s="181"/>
      <c r="AF11" s="181"/>
      <c r="AG11" s="181"/>
      <c r="AH11" s="181"/>
      <c r="AI11" s="181"/>
      <c r="AJ11" s="181"/>
      <c r="AK11" s="181"/>
      <c r="AL11" s="182"/>
    </row>
    <row r="12" spans="1:38" x14ac:dyDescent="0.4">
      <c r="A12" s="99">
        <v>9</v>
      </c>
      <c r="B12" s="222">
        <f t="shared" si="4"/>
        <v>300</v>
      </c>
      <c r="C12" s="207">
        <f t="shared" si="0"/>
        <v>255</v>
      </c>
      <c r="D12" s="208"/>
      <c r="E12" s="202">
        <f t="shared" si="1"/>
        <v>255</v>
      </c>
      <c r="F12" s="102"/>
      <c r="G12" s="160">
        <v>21</v>
      </c>
      <c r="H12" s="212">
        <v>1512</v>
      </c>
      <c r="I12" s="163"/>
      <c r="J12" s="213"/>
      <c r="K12" s="164"/>
      <c r="L12" s="197"/>
      <c r="M12" s="216"/>
      <c r="N12" s="197"/>
      <c r="O12" s="216"/>
      <c r="P12" s="216"/>
      <c r="Q12" s="176"/>
      <c r="R12" s="216"/>
      <c r="S12" s="176"/>
      <c r="T12" s="219"/>
      <c r="U12" s="177"/>
      <c r="V12" s="169"/>
      <c r="W12" s="234">
        <f t="shared" si="2"/>
        <v>0</v>
      </c>
      <c r="X12" s="178"/>
      <c r="Y12" s="171"/>
      <c r="Z12" s="234">
        <f t="shared" si="3"/>
        <v>0</v>
      </c>
      <c r="AA12" s="178"/>
      <c r="AB12" s="179"/>
      <c r="AC12" s="180"/>
      <c r="AD12" s="181"/>
      <c r="AE12" s="181"/>
      <c r="AF12" s="181"/>
      <c r="AG12" s="181"/>
      <c r="AH12" s="181"/>
      <c r="AI12" s="181"/>
      <c r="AJ12" s="181"/>
      <c r="AK12" s="181"/>
      <c r="AL12" s="182"/>
    </row>
    <row r="13" spans="1:38" x14ac:dyDescent="0.4">
      <c r="A13" s="99">
        <v>10</v>
      </c>
      <c r="B13" s="222">
        <f t="shared" si="4"/>
        <v>300</v>
      </c>
      <c r="C13" s="207">
        <f t="shared" si="0"/>
        <v>255</v>
      </c>
      <c r="D13" s="208"/>
      <c r="E13" s="202">
        <f t="shared" si="1"/>
        <v>255</v>
      </c>
      <c r="F13" s="102"/>
      <c r="G13" s="160">
        <v>21</v>
      </c>
      <c r="H13" s="212">
        <v>1512</v>
      </c>
      <c r="I13" s="163"/>
      <c r="J13" s="213"/>
      <c r="K13" s="164"/>
      <c r="L13" s="197"/>
      <c r="M13" s="216"/>
      <c r="N13" s="197"/>
      <c r="O13" s="216"/>
      <c r="P13" s="216"/>
      <c r="Q13" s="176"/>
      <c r="R13" s="216"/>
      <c r="S13" s="176"/>
      <c r="T13" s="219"/>
      <c r="U13" s="177"/>
      <c r="V13" s="169"/>
      <c r="W13" s="234">
        <f t="shared" si="2"/>
        <v>0</v>
      </c>
      <c r="X13" s="178"/>
      <c r="Y13" s="171"/>
      <c r="Z13" s="234">
        <f t="shared" si="3"/>
        <v>0</v>
      </c>
      <c r="AA13" s="178"/>
      <c r="AB13" s="179"/>
      <c r="AC13" s="180"/>
      <c r="AD13" s="181"/>
      <c r="AE13" s="181"/>
      <c r="AF13" s="181"/>
      <c r="AG13" s="181"/>
      <c r="AH13" s="181"/>
      <c r="AI13" s="181"/>
      <c r="AJ13" s="181"/>
      <c r="AK13" s="181"/>
      <c r="AL13" s="182"/>
    </row>
    <row r="14" spans="1:38" x14ac:dyDescent="0.4">
      <c r="A14" s="99">
        <v>11</v>
      </c>
      <c r="B14" s="222">
        <f t="shared" si="4"/>
        <v>300</v>
      </c>
      <c r="C14" s="207">
        <f t="shared" si="0"/>
        <v>255</v>
      </c>
      <c r="D14" s="208"/>
      <c r="E14" s="202">
        <f t="shared" si="1"/>
        <v>255</v>
      </c>
      <c r="F14" s="102"/>
      <c r="G14" s="160">
        <v>21</v>
      </c>
      <c r="H14" s="212">
        <v>1512</v>
      </c>
      <c r="I14" s="163"/>
      <c r="J14" s="213"/>
      <c r="K14" s="164"/>
      <c r="L14" s="197"/>
      <c r="M14" s="216"/>
      <c r="N14" s="197"/>
      <c r="O14" s="216"/>
      <c r="P14" s="216"/>
      <c r="Q14" s="176"/>
      <c r="R14" s="216"/>
      <c r="S14" s="176"/>
      <c r="T14" s="219"/>
      <c r="U14" s="177"/>
      <c r="V14" s="169"/>
      <c r="W14" s="234">
        <f t="shared" si="2"/>
        <v>0</v>
      </c>
      <c r="X14" s="178"/>
      <c r="Y14" s="171"/>
      <c r="Z14" s="234">
        <f t="shared" si="3"/>
        <v>0</v>
      </c>
      <c r="AA14" s="178"/>
      <c r="AB14" s="179"/>
      <c r="AC14" s="180"/>
      <c r="AD14" s="181"/>
      <c r="AE14" s="181"/>
      <c r="AF14" s="181"/>
      <c r="AG14" s="181"/>
      <c r="AH14" s="181"/>
      <c r="AI14" s="181"/>
      <c r="AJ14" s="181"/>
      <c r="AK14" s="181"/>
      <c r="AL14" s="182"/>
    </row>
    <row r="15" spans="1:38" x14ac:dyDescent="0.4">
      <c r="A15" s="99">
        <v>12</v>
      </c>
      <c r="B15" s="222">
        <f t="shared" si="4"/>
        <v>300</v>
      </c>
      <c r="C15" s="207">
        <f t="shared" si="0"/>
        <v>255</v>
      </c>
      <c r="D15" s="208"/>
      <c r="E15" s="202">
        <f t="shared" si="1"/>
        <v>255</v>
      </c>
      <c r="F15" s="102"/>
      <c r="G15" s="160">
        <v>21</v>
      </c>
      <c r="H15" s="212">
        <v>1512</v>
      </c>
      <c r="I15" s="163"/>
      <c r="J15" s="213"/>
      <c r="K15" s="164"/>
      <c r="L15" s="197"/>
      <c r="M15" s="216"/>
      <c r="N15" s="197"/>
      <c r="O15" s="216"/>
      <c r="P15" s="216"/>
      <c r="Q15" s="176"/>
      <c r="R15" s="216"/>
      <c r="S15" s="176"/>
      <c r="T15" s="219"/>
      <c r="U15" s="177"/>
      <c r="V15" s="169"/>
      <c r="W15" s="234">
        <f t="shared" si="2"/>
        <v>0</v>
      </c>
      <c r="X15" s="178"/>
      <c r="Y15" s="171"/>
      <c r="Z15" s="234">
        <f t="shared" si="3"/>
        <v>0</v>
      </c>
      <c r="AA15" s="178"/>
      <c r="AB15" s="179"/>
      <c r="AC15" s="180"/>
      <c r="AD15" s="181"/>
      <c r="AE15" s="181"/>
      <c r="AF15" s="181"/>
      <c r="AG15" s="181"/>
      <c r="AH15" s="181"/>
      <c r="AI15" s="181"/>
      <c r="AJ15" s="181"/>
      <c r="AK15" s="181"/>
      <c r="AL15" s="182"/>
    </row>
    <row r="16" spans="1:38" x14ac:dyDescent="0.4">
      <c r="A16" s="99">
        <v>13</v>
      </c>
      <c r="B16" s="222">
        <f t="shared" si="4"/>
        <v>300</v>
      </c>
      <c r="C16" s="207">
        <f t="shared" si="0"/>
        <v>255</v>
      </c>
      <c r="D16" s="208"/>
      <c r="E16" s="202">
        <f t="shared" si="1"/>
        <v>255</v>
      </c>
      <c r="F16" s="102"/>
      <c r="G16" s="160">
        <v>21</v>
      </c>
      <c r="H16" s="212">
        <v>1512</v>
      </c>
      <c r="I16" s="163"/>
      <c r="J16" s="213"/>
      <c r="K16" s="164"/>
      <c r="L16" s="197"/>
      <c r="M16" s="216"/>
      <c r="N16" s="197"/>
      <c r="O16" s="216"/>
      <c r="P16" s="216"/>
      <c r="Q16" s="176"/>
      <c r="R16" s="216"/>
      <c r="S16" s="176"/>
      <c r="T16" s="219"/>
      <c r="U16" s="177"/>
      <c r="V16" s="169"/>
      <c r="W16" s="234">
        <f t="shared" si="2"/>
        <v>0</v>
      </c>
      <c r="X16" s="178"/>
      <c r="Y16" s="171"/>
      <c r="Z16" s="234">
        <f t="shared" si="3"/>
        <v>0</v>
      </c>
      <c r="AA16" s="178"/>
      <c r="AB16" s="179"/>
      <c r="AC16" s="180"/>
      <c r="AD16" s="181"/>
      <c r="AE16" s="181"/>
      <c r="AF16" s="181"/>
      <c r="AG16" s="181"/>
      <c r="AH16" s="181"/>
      <c r="AI16" s="181"/>
      <c r="AJ16" s="181"/>
      <c r="AK16" s="181"/>
      <c r="AL16" s="182"/>
    </row>
    <row r="17" spans="1:38" x14ac:dyDescent="0.4">
      <c r="A17" s="99">
        <v>14</v>
      </c>
      <c r="B17" s="222">
        <f t="shared" si="4"/>
        <v>300</v>
      </c>
      <c r="C17" s="207">
        <f t="shared" si="0"/>
        <v>255</v>
      </c>
      <c r="D17" s="208"/>
      <c r="E17" s="202">
        <f t="shared" si="1"/>
        <v>255</v>
      </c>
      <c r="F17" s="102"/>
      <c r="G17" s="160">
        <v>21</v>
      </c>
      <c r="H17" s="212">
        <v>1512</v>
      </c>
      <c r="I17" s="163"/>
      <c r="J17" s="213"/>
      <c r="K17" s="164"/>
      <c r="L17" s="197"/>
      <c r="M17" s="216"/>
      <c r="N17" s="197"/>
      <c r="O17" s="216"/>
      <c r="P17" s="216"/>
      <c r="Q17" s="176"/>
      <c r="R17" s="216"/>
      <c r="S17" s="176"/>
      <c r="T17" s="219"/>
      <c r="U17" s="177"/>
      <c r="V17" s="169"/>
      <c r="W17" s="234">
        <f t="shared" si="2"/>
        <v>0</v>
      </c>
      <c r="X17" s="178"/>
      <c r="Y17" s="171"/>
      <c r="Z17" s="234">
        <f t="shared" si="3"/>
        <v>0</v>
      </c>
      <c r="AA17" s="178"/>
      <c r="AB17" s="179"/>
      <c r="AC17" s="180"/>
      <c r="AD17" s="181"/>
      <c r="AE17" s="181"/>
      <c r="AF17" s="181"/>
      <c r="AG17" s="181"/>
      <c r="AH17" s="181"/>
      <c r="AI17" s="181"/>
      <c r="AJ17" s="181"/>
      <c r="AK17" s="181"/>
      <c r="AL17" s="182"/>
    </row>
    <row r="18" spans="1:38" x14ac:dyDescent="0.4">
      <c r="A18" s="99">
        <v>15</v>
      </c>
      <c r="B18" s="222">
        <f t="shared" si="4"/>
        <v>300</v>
      </c>
      <c r="C18" s="207">
        <f t="shared" si="0"/>
        <v>255</v>
      </c>
      <c r="D18" s="208"/>
      <c r="E18" s="202">
        <f t="shared" si="1"/>
        <v>255</v>
      </c>
      <c r="F18" s="102"/>
      <c r="G18" s="160">
        <v>21</v>
      </c>
      <c r="H18" s="212">
        <v>1512</v>
      </c>
      <c r="I18" s="163"/>
      <c r="J18" s="213"/>
      <c r="K18" s="164"/>
      <c r="L18" s="197"/>
      <c r="M18" s="216"/>
      <c r="N18" s="197"/>
      <c r="O18" s="216"/>
      <c r="P18" s="216"/>
      <c r="Q18" s="176"/>
      <c r="R18" s="216"/>
      <c r="S18" s="176"/>
      <c r="T18" s="219"/>
      <c r="U18" s="177"/>
      <c r="V18" s="169"/>
      <c r="W18" s="234">
        <f t="shared" si="2"/>
        <v>0</v>
      </c>
      <c r="X18" s="178"/>
      <c r="Y18" s="171"/>
      <c r="Z18" s="234">
        <f t="shared" si="3"/>
        <v>0</v>
      </c>
      <c r="AA18" s="178"/>
      <c r="AB18" s="179"/>
      <c r="AC18" s="180"/>
      <c r="AD18" s="181"/>
      <c r="AE18" s="181"/>
      <c r="AF18" s="181"/>
      <c r="AG18" s="181"/>
      <c r="AH18" s="181"/>
      <c r="AI18" s="181"/>
      <c r="AJ18" s="181"/>
      <c r="AK18" s="181"/>
      <c r="AL18" s="182"/>
    </row>
    <row r="19" spans="1:38" x14ac:dyDescent="0.4">
      <c r="A19" s="99">
        <v>16</v>
      </c>
      <c r="B19" s="222">
        <f t="shared" si="4"/>
        <v>300</v>
      </c>
      <c r="C19" s="207">
        <f t="shared" si="0"/>
        <v>255</v>
      </c>
      <c r="D19" s="208"/>
      <c r="E19" s="202">
        <f t="shared" si="1"/>
        <v>255</v>
      </c>
      <c r="F19" s="102"/>
      <c r="G19" s="160">
        <v>21</v>
      </c>
      <c r="H19" s="212">
        <v>1512</v>
      </c>
      <c r="I19" s="163"/>
      <c r="J19" s="213"/>
      <c r="K19" s="164"/>
      <c r="L19" s="197"/>
      <c r="M19" s="216"/>
      <c r="N19" s="197"/>
      <c r="O19" s="216"/>
      <c r="P19" s="216"/>
      <c r="Q19" s="176"/>
      <c r="R19" s="216"/>
      <c r="S19" s="176"/>
      <c r="T19" s="219"/>
      <c r="U19" s="177"/>
      <c r="V19" s="169"/>
      <c r="W19" s="234">
        <f t="shared" si="2"/>
        <v>0</v>
      </c>
      <c r="X19" s="178"/>
      <c r="Y19" s="171"/>
      <c r="Z19" s="234">
        <f t="shared" si="3"/>
        <v>0</v>
      </c>
      <c r="AA19" s="178"/>
      <c r="AB19" s="179"/>
      <c r="AC19" s="180"/>
      <c r="AD19" s="181"/>
      <c r="AE19" s="181"/>
      <c r="AF19" s="181"/>
      <c r="AG19" s="181"/>
      <c r="AH19" s="181"/>
      <c r="AI19" s="181"/>
      <c r="AJ19" s="181"/>
      <c r="AK19" s="181"/>
      <c r="AL19" s="182"/>
    </row>
    <row r="20" spans="1:38" x14ac:dyDescent="0.4">
      <c r="A20" s="99">
        <v>17</v>
      </c>
      <c r="B20" s="222">
        <f t="shared" si="4"/>
        <v>300</v>
      </c>
      <c r="C20" s="207">
        <f t="shared" si="0"/>
        <v>255</v>
      </c>
      <c r="D20" s="208"/>
      <c r="E20" s="202">
        <f t="shared" si="1"/>
        <v>255</v>
      </c>
      <c r="F20" s="102"/>
      <c r="G20" s="160">
        <v>21</v>
      </c>
      <c r="H20" s="212">
        <v>1512</v>
      </c>
      <c r="I20" s="163"/>
      <c r="J20" s="213"/>
      <c r="K20" s="164"/>
      <c r="L20" s="197"/>
      <c r="M20" s="216"/>
      <c r="N20" s="197"/>
      <c r="O20" s="216"/>
      <c r="P20" s="216"/>
      <c r="Q20" s="176"/>
      <c r="R20" s="216"/>
      <c r="S20" s="176"/>
      <c r="T20" s="219"/>
      <c r="U20" s="177"/>
      <c r="V20" s="169"/>
      <c r="W20" s="234">
        <f t="shared" si="2"/>
        <v>0</v>
      </c>
      <c r="X20" s="178"/>
      <c r="Y20" s="171"/>
      <c r="Z20" s="234">
        <f t="shared" si="3"/>
        <v>0</v>
      </c>
      <c r="AA20" s="178"/>
      <c r="AB20" s="179"/>
      <c r="AC20" s="180"/>
      <c r="AD20" s="181"/>
      <c r="AE20" s="181"/>
      <c r="AF20" s="181"/>
      <c r="AG20" s="181"/>
      <c r="AH20" s="181"/>
      <c r="AI20" s="181"/>
      <c r="AJ20" s="181"/>
      <c r="AK20" s="181"/>
      <c r="AL20" s="182"/>
    </row>
    <row r="21" spans="1:38" x14ac:dyDescent="0.4">
      <c r="A21" s="99">
        <v>18</v>
      </c>
      <c r="B21" s="222">
        <f t="shared" si="4"/>
        <v>300</v>
      </c>
      <c r="C21" s="207">
        <f t="shared" si="0"/>
        <v>255</v>
      </c>
      <c r="D21" s="208"/>
      <c r="E21" s="202">
        <f t="shared" si="1"/>
        <v>255</v>
      </c>
      <c r="F21" s="102"/>
      <c r="G21" s="160">
        <v>21</v>
      </c>
      <c r="H21" s="212">
        <v>1512</v>
      </c>
      <c r="I21" s="163"/>
      <c r="J21" s="213"/>
      <c r="K21" s="164"/>
      <c r="L21" s="197"/>
      <c r="M21" s="216"/>
      <c r="N21" s="197"/>
      <c r="O21" s="216"/>
      <c r="P21" s="216"/>
      <c r="Q21" s="176"/>
      <c r="R21" s="216"/>
      <c r="S21" s="176"/>
      <c r="T21" s="219"/>
      <c r="U21" s="177"/>
      <c r="V21" s="169"/>
      <c r="W21" s="234">
        <f t="shared" si="2"/>
        <v>0</v>
      </c>
      <c r="X21" s="178"/>
      <c r="Y21" s="171"/>
      <c r="Z21" s="234">
        <f t="shared" si="3"/>
        <v>0</v>
      </c>
      <c r="AA21" s="178"/>
      <c r="AB21" s="179"/>
      <c r="AC21" s="180"/>
      <c r="AD21" s="181"/>
      <c r="AE21" s="181"/>
      <c r="AF21" s="181"/>
      <c r="AG21" s="181"/>
      <c r="AH21" s="181"/>
      <c r="AI21" s="181"/>
      <c r="AJ21" s="181"/>
      <c r="AK21" s="181"/>
      <c r="AL21" s="182"/>
    </row>
    <row r="22" spans="1:38" x14ac:dyDescent="0.4">
      <c r="A22" s="99">
        <v>19</v>
      </c>
      <c r="B22" s="222">
        <f t="shared" si="4"/>
        <v>300</v>
      </c>
      <c r="C22" s="207">
        <f t="shared" si="0"/>
        <v>255</v>
      </c>
      <c r="D22" s="208"/>
      <c r="E22" s="202">
        <f t="shared" si="1"/>
        <v>255</v>
      </c>
      <c r="F22" s="102"/>
      <c r="G22" s="160">
        <v>21</v>
      </c>
      <c r="H22" s="212">
        <v>1512</v>
      </c>
      <c r="I22" s="163"/>
      <c r="J22" s="213"/>
      <c r="K22" s="164"/>
      <c r="L22" s="197"/>
      <c r="M22" s="216"/>
      <c r="N22" s="197"/>
      <c r="O22" s="216"/>
      <c r="P22" s="216"/>
      <c r="Q22" s="176"/>
      <c r="R22" s="216"/>
      <c r="S22" s="176"/>
      <c r="T22" s="219"/>
      <c r="U22" s="177"/>
      <c r="V22" s="169"/>
      <c r="W22" s="234">
        <f t="shared" si="2"/>
        <v>0</v>
      </c>
      <c r="X22" s="178"/>
      <c r="Y22" s="171"/>
      <c r="Z22" s="234">
        <f t="shared" si="3"/>
        <v>0</v>
      </c>
      <c r="AA22" s="178"/>
      <c r="AB22" s="179"/>
      <c r="AC22" s="180"/>
      <c r="AD22" s="181"/>
      <c r="AE22" s="181"/>
      <c r="AF22" s="181"/>
      <c r="AG22" s="181"/>
      <c r="AH22" s="181"/>
      <c r="AI22" s="181"/>
      <c r="AJ22" s="181"/>
      <c r="AK22" s="181"/>
      <c r="AL22" s="182"/>
    </row>
    <row r="23" spans="1:38" x14ac:dyDescent="0.4">
      <c r="A23" s="99">
        <v>20</v>
      </c>
      <c r="B23" s="222">
        <f t="shared" si="4"/>
        <v>300</v>
      </c>
      <c r="C23" s="207">
        <f t="shared" si="0"/>
        <v>255</v>
      </c>
      <c r="D23" s="208"/>
      <c r="E23" s="202">
        <f t="shared" si="1"/>
        <v>255</v>
      </c>
      <c r="F23" s="102"/>
      <c r="G23" s="160">
        <v>21</v>
      </c>
      <c r="H23" s="212">
        <v>1512</v>
      </c>
      <c r="I23" s="163"/>
      <c r="J23" s="213"/>
      <c r="K23" s="164"/>
      <c r="L23" s="197"/>
      <c r="M23" s="216"/>
      <c r="N23" s="197"/>
      <c r="O23" s="216"/>
      <c r="P23" s="216"/>
      <c r="Q23" s="176"/>
      <c r="R23" s="216"/>
      <c r="S23" s="176"/>
      <c r="T23" s="219"/>
      <c r="U23" s="177"/>
      <c r="V23" s="169"/>
      <c r="W23" s="234">
        <f t="shared" si="2"/>
        <v>0</v>
      </c>
      <c r="X23" s="178"/>
      <c r="Y23" s="171"/>
      <c r="Z23" s="234">
        <f t="shared" si="3"/>
        <v>0</v>
      </c>
      <c r="AA23" s="178"/>
      <c r="AB23" s="179"/>
      <c r="AC23" s="180"/>
      <c r="AD23" s="181"/>
      <c r="AE23" s="181"/>
      <c r="AF23" s="181"/>
      <c r="AG23" s="181"/>
      <c r="AH23" s="181"/>
      <c r="AI23" s="181"/>
      <c r="AJ23" s="181"/>
      <c r="AK23" s="181"/>
      <c r="AL23" s="182"/>
    </row>
    <row r="24" spans="1:38" x14ac:dyDescent="0.4">
      <c r="A24" s="99">
        <v>21</v>
      </c>
      <c r="B24" s="222">
        <f t="shared" si="4"/>
        <v>300</v>
      </c>
      <c r="C24" s="207">
        <f t="shared" si="0"/>
        <v>255</v>
      </c>
      <c r="D24" s="208"/>
      <c r="E24" s="202">
        <f t="shared" si="1"/>
        <v>255</v>
      </c>
      <c r="F24" s="102"/>
      <c r="G24" s="160">
        <v>21</v>
      </c>
      <c r="H24" s="212">
        <v>1512</v>
      </c>
      <c r="I24" s="163"/>
      <c r="J24" s="213"/>
      <c r="K24" s="164"/>
      <c r="L24" s="197"/>
      <c r="M24" s="216"/>
      <c r="N24" s="197"/>
      <c r="O24" s="216"/>
      <c r="P24" s="216"/>
      <c r="Q24" s="176"/>
      <c r="R24" s="216"/>
      <c r="S24" s="176"/>
      <c r="T24" s="219"/>
      <c r="U24" s="177"/>
      <c r="V24" s="169"/>
      <c r="W24" s="234">
        <f t="shared" si="2"/>
        <v>0</v>
      </c>
      <c r="X24" s="178"/>
      <c r="Y24" s="171"/>
      <c r="Z24" s="234">
        <f t="shared" si="3"/>
        <v>0</v>
      </c>
      <c r="AA24" s="178"/>
      <c r="AB24" s="179"/>
      <c r="AC24" s="180"/>
      <c r="AD24" s="181"/>
      <c r="AE24" s="181"/>
      <c r="AF24" s="181"/>
      <c r="AG24" s="181"/>
      <c r="AH24" s="181"/>
      <c r="AI24" s="181"/>
      <c r="AJ24" s="181"/>
      <c r="AK24" s="181"/>
      <c r="AL24" s="182"/>
    </row>
    <row r="25" spans="1:38" x14ac:dyDescent="0.4">
      <c r="A25" s="99">
        <v>22</v>
      </c>
      <c r="B25" s="222">
        <f t="shared" si="4"/>
        <v>300</v>
      </c>
      <c r="C25" s="207">
        <f t="shared" si="0"/>
        <v>255</v>
      </c>
      <c r="D25" s="208"/>
      <c r="E25" s="202">
        <f t="shared" si="1"/>
        <v>255</v>
      </c>
      <c r="F25" s="102"/>
      <c r="G25" s="160">
        <v>21</v>
      </c>
      <c r="H25" s="212">
        <v>1512</v>
      </c>
      <c r="I25" s="163"/>
      <c r="J25" s="213"/>
      <c r="K25" s="164"/>
      <c r="L25" s="197"/>
      <c r="M25" s="216"/>
      <c r="N25" s="197"/>
      <c r="O25" s="216"/>
      <c r="P25" s="216"/>
      <c r="Q25" s="176"/>
      <c r="R25" s="216"/>
      <c r="S25" s="176"/>
      <c r="T25" s="219"/>
      <c r="U25" s="177"/>
      <c r="V25" s="169"/>
      <c r="W25" s="234">
        <f t="shared" si="2"/>
        <v>0</v>
      </c>
      <c r="X25" s="178"/>
      <c r="Y25" s="171"/>
      <c r="Z25" s="234">
        <f t="shared" si="3"/>
        <v>0</v>
      </c>
      <c r="AA25" s="178"/>
      <c r="AB25" s="179"/>
      <c r="AC25" s="180"/>
      <c r="AD25" s="181"/>
      <c r="AE25" s="181"/>
      <c r="AF25" s="181"/>
      <c r="AG25" s="181"/>
      <c r="AH25" s="181"/>
      <c r="AI25" s="181"/>
      <c r="AJ25" s="181"/>
      <c r="AK25" s="181"/>
      <c r="AL25" s="182"/>
    </row>
    <row r="26" spans="1:38" x14ac:dyDescent="0.4">
      <c r="A26" s="99">
        <v>23</v>
      </c>
      <c r="B26" s="222">
        <f t="shared" si="4"/>
        <v>300</v>
      </c>
      <c r="C26" s="207">
        <f t="shared" si="0"/>
        <v>255</v>
      </c>
      <c r="D26" s="208"/>
      <c r="E26" s="202">
        <f t="shared" si="1"/>
        <v>255</v>
      </c>
      <c r="F26" s="102"/>
      <c r="G26" s="160">
        <v>21</v>
      </c>
      <c r="H26" s="212">
        <v>1512</v>
      </c>
      <c r="I26" s="163"/>
      <c r="J26" s="213"/>
      <c r="K26" s="164"/>
      <c r="L26" s="197"/>
      <c r="M26" s="216"/>
      <c r="N26" s="197"/>
      <c r="O26" s="216"/>
      <c r="P26" s="216"/>
      <c r="Q26" s="176"/>
      <c r="R26" s="216"/>
      <c r="S26" s="176"/>
      <c r="T26" s="219"/>
      <c r="U26" s="177"/>
      <c r="V26" s="169"/>
      <c r="W26" s="234">
        <f t="shared" si="2"/>
        <v>0</v>
      </c>
      <c r="X26" s="178"/>
      <c r="Y26" s="171"/>
      <c r="Z26" s="234">
        <f t="shared" si="3"/>
        <v>0</v>
      </c>
      <c r="AA26" s="178"/>
      <c r="AB26" s="179"/>
      <c r="AC26" s="180"/>
      <c r="AD26" s="181"/>
      <c r="AE26" s="181"/>
      <c r="AF26" s="181"/>
      <c r="AG26" s="181"/>
      <c r="AH26" s="181"/>
      <c r="AI26" s="181"/>
      <c r="AJ26" s="181"/>
      <c r="AK26" s="181"/>
      <c r="AL26" s="182"/>
    </row>
    <row r="27" spans="1:38" x14ac:dyDescent="0.4">
      <c r="A27" s="99">
        <v>24</v>
      </c>
      <c r="B27" s="222">
        <f t="shared" si="4"/>
        <v>300</v>
      </c>
      <c r="C27" s="207">
        <f t="shared" si="0"/>
        <v>255</v>
      </c>
      <c r="D27" s="208"/>
      <c r="E27" s="202">
        <f t="shared" si="1"/>
        <v>255</v>
      </c>
      <c r="F27" s="102"/>
      <c r="G27" s="160">
        <v>21</v>
      </c>
      <c r="H27" s="212">
        <v>1512</v>
      </c>
      <c r="I27" s="163"/>
      <c r="J27" s="213"/>
      <c r="K27" s="164"/>
      <c r="L27" s="197"/>
      <c r="M27" s="216"/>
      <c r="N27" s="197"/>
      <c r="O27" s="216"/>
      <c r="P27" s="216"/>
      <c r="Q27" s="176"/>
      <c r="R27" s="216"/>
      <c r="S27" s="176"/>
      <c r="T27" s="219"/>
      <c r="U27" s="177"/>
      <c r="V27" s="169"/>
      <c r="W27" s="234">
        <f t="shared" si="2"/>
        <v>0</v>
      </c>
      <c r="X27" s="178"/>
      <c r="Y27" s="171"/>
      <c r="Z27" s="234">
        <f t="shared" si="3"/>
        <v>0</v>
      </c>
      <c r="AA27" s="178"/>
      <c r="AB27" s="179"/>
      <c r="AC27" s="180"/>
      <c r="AD27" s="181"/>
      <c r="AE27" s="181"/>
      <c r="AF27" s="181"/>
      <c r="AG27" s="181"/>
      <c r="AH27" s="181"/>
      <c r="AI27" s="181"/>
      <c r="AJ27" s="181"/>
      <c r="AK27" s="181"/>
      <c r="AL27" s="182"/>
    </row>
    <row r="28" spans="1:38" x14ac:dyDescent="0.4">
      <c r="A28" s="99">
        <v>25</v>
      </c>
      <c r="B28" s="222">
        <f t="shared" si="4"/>
        <v>300</v>
      </c>
      <c r="C28" s="207">
        <f t="shared" si="0"/>
        <v>255</v>
      </c>
      <c r="D28" s="208"/>
      <c r="E28" s="202">
        <f t="shared" si="1"/>
        <v>255</v>
      </c>
      <c r="F28" s="102"/>
      <c r="G28" s="160">
        <v>21</v>
      </c>
      <c r="H28" s="212">
        <v>1512</v>
      </c>
      <c r="I28" s="163"/>
      <c r="J28" s="213"/>
      <c r="K28" s="164"/>
      <c r="L28" s="197"/>
      <c r="M28" s="216"/>
      <c r="N28" s="197"/>
      <c r="O28" s="216"/>
      <c r="P28" s="216"/>
      <c r="Q28" s="176"/>
      <c r="R28" s="216"/>
      <c r="S28" s="176"/>
      <c r="T28" s="219"/>
      <c r="U28" s="177"/>
      <c r="V28" s="169"/>
      <c r="W28" s="234">
        <f t="shared" si="2"/>
        <v>0</v>
      </c>
      <c r="X28" s="178"/>
      <c r="Y28" s="171"/>
      <c r="Z28" s="234">
        <f t="shared" si="3"/>
        <v>0</v>
      </c>
      <c r="AA28" s="178"/>
      <c r="AB28" s="179"/>
      <c r="AC28" s="180"/>
      <c r="AD28" s="181"/>
      <c r="AE28" s="181"/>
      <c r="AF28" s="181"/>
      <c r="AG28" s="181"/>
      <c r="AH28" s="181"/>
      <c r="AI28" s="181"/>
      <c r="AJ28" s="181"/>
      <c r="AK28" s="181"/>
      <c r="AL28" s="182"/>
    </row>
    <row r="29" spans="1:38" x14ac:dyDescent="0.4">
      <c r="A29" s="99">
        <v>26</v>
      </c>
      <c r="B29" s="222">
        <f t="shared" si="4"/>
        <v>300</v>
      </c>
      <c r="C29" s="207">
        <f t="shared" si="0"/>
        <v>255</v>
      </c>
      <c r="D29" s="208"/>
      <c r="E29" s="202">
        <f t="shared" si="1"/>
        <v>255</v>
      </c>
      <c r="F29" s="102"/>
      <c r="G29" s="160">
        <v>21</v>
      </c>
      <c r="H29" s="212">
        <v>1512</v>
      </c>
      <c r="I29" s="163"/>
      <c r="J29" s="213"/>
      <c r="K29" s="164"/>
      <c r="L29" s="197"/>
      <c r="M29" s="216"/>
      <c r="N29" s="197"/>
      <c r="O29" s="216"/>
      <c r="P29" s="216"/>
      <c r="Q29" s="176"/>
      <c r="R29" s="216"/>
      <c r="S29" s="176"/>
      <c r="T29" s="219"/>
      <c r="U29" s="177"/>
      <c r="V29" s="169"/>
      <c r="W29" s="234">
        <f t="shared" si="2"/>
        <v>0</v>
      </c>
      <c r="X29" s="178"/>
      <c r="Y29" s="171"/>
      <c r="Z29" s="234">
        <f t="shared" si="3"/>
        <v>0</v>
      </c>
      <c r="AA29" s="178"/>
      <c r="AB29" s="179"/>
      <c r="AC29" s="180"/>
      <c r="AD29" s="181"/>
      <c r="AE29" s="181"/>
      <c r="AF29" s="181"/>
      <c r="AG29" s="181"/>
      <c r="AH29" s="181"/>
      <c r="AI29" s="181"/>
      <c r="AJ29" s="181"/>
      <c r="AK29" s="181"/>
      <c r="AL29" s="182"/>
    </row>
    <row r="30" spans="1:38" x14ac:dyDescent="0.4">
      <c r="A30" s="99">
        <v>27</v>
      </c>
      <c r="B30" s="222">
        <f t="shared" si="4"/>
        <v>300</v>
      </c>
      <c r="C30" s="207">
        <f t="shared" si="0"/>
        <v>255</v>
      </c>
      <c r="D30" s="208"/>
      <c r="E30" s="202">
        <f t="shared" si="1"/>
        <v>255</v>
      </c>
      <c r="F30" s="102"/>
      <c r="G30" s="160">
        <v>21</v>
      </c>
      <c r="H30" s="212">
        <v>1512</v>
      </c>
      <c r="I30" s="163"/>
      <c r="J30" s="213"/>
      <c r="K30" s="164"/>
      <c r="L30" s="197"/>
      <c r="M30" s="216"/>
      <c r="N30" s="197"/>
      <c r="O30" s="216"/>
      <c r="P30" s="216"/>
      <c r="Q30" s="176"/>
      <c r="R30" s="216"/>
      <c r="S30" s="176"/>
      <c r="T30" s="219"/>
      <c r="U30" s="177"/>
      <c r="V30" s="169"/>
      <c r="W30" s="234">
        <f t="shared" si="2"/>
        <v>0</v>
      </c>
      <c r="X30" s="178"/>
      <c r="Y30" s="171"/>
      <c r="Z30" s="234">
        <f t="shared" si="3"/>
        <v>0</v>
      </c>
      <c r="AA30" s="178"/>
      <c r="AB30" s="179"/>
      <c r="AC30" s="180"/>
      <c r="AD30" s="181"/>
      <c r="AE30" s="181"/>
      <c r="AF30" s="181"/>
      <c r="AG30" s="181"/>
      <c r="AH30" s="181"/>
      <c r="AI30" s="181"/>
      <c r="AJ30" s="181"/>
      <c r="AK30" s="181"/>
      <c r="AL30" s="182"/>
    </row>
    <row r="31" spans="1:38" x14ac:dyDescent="0.4">
      <c r="A31" s="99">
        <v>28</v>
      </c>
      <c r="B31" s="222">
        <f t="shared" si="4"/>
        <v>300</v>
      </c>
      <c r="C31" s="207">
        <f t="shared" si="0"/>
        <v>255</v>
      </c>
      <c r="D31" s="208"/>
      <c r="E31" s="202">
        <f t="shared" si="1"/>
        <v>255</v>
      </c>
      <c r="F31" s="102"/>
      <c r="G31" s="160">
        <v>21</v>
      </c>
      <c r="H31" s="212">
        <v>1512</v>
      </c>
      <c r="I31" s="163"/>
      <c r="J31" s="213"/>
      <c r="K31" s="164"/>
      <c r="L31" s="197"/>
      <c r="M31" s="216"/>
      <c r="N31" s="197"/>
      <c r="O31" s="216"/>
      <c r="P31" s="216"/>
      <c r="Q31" s="176"/>
      <c r="R31" s="216"/>
      <c r="S31" s="176"/>
      <c r="T31" s="219"/>
      <c r="U31" s="177"/>
      <c r="V31" s="169"/>
      <c r="W31" s="234">
        <f t="shared" si="2"/>
        <v>0</v>
      </c>
      <c r="X31" s="178"/>
      <c r="Y31" s="171"/>
      <c r="Z31" s="234">
        <f t="shared" si="3"/>
        <v>0</v>
      </c>
      <c r="AA31" s="178"/>
      <c r="AB31" s="179"/>
      <c r="AC31" s="180"/>
      <c r="AD31" s="181"/>
      <c r="AE31" s="181"/>
      <c r="AF31" s="181"/>
      <c r="AG31" s="181"/>
      <c r="AH31" s="181"/>
      <c r="AI31" s="181"/>
      <c r="AJ31" s="181"/>
      <c r="AK31" s="181"/>
      <c r="AL31" s="182"/>
    </row>
    <row r="32" spans="1:38" x14ac:dyDescent="0.4">
      <c r="A32" s="99">
        <v>29</v>
      </c>
      <c r="B32" s="222">
        <f t="shared" si="4"/>
        <v>300</v>
      </c>
      <c r="C32" s="207">
        <f t="shared" si="0"/>
        <v>255</v>
      </c>
      <c r="D32" s="208"/>
      <c r="E32" s="202">
        <f t="shared" si="1"/>
        <v>255</v>
      </c>
      <c r="F32" s="102"/>
      <c r="G32" s="160">
        <v>21</v>
      </c>
      <c r="H32" s="212">
        <v>1512</v>
      </c>
      <c r="I32" s="163"/>
      <c r="J32" s="213"/>
      <c r="K32" s="164"/>
      <c r="L32" s="197"/>
      <c r="M32" s="216"/>
      <c r="N32" s="197"/>
      <c r="O32" s="216"/>
      <c r="P32" s="216"/>
      <c r="Q32" s="176"/>
      <c r="R32" s="216"/>
      <c r="S32" s="176"/>
      <c r="T32" s="219"/>
      <c r="U32" s="177"/>
      <c r="V32" s="169"/>
      <c r="W32" s="234">
        <f t="shared" si="2"/>
        <v>0</v>
      </c>
      <c r="X32" s="178"/>
      <c r="Y32" s="171"/>
      <c r="Z32" s="234">
        <f t="shared" si="3"/>
        <v>0</v>
      </c>
      <c r="AA32" s="178"/>
      <c r="AB32" s="179"/>
      <c r="AC32" s="180"/>
      <c r="AD32" s="181"/>
      <c r="AE32" s="181"/>
      <c r="AF32" s="181"/>
      <c r="AG32" s="181"/>
      <c r="AH32" s="181"/>
      <c r="AI32" s="181"/>
      <c r="AJ32" s="181"/>
      <c r="AK32" s="181"/>
      <c r="AL32" s="182"/>
    </row>
    <row r="33" spans="1:38" x14ac:dyDescent="0.4">
      <c r="A33" s="99">
        <v>30</v>
      </c>
      <c r="B33" s="222">
        <f t="shared" si="4"/>
        <v>300</v>
      </c>
      <c r="C33" s="207">
        <f t="shared" si="0"/>
        <v>255</v>
      </c>
      <c r="D33" s="208"/>
      <c r="E33" s="202">
        <f t="shared" si="1"/>
        <v>255</v>
      </c>
      <c r="F33" s="102"/>
      <c r="G33" s="160">
        <v>21</v>
      </c>
      <c r="H33" s="212">
        <v>1512</v>
      </c>
      <c r="I33" s="163"/>
      <c r="J33" s="213"/>
      <c r="K33" s="164"/>
      <c r="L33" s="197"/>
      <c r="M33" s="216"/>
      <c r="N33" s="197"/>
      <c r="O33" s="216"/>
      <c r="P33" s="216"/>
      <c r="Q33" s="176"/>
      <c r="R33" s="216"/>
      <c r="S33" s="176"/>
      <c r="T33" s="219"/>
      <c r="U33" s="177"/>
      <c r="V33" s="169"/>
      <c r="W33" s="234">
        <f t="shared" si="2"/>
        <v>0</v>
      </c>
      <c r="X33" s="178"/>
      <c r="Y33" s="171"/>
      <c r="Z33" s="234">
        <f t="shared" si="3"/>
        <v>0</v>
      </c>
      <c r="AA33" s="178"/>
      <c r="AB33" s="179"/>
      <c r="AC33" s="180"/>
      <c r="AD33" s="181"/>
      <c r="AE33" s="181"/>
      <c r="AF33" s="181"/>
      <c r="AG33" s="181"/>
      <c r="AH33" s="181"/>
      <c r="AI33" s="181"/>
      <c r="AJ33" s="181"/>
      <c r="AK33" s="181"/>
      <c r="AL33" s="182"/>
    </row>
    <row r="34" spans="1:38" ht="15.75" thickBot="1" x14ac:dyDescent="0.45">
      <c r="A34" s="113">
        <v>31</v>
      </c>
      <c r="B34" s="223">
        <f t="shared" si="4"/>
        <v>300</v>
      </c>
      <c r="C34" s="210">
        <f t="shared" si="0"/>
        <v>255</v>
      </c>
      <c r="D34" s="211"/>
      <c r="E34" s="203">
        <f t="shared" si="1"/>
        <v>255</v>
      </c>
      <c r="F34" s="116"/>
      <c r="G34" s="160">
        <v>21</v>
      </c>
      <c r="H34" s="212">
        <v>1512</v>
      </c>
      <c r="I34" s="165"/>
      <c r="J34" s="214"/>
      <c r="K34" s="166"/>
      <c r="L34" s="197"/>
      <c r="M34" s="217"/>
      <c r="N34" s="197"/>
      <c r="O34" s="217"/>
      <c r="P34" s="217"/>
      <c r="Q34" s="183"/>
      <c r="R34" s="217"/>
      <c r="S34" s="183"/>
      <c r="T34" s="220"/>
      <c r="U34" s="184"/>
      <c r="V34" s="169"/>
      <c r="W34" s="234">
        <f t="shared" si="2"/>
        <v>0</v>
      </c>
      <c r="X34" s="185"/>
      <c r="Y34" s="171"/>
      <c r="Z34" s="234">
        <f t="shared" si="3"/>
        <v>0</v>
      </c>
      <c r="AA34" s="185"/>
      <c r="AB34" s="186"/>
      <c r="AC34" s="187"/>
      <c r="AD34" s="188"/>
      <c r="AE34" s="188"/>
      <c r="AF34" s="188"/>
      <c r="AG34" s="188"/>
      <c r="AH34" s="188"/>
      <c r="AI34" s="188"/>
      <c r="AJ34" s="188"/>
      <c r="AK34" s="188"/>
      <c r="AL34" s="189"/>
    </row>
    <row r="35" spans="1:38" ht="15.75" thickBot="1" x14ac:dyDescent="0.45">
      <c r="A35" s="127"/>
      <c r="B35" s="128" t="s">
        <v>66</v>
      </c>
      <c r="C35" s="129">
        <f>IF(SUM(C4:C34)&gt;0,SUM(C4:C34),0)</f>
        <v>7905</v>
      </c>
      <c r="D35" s="199">
        <f>IF(SUM(D4:D34)&gt;0,SUM(D4:D34),0)</f>
        <v>0</v>
      </c>
      <c r="E35" s="200">
        <f>IF(SUM(E4:E34)&gt;0,SUM(E4:E34),0)</f>
        <v>7905</v>
      </c>
      <c r="F35" s="130"/>
      <c r="G35" s="131">
        <f>IF(SUM(G4:G34)&gt;0,SUM(G4:G34),0)</f>
        <v>651</v>
      </c>
      <c r="H35" s="132">
        <f>IF(SUM(H4:H34)&gt;0,SUM(H4:H34),0)</f>
        <v>46872</v>
      </c>
      <c r="I35" s="129">
        <f>IF(SUM(I4:I34)&gt;0,SUM(I4:I34),0)</f>
        <v>0</v>
      </c>
      <c r="J35" s="132">
        <f>IF(SUM(J4:J34)&gt;0,SUM(J4:J34),0)</f>
        <v>0</v>
      </c>
      <c r="K35" s="133"/>
      <c r="L35" s="198">
        <f>IF(SUM(L4:L34)&gt;0,SUM(L4:L34),0)</f>
        <v>900</v>
      </c>
      <c r="M35" s="132">
        <f>IF(SUM(M4:M34)&gt;0,SUM(M4:M34),0)</f>
        <v>24300</v>
      </c>
      <c r="N35" s="198">
        <f>IF(SUM(N4:N34)&gt;0,SUM(N4:N34),0)</f>
        <v>0</v>
      </c>
      <c r="O35" s="132">
        <f>IF(SUM(O4:O34)&gt;0,SUM(O4:O34),0)</f>
        <v>0</v>
      </c>
      <c r="P35" s="132">
        <f>IF(SUM(P4:P34)&gt;0,SUM(P4:P34),0)</f>
        <v>0</v>
      </c>
      <c r="Q35" s="134"/>
      <c r="R35" s="132">
        <f>IF(SUM(R4:R34)&gt;0,SUM(R4:R34),0)</f>
        <v>0</v>
      </c>
      <c r="S35" s="134"/>
      <c r="T35" s="135">
        <f>IF(SUM(T4:T34)&gt;0,SUM(T4:T34),0)</f>
        <v>0</v>
      </c>
      <c r="U35" s="131">
        <f>IF(SUM(U4:U34)&gt;0,SUM(U4:U34),0)</f>
        <v>0</v>
      </c>
      <c r="V35" s="224"/>
      <c r="W35" s="132">
        <f>IF(SUM(W4:W34)&gt;0,SUM(W4:W34),0)</f>
        <v>0</v>
      </c>
      <c r="X35" s="129">
        <f>IF(SUM(X4:X34)&gt;0,SUM(X4:X34),0)</f>
        <v>0</v>
      </c>
      <c r="Y35" s="132"/>
      <c r="Z35" s="132">
        <f>IF(SUM(Z4:Z34)&gt;0,SUM(Z4:Z34),0)</f>
        <v>0</v>
      </c>
      <c r="AA35" s="129">
        <f>IF(SUM(AA4:AA34)&gt;0,SUM(AA4:AA34),0)</f>
        <v>0</v>
      </c>
      <c r="AB35" s="133"/>
      <c r="AC35" s="128">
        <f>IF(SUM(AC4:AC34)=0,0,SUM(AC4:AC34))</f>
        <v>0</v>
      </c>
      <c r="AD35" s="129">
        <f>IF(SUM(AD4:AD34)=0,0,SUM(AD4:AD34))</f>
        <v>0</v>
      </c>
      <c r="AE35" s="129">
        <f>IF(SUM(AE4:AE34)=0,0,SUM(AE4:AE34))</f>
        <v>0</v>
      </c>
      <c r="AF35" s="129">
        <f>IF(SUM(AF4:AF34)=0,0,SUM(AF4:AF34))</f>
        <v>0</v>
      </c>
      <c r="AG35" s="129">
        <f t="shared" ref="AG35:AL35" si="5">IF(SUM(AG4:AG34)=0,0,SUM(AG4:AG34))</f>
        <v>0</v>
      </c>
      <c r="AH35" s="129">
        <f t="shared" si="5"/>
        <v>0</v>
      </c>
      <c r="AI35" s="129">
        <f t="shared" si="5"/>
        <v>0</v>
      </c>
      <c r="AJ35" s="129">
        <f t="shared" si="5"/>
        <v>0</v>
      </c>
      <c r="AK35" s="129">
        <f t="shared" si="5"/>
        <v>0</v>
      </c>
      <c r="AL35" s="129">
        <f t="shared" si="5"/>
        <v>0</v>
      </c>
    </row>
    <row r="36" spans="1:38" ht="13.15" customHeight="1" thickBot="1" x14ac:dyDescent="0.45"/>
    <row r="37" spans="1:38" ht="15.75" thickBot="1" x14ac:dyDescent="0.45">
      <c r="B37" s="296" t="s">
        <v>74</v>
      </c>
      <c r="C37" s="297"/>
      <c r="D37" s="297"/>
      <c r="E37" s="297"/>
      <c r="F37" s="297"/>
      <c r="G37" s="297"/>
      <c r="H37" s="297"/>
      <c r="I37" s="298" t="s">
        <v>61</v>
      </c>
      <c r="J37" s="298"/>
      <c r="K37" s="254" t="s">
        <v>109</v>
      </c>
      <c r="L37" s="256"/>
      <c r="M37" s="256"/>
      <c r="N37" s="256"/>
      <c r="O37" s="255"/>
    </row>
    <row r="38" spans="1:38" ht="30.75" thickBot="1" x14ac:dyDescent="0.45">
      <c r="B38" s="17" t="s">
        <v>2</v>
      </c>
      <c r="C38" s="18" t="s">
        <v>3</v>
      </c>
      <c r="D38" s="18" t="s">
        <v>4</v>
      </c>
      <c r="E38" s="42" t="s">
        <v>5</v>
      </c>
      <c r="F38" s="42"/>
      <c r="G38" s="42" t="s">
        <v>75</v>
      </c>
      <c r="H38" s="42" t="s">
        <v>76</v>
      </c>
      <c r="I38" s="40" t="s">
        <v>77</v>
      </c>
      <c r="J38" s="40" t="s">
        <v>78</v>
      </c>
      <c r="K38" s="136" t="s">
        <v>107</v>
      </c>
      <c r="L38" s="254" t="s">
        <v>61</v>
      </c>
      <c r="M38" s="306"/>
      <c r="N38" s="254" t="s">
        <v>110</v>
      </c>
      <c r="O38" s="255"/>
      <c r="Q38" s="137"/>
      <c r="R38" s="137"/>
      <c r="S38" s="137"/>
    </row>
    <row r="39" spans="1:38" ht="15.75" thickBot="1" x14ac:dyDescent="0.45">
      <c r="B39" s="43">
        <f>IF(COUNT(B4:B34)&gt;0,AVERAGE(B4:B34),"")</f>
        <v>300</v>
      </c>
      <c r="C39" s="44">
        <f>IF(SUM(E35)&gt;0,SUM(E35)/COUNT(B4:B34),0)</f>
        <v>255</v>
      </c>
      <c r="D39" s="45">
        <f>IF(SUM(C35:E35)&gt;0,C39/B39,0)</f>
        <v>0.85</v>
      </c>
      <c r="E39" s="46">
        <f>IF(AND(SUM(C35)&gt;0,ISNUMBER(L35)),(L35+N35),0)</f>
        <v>900</v>
      </c>
      <c r="F39" s="46"/>
      <c r="G39" s="46">
        <f>IF(AND(SUM(C35)&gt;0,ISNUMBER(L35)),(L35+N35)/SUM(C35),0)</f>
        <v>0.11385199240986717</v>
      </c>
      <c r="H39" s="47">
        <f>IF(AND(SUM(C35)&gt;0,ISNUMBER(M35)),(M35+O35)/SUM(C35),0)</f>
        <v>3.0740037950664139</v>
      </c>
      <c r="I39" s="48">
        <f>IF(AA35=0,0,AA35/X35)</f>
        <v>0</v>
      </c>
      <c r="J39" s="49">
        <f>IF(AA35=0,0,Z35/AA35)</f>
        <v>0</v>
      </c>
      <c r="K39" s="138">
        <f>W35</f>
        <v>0</v>
      </c>
      <c r="L39" s="252">
        <f>Z35</f>
        <v>0</v>
      </c>
      <c r="M39" s="307"/>
      <c r="N39" s="252">
        <f>SUM(K39:M39)</f>
        <v>0</v>
      </c>
      <c r="O39" s="253"/>
    </row>
    <row r="40" spans="1:38" ht="15.75" thickBot="1" x14ac:dyDescent="0.45">
      <c r="G40" s="98" t="s">
        <v>79</v>
      </c>
    </row>
    <row r="41" spans="1:38" ht="15.75" thickBot="1" x14ac:dyDescent="0.45">
      <c r="B41" s="299" t="s">
        <v>80</v>
      </c>
      <c r="C41" s="300"/>
      <c r="D41" s="300"/>
      <c r="E41" s="300"/>
      <c r="F41" s="300"/>
      <c r="G41" s="301"/>
      <c r="J41" s="302" t="s">
        <v>81</v>
      </c>
      <c r="K41" s="303"/>
    </row>
    <row r="42" spans="1:38" ht="30.75" thickBot="1" x14ac:dyDescent="0.45">
      <c r="B42" s="139" t="s">
        <v>46</v>
      </c>
      <c r="C42" s="42" t="s">
        <v>54</v>
      </c>
      <c r="D42" s="42" t="s">
        <v>9</v>
      </c>
      <c r="E42" s="42" t="s">
        <v>10</v>
      </c>
      <c r="F42" s="140" t="s">
        <v>11</v>
      </c>
      <c r="G42" s="141" t="s">
        <v>82</v>
      </c>
      <c r="J42" s="142" t="s">
        <v>83</v>
      </c>
      <c r="K42" s="143" t="s">
        <v>15</v>
      </c>
    </row>
    <row r="43" spans="1:38" ht="15.75" thickBot="1" x14ac:dyDescent="0.45">
      <c r="B43" s="144">
        <f>IF(SUM(H35,J35)&gt;0,SUM(H35,J35),0)</f>
        <v>46872</v>
      </c>
      <c r="C43" s="145">
        <f>IF(SUM(M35,O35,P35,R35,T35)&gt;0,SUM(M35,O35,P35,R35,T35),0)</f>
        <v>24300</v>
      </c>
      <c r="D43" s="145">
        <f>IF(SUM(C35)&gt;0,(M35+O35)/SUM(C35)*12,0)</f>
        <v>36.888045540796966</v>
      </c>
      <c r="E43" s="145">
        <f>IF(SUM(C35)&gt;0,C43/SUM(C35)*12,0)</f>
        <v>36.888045540796966</v>
      </c>
      <c r="F43" s="146">
        <f>IF(SUM(W35,Z35)&gt;0,SUM(W35,Z35),0)</f>
        <v>0</v>
      </c>
      <c r="G43" s="147">
        <f>IF(OR(NOT(B43=""),NOT(C43=""),NOT(F43="")),B43-SUM(C43:F43),"")</f>
        <v>22498.223908918408</v>
      </c>
      <c r="J43" s="148">
        <f>IF(SUM($C$35:$E$35)=0,0,SUM(AC35:AD35))</f>
        <v>0</v>
      </c>
      <c r="K43" s="149">
        <f>IF(SUM($C$35:$E$35)=0,0,SUM(AE35:AL35))</f>
        <v>0</v>
      </c>
    </row>
    <row r="45" spans="1:38" ht="15.75" thickBot="1" x14ac:dyDescent="0.45"/>
    <row r="46" spans="1:38" ht="15.75" thickBot="1" x14ac:dyDescent="0.45">
      <c r="A46" s="310" t="s">
        <v>52</v>
      </c>
      <c r="B46" s="316" t="s">
        <v>102</v>
      </c>
      <c r="C46" s="297"/>
      <c r="D46" s="297"/>
      <c r="E46" s="297"/>
      <c r="F46" s="297"/>
      <c r="G46" s="297"/>
      <c r="H46" s="297"/>
      <c r="I46" s="317"/>
    </row>
    <row r="47" spans="1:38" x14ac:dyDescent="0.4">
      <c r="A47" s="311"/>
      <c r="B47" s="313" t="s">
        <v>106</v>
      </c>
      <c r="C47" s="314"/>
      <c r="D47" s="314"/>
      <c r="E47" s="314"/>
      <c r="F47" s="314"/>
      <c r="G47" s="314"/>
      <c r="H47" s="315"/>
      <c r="I47" s="318" t="s">
        <v>104</v>
      </c>
    </row>
    <row r="48" spans="1:38" ht="15.75" thickBot="1" x14ac:dyDescent="0.45">
      <c r="A48" s="312"/>
      <c r="B48" s="79" t="s">
        <v>89</v>
      </c>
      <c r="C48" s="80" t="s">
        <v>90</v>
      </c>
      <c r="D48" s="80" t="s">
        <v>91</v>
      </c>
      <c r="E48" s="80" t="s">
        <v>93</v>
      </c>
      <c r="F48" s="150"/>
      <c r="G48" s="80" t="s">
        <v>94</v>
      </c>
      <c r="H48" s="151" t="s">
        <v>92</v>
      </c>
      <c r="I48" s="319"/>
    </row>
    <row r="49" spans="1:9" x14ac:dyDescent="0.4">
      <c r="A49" s="94">
        <v>1</v>
      </c>
      <c r="B49" s="190"/>
      <c r="C49" s="72"/>
      <c r="D49" s="72">
        <v>255</v>
      </c>
      <c r="E49" s="72"/>
      <c r="F49" s="191"/>
      <c r="G49" s="72"/>
      <c r="H49" s="192"/>
      <c r="I49" s="153">
        <f>SUM(B49:H49)</f>
        <v>255</v>
      </c>
    </row>
    <row r="50" spans="1:9" x14ac:dyDescent="0.4">
      <c r="A50" s="99">
        <v>2</v>
      </c>
      <c r="B50" s="193"/>
      <c r="C50" s="73"/>
      <c r="D50" s="72">
        <v>255</v>
      </c>
      <c r="E50" s="73"/>
      <c r="F50" s="191"/>
      <c r="G50" s="73"/>
      <c r="H50" s="192"/>
      <c r="I50" s="154">
        <f t="shared" ref="I50:I80" si="6">SUM(B50:H50)</f>
        <v>255</v>
      </c>
    </row>
    <row r="51" spans="1:9" x14ac:dyDescent="0.4">
      <c r="A51" s="99">
        <v>3</v>
      </c>
      <c r="B51" s="193"/>
      <c r="C51" s="73"/>
      <c r="D51" s="72">
        <v>255</v>
      </c>
      <c r="E51" s="73"/>
      <c r="F51" s="191"/>
      <c r="G51" s="73"/>
      <c r="H51" s="192"/>
      <c r="I51" s="154">
        <f t="shared" si="6"/>
        <v>255</v>
      </c>
    </row>
    <row r="52" spans="1:9" x14ac:dyDescent="0.4">
      <c r="A52" s="99">
        <v>4</v>
      </c>
      <c r="B52" s="193"/>
      <c r="C52" s="73"/>
      <c r="D52" s="72">
        <v>255</v>
      </c>
      <c r="E52" s="73"/>
      <c r="F52" s="191"/>
      <c r="G52" s="73"/>
      <c r="H52" s="192"/>
      <c r="I52" s="154">
        <f t="shared" si="6"/>
        <v>255</v>
      </c>
    </row>
    <row r="53" spans="1:9" x14ac:dyDescent="0.4">
      <c r="A53" s="99">
        <v>5</v>
      </c>
      <c r="B53" s="193"/>
      <c r="C53" s="73"/>
      <c r="D53" s="72">
        <v>255</v>
      </c>
      <c r="E53" s="73"/>
      <c r="F53" s="191"/>
      <c r="G53" s="73"/>
      <c r="H53" s="192"/>
      <c r="I53" s="154">
        <f t="shared" si="6"/>
        <v>255</v>
      </c>
    </row>
    <row r="54" spans="1:9" x14ac:dyDescent="0.4">
      <c r="A54" s="99">
        <v>6</v>
      </c>
      <c r="B54" s="193"/>
      <c r="C54" s="73"/>
      <c r="D54" s="72">
        <v>255</v>
      </c>
      <c r="E54" s="73"/>
      <c r="F54" s="191"/>
      <c r="G54" s="73"/>
      <c r="H54" s="192"/>
      <c r="I54" s="154">
        <f t="shared" si="6"/>
        <v>255</v>
      </c>
    </row>
    <row r="55" spans="1:9" x14ac:dyDescent="0.4">
      <c r="A55" s="99">
        <v>7</v>
      </c>
      <c r="B55" s="193"/>
      <c r="C55" s="73"/>
      <c r="D55" s="72">
        <v>255</v>
      </c>
      <c r="E55" s="73"/>
      <c r="F55" s="191"/>
      <c r="G55" s="73"/>
      <c r="H55" s="192"/>
      <c r="I55" s="154">
        <f t="shared" si="6"/>
        <v>255</v>
      </c>
    </row>
    <row r="56" spans="1:9" x14ac:dyDescent="0.4">
      <c r="A56" s="99">
        <v>8</v>
      </c>
      <c r="B56" s="193"/>
      <c r="C56" s="73"/>
      <c r="D56" s="72">
        <v>255</v>
      </c>
      <c r="E56" s="73"/>
      <c r="F56" s="191"/>
      <c r="G56" s="73"/>
      <c r="H56" s="192"/>
      <c r="I56" s="154">
        <f t="shared" si="6"/>
        <v>255</v>
      </c>
    </row>
    <row r="57" spans="1:9" x14ac:dyDescent="0.4">
      <c r="A57" s="99">
        <v>9</v>
      </c>
      <c r="B57" s="193"/>
      <c r="C57" s="73"/>
      <c r="D57" s="72">
        <v>255</v>
      </c>
      <c r="E57" s="73"/>
      <c r="F57" s="191"/>
      <c r="G57" s="73"/>
      <c r="H57" s="192"/>
      <c r="I57" s="154">
        <f t="shared" si="6"/>
        <v>255</v>
      </c>
    </row>
    <row r="58" spans="1:9" x14ac:dyDescent="0.4">
      <c r="A58" s="99">
        <v>10</v>
      </c>
      <c r="B58" s="193"/>
      <c r="C58" s="73"/>
      <c r="D58" s="72">
        <v>255</v>
      </c>
      <c r="E58" s="73"/>
      <c r="F58" s="191"/>
      <c r="G58" s="73"/>
      <c r="H58" s="192"/>
      <c r="I58" s="154">
        <f t="shared" si="6"/>
        <v>255</v>
      </c>
    </row>
    <row r="59" spans="1:9" x14ac:dyDescent="0.4">
      <c r="A59" s="99">
        <v>11</v>
      </c>
      <c r="B59" s="193"/>
      <c r="C59" s="73"/>
      <c r="D59" s="72">
        <v>255</v>
      </c>
      <c r="E59" s="73"/>
      <c r="F59" s="191"/>
      <c r="G59" s="73"/>
      <c r="H59" s="192"/>
      <c r="I59" s="154">
        <f t="shared" si="6"/>
        <v>255</v>
      </c>
    </row>
    <row r="60" spans="1:9" x14ac:dyDescent="0.4">
      <c r="A60" s="99">
        <v>12</v>
      </c>
      <c r="B60" s="193"/>
      <c r="C60" s="73"/>
      <c r="D60" s="72">
        <v>255</v>
      </c>
      <c r="E60" s="73"/>
      <c r="F60" s="191"/>
      <c r="G60" s="73"/>
      <c r="H60" s="192"/>
      <c r="I60" s="154">
        <f t="shared" si="6"/>
        <v>255</v>
      </c>
    </row>
    <row r="61" spans="1:9" x14ac:dyDescent="0.4">
      <c r="A61" s="99">
        <v>13</v>
      </c>
      <c r="B61" s="193"/>
      <c r="C61" s="73"/>
      <c r="D61" s="72">
        <v>255</v>
      </c>
      <c r="E61" s="73"/>
      <c r="F61" s="191"/>
      <c r="G61" s="73"/>
      <c r="H61" s="192"/>
      <c r="I61" s="154">
        <f t="shared" si="6"/>
        <v>255</v>
      </c>
    </row>
    <row r="62" spans="1:9" x14ac:dyDescent="0.4">
      <c r="A62" s="99">
        <v>14</v>
      </c>
      <c r="B62" s="193"/>
      <c r="C62" s="73"/>
      <c r="D62" s="72">
        <v>255</v>
      </c>
      <c r="E62" s="73"/>
      <c r="F62" s="191"/>
      <c r="G62" s="73"/>
      <c r="H62" s="192"/>
      <c r="I62" s="154">
        <f t="shared" si="6"/>
        <v>255</v>
      </c>
    </row>
    <row r="63" spans="1:9" x14ac:dyDescent="0.4">
      <c r="A63" s="99">
        <v>15</v>
      </c>
      <c r="B63" s="193"/>
      <c r="C63" s="73"/>
      <c r="D63" s="72">
        <v>255</v>
      </c>
      <c r="E63" s="73"/>
      <c r="F63" s="191"/>
      <c r="G63" s="73"/>
      <c r="H63" s="192"/>
      <c r="I63" s="154">
        <f t="shared" si="6"/>
        <v>255</v>
      </c>
    </row>
    <row r="64" spans="1:9" x14ac:dyDescent="0.4">
      <c r="A64" s="99">
        <v>16</v>
      </c>
      <c r="B64" s="193"/>
      <c r="C64" s="73"/>
      <c r="D64" s="72">
        <v>255</v>
      </c>
      <c r="E64" s="73"/>
      <c r="F64" s="191"/>
      <c r="G64" s="73"/>
      <c r="H64" s="192"/>
      <c r="I64" s="154">
        <f t="shared" si="6"/>
        <v>255</v>
      </c>
    </row>
    <row r="65" spans="1:9" x14ac:dyDescent="0.4">
      <c r="A65" s="99">
        <v>17</v>
      </c>
      <c r="B65" s="193"/>
      <c r="C65" s="73"/>
      <c r="D65" s="72">
        <v>255</v>
      </c>
      <c r="E65" s="73"/>
      <c r="F65" s="191"/>
      <c r="G65" s="73"/>
      <c r="H65" s="192"/>
      <c r="I65" s="154">
        <f t="shared" si="6"/>
        <v>255</v>
      </c>
    </row>
    <row r="66" spans="1:9" x14ac:dyDescent="0.4">
      <c r="A66" s="99">
        <v>18</v>
      </c>
      <c r="B66" s="193"/>
      <c r="C66" s="73"/>
      <c r="D66" s="72">
        <v>255</v>
      </c>
      <c r="E66" s="73"/>
      <c r="F66" s="191"/>
      <c r="G66" s="73"/>
      <c r="H66" s="192"/>
      <c r="I66" s="154">
        <f t="shared" si="6"/>
        <v>255</v>
      </c>
    </row>
    <row r="67" spans="1:9" x14ac:dyDescent="0.4">
      <c r="A67" s="99">
        <v>19</v>
      </c>
      <c r="B67" s="193"/>
      <c r="C67" s="73"/>
      <c r="D67" s="72">
        <v>255</v>
      </c>
      <c r="E67" s="73"/>
      <c r="F67" s="191"/>
      <c r="G67" s="73"/>
      <c r="H67" s="192"/>
      <c r="I67" s="154">
        <f t="shared" si="6"/>
        <v>255</v>
      </c>
    </row>
    <row r="68" spans="1:9" x14ac:dyDescent="0.4">
      <c r="A68" s="99">
        <v>20</v>
      </c>
      <c r="B68" s="193"/>
      <c r="C68" s="73"/>
      <c r="D68" s="72">
        <v>255</v>
      </c>
      <c r="E68" s="73"/>
      <c r="F68" s="191"/>
      <c r="G68" s="73"/>
      <c r="H68" s="192"/>
      <c r="I68" s="154">
        <f t="shared" si="6"/>
        <v>255</v>
      </c>
    </row>
    <row r="69" spans="1:9" x14ac:dyDescent="0.4">
      <c r="A69" s="99">
        <v>21</v>
      </c>
      <c r="B69" s="193"/>
      <c r="C69" s="73"/>
      <c r="D69" s="72">
        <v>255</v>
      </c>
      <c r="E69" s="73"/>
      <c r="F69" s="191"/>
      <c r="G69" s="73"/>
      <c r="H69" s="192"/>
      <c r="I69" s="154">
        <f t="shared" si="6"/>
        <v>255</v>
      </c>
    </row>
    <row r="70" spans="1:9" x14ac:dyDescent="0.4">
      <c r="A70" s="99">
        <v>22</v>
      </c>
      <c r="B70" s="193"/>
      <c r="C70" s="73"/>
      <c r="D70" s="72">
        <v>255</v>
      </c>
      <c r="E70" s="73"/>
      <c r="F70" s="191"/>
      <c r="G70" s="73"/>
      <c r="H70" s="192"/>
      <c r="I70" s="154">
        <f t="shared" si="6"/>
        <v>255</v>
      </c>
    </row>
    <row r="71" spans="1:9" x14ac:dyDescent="0.4">
      <c r="A71" s="99">
        <v>23</v>
      </c>
      <c r="B71" s="193"/>
      <c r="C71" s="73"/>
      <c r="D71" s="72">
        <v>255</v>
      </c>
      <c r="E71" s="73"/>
      <c r="F71" s="191"/>
      <c r="G71" s="73"/>
      <c r="H71" s="192"/>
      <c r="I71" s="154">
        <f t="shared" si="6"/>
        <v>255</v>
      </c>
    </row>
    <row r="72" spans="1:9" x14ac:dyDescent="0.4">
      <c r="A72" s="99">
        <v>24</v>
      </c>
      <c r="B72" s="193"/>
      <c r="C72" s="73"/>
      <c r="D72" s="72">
        <v>255</v>
      </c>
      <c r="E72" s="73"/>
      <c r="F72" s="191"/>
      <c r="G72" s="73"/>
      <c r="H72" s="192"/>
      <c r="I72" s="154">
        <f t="shared" si="6"/>
        <v>255</v>
      </c>
    </row>
    <row r="73" spans="1:9" x14ac:dyDescent="0.4">
      <c r="A73" s="99">
        <v>25</v>
      </c>
      <c r="B73" s="193"/>
      <c r="C73" s="73"/>
      <c r="D73" s="72">
        <v>255</v>
      </c>
      <c r="E73" s="73"/>
      <c r="F73" s="191"/>
      <c r="G73" s="73"/>
      <c r="H73" s="192"/>
      <c r="I73" s="154">
        <f t="shared" si="6"/>
        <v>255</v>
      </c>
    </row>
    <row r="74" spans="1:9" x14ac:dyDescent="0.4">
      <c r="A74" s="99">
        <v>26</v>
      </c>
      <c r="B74" s="193"/>
      <c r="C74" s="73"/>
      <c r="D74" s="72">
        <v>255</v>
      </c>
      <c r="E74" s="73"/>
      <c r="F74" s="191"/>
      <c r="G74" s="73"/>
      <c r="H74" s="192"/>
      <c r="I74" s="154">
        <f t="shared" si="6"/>
        <v>255</v>
      </c>
    </row>
    <row r="75" spans="1:9" x14ac:dyDescent="0.4">
      <c r="A75" s="99">
        <v>27</v>
      </c>
      <c r="B75" s="193"/>
      <c r="C75" s="73"/>
      <c r="D75" s="72">
        <v>255</v>
      </c>
      <c r="E75" s="73"/>
      <c r="F75" s="191"/>
      <c r="G75" s="73"/>
      <c r="H75" s="192"/>
      <c r="I75" s="154">
        <f t="shared" si="6"/>
        <v>255</v>
      </c>
    </row>
    <row r="76" spans="1:9" x14ac:dyDescent="0.4">
      <c r="A76" s="99">
        <v>28</v>
      </c>
      <c r="B76" s="193"/>
      <c r="C76" s="73"/>
      <c r="D76" s="72">
        <v>255</v>
      </c>
      <c r="E76" s="73"/>
      <c r="F76" s="191"/>
      <c r="G76" s="73"/>
      <c r="H76" s="192"/>
      <c r="I76" s="154">
        <f t="shared" si="6"/>
        <v>255</v>
      </c>
    </row>
    <row r="77" spans="1:9" x14ac:dyDescent="0.4">
      <c r="A77" s="99">
        <v>29</v>
      </c>
      <c r="B77" s="193"/>
      <c r="C77" s="73"/>
      <c r="D77" s="72">
        <v>255</v>
      </c>
      <c r="E77" s="73"/>
      <c r="F77" s="191"/>
      <c r="G77" s="73"/>
      <c r="H77" s="192"/>
      <c r="I77" s="154">
        <f t="shared" si="6"/>
        <v>255</v>
      </c>
    </row>
    <row r="78" spans="1:9" x14ac:dyDescent="0.4">
      <c r="A78" s="99">
        <v>30</v>
      </c>
      <c r="B78" s="193"/>
      <c r="C78" s="73"/>
      <c r="D78" s="72">
        <v>255</v>
      </c>
      <c r="E78" s="73"/>
      <c r="F78" s="191"/>
      <c r="G78" s="73"/>
      <c r="H78" s="192"/>
      <c r="I78" s="154">
        <f t="shared" si="6"/>
        <v>255</v>
      </c>
    </row>
    <row r="79" spans="1:9" ht="15.75" thickBot="1" x14ac:dyDescent="0.45">
      <c r="A79" s="113">
        <v>31</v>
      </c>
      <c r="B79" s="194"/>
      <c r="C79" s="74"/>
      <c r="D79" s="72">
        <v>255</v>
      </c>
      <c r="E79" s="74"/>
      <c r="F79" s="191"/>
      <c r="G79" s="74"/>
      <c r="H79" s="195"/>
      <c r="I79" s="156">
        <f t="shared" si="6"/>
        <v>255</v>
      </c>
    </row>
    <row r="80" spans="1:9" ht="15.75" thickBot="1" x14ac:dyDescent="0.45">
      <c r="A80" s="157" t="s">
        <v>104</v>
      </c>
      <c r="B80" s="158">
        <f>SUM(B49:B79)</f>
        <v>0</v>
      </c>
      <c r="C80" s="130">
        <f t="shared" ref="C80:H80" si="7">SUM(C49:C79)</f>
        <v>0</v>
      </c>
      <c r="D80" s="130">
        <f t="shared" si="7"/>
        <v>7905</v>
      </c>
      <c r="E80" s="130">
        <f t="shared" si="7"/>
        <v>0</v>
      </c>
      <c r="F80" s="130">
        <f t="shared" si="7"/>
        <v>0</v>
      </c>
      <c r="G80" s="130">
        <f t="shared" si="7"/>
        <v>0</v>
      </c>
      <c r="H80" s="130">
        <f t="shared" si="7"/>
        <v>0</v>
      </c>
      <c r="I80" s="159">
        <f t="shared" si="6"/>
        <v>7905</v>
      </c>
    </row>
  </sheetData>
  <sheetProtection algorithmName="SHA-512" hashValue="nrXRVD6FSm2vaQ14Xg/cF2nf0nm2gSbXXRoEbBqpx3VV9DmHiDLKWEn870Q0lViRUSrgvkrw9p7nrs3WrZnrFw==" saltValue="39sclPV4pKjM6viHjJl4sg==" spinCount="100000" sheet="1" objects="1" scenarios="1"/>
  <mergeCells count="34">
    <mergeCell ref="A1:A3"/>
    <mergeCell ref="B1:B2"/>
    <mergeCell ref="C1:E1"/>
    <mergeCell ref="G1:K1"/>
    <mergeCell ref="L1:T1"/>
    <mergeCell ref="AC1:AL1"/>
    <mergeCell ref="C2:E2"/>
    <mergeCell ref="G2:H2"/>
    <mergeCell ref="I2:J2"/>
    <mergeCell ref="K2:K3"/>
    <mergeCell ref="L2:M2"/>
    <mergeCell ref="N2:O2"/>
    <mergeCell ref="Q2:R2"/>
    <mergeCell ref="S2:T2"/>
    <mergeCell ref="U2:W2"/>
    <mergeCell ref="U1:AB1"/>
    <mergeCell ref="X2:AA2"/>
    <mergeCell ref="AB2:AB3"/>
    <mergeCell ref="AC2:AC3"/>
    <mergeCell ref="AD2:AD3"/>
    <mergeCell ref="AE2:AL2"/>
    <mergeCell ref="B37:H37"/>
    <mergeCell ref="I37:J37"/>
    <mergeCell ref="K37:O37"/>
    <mergeCell ref="N38:O38"/>
    <mergeCell ref="L39:M39"/>
    <mergeCell ref="N39:O39"/>
    <mergeCell ref="B41:G41"/>
    <mergeCell ref="J41:K41"/>
    <mergeCell ref="A46:A48"/>
    <mergeCell ref="B46:I46"/>
    <mergeCell ref="B47:H47"/>
    <mergeCell ref="I47:I48"/>
    <mergeCell ref="L38:M38"/>
  </mergeCells>
  <phoneticPr fontId="2"/>
  <pageMargins left="0.7" right="0.7" top="0.75" bottom="0.75" header="0.3" footer="0.3"/>
  <pageSetup scale="66" fitToWidth="6" orientation="landscape" horizontalDpi="4294967293" r:id="rId1"/>
  <headerFooter>
    <oddFooter>&amp;L&amp;F&amp;C&amp;D&amp;R&amp;A 2014</oddFooter>
  </headerFooter>
  <colBreaks count="2" manualBreakCount="2">
    <brk id="11" max="42" man="1"/>
    <brk id="28" max="4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24</vt:i4>
      </vt:variant>
    </vt:vector>
  </HeadingPairs>
  <TitlesOfParts>
    <vt:vector size="38" baseType="lpstr">
      <vt:lpstr>改訂履歴</vt:lpstr>
      <vt:lpstr>概要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'10月'!Print_Area</vt:lpstr>
      <vt:lpstr>'11月'!Print_Area</vt:lpstr>
      <vt:lpstr>'12月'!Print_Area</vt:lpstr>
      <vt:lpstr>'1月'!Print_Area</vt:lpstr>
      <vt:lpstr>'2月'!Print_Area</vt:lpstr>
      <vt:lpstr>'3月'!Print_Area</vt:lpstr>
      <vt:lpstr>'4月'!Print_Area</vt:lpstr>
      <vt:lpstr>'5月'!Print_Area</vt:lpstr>
      <vt:lpstr>'6月'!Print_Area</vt:lpstr>
      <vt:lpstr>'7月'!Print_Area</vt:lpstr>
      <vt:lpstr>'8月'!Print_Area</vt:lpstr>
      <vt:lpstr>'9月'!Print_Area</vt:lpstr>
      <vt:lpstr>'10月'!Print_Titles</vt:lpstr>
      <vt:lpstr>'11月'!Print_Titles</vt:lpstr>
      <vt:lpstr>'12月'!Print_Titles</vt:lpstr>
      <vt:lpstr>'1月'!Print_Titles</vt:lpstr>
      <vt:lpstr>'2月'!Print_Titles</vt:lpstr>
      <vt:lpstr>'3月'!Print_Titles</vt:lpstr>
      <vt:lpstr>'4月'!Print_Titles</vt:lpstr>
      <vt:lpstr>'5月'!Print_Titles</vt:lpstr>
      <vt:lpstr>'6月'!Print_Titles</vt:lpstr>
      <vt:lpstr>'7月'!Print_Titles</vt:lpstr>
      <vt:lpstr>'8月'!Print_Titles</vt:lpstr>
      <vt:lpstr>'9月'!Print_Titles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Abenoja, Evan Joseph</dc:creator>
  <cp:lastModifiedBy>WangJinLong</cp:lastModifiedBy>
  <cp:lastPrinted>2017-02-06T10:44:36Z</cp:lastPrinted>
  <dcterms:created xsi:type="dcterms:W3CDTF">2017-02-06T02:07:32Z</dcterms:created>
  <dcterms:modified xsi:type="dcterms:W3CDTF">2018-02-28T06:28:16Z</dcterms:modified>
</cp:coreProperties>
</file>