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jonko/Projects/Rx_window_analysis/Data/Rx_data/"/>
    </mc:Choice>
  </mc:AlternateContent>
  <xr:revisionPtr revIDLastSave="0" documentId="8_{04F5BA45-37B2-A844-A771-328CA0DBA912}" xr6:coauthVersionLast="47" xr6:coauthVersionMax="47" xr10:uidLastSave="{00000000-0000-0000-0000-000000000000}"/>
  <bookViews>
    <workbookView xWindow="9380" yWindow="500" windowWidth="45600" windowHeight="21900" xr2:uid="{00000000-000D-0000-FFFF-FFFF00000000}"/>
  </bookViews>
  <sheets>
    <sheet name="up-to-date values, metric " sheetId="1" r:id="rId1"/>
    <sheet name="working spreadsheet" sheetId="2" r:id="rId2"/>
  </sheets>
  <calcPr calcId="191029"/>
  <extLst>
    <ext uri="GoogleSheetsCustomDataVersion1">
      <go:sheetsCustomData xmlns:go="http://customooxmlschemas.google.com/" r:id="rId6" roundtripDataSignature="AMtx7mi55WHbG8K1r4fjKN0SLJML9glz0A=="/>
    </ext>
  </extLst>
</workbook>
</file>

<file path=xl/calcChain.xml><?xml version="1.0" encoding="utf-8"?>
<calcChain xmlns="http://schemas.openxmlformats.org/spreadsheetml/2006/main">
  <c r="H81" i="2" l="1"/>
  <c r="G81" i="2"/>
  <c r="H80" i="2"/>
  <c r="G80" i="2"/>
  <c r="H79" i="2"/>
  <c r="G79" i="2"/>
  <c r="H78" i="2"/>
  <c r="G78" i="2"/>
  <c r="S77" i="2"/>
  <c r="H77" i="2"/>
  <c r="G77" i="2"/>
  <c r="R76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S54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S43" i="2"/>
  <c r="H43" i="2"/>
  <c r="G43" i="2"/>
  <c r="H42" i="2"/>
  <c r="G42" i="2"/>
  <c r="H41" i="2"/>
  <c r="G41" i="2"/>
  <c r="R40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S30" i="2"/>
  <c r="H30" i="2"/>
  <c r="G30" i="2"/>
  <c r="H29" i="2"/>
  <c r="G29" i="2"/>
  <c r="H28" i="2"/>
  <c r="G28" i="2"/>
  <c r="S27" i="2"/>
  <c r="R27" i="2"/>
  <c r="H27" i="2"/>
  <c r="G27" i="2"/>
  <c r="H26" i="2"/>
  <c r="G26" i="2"/>
  <c r="S25" i="2"/>
  <c r="H25" i="2"/>
  <c r="G25" i="2"/>
  <c r="H24" i="2"/>
  <c r="G24" i="2"/>
  <c r="R23" i="2"/>
  <c r="H23" i="2"/>
  <c r="G23" i="2"/>
  <c r="H22" i="2"/>
  <c r="G22" i="2"/>
  <c r="S21" i="2"/>
  <c r="R21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S7" i="2"/>
  <c r="H7" i="2"/>
  <c r="G7" i="2"/>
  <c r="H6" i="2"/>
  <c r="G6" i="2"/>
  <c r="H5" i="2"/>
  <c r="G5" i="2"/>
  <c r="H4" i="2"/>
  <c r="G4" i="2"/>
  <c r="S3" i="2"/>
  <c r="H3" i="2"/>
  <c r="G3" i="2"/>
  <c r="H2" i="2"/>
  <c r="G2" i="2"/>
</calcChain>
</file>

<file path=xl/sharedStrings.xml><?xml version="1.0" encoding="utf-8"?>
<sst xmlns="http://schemas.openxmlformats.org/spreadsheetml/2006/main" count="742" uniqueCount="477">
  <si>
    <t>MI</t>
  </si>
  <si>
    <t>Huron-Mainstee NF</t>
  </si>
  <si>
    <t>TU2, TL6, GR2, SH7, TL9</t>
  </si>
  <si>
    <t>MN</t>
  </si>
  <si>
    <t>Cloquet</t>
  </si>
  <si>
    <t>TL3</t>
  </si>
  <si>
    <t>Itasca County, MN</t>
  </si>
  <si>
    <t>SB1</t>
  </si>
  <si>
    <t>Superior NF, MN</t>
  </si>
  <si>
    <t>TL6</t>
  </si>
  <si>
    <t>NH</t>
  </si>
  <si>
    <t>White Mountain NF, NH</t>
  </si>
  <si>
    <t>SB1, TU2, TL2, TL6, GR3</t>
  </si>
  <si>
    <t>PA</t>
  </si>
  <si>
    <t>Allegheny National Forest, PA</t>
  </si>
  <si>
    <t>TL6, SH6, SH8</t>
  </si>
  <si>
    <t>CA</t>
  </si>
  <si>
    <t>Bear Mountain</t>
  </si>
  <si>
    <t>Burton Creek</t>
  </si>
  <si>
    <t>Lake Tahoe (West Shore)</t>
  </si>
  <si>
    <t>Lake Tahoe Basin, CA &amp; NV</t>
  </si>
  <si>
    <t>SH5, TL3, SH4</t>
  </si>
  <si>
    <t>Sierra Cascade Foothills</t>
  </si>
  <si>
    <t>SH5</t>
  </si>
  <si>
    <t>Sierra Nevada (West Slope Site 1)</t>
  </si>
  <si>
    <t>Sierra Nevada (West Slope Site 2)</t>
  </si>
  <si>
    <t>Siskyou-Klamath</t>
  </si>
  <si>
    <t>SH2, SH4</t>
  </si>
  <si>
    <t>Sly Park</t>
  </si>
  <si>
    <t>TL1</t>
  </si>
  <si>
    <t>Trinity Alps Foothills</t>
  </si>
  <si>
    <t>GR2, SH5</t>
  </si>
  <si>
    <t>Yosemite National Park</t>
  </si>
  <si>
    <t>TU5, GS2, TL3, GR2, SH5, TL1, TL6, TL7, TL8</t>
  </si>
  <si>
    <t>CO</t>
  </si>
  <si>
    <t>Banded Peak</t>
  </si>
  <si>
    <t>SB2</t>
  </si>
  <si>
    <t>Magic Feather</t>
  </si>
  <si>
    <t>GS1, TL8, TL3, TU1</t>
  </si>
  <si>
    <t>Pueblo Parks</t>
  </si>
  <si>
    <t>GR2, TL8, SH4</t>
  </si>
  <si>
    <t>San Juan NF</t>
  </si>
  <si>
    <t>SB2, TL1</t>
  </si>
  <si>
    <t>Sand Springs</t>
  </si>
  <si>
    <t>TL1,TL5,GR1,TL7</t>
  </si>
  <si>
    <t>GR2, TL3</t>
  </si>
  <si>
    <t>ID</t>
  </si>
  <si>
    <t>Meadow Bear</t>
  </si>
  <si>
    <t>TL3, GR2, GR2, TU2</t>
  </si>
  <si>
    <t>Sawtooth NF - Upper Little Wood (Fall)</t>
  </si>
  <si>
    <t>TL4, TL3, TU5, GS2</t>
  </si>
  <si>
    <t>Sawtooth NF - Upper Little Wood (Spring)</t>
  </si>
  <si>
    <t>TL4, TL3, TU5, GS3</t>
  </si>
  <si>
    <t>Warm Springs</t>
  </si>
  <si>
    <t>GR2, TL3, TL9, TU2</t>
  </si>
  <si>
    <t>IN</t>
  </si>
  <si>
    <t>Hoosier NF, IN</t>
  </si>
  <si>
    <t>TL3, TL6, TL9, GR3, GR6, NB8, NB9</t>
  </si>
  <si>
    <t>MT</t>
  </si>
  <si>
    <t>Blackfoot</t>
  </si>
  <si>
    <t>GS2, GR2, GR4</t>
  </si>
  <si>
    <t>NM</t>
  </si>
  <si>
    <t>Angel Fire</t>
  </si>
  <si>
    <t>TL8, SB1, GR2</t>
  </si>
  <si>
    <t>Bandelier National Monument</t>
  </si>
  <si>
    <t>GR1, GR2, TL8</t>
  </si>
  <si>
    <t>Raton</t>
  </si>
  <si>
    <t>GR1, TL1</t>
  </si>
  <si>
    <t>Santa Fe NF, NM</t>
  </si>
  <si>
    <t>TL9, TU2, TL3</t>
  </si>
  <si>
    <t>UT</t>
  </si>
  <si>
    <t>TU5, SH2</t>
  </si>
  <si>
    <t>Sheep Creek</t>
  </si>
  <si>
    <t>WA</t>
  </si>
  <si>
    <t>Cle Elum, WA</t>
  </si>
  <si>
    <t>TL8</t>
  </si>
  <si>
    <t>Glenwood, WA</t>
  </si>
  <si>
    <t>Naneum Ridge, WA</t>
  </si>
  <si>
    <t>Roslyn, WA</t>
  </si>
  <si>
    <t>WY</t>
  </si>
  <si>
    <t>Bridger-Teton NF</t>
  </si>
  <si>
    <t>SH1, TL5, TU2</t>
  </si>
  <si>
    <t>Grand Teton NP</t>
  </si>
  <si>
    <t>TL1, GS2</t>
  </si>
  <si>
    <t>Northern Coastal Scrub</t>
  </si>
  <si>
    <t>NY</t>
  </si>
  <si>
    <t>Finger Lakes NF</t>
  </si>
  <si>
    <t>GR1, GS3, TL2</t>
  </si>
  <si>
    <t>RI</t>
  </si>
  <si>
    <t>Rhode Island Grasslands</t>
  </si>
  <si>
    <t>GR3, GR6, TU1, GR2, GR7</t>
  </si>
  <si>
    <t>OH</t>
  </si>
  <si>
    <t>Ohio DNR</t>
  </si>
  <si>
    <t>TL2, TL6, TL9</t>
  </si>
  <si>
    <t>Wright Patterson Airforce Base (Site 1)</t>
  </si>
  <si>
    <t>GR2, GR7</t>
  </si>
  <si>
    <t>Wright Patterson Airforce Base (Site 2)</t>
  </si>
  <si>
    <t>TL9</t>
  </si>
  <si>
    <t>GA</t>
  </si>
  <si>
    <t>ACUB-Big Saunders</t>
  </si>
  <si>
    <t>GR2, TL8, TL6, SH4</t>
  </si>
  <si>
    <t>Bergquist South</t>
  </si>
  <si>
    <t>GR6, TU2, SB1</t>
  </si>
  <si>
    <t>Blackjack Crossing</t>
  </si>
  <si>
    <t>TL8, GR2, SH4, TL6, GR3</t>
  </si>
  <si>
    <t>Brown Springs</t>
  </si>
  <si>
    <t>GR3, TL9</t>
  </si>
  <si>
    <t>VA</t>
  </si>
  <si>
    <t>George Washington-Jefferson National Forests</t>
  </si>
  <si>
    <t>TL9, SH3</t>
  </si>
  <si>
    <t>AL</t>
  </si>
  <si>
    <t>Mountain Longleaf National Wildlife Refuge</t>
  </si>
  <si>
    <t>TL2, TL6, TL8</t>
  </si>
  <si>
    <t>MO</t>
  </si>
  <si>
    <t>Ava Glades</t>
  </si>
  <si>
    <t>GR1, TL6</t>
  </si>
  <si>
    <t>Carter County, MO</t>
  </si>
  <si>
    <t>TL9, GR2</t>
  </si>
  <si>
    <t>Mark Twain NF</t>
  </si>
  <si>
    <t>TL9, GR2, GR7, SB1</t>
  </si>
  <si>
    <t>Reynolds, MO</t>
  </si>
  <si>
    <t>Taney County, MO</t>
  </si>
  <si>
    <t>GR1, TL6, TL9, GR2</t>
  </si>
  <si>
    <t>WV</t>
  </si>
  <si>
    <t>Greenbrier County, WV</t>
  </si>
  <si>
    <t>GR3, TL6</t>
  </si>
  <si>
    <t>FL</t>
  </si>
  <si>
    <t>JN Darling NWR</t>
  </si>
  <si>
    <t>GR8, GS3, TL2</t>
  </si>
  <si>
    <t>Eglin Airforce Base (March-Oct)</t>
  </si>
  <si>
    <t>GR5, TU3, TU2, SH9, SH4</t>
  </si>
  <si>
    <t>Eglin Airforce Base (October-March)</t>
  </si>
  <si>
    <t>Lake Woodruff NWR</t>
  </si>
  <si>
    <t>GR9</t>
  </si>
  <si>
    <t>LA</t>
  </si>
  <si>
    <t>Flatpoint FMU</t>
  </si>
  <si>
    <t>GR7, GR2, TL9, TU2, SH4</t>
  </si>
  <si>
    <t>Goosepoint FMU</t>
  </si>
  <si>
    <t>GR7, TL6, TL2, TL5, GR8, TL9, TU2</t>
  </si>
  <si>
    <t>Oaklawn FMU</t>
  </si>
  <si>
    <t>MS</t>
  </si>
  <si>
    <t>Sandhill Crane NWR</t>
  </si>
  <si>
    <t>GR7, SH5</t>
  </si>
  <si>
    <t>SC</t>
  </si>
  <si>
    <t>SH3</t>
  </si>
  <si>
    <t>ND</t>
  </si>
  <si>
    <t>Garrison, ND</t>
  </si>
  <si>
    <t>GR2, GR7, TU2, GS2</t>
  </si>
  <si>
    <t>NE</t>
  </si>
  <si>
    <t>Private Ranch</t>
  </si>
  <si>
    <t>GR1</t>
  </si>
  <si>
    <t>OR</t>
  </si>
  <si>
    <t>Silver Lake, OR</t>
  </si>
  <si>
    <t>TU3, TL3, TL4</t>
  </si>
  <si>
    <t>Yakima County, WA</t>
  </si>
  <si>
    <t>TL3, GR2</t>
  </si>
  <si>
    <t>AZ</t>
  </si>
  <si>
    <t>Coronado National Forest</t>
  </si>
  <si>
    <t>TU1, SH2, GR2</t>
  </si>
  <si>
    <t>Mixed chaparral</t>
  </si>
  <si>
    <t>Monterey-San Benito (Summer-Fall)</t>
  </si>
  <si>
    <t>GR2, SH2</t>
  </si>
  <si>
    <t>Monterey-San Benito (Winter-spring)</t>
  </si>
  <si>
    <t>Sacramento Valley Uplands</t>
  </si>
  <si>
    <t>GR2</t>
  </si>
  <si>
    <t>Lincoln National Forest</t>
  </si>
  <si>
    <t>GR2, TL9, TL3</t>
  </si>
  <si>
    <t>Lueras</t>
  </si>
  <si>
    <t>TL8, GR1, SB1, GR1, TL1</t>
  </si>
  <si>
    <t>Big Pine Key FMU</t>
  </si>
  <si>
    <t>SH9, TL2</t>
  </si>
  <si>
    <t>state/region</t>
  </si>
  <si>
    <t>site name</t>
  </si>
  <si>
    <t>latitude</t>
  </si>
  <si>
    <t>longitude</t>
  </si>
  <si>
    <t>min elevation (m)</t>
  </si>
  <si>
    <t>max elevation (m)</t>
  </si>
  <si>
    <t>Fuels (Scott)</t>
  </si>
  <si>
    <t>min RH (%)</t>
  </si>
  <si>
    <t>max RH</t>
  </si>
  <si>
    <t>min WD</t>
  </si>
  <si>
    <t>max WD</t>
  </si>
  <si>
    <t>min elevation (ft)</t>
  </si>
  <si>
    <t>max elevation</t>
  </si>
  <si>
    <t>Fuels (Anderson)</t>
  </si>
  <si>
    <t>min temp (F)</t>
  </si>
  <si>
    <t>max temp</t>
  </si>
  <si>
    <t>height of WS</t>
  </si>
  <si>
    <t>20' min WS (mph)</t>
  </si>
  <si>
    <t>20' max WS</t>
  </si>
  <si>
    <t>mid-flame min WS (mph)</t>
  </si>
  <si>
    <t xml:space="preserve">midflame max WS </t>
  </si>
  <si>
    <t>season</t>
  </si>
  <si>
    <t xml:space="preserve">notes </t>
  </si>
  <si>
    <t>W 85.735064</t>
  </si>
  <si>
    <t>FM8, FM9</t>
  </si>
  <si>
    <t>mid-flame</t>
  </si>
  <si>
    <t>W 110.6619</t>
  </si>
  <si>
    <t>FM10,FM1, FM2,FM4</t>
  </si>
  <si>
    <t>20'</t>
  </si>
  <si>
    <t>W 119.88</t>
  </si>
  <si>
    <t>mixed conifer</t>
  </si>
  <si>
    <t>mid flame</t>
  </si>
  <si>
    <t>fall</t>
  </si>
  <si>
    <t>W 120.14</t>
  </si>
  <si>
    <t>W 120.13202</t>
  </si>
  <si>
    <t>Mixed conifer</t>
  </si>
  <si>
    <t>Fall only</t>
  </si>
  <si>
    <t>W 120</t>
  </si>
  <si>
    <t>chaparral</t>
  </si>
  <si>
    <t xml:space="preserve">20' </t>
  </si>
  <si>
    <t>W 122.65514</t>
  </si>
  <si>
    <t>Chaparral</t>
  </si>
  <si>
    <t>--</t>
  </si>
  <si>
    <t>Dead:Live shrub ratio expected at 8:1 (crushed prior to burning)</t>
  </si>
  <si>
    <t>W 121.21202</t>
  </si>
  <si>
    <t>Grasslands, Shrublands, Oak Woodlands</t>
  </si>
  <si>
    <t>Summer/Fall</t>
  </si>
  <si>
    <t>These are the generic parameters for both coastal and inland Central CA Coast Region.</t>
  </si>
  <si>
    <t>W 122.37207</t>
  </si>
  <si>
    <t>Coastal scrub</t>
  </si>
  <si>
    <t>W 121.09316</t>
  </si>
  <si>
    <t>Grasslands</t>
  </si>
  <si>
    <t>April to June, or September to November</t>
  </si>
  <si>
    <t>W 121.78863</t>
  </si>
  <si>
    <t>Foothill pine chaparral</t>
  </si>
  <si>
    <t>W 120.54072</t>
  </si>
  <si>
    <t>W 119.86565</t>
  </si>
  <si>
    <t>W 122.21566</t>
  </si>
  <si>
    <t>Shrubland, young pines, Juniper</t>
  </si>
  <si>
    <t>W 120.58</t>
  </si>
  <si>
    <t xml:space="preserve">TL1 </t>
  </si>
  <si>
    <t>any</t>
  </si>
  <si>
    <t>W 122.87492</t>
  </si>
  <si>
    <t>Oak Woodland, chaparral, grassland</t>
  </si>
  <si>
    <t>W 119.57875</t>
  </si>
  <si>
    <t>W 106.68769</t>
  </si>
  <si>
    <t xml:space="preserve">slash burning </t>
  </si>
  <si>
    <t>W 105.552183</t>
  </si>
  <si>
    <t>W 104.999528</t>
  </si>
  <si>
    <t>Ponderosa pine, fir, juniper, gamble oak, grass</t>
  </si>
  <si>
    <t>W107.7640</t>
  </si>
  <si>
    <t>W 105.2382</t>
  </si>
  <si>
    <t xml:space="preserve">West Elk </t>
  </si>
  <si>
    <t>W 107.1542</t>
  </si>
  <si>
    <t>FM2, FM8</t>
  </si>
  <si>
    <t>W 81.354547</t>
  </si>
  <si>
    <t>W 82.11975</t>
  </si>
  <si>
    <t>W 86.552010</t>
  </si>
  <si>
    <t>October-March</t>
  </si>
  <si>
    <t>W 81.449419</t>
  </si>
  <si>
    <t>W 84.612244</t>
  </si>
  <si>
    <t>W 84.607023</t>
  </si>
  <si>
    <t>N 32.579008</t>
  </si>
  <si>
    <t>W 84.510425</t>
  </si>
  <si>
    <t>wind dir: N, NW, NE</t>
  </si>
  <si>
    <t>N 32.469572</t>
  </si>
  <si>
    <t>W 84.6489</t>
  </si>
  <si>
    <t>N 44.1149</t>
  </si>
  <si>
    <t>W 111.1880</t>
  </si>
  <si>
    <t>FM8, FM2, FM1, FM10</t>
  </si>
  <si>
    <t>N 43.68523</t>
  </si>
  <si>
    <t>W 114.360373</t>
  </si>
  <si>
    <t>Conifer timber, aspen, sage/grass</t>
  </si>
  <si>
    <t>fall only</t>
  </si>
  <si>
    <t>spring</t>
  </si>
  <si>
    <t>N 44.9713</t>
  </si>
  <si>
    <t>W 116.2840</t>
  </si>
  <si>
    <t>FM1, FM2, FM8, FM9, FM10</t>
  </si>
  <si>
    <t>N 38.066</t>
  </si>
  <si>
    <t>W 86.564</t>
  </si>
  <si>
    <t>September-April</t>
  </si>
  <si>
    <t>N 30.277778</t>
  </si>
  <si>
    <t>W 89.943889</t>
  </si>
  <si>
    <t>FM3, FM2, FM7, FM9, FM10</t>
  </si>
  <si>
    <t>N 30.29</t>
  </si>
  <si>
    <t>W 89.98</t>
  </si>
  <si>
    <t>FM3</t>
  </si>
  <si>
    <t>N 30.315</t>
  </si>
  <si>
    <t>W 89.9785</t>
  </si>
  <si>
    <t>N 44.3340</t>
  </si>
  <si>
    <t>W 83.6386</t>
  </si>
  <si>
    <t>see persciption table, specific sites have prefered wind directions</t>
  </si>
  <si>
    <t>N 46.693464</t>
  </si>
  <si>
    <t>W 92.530709</t>
  </si>
  <si>
    <t>eye-level</t>
  </si>
  <si>
    <t>N 47.619423</t>
  </si>
  <si>
    <t>W 94.343987</t>
  </si>
  <si>
    <t xml:space="preserve">FM11 </t>
  </si>
  <si>
    <t>April-October</t>
  </si>
  <si>
    <t>N 47.7245421</t>
  </si>
  <si>
    <t>W 91.276077</t>
  </si>
  <si>
    <t>Conifer plantation 30ft base crown ht, 50% conifer, leafless aspen, read and white pine, standing grass</t>
  </si>
  <si>
    <t>Spring, Summer, Fall</t>
  </si>
  <si>
    <t>N 36.610278</t>
  </si>
  <si>
    <t>W 92.8278</t>
  </si>
  <si>
    <t xml:space="preserve">GR1, TL6  </t>
  </si>
  <si>
    <t>20 ft</t>
  </si>
  <si>
    <t>N 36.905278</t>
  </si>
  <si>
    <t>W 91.151944</t>
  </si>
  <si>
    <t>FM9 , FM2</t>
  </si>
  <si>
    <t>October-September</t>
  </si>
  <si>
    <t>N 37.68</t>
  </si>
  <si>
    <t>W 91.08</t>
  </si>
  <si>
    <t>N 37.429417</t>
  </si>
  <si>
    <t>W 91.097417</t>
  </si>
  <si>
    <t>FM9 (TL9), FM2 (GR2), FM3 (GR7), FM11 (SB1)</t>
  </si>
  <si>
    <t>Spring, Fall, early Winter</t>
  </si>
  <si>
    <t xml:space="preserve">MO </t>
  </si>
  <si>
    <t>W 92.827778</t>
  </si>
  <si>
    <t>GR1, TL6, FM9, FM2</t>
  </si>
  <si>
    <t xml:space="preserve">August-May </t>
  </si>
  <si>
    <t>N 30.466495</t>
  </si>
  <si>
    <t>W 88.682242</t>
  </si>
  <si>
    <t>N 47.081342</t>
  </si>
  <si>
    <t>W 113.108714</t>
  </si>
  <si>
    <t>N 47.6522</t>
  </si>
  <si>
    <t>W 101.4157</t>
  </si>
  <si>
    <t>FM1, FM3, FM5 (GS2), FM10</t>
  </si>
  <si>
    <t>No teperature given--chose entire range</t>
  </si>
  <si>
    <t>N 41.7817</t>
  </si>
  <si>
    <t>W 99.1332</t>
  </si>
  <si>
    <t>N 44.1486</t>
  </si>
  <si>
    <t>W 71.4530</t>
  </si>
  <si>
    <t>April, May, October, Novermber, December</t>
  </si>
  <si>
    <t>prefered range: RH 23-30% ; Temp 60-70 ; WS 3-5</t>
  </si>
  <si>
    <t>N 36.31</t>
  </si>
  <si>
    <t>W 105.24</t>
  </si>
  <si>
    <t>N 35.7647</t>
  </si>
  <si>
    <t>W 106.3228</t>
  </si>
  <si>
    <t>N 33.353056</t>
  </si>
  <si>
    <t>W 105.682694</t>
  </si>
  <si>
    <t>FM2, FM8, FM9</t>
  </si>
  <si>
    <t>N 33.827412</t>
  </si>
  <si>
    <t>W 107.890357</t>
  </si>
  <si>
    <t>N 36.755333</t>
  </si>
  <si>
    <t>W 104.816639</t>
  </si>
  <si>
    <t>N 35.8804</t>
  </si>
  <si>
    <t>W 106.2979</t>
  </si>
  <si>
    <t>FM9 (TL9), FM10 (TU2), FM8 (TL3)</t>
  </si>
  <si>
    <t>N 42.587</t>
  </si>
  <si>
    <t>W 76.820</t>
  </si>
  <si>
    <t>grass, grass/shrub, TL2</t>
  </si>
  <si>
    <t>N 40.0568</t>
  </si>
  <si>
    <t>W 82.9681</t>
  </si>
  <si>
    <t>prefered range: WS 4 ; WD southerly component --- List any combinations of parameters that you will exclude from your burn window (e.g. high windspeeds with low 1-hour fuel moisture)
Twenty foot windspeed in excess of 20 mph with 10-hour fuel moistures less than 6%. These conditions would create a very intense fire situation where scorch height would exceed our objective and would create holding concerns.</t>
  </si>
  <si>
    <t>N 39.8137</t>
  </si>
  <si>
    <t>W 84.0537</t>
  </si>
  <si>
    <t>FM1 (GR2), FM3 (GR7)</t>
  </si>
  <si>
    <t>N 39.8138</t>
  </si>
  <si>
    <t>W 84.0538</t>
  </si>
  <si>
    <t>FM9 (TL9)</t>
  </si>
  <si>
    <t>N 43.1278</t>
  </si>
  <si>
    <t>W 121.0481</t>
  </si>
  <si>
    <t>Spring or fall</t>
  </si>
  <si>
    <t>N 41.8436</t>
  </si>
  <si>
    <t>W 78.9733</t>
  </si>
  <si>
    <t>N 41.3817</t>
  </si>
  <si>
    <t>W 71.585403</t>
  </si>
  <si>
    <t>GR3, GR6, TU1,  GR2, GR7</t>
  </si>
  <si>
    <t xml:space="preserve">ACE Basin NWR </t>
  </si>
  <si>
    <t>N 32.703333</t>
  </si>
  <si>
    <t>W 80.356667</t>
  </si>
  <si>
    <t xml:space="preserve"> Upper Provo</t>
  </si>
  <si>
    <t>N 40.683533333</t>
  </si>
  <si>
    <t>W 111.11713</t>
  </si>
  <si>
    <t>N 39.96166</t>
  </si>
  <si>
    <t>W 111.16373</t>
  </si>
  <si>
    <t>N 38.013274</t>
  </si>
  <si>
    <t>W 78.008398</t>
  </si>
  <si>
    <t>N 47.1954</t>
  </si>
  <si>
    <t>W 120.9392</t>
  </si>
  <si>
    <t>Growing or dormant</t>
  </si>
  <si>
    <t>N 46.0186</t>
  </si>
  <si>
    <t>W 121.2907</t>
  </si>
  <si>
    <t>Spring</t>
  </si>
  <si>
    <t>N 47.262272</t>
  </si>
  <si>
    <t>W 120.390164</t>
  </si>
  <si>
    <t>N 47.2235</t>
  </si>
  <si>
    <t>W 120.9931</t>
  </si>
  <si>
    <t>N 46.5436</t>
  </si>
  <si>
    <t>W 120.7558</t>
  </si>
  <si>
    <t>FM8 (TL3), FM2 (GR2)</t>
  </si>
  <si>
    <t>Late summer/fall</t>
  </si>
  <si>
    <t>N 37.920556</t>
  </si>
  <si>
    <t>W 80.268333</t>
  </si>
  <si>
    <t>September-May</t>
  </si>
  <si>
    <t>N 42.3763</t>
  </si>
  <si>
    <t>W 110.56045</t>
  </si>
  <si>
    <t>N 43.903680</t>
  </si>
  <si>
    <t>W 110.642427</t>
  </si>
  <si>
    <t>slash piles</t>
  </si>
  <si>
    <t>dry conditions</t>
  </si>
  <si>
    <t>TL6, TL3, SH6, SH8</t>
  </si>
  <si>
    <t>GR6, TL6</t>
  </si>
  <si>
    <t>TU1, TU2, TL9</t>
  </si>
  <si>
    <t>GS2, SH1, TL3</t>
  </si>
  <si>
    <t>SB1, TL3</t>
  </si>
  <si>
    <t>Site name</t>
  </si>
  <si>
    <t>Latitude</t>
  </si>
  <si>
    <t>Longitude</t>
  </si>
  <si>
    <t>L2 Ecoregion</t>
  </si>
  <si>
    <t>Fuels (Scott&amp;Burgan Model)</t>
  </si>
  <si>
    <t>Min Temp (K)</t>
  </si>
  <si>
    <t>Max Temp (K)</t>
  </si>
  <si>
    <t>Min RH (%)</t>
  </si>
  <si>
    <t>Max RH (%)</t>
  </si>
  <si>
    <t>Min WS (m/s)</t>
  </si>
  <si>
    <t>Max WS (m/s)</t>
  </si>
  <si>
    <t>Big Pine Key FMU, FL</t>
  </si>
  <si>
    <t>JN Darling NWR, FL</t>
  </si>
  <si>
    <t>Lake Woodruff NWR, FL</t>
  </si>
  <si>
    <t>Flatpoint FMU, LA</t>
  </si>
  <si>
    <t>Goosepoint FMU, LA</t>
  </si>
  <si>
    <t>Oaklawn FMU, LA</t>
  </si>
  <si>
    <t>Eglin AFB, FL (October-March)</t>
  </si>
  <si>
    <t>Eglin AFB, FL (March-Oct)</t>
  </si>
  <si>
    <t>Sandhill Crane NWR, MS</t>
  </si>
  <si>
    <t>Coronado NF, AZ</t>
  </si>
  <si>
    <t>Brown Springs, GA</t>
  </si>
  <si>
    <t>ACUB-Big Saunders, GA</t>
  </si>
  <si>
    <t>Bergquist South, GA</t>
  </si>
  <si>
    <t>Blackjack Crossing, GA</t>
  </si>
  <si>
    <t>ACE Basin NWR, SC</t>
  </si>
  <si>
    <t>Lincoln NF, NM</t>
  </si>
  <si>
    <t>Mountain Longleaf NWR, AL</t>
  </si>
  <si>
    <t>Lueras, NM</t>
  </si>
  <si>
    <t>Bandelier National Monument, NM</t>
  </si>
  <si>
    <t>Angel Fire, NM</t>
  </si>
  <si>
    <t>Monterey-San Benito, CA (Summer-Fall)</t>
  </si>
  <si>
    <t>Monterey-San Benito, CA (Winter-spring)</t>
  </si>
  <si>
    <t>Ava Glades, MO</t>
  </si>
  <si>
    <t>Raton, NM</t>
  </si>
  <si>
    <t>Banded Peak, CO</t>
  </si>
  <si>
    <t>Northern Coastal Scrub, CA</t>
  </si>
  <si>
    <t>San Juan NF, CO</t>
  </si>
  <si>
    <t>Mark Twain NF, MO</t>
  </si>
  <si>
    <t>Yosemite NP, CA</t>
  </si>
  <si>
    <t>Sierra Nevada (West Slope Site 2), CA</t>
  </si>
  <si>
    <t>Bear Mountain, CA</t>
  </si>
  <si>
    <t>George Washington-Jefferson NF, VA</t>
  </si>
  <si>
    <t>Pueblo Parks, CO</t>
  </si>
  <si>
    <t>Sacramento Valley Uplands, CA</t>
  </si>
  <si>
    <t>West Elk, CO</t>
  </si>
  <si>
    <t>Sly Park, CA</t>
  </si>
  <si>
    <t>Sierra Nevada (West Slope Site 1), CA</t>
  </si>
  <si>
    <t>Moroni Peak, Fishlake NF, UT</t>
  </si>
  <si>
    <t>Mixed Chaparral, CA</t>
  </si>
  <si>
    <t>Lake Tahoe (West Shore), CA</t>
  </si>
  <si>
    <t>Burton Creek, CA</t>
  </si>
  <si>
    <t>Sand Springs, CO</t>
  </si>
  <si>
    <t>Wright Patterson AFB (Site 1), OH</t>
  </si>
  <si>
    <t>Wright Patterson AFB (Site 2), OH</t>
  </si>
  <si>
    <t>Sheep Creek, UT</t>
  </si>
  <si>
    <t>Ohio DNR, OH</t>
  </si>
  <si>
    <t>Sierra Cascade Foothills, CA</t>
  </si>
  <si>
    <t>Trinity Alps Foothills, CA</t>
  </si>
  <si>
    <t>Upper Provo, UT</t>
  </si>
  <si>
    <t>Magic Feather, CO</t>
  </si>
  <si>
    <t>Rhode Island Grasslands, RI</t>
  </si>
  <si>
    <t>Siskyou-Klamath, CA</t>
  </si>
  <si>
    <t>Private Ranch, NE</t>
  </si>
  <si>
    <t>Bridger-Teton NF, WY</t>
  </si>
  <si>
    <t>Finger Lakes NF, NY</t>
  </si>
  <si>
    <t>Sawtooth NF - Upper Little Wood, ID (Fall)</t>
  </si>
  <si>
    <t>Sawtooth NF - Upper Little Wood, ID (Spring)</t>
  </si>
  <si>
    <t>Grand Teton NP, WY</t>
  </si>
  <si>
    <t>Meadow Bear, ID</t>
  </si>
  <si>
    <t>McLoud, WI</t>
  </si>
  <si>
    <t>Huron-Mainstee NF, MI</t>
  </si>
  <si>
    <t>Pine Prairie, WI</t>
  </si>
  <si>
    <t>Zimmerman Prairie, WI</t>
  </si>
  <si>
    <t>Warm Springs, ID</t>
  </si>
  <si>
    <t>Payette NF, ID</t>
  </si>
  <si>
    <t>Treehaven UWSP, WI</t>
  </si>
  <si>
    <t>Cloquet, MN</t>
  </si>
  <si>
    <t>Blackfoot,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</si>
</sst>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0"/>
      <color theme="1"/>
      <name val="Arial"/>
    </font>
    <font>
      <sz val="12"/>
      <color theme="1"/>
      <name val="Arial"/>
    </font>
    <font>
      <sz val="11"/>
      <color theme="1"/>
      <name val="Helvetica Neue"/>
    </font>
    <font>
      <sz val="11"/>
      <color rgb="FF000000"/>
      <name val="Helvetica Neue"/>
    </font>
    <font>
      <sz val="10"/>
      <color theme="1"/>
      <name val="Helvetica Neue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0" fontId="3" fillId="2" borderId="0" xfId="0" applyFont="1" applyFill="1"/>
    <xf numFmtId="0" fontId="4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0" xfId="0" applyFont="1" applyFill="1"/>
    <xf numFmtId="0" fontId="6" fillId="3" borderId="0" xfId="0" applyFont="1" applyFill="1"/>
    <xf numFmtId="0" fontId="1" fillId="3" borderId="0" xfId="0" applyFont="1" applyFill="1"/>
    <xf numFmtId="0" fontId="5" fillId="3" borderId="0" xfId="0" applyFont="1" applyFill="1"/>
    <xf numFmtId="0" fontId="4" fillId="3" borderId="1" xfId="0" applyFont="1" applyFill="1" applyBorder="1" applyAlignment="1">
      <alignment horizontal="center"/>
    </xf>
    <xf numFmtId="2" fontId="5" fillId="3" borderId="1" xfId="0" applyNumberFormat="1" applyFont="1" applyFill="1" applyBorder="1"/>
    <xf numFmtId="2" fontId="4" fillId="3" borderId="1" xfId="0" applyNumberFormat="1" applyFont="1" applyFill="1" applyBorder="1" applyAlignment="1">
      <alignment horizontal="lef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4" fillId="4" borderId="0" xfId="0" applyFont="1" applyFill="1"/>
    <xf numFmtId="0" fontId="6" fillId="4" borderId="0" xfId="0" applyFont="1" applyFill="1"/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/>
    <xf numFmtId="0" fontId="4" fillId="0" borderId="0" xfId="0" applyFont="1"/>
    <xf numFmtId="0" fontId="6" fillId="0" borderId="0" xfId="0" applyFont="1"/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8D8D8"/>
          <bgColor rgb="FFD8D8D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working spreadshee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W69">
  <tableColumns count="23">
    <tableColumn id="1" xr3:uid="{00000000-0010-0000-0000-000001000000}" name="state/region"/>
    <tableColumn id="2" xr3:uid="{00000000-0010-0000-0000-000002000000}" name="site name"/>
    <tableColumn id="3" xr3:uid="{00000000-0010-0000-0000-000003000000}" name="latitude"/>
    <tableColumn id="4" xr3:uid="{00000000-0010-0000-0000-000004000000}" name="longitude"/>
    <tableColumn id="5" xr3:uid="{00000000-0010-0000-0000-000005000000}" name="min elevation (ft)"/>
    <tableColumn id="6" xr3:uid="{00000000-0010-0000-0000-000006000000}" name="max elevation"/>
    <tableColumn id="7" xr3:uid="{00000000-0010-0000-0000-000007000000}" name="min elevation (m)"/>
    <tableColumn id="8" xr3:uid="{00000000-0010-0000-0000-000008000000}" name="max elevation (m)"/>
    <tableColumn id="9" xr3:uid="{00000000-0010-0000-0000-000009000000}" name="Fuels (Scott)"/>
    <tableColumn id="10" xr3:uid="{00000000-0010-0000-0000-00000A000000}" name="Fuels (Anderson)"/>
    <tableColumn id="11" xr3:uid="{00000000-0010-0000-0000-00000B000000}" name="min temp (F)"/>
    <tableColumn id="12" xr3:uid="{00000000-0010-0000-0000-00000C000000}" name="max temp"/>
    <tableColumn id="13" xr3:uid="{00000000-0010-0000-0000-00000D000000}" name="min RH (%)"/>
    <tableColumn id="14" xr3:uid="{00000000-0010-0000-0000-00000E000000}" name="max RH"/>
    <tableColumn id="15" xr3:uid="{00000000-0010-0000-0000-00000F000000}" name="height of WS"/>
    <tableColumn id="16" xr3:uid="{00000000-0010-0000-0000-000010000000}" name="20' min WS (mph)"/>
    <tableColumn id="17" xr3:uid="{00000000-0010-0000-0000-000011000000}" name="20' max WS"/>
    <tableColumn id="18" xr3:uid="{00000000-0010-0000-0000-000012000000}" name="mid-flame min WS (mph)"/>
    <tableColumn id="19" xr3:uid="{00000000-0010-0000-0000-000013000000}" name="midflame max WS "/>
    <tableColumn id="20" xr3:uid="{00000000-0010-0000-0000-000014000000}" name="min WD"/>
    <tableColumn id="21" xr3:uid="{00000000-0010-0000-0000-000015000000}" name="max WD"/>
    <tableColumn id="22" xr3:uid="{00000000-0010-0000-0000-000016000000}" name="season"/>
    <tableColumn id="23" xr3:uid="{00000000-0010-0000-0000-000017000000}" name="notes "/>
  </tableColumns>
  <tableStyleInfo name="working spreadshe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7"/>
  <sheetViews>
    <sheetView tabSelected="1" zoomScale="117" zoomScaleNormal="117" workbookViewId="0">
      <selection activeCell="M14" sqref="M14"/>
    </sheetView>
  </sheetViews>
  <sheetFormatPr baseColWidth="10" defaultColWidth="11.1640625" defaultRowHeight="15" customHeight="1" x14ac:dyDescent="0.2"/>
  <cols>
    <col min="1" max="1" width="41.33203125" customWidth="1"/>
    <col min="2" max="2" width="12.1640625" customWidth="1"/>
    <col min="3" max="3" width="12.83203125" customWidth="1"/>
    <col min="4" max="4" width="14" customWidth="1"/>
    <col min="5" max="5" width="46.5" customWidth="1"/>
    <col min="6" max="6" width="15.5" customWidth="1"/>
    <col min="7" max="7" width="14.83203125" customWidth="1"/>
    <col min="8" max="8" width="12.5" customWidth="1"/>
    <col min="9" max="9" width="12.6640625" customWidth="1"/>
    <col min="10" max="10" width="14.1640625" customWidth="1"/>
    <col min="11" max="11" width="14.83203125" customWidth="1"/>
  </cols>
  <sheetData>
    <row r="1" spans="1:20" ht="34" x14ac:dyDescent="0.2">
      <c r="A1" s="30" t="s">
        <v>398</v>
      </c>
      <c r="B1" s="30" t="s">
        <v>399</v>
      </c>
      <c r="C1" s="30" t="s">
        <v>400</v>
      </c>
      <c r="D1" s="30" t="s">
        <v>401</v>
      </c>
      <c r="E1" s="30" t="s">
        <v>402</v>
      </c>
      <c r="F1" s="30" t="s">
        <v>403</v>
      </c>
      <c r="G1" s="30" t="s">
        <v>404</v>
      </c>
      <c r="H1" s="30" t="s">
        <v>405</v>
      </c>
      <c r="I1" s="30" t="s">
        <v>406</v>
      </c>
      <c r="J1" s="30" t="s">
        <v>407</v>
      </c>
      <c r="K1" s="30" t="s">
        <v>408</v>
      </c>
      <c r="L1" s="1"/>
      <c r="M1" s="1"/>
      <c r="N1" s="1"/>
      <c r="O1" s="1"/>
      <c r="P1" s="1"/>
      <c r="Q1" s="1"/>
      <c r="R1" s="1"/>
      <c r="S1" s="1"/>
      <c r="T1" s="1"/>
    </row>
    <row r="2" spans="1:20" ht="16" x14ac:dyDescent="0.2">
      <c r="A2" s="31" t="s">
        <v>469</v>
      </c>
      <c r="B2" s="33">
        <v>44.334000000000003</v>
      </c>
      <c r="C2" s="33">
        <v>-83.638599999999997</v>
      </c>
      <c r="D2" s="33">
        <v>5.2</v>
      </c>
      <c r="E2" s="31" t="s">
        <v>2</v>
      </c>
      <c r="F2" s="33">
        <v>269.26</v>
      </c>
      <c r="G2" s="33">
        <v>305.37</v>
      </c>
      <c r="H2" s="33">
        <v>27</v>
      </c>
      <c r="I2" s="33">
        <v>85</v>
      </c>
      <c r="J2" s="33">
        <v>0</v>
      </c>
      <c r="K2" s="33">
        <v>2.86</v>
      </c>
    </row>
    <row r="3" spans="1:20" ht="16" x14ac:dyDescent="0.2">
      <c r="A3" s="31" t="s">
        <v>474</v>
      </c>
      <c r="B3" s="33">
        <v>45.492761999999999</v>
      </c>
      <c r="C3" s="33">
        <v>-89.554647000000003</v>
      </c>
      <c r="D3" s="32">
        <v>5.2</v>
      </c>
      <c r="E3" s="31" t="s">
        <v>397</v>
      </c>
      <c r="F3" s="33">
        <v>277.58999999999997</v>
      </c>
      <c r="G3" s="33">
        <v>291.48</v>
      </c>
      <c r="H3" s="33">
        <v>30</v>
      </c>
      <c r="I3" s="33">
        <v>70</v>
      </c>
      <c r="J3" s="33">
        <v>0</v>
      </c>
      <c r="K3" s="33">
        <v>4.0199999999999996</v>
      </c>
    </row>
    <row r="4" spans="1:20" ht="16" x14ac:dyDescent="0.2">
      <c r="A4" s="31" t="s">
        <v>475</v>
      </c>
      <c r="B4" s="33">
        <v>46.693463999999999</v>
      </c>
      <c r="C4" s="33">
        <v>-92.530709000000002</v>
      </c>
      <c r="D4" s="33">
        <v>5.2</v>
      </c>
      <c r="E4" s="31" t="s">
        <v>5</v>
      </c>
      <c r="F4" s="33">
        <v>269.26</v>
      </c>
      <c r="G4" s="33">
        <v>308.14999999999998</v>
      </c>
      <c r="H4" s="33">
        <v>25</v>
      </c>
      <c r="I4" s="33">
        <v>75</v>
      </c>
      <c r="J4" s="33">
        <v>0.45</v>
      </c>
      <c r="K4" s="33">
        <v>7.15</v>
      </c>
    </row>
    <row r="5" spans="1:20" ht="16" x14ac:dyDescent="0.2">
      <c r="A5" s="31" t="s">
        <v>6</v>
      </c>
      <c r="B5" s="33">
        <v>47.619422999999998</v>
      </c>
      <c r="C5" s="33">
        <v>-94.343986999999998</v>
      </c>
      <c r="D5" s="33">
        <v>5.2</v>
      </c>
      <c r="E5" s="31" t="s">
        <v>7</v>
      </c>
      <c r="F5" s="33">
        <v>274.82</v>
      </c>
      <c r="G5" s="33">
        <v>302.58999999999997</v>
      </c>
      <c r="H5" s="33">
        <v>20</v>
      </c>
      <c r="I5" s="33">
        <v>60</v>
      </c>
      <c r="J5" s="33">
        <v>0</v>
      </c>
      <c r="K5" s="33">
        <v>3.58</v>
      </c>
    </row>
    <row r="6" spans="1:20" ht="16" x14ac:dyDescent="0.2">
      <c r="A6" s="31" t="s">
        <v>8</v>
      </c>
      <c r="B6" s="33">
        <v>47.724542100000001</v>
      </c>
      <c r="C6" s="33">
        <v>-91.276077000000001</v>
      </c>
      <c r="D6" s="33">
        <v>5.2</v>
      </c>
      <c r="E6" s="31" t="s">
        <v>9</v>
      </c>
      <c r="F6" s="33">
        <v>285.93</v>
      </c>
      <c r="G6" s="33">
        <v>302.58999999999997</v>
      </c>
      <c r="H6" s="33">
        <v>25</v>
      </c>
      <c r="I6" s="33">
        <v>60</v>
      </c>
      <c r="J6" s="33">
        <v>0</v>
      </c>
      <c r="K6" s="33">
        <v>5.81</v>
      </c>
    </row>
    <row r="7" spans="1:20" ht="16" x14ac:dyDescent="0.2">
      <c r="A7" s="31" t="s">
        <v>14</v>
      </c>
      <c r="B7" s="33">
        <v>41.843600000000002</v>
      </c>
      <c r="C7" s="33">
        <v>-78.973299999999995</v>
      </c>
      <c r="D7" s="33">
        <v>5.3</v>
      </c>
      <c r="E7" s="31" t="s">
        <v>393</v>
      </c>
      <c r="F7" s="33">
        <v>273.14999999999998</v>
      </c>
      <c r="G7" s="33">
        <v>304.82</v>
      </c>
      <c r="H7" s="33">
        <v>20</v>
      </c>
      <c r="I7" s="33">
        <v>50</v>
      </c>
      <c r="J7" s="33">
        <v>0.89</v>
      </c>
      <c r="K7" s="33">
        <v>5.36</v>
      </c>
    </row>
    <row r="8" spans="1:20" ht="16" x14ac:dyDescent="0.2">
      <c r="A8" s="31" t="s">
        <v>11</v>
      </c>
      <c r="B8" s="33">
        <v>44.148600000000002</v>
      </c>
      <c r="C8" s="33">
        <v>-71.453000000000003</v>
      </c>
      <c r="D8" s="33">
        <v>5.3</v>
      </c>
      <c r="E8" s="31" t="s">
        <v>12</v>
      </c>
      <c r="F8" s="33">
        <v>266.48</v>
      </c>
      <c r="G8" s="33">
        <v>299.82</v>
      </c>
      <c r="H8" s="33">
        <v>20</v>
      </c>
      <c r="I8" s="33">
        <v>45</v>
      </c>
      <c r="J8" s="33">
        <v>0</v>
      </c>
      <c r="K8" s="33">
        <v>4.47</v>
      </c>
    </row>
    <row r="9" spans="1:20" ht="16" x14ac:dyDescent="0.2">
      <c r="A9" s="31" t="s">
        <v>427</v>
      </c>
      <c r="B9" s="33">
        <v>35.764699999999998</v>
      </c>
      <c r="C9" s="33">
        <v>-106.3228</v>
      </c>
      <c r="D9" s="33">
        <v>6.2</v>
      </c>
      <c r="E9" s="31" t="s">
        <v>65</v>
      </c>
      <c r="F9" s="33">
        <v>280.37</v>
      </c>
      <c r="G9" s="33">
        <v>299.82</v>
      </c>
      <c r="H9" s="33">
        <v>10</v>
      </c>
      <c r="I9" s="33">
        <v>30</v>
      </c>
      <c r="J9" s="33">
        <v>0.89</v>
      </c>
      <c r="K9" s="33">
        <v>3.58</v>
      </c>
    </row>
    <row r="10" spans="1:20" ht="16" x14ac:dyDescent="0.2">
      <c r="A10" s="31" t="s">
        <v>68</v>
      </c>
      <c r="B10" s="33">
        <v>35.880400000000002</v>
      </c>
      <c r="C10" s="33">
        <v>-106.2979</v>
      </c>
      <c r="D10" s="33">
        <v>6.2</v>
      </c>
      <c r="E10" s="31" t="s">
        <v>69</v>
      </c>
      <c r="F10" s="33">
        <v>272.04000000000002</v>
      </c>
      <c r="G10" s="33">
        <v>302.58999999999997</v>
      </c>
      <c r="H10" s="33">
        <v>10</v>
      </c>
      <c r="I10" s="33">
        <v>60</v>
      </c>
      <c r="J10" s="33">
        <v>0</v>
      </c>
      <c r="K10" s="33">
        <v>4.47</v>
      </c>
    </row>
    <row r="11" spans="1:20" ht="16" x14ac:dyDescent="0.2">
      <c r="A11" s="31" t="s">
        <v>428</v>
      </c>
      <c r="B11" s="33">
        <v>36.31</v>
      </c>
      <c r="C11" s="33">
        <v>-105.24</v>
      </c>
      <c r="D11" s="33">
        <v>6.2</v>
      </c>
      <c r="E11" s="31" t="s">
        <v>63</v>
      </c>
      <c r="F11" s="33">
        <v>274.82</v>
      </c>
      <c r="G11" s="33">
        <v>305.37</v>
      </c>
      <c r="H11" s="33">
        <v>20</v>
      </c>
      <c r="I11" s="33">
        <v>70</v>
      </c>
      <c r="J11" s="33">
        <v>0</v>
      </c>
      <c r="K11" s="33">
        <v>5.36</v>
      </c>
    </row>
    <row r="12" spans="1:20" ht="16" x14ac:dyDescent="0.2">
      <c r="A12" s="31" t="s">
        <v>432</v>
      </c>
      <c r="B12" s="33">
        <v>36.755333</v>
      </c>
      <c r="C12" s="33">
        <v>-104.81664000000001</v>
      </c>
      <c r="D12" s="33">
        <v>6.2</v>
      </c>
      <c r="E12" s="31" t="s">
        <v>67</v>
      </c>
      <c r="F12" s="33">
        <v>277.58999999999997</v>
      </c>
      <c r="G12" s="33">
        <v>299.82</v>
      </c>
      <c r="H12" s="33">
        <v>15</v>
      </c>
      <c r="I12" s="33">
        <v>40</v>
      </c>
      <c r="J12" s="33">
        <v>0</v>
      </c>
      <c r="K12" s="33">
        <v>3.58</v>
      </c>
    </row>
    <row r="13" spans="1:20" ht="16" x14ac:dyDescent="0.2">
      <c r="A13" s="31" t="s">
        <v>433</v>
      </c>
      <c r="B13" s="33">
        <v>37.08108</v>
      </c>
      <c r="C13" s="33">
        <v>-106.68769</v>
      </c>
      <c r="D13" s="33">
        <v>6.2</v>
      </c>
      <c r="E13" s="31" t="s">
        <v>36</v>
      </c>
      <c r="F13" s="33">
        <v>274.82</v>
      </c>
      <c r="G13" s="33">
        <v>302.58999999999997</v>
      </c>
      <c r="H13" s="33">
        <v>50</v>
      </c>
      <c r="I13" s="33">
        <v>100</v>
      </c>
      <c r="J13" s="33">
        <v>0.89</v>
      </c>
      <c r="K13" s="33">
        <v>4.47</v>
      </c>
    </row>
    <row r="14" spans="1:20" ht="16" x14ac:dyDescent="0.2">
      <c r="A14" s="31" t="s">
        <v>435</v>
      </c>
      <c r="B14" s="33">
        <v>37.543900000000001</v>
      </c>
      <c r="C14" s="33">
        <v>-107.764</v>
      </c>
      <c r="D14" s="33">
        <v>6.2</v>
      </c>
      <c r="E14" s="31" t="s">
        <v>42</v>
      </c>
      <c r="F14" s="33">
        <v>285.93</v>
      </c>
      <c r="G14" s="33">
        <v>299.26</v>
      </c>
      <c r="H14" s="33">
        <v>13</v>
      </c>
      <c r="I14" s="33">
        <v>100</v>
      </c>
      <c r="J14" s="33">
        <v>0.89</v>
      </c>
      <c r="K14" s="33">
        <v>2.0099999999999998</v>
      </c>
    </row>
    <row r="15" spans="1:20" ht="16" x14ac:dyDescent="0.2">
      <c r="A15" s="31" t="s">
        <v>437</v>
      </c>
      <c r="B15" s="33">
        <v>37.753653999999997</v>
      </c>
      <c r="C15" s="33">
        <v>-119.57875</v>
      </c>
      <c r="D15" s="33">
        <v>6.2</v>
      </c>
      <c r="E15" s="31" t="s">
        <v>33</v>
      </c>
      <c r="F15" s="33">
        <v>266.48</v>
      </c>
      <c r="G15" s="33">
        <v>302.58999999999997</v>
      </c>
      <c r="H15" s="33">
        <v>15</v>
      </c>
      <c r="I15" s="33">
        <v>100</v>
      </c>
      <c r="J15" s="33">
        <v>0.89</v>
      </c>
      <c r="K15" s="33">
        <v>3.13</v>
      </c>
    </row>
    <row r="16" spans="1:20" ht="16" x14ac:dyDescent="0.2">
      <c r="A16" s="31" t="s">
        <v>438</v>
      </c>
      <c r="B16" s="33">
        <v>37.837609999999998</v>
      </c>
      <c r="C16" s="33">
        <v>-119.86565</v>
      </c>
      <c r="D16" s="33">
        <v>6.2</v>
      </c>
      <c r="E16" s="31" t="s">
        <v>9</v>
      </c>
      <c r="F16" s="33">
        <v>266.48</v>
      </c>
      <c r="G16" s="33">
        <v>299.82</v>
      </c>
      <c r="H16" s="33">
        <v>25</v>
      </c>
      <c r="I16" s="33">
        <v>70</v>
      </c>
      <c r="J16" s="33">
        <v>0</v>
      </c>
      <c r="K16" s="33">
        <v>2.2400000000000002</v>
      </c>
    </row>
    <row r="17" spans="1:11" ht="16" x14ac:dyDescent="0.2">
      <c r="A17" s="31" t="s">
        <v>439</v>
      </c>
      <c r="B17" s="33">
        <v>37.840000000000003</v>
      </c>
      <c r="C17" s="33">
        <v>-119.88</v>
      </c>
      <c r="D17" s="33">
        <v>6.2</v>
      </c>
      <c r="E17" s="31" t="s">
        <v>5</v>
      </c>
      <c r="F17" s="33">
        <v>266.48</v>
      </c>
      <c r="G17" s="33">
        <v>299.82</v>
      </c>
      <c r="H17" s="33">
        <v>25</v>
      </c>
      <c r="I17" s="33">
        <v>70</v>
      </c>
      <c r="J17" s="33">
        <v>0</v>
      </c>
      <c r="K17" s="33">
        <v>2.2400000000000002</v>
      </c>
    </row>
    <row r="18" spans="1:11" ht="16" x14ac:dyDescent="0.2">
      <c r="A18" s="31" t="s">
        <v>441</v>
      </c>
      <c r="B18" s="33">
        <v>38.047139000000001</v>
      </c>
      <c r="C18" s="33">
        <v>-104.99952999999999</v>
      </c>
      <c r="D18" s="33">
        <v>6.2</v>
      </c>
      <c r="E18" s="31" t="s">
        <v>40</v>
      </c>
      <c r="F18" s="33">
        <v>285.93</v>
      </c>
      <c r="G18" s="33">
        <v>297.04000000000002</v>
      </c>
      <c r="H18" s="33">
        <v>0</v>
      </c>
      <c r="I18" s="33">
        <v>100</v>
      </c>
      <c r="J18" s="33">
        <v>0</v>
      </c>
      <c r="K18" s="33">
        <v>2.2400000000000002</v>
      </c>
    </row>
    <row r="19" spans="1:11" ht="16" x14ac:dyDescent="0.2">
      <c r="A19" s="31" t="s">
        <v>56</v>
      </c>
      <c r="B19" s="33">
        <v>38.066000000000003</v>
      </c>
      <c r="C19" s="33">
        <v>-86.563999999999993</v>
      </c>
      <c r="D19" s="33">
        <v>6.2</v>
      </c>
      <c r="E19" s="31" t="s">
        <v>57</v>
      </c>
      <c r="F19" s="33">
        <v>277.58999999999997</v>
      </c>
      <c r="G19" s="33">
        <v>305.37</v>
      </c>
      <c r="H19" s="33">
        <v>25</v>
      </c>
      <c r="I19" s="33">
        <v>50</v>
      </c>
      <c r="J19" s="33">
        <v>0.89</v>
      </c>
      <c r="K19" s="33">
        <v>3.58</v>
      </c>
    </row>
    <row r="20" spans="1:11" ht="16" x14ac:dyDescent="0.2">
      <c r="A20" s="31" t="s">
        <v>443</v>
      </c>
      <c r="B20" s="33">
        <v>38.54495</v>
      </c>
      <c r="C20" s="33">
        <v>-107.1542</v>
      </c>
      <c r="D20" s="33">
        <v>6.2</v>
      </c>
      <c r="E20" s="31" t="s">
        <v>45</v>
      </c>
      <c r="F20" s="33">
        <v>269.26</v>
      </c>
      <c r="G20" s="33">
        <v>297.04000000000002</v>
      </c>
      <c r="H20" s="33">
        <v>15</v>
      </c>
      <c r="I20" s="33">
        <v>60</v>
      </c>
      <c r="J20" s="33">
        <v>0</v>
      </c>
      <c r="K20" s="33">
        <v>2.15</v>
      </c>
    </row>
    <row r="21" spans="1:11" ht="16" x14ac:dyDescent="0.2">
      <c r="A21" s="31" t="s">
        <v>444</v>
      </c>
      <c r="B21" s="33">
        <v>38.72</v>
      </c>
      <c r="C21" s="33">
        <v>-120.58</v>
      </c>
      <c r="D21" s="33">
        <v>6.2</v>
      </c>
      <c r="E21" s="31" t="s">
        <v>29</v>
      </c>
      <c r="F21" s="33">
        <v>283.14999999999998</v>
      </c>
      <c r="G21" s="33">
        <v>300.93</v>
      </c>
      <c r="H21" s="33">
        <v>20</v>
      </c>
      <c r="I21" s="33">
        <v>60</v>
      </c>
      <c r="J21" s="33">
        <v>0.89</v>
      </c>
      <c r="K21" s="33">
        <v>3.58</v>
      </c>
    </row>
    <row r="22" spans="1:11" ht="16" x14ac:dyDescent="0.2">
      <c r="A22" s="31" t="s">
        <v>445</v>
      </c>
      <c r="B22" s="33">
        <v>38.749380000000002</v>
      </c>
      <c r="C22" s="33">
        <v>-120.54071999999999</v>
      </c>
      <c r="D22" s="33">
        <v>6.2</v>
      </c>
      <c r="E22" s="31" t="s">
        <v>9</v>
      </c>
      <c r="F22" s="33">
        <v>283.14999999999998</v>
      </c>
      <c r="G22" s="33">
        <v>300.93</v>
      </c>
      <c r="H22" s="33">
        <v>20</v>
      </c>
      <c r="I22" s="33">
        <v>60</v>
      </c>
      <c r="J22" s="33">
        <v>0.89</v>
      </c>
      <c r="K22" s="33">
        <v>3.58</v>
      </c>
    </row>
    <row r="23" spans="1:11" ht="16" x14ac:dyDescent="0.2">
      <c r="A23" s="31" t="s">
        <v>446</v>
      </c>
      <c r="B23" s="33">
        <v>38.750900000000001</v>
      </c>
      <c r="C23" s="33">
        <v>-111.5121</v>
      </c>
      <c r="D23" s="33">
        <v>6.2</v>
      </c>
      <c r="E23" s="31" t="s">
        <v>396</v>
      </c>
      <c r="F23" s="33">
        <v>272.04000000000002</v>
      </c>
      <c r="G23" s="33">
        <v>302.60000000000002</v>
      </c>
      <c r="H23" s="33">
        <v>8</v>
      </c>
      <c r="I23" s="33">
        <v>100</v>
      </c>
      <c r="J23" s="33">
        <v>0</v>
      </c>
      <c r="K23" s="33">
        <v>6.71</v>
      </c>
    </row>
    <row r="24" spans="1:11" ht="16" x14ac:dyDescent="0.2">
      <c r="A24" s="31" t="s">
        <v>20</v>
      </c>
      <c r="B24" s="33">
        <v>39</v>
      </c>
      <c r="C24" s="33">
        <v>-120</v>
      </c>
      <c r="D24" s="33">
        <v>6.2</v>
      </c>
      <c r="E24" s="31" t="s">
        <v>21</v>
      </c>
      <c r="F24" s="33">
        <v>255.37</v>
      </c>
      <c r="G24" s="33">
        <v>310.93</v>
      </c>
      <c r="H24" s="33">
        <v>20</v>
      </c>
      <c r="I24" s="33">
        <v>50</v>
      </c>
      <c r="J24" s="33">
        <v>0</v>
      </c>
      <c r="K24" s="33">
        <v>6.71</v>
      </c>
    </row>
    <row r="25" spans="1:11" ht="16" x14ac:dyDescent="0.2">
      <c r="A25" s="31" t="s">
        <v>448</v>
      </c>
      <c r="B25" s="33">
        <v>39.068010000000001</v>
      </c>
      <c r="C25" s="33">
        <v>-120.13202</v>
      </c>
      <c r="D25" s="33">
        <v>6.2</v>
      </c>
      <c r="E25" s="31" t="s">
        <v>9</v>
      </c>
      <c r="F25" s="33">
        <v>282.04000000000002</v>
      </c>
      <c r="G25" s="33">
        <v>297.04000000000002</v>
      </c>
      <c r="H25" s="33">
        <v>18</v>
      </c>
      <c r="I25" s="33">
        <v>50</v>
      </c>
      <c r="J25" s="33">
        <v>0</v>
      </c>
      <c r="K25" s="33">
        <v>2.68</v>
      </c>
    </row>
    <row r="26" spans="1:11" ht="16" x14ac:dyDescent="0.2">
      <c r="A26" s="31" t="s">
        <v>449</v>
      </c>
      <c r="B26" s="33">
        <v>39.200000000000003</v>
      </c>
      <c r="C26" s="33">
        <v>-120.14</v>
      </c>
      <c r="D26" s="33">
        <v>6.2</v>
      </c>
      <c r="E26" s="31" t="s">
        <v>5</v>
      </c>
      <c r="F26" s="33">
        <v>282.04000000000002</v>
      </c>
      <c r="G26" s="33">
        <v>297.04000000000002</v>
      </c>
      <c r="H26" s="33">
        <v>18</v>
      </c>
      <c r="I26" s="33">
        <v>50</v>
      </c>
      <c r="J26" s="33">
        <v>0</v>
      </c>
      <c r="K26" s="33">
        <v>2.68</v>
      </c>
    </row>
    <row r="27" spans="1:11" ht="16" x14ac:dyDescent="0.2">
      <c r="A27" s="31" t="s">
        <v>450</v>
      </c>
      <c r="B27" s="33">
        <v>39.341099999999997</v>
      </c>
      <c r="C27" s="33">
        <v>-105.23820000000001</v>
      </c>
      <c r="D27" s="33">
        <v>6.2</v>
      </c>
      <c r="E27" s="31" t="s">
        <v>44</v>
      </c>
      <c r="F27" s="33">
        <v>255.37</v>
      </c>
      <c r="G27" s="33">
        <v>302.58999999999997</v>
      </c>
      <c r="H27" s="33">
        <v>15</v>
      </c>
      <c r="I27" s="33">
        <v>40</v>
      </c>
      <c r="J27" s="33">
        <v>0</v>
      </c>
      <c r="K27" s="33">
        <v>3.58</v>
      </c>
    </row>
    <row r="28" spans="1:11" ht="16" x14ac:dyDescent="0.2">
      <c r="A28" s="31" t="s">
        <v>453</v>
      </c>
      <c r="B28" s="33">
        <v>39.961660000000002</v>
      </c>
      <c r="C28" s="33">
        <v>-111.16373</v>
      </c>
      <c r="D28" s="33">
        <v>6.2</v>
      </c>
      <c r="E28" s="31" t="s">
        <v>71</v>
      </c>
      <c r="F28" s="33">
        <v>277.58999999999997</v>
      </c>
      <c r="G28" s="33">
        <v>299.82</v>
      </c>
      <c r="H28" s="33">
        <v>8</v>
      </c>
      <c r="I28" s="33">
        <v>60</v>
      </c>
      <c r="J28" s="33">
        <v>0.45</v>
      </c>
      <c r="K28" s="33">
        <v>3.58</v>
      </c>
    </row>
    <row r="29" spans="1:11" ht="16" x14ac:dyDescent="0.2">
      <c r="A29" s="31" t="s">
        <v>455</v>
      </c>
      <c r="B29" s="33">
        <v>40.348520000000001</v>
      </c>
      <c r="C29" s="33">
        <v>-121.78863</v>
      </c>
      <c r="D29" s="33">
        <v>6.2</v>
      </c>
      <c r="E29" s="31" t="s">
        <v>23</v>
      </c>
      <c r="F29" s="33">
        <v>283.14999999999998</v>
      </c>
      <c r="G29" s="33">
        <v>305.37</v>
      </c>
      <c r="H29" s="33">
        <v>14</v>
      </c>
      <c r="I29" s="33">
        <v>70</v>
      </c>
      <c r="J29" s="33">
        <v>0</v>
      </c>
      <c r="K29" s="33">
        <v>5.36</v>
      </c>
    </row>
    <row r="30" spans="1:11" ht="16" x14ac:dyDescent="0.2">
      <c r="A30" s="31" t="s">
        <v>456</v>
      </c>
      <c r="B30" s="33">
        <v>40.382980000000003</v>
      </c>
      <c r="C30" s="33">
        <v>-122.87492</v>
      </c>
      <c r="D30" s="33">
        <v>6.2</v>
      </c>
      <c r="E30" s="31" t="s">
        <v>31</v>
      </c>
      <c r="F30" s="33">
        <v>272.04000000000002</v>
      </c>
      <c r="G30" s="33">
        <v>310.93</v>
      </c>
      <c r="H30" s="33">
        <v>25</v>
      </c>
      <c r="I30" s="33">
        <v>59</v>
      </c>
      <c r="J30" s="33">
        <v>0.45</v>
      </c>
      <c r="K30" s="33">
        <v>3.58</v>
      </c>
    </row>
    <row r="31" spans="1:11" ht="16" x14ac:dyDescent="0.2">
      <c r="A31" s="31" t="s">
        <v>457</v>
      </c>
      <c r="B31" s="33">
        <v>40.683533300000001</v>
      </c>
      <c r="C31" s="33">
        <v>-111.11713</v>
      </c>
      <c r="D31" s="33">
        <v>6.2</v>
      </c>
      <c r="E31" s="31" t="s">
        <v>71</v>
      </c>
      <c r="F31" s="33">
        <v>277.58999999999997</v>
      </c>
      <c r="G31" s="33">
        <v>297.04000000000002</v>
      </c>
      <c r="H31" s="33">
        <v>8</v>
      </c>
      <c r="I31" s="33">
        <v>40</v>
      </c>
      <c r="J31" s="33">
        <v>0.89</v>
      </c>
      <c r="K31" s="33">
        <v>5.36</v>
      </c>
    </row>
    <row r="32" spans="1:11" ht="16" x14ac:dyDescent="0.2">
      <c r="A32" s="31" t="s">
        <v>458</v>
      </c>
      <c r="B32" s="33">
        <v>40.808129999999998</v>
      </c>
      <c r="C32" s="33">
        <v>-105.55218000000001</v>
      </c>
      <c r="D32" s="33">
        <v>6.2</v>
      </c>
      <c r="E32" s="31" t="s">
        <v>38</v>
      </c>
      <c r="F32" s="33">
        <v>255.37</v>
      </c>
      <c r="G32" s="33">
        <v>297.04000000000002</v>
      </c>
      <c r="H32" s="33">
        <v>12</v>
      </c>
      <c r="I32" s="33">
        <v>100</v>
      </c>
      <c r="J32" s="33">
        <v>1.43</v>
      </c>
      <c r="K32" s="33">
        <v>2.15</v>
      </c>
    </row>
    <row r="33" spans="1:11" ht="16" x14ac:dyDescent="0.2">
      <c r="A33" s="31" t="s">
        <v>460</v>
      </c>
      <c r="B33" s="33">
        <v>41.595779999999998</v>
      </c>
      <c r="C33" s="33">
        <v>-122.21566</v>
      </c>
      <c r="D33" s="33">
        <v>6.2</v>
      </c>
      <c r="E33" s="31" t="s">
        <v>27</v>
      </c>
      <c r="F33" s="33">
        <v>291.48</v>
      </c>
      <c r="G33" s="33">
        <v>305.37</v>
      </c>
      <c r="H33" s="33">
        <v>10</v>
      </c>
      <c r="I33" s="33">
        <v>40</v>
      </c>
      <c r="J33" s="33">
        <v>0</v>
      </c>
      <c r="K33" s="33">
        <v>8.94</v>
      </c>
    </row>
    <row r="34" spans="1:11" ht="16" x14ac:dyDescent="0.2">
      <c r="A34" s="31" t="s">
        <v>462</v>
      </c>
      <c r="B34" s="33">
        <v>42.376300000000001</v>
      </c>
      <c r="C34" s="33">
        <v>-110.56045</v>
      </c>
      <c r="D34" s="33">
        <v>6.2</v>
      </c>
      <c r="E34" s="31" t="s">
        <v>81</v>
      </c>
      <c r="F34" s="33">
        <v>272.04000000000002</v>
      </c>
      <c r="G34" s="33">
        <v>294.26</v>
      </c>
      <c r="H34" s="33">
        <v>10</v>
      </c>
      <c r="I34" s="33">
        <v>100</v>
      </c>
      <c r="J34" s="33">
        <v>2.68</v>
      </c>
      <c r="K34" s="33">
        <v>3.58</v>
      </c>
    </row>
    <row r="35" spans="1:11" ht="16" x14ac:dyDescent="0.2">
      <c r="A35" s="31" t="s">
        <v>464</v>
      </c>
      <c r="B35" s="33">
        <v>43.685229999999997</v>
      </c>
      <c r="C35" s="33">
        <v>-114.36037</v>
      </c>
      <c r="D35" s="33">
        <v>6.2</v>
      </c>
      <c r="E35" s="31" t="s">
        <v>50</v>
      </c>
      <c r="F35" s="33">
        <v>280.37</v>
      </c>
      <c r="G35" s="33">
        <v>299.82</v>
      </c>
      <c r="H35" s="33">
        <v>10</v>
      </c>
      <c r="I35" s="33">
        <v>35</v>
      </c>
      <c r="J35" s="33">
        <v>0</v>
      </c>
      <c r="K35" s="33">
        <v>6.71</v>
      </c>
    </row>
    <row r="36" spans="1:11" ht="16" x14ac:dyDescent="0.2">
      <c r="A36" s="31" t="s">
        <v>465</v>
      </c>
      <c r="B36" s="33">
        <v>43.685229999999997</v>
      </c>
      <c r="C36" s="33">
        <v>-114.36037</v>
      </c>
      <c r="D36" s="33">
        <v>6.2</v>
      </c>
      <c r="E36" s="31" t="s">
        <v>52</v>
      </c>
      <c r="F36" s="33">
        <v>280.37</v>
      </c>
      <c r="G36" s="33">
        <v>297.04000000000002</v>
      </c>
      <c r="H36" s="33">
        <v>15</v>
      </c>
      <c r="I36" s="33">
        <v>30</v>
      </c>
      <c r="J36" s="33">
        <v>0</v>
      </c>
      <c r="K36" s="33">
        <v>6.71</v>
      </c>
    </row>
    <row r="37" spans="1:11" ht="16" x14ac:dyDescent="0.2">
      <c r="A37" s="31" t="s">
        <v>466</v>
      </c>
      <c r="B37" s="33">
        <v>43.903680000000001</v>
      </c>
      <c r="C37" s="33">
        <v>-110.64243</v>
      </c>
      <c r="D37" s="33">
        <v>6.2</v>
      </c>
      <c r="E37" s="31" t="s">
        <v>83</v>
      </c>
      <c r="F37" s="33">
        <v>255.37</v>
      </c>
      <c r="G37" s="33">
        <v>293.70999999999998</v>
      </c>
      <c r="H37" s="33">
        <v>30</v>
      </c>
      <c r="I37" s="33">
        <v>100</v>
      </c>
      <c r="J37" s="33">
        <v>0</v>
      </c>
      <c r="K37" s="33">
        <v>3.58</v>
      </c>
    </row>
    <row r="38" spans="1:11" ht="16" x14ac:dyDescent="0.2">
      <c r="A38" s="31" t="s">
        <v>467</v>
      </c>
      <c r="B38" s="33">
        <v>44.114899999999999</v>
      </c>
      <c r="C38" s="33">
        <v>-111.188</v>
      </c>
      <c r="D38" s="33">
        <v>6.2</v>
      </c>
      <c r="E38" s="31" t="s">
        <v>48</v>
      </c>
      <c r="F38" s="33">
        <v>283.14999999999998</v>
      </c>
      <c r="G38" s="33">
        <v>302.58999999999997</v>
      </c>
      <c r="H38" s="33">
        <v>15</v>
      </c>
      <c r="I38" s="33">
        <v>40</v>
      </c>
      <c r="J38" s="33">
        <v>0</v>
      </c>
      <c r="K38" s="33">
        <v>4.47</v>
      </c>
    </row>
    <row r="39" spans="1:11" ht="16" x14ac:dyDescent="0.2">
      <c r="A39" s="31" t="s">
        <v>472</v>
      </c>
      <c r="B39" s="33">
        <v>44.971299999999999</v>
      </c>
      <c r="C39" s="33">
        <v>-116.28400000000001</v>
      </c>
      <c r="D39" s="33">
        <v>6.2</v>
      </c>
      <c r="E39" s="31" t="s">
        <v>54</v>
      </c>
      <c r="F39" s="33">
        <v>283.14999999999998</v>
      </c>
      <c r="G39" s="33">
        <v>302.58999999999997</v>
      </c>
      <c r="H39" s="33">
        <v>15</v>
      </c>
      <c r="I39" s="33">
        <v>40</v>
      </c>
      <c r="J39" s="33">
        <v>0</v>
      </c>
      <c r="K39" s="33">
        <v>8.94</v>
      </c>
    </row>
    <row r="40" spans="1:11" ht="16" x14ac:dyDescent="0.2">
      <c r="A40" s="31" t="s">
        <v>473</v>
      </c>
      <c r="B40" s="33">
        <v>45.129188999999997</v>
      </c>
      <c r="C40" s="33">
        <v>-116.42025099999999</v>
      </c>
      <c r="D40" s="33">
        <v>6.2</v>
      </c>
      <c r="E40" s="31" t="s">
        <v>54</v>
      </c>
      <c r="F40" s="33">
        <v>280.37</v>
      </c>
      <c r="G40" s="33">
        <v>302.60000000000002</v>
      </c>
      <c r="H40" s="33">
        <v>15</v>
      </c>
      <c r="I40" s="33">
        <v>75</v>
      </c>
      <c r="J40" s="33">
        <v>0</v>
      </c>
      <c r="K40" s="33">
        <v>4.47</v>
      </c>
    </row>
    <row r="41" spans="1:11" ht="16" x14ac:dyDescent="0.2">
      <c r="A41" s="31" t="s">
        <v>76</v>
      </c>
      <c r="B41" s="33">
        <v>46.018599999999999</v>
      </c>
      <c r="C41" s="33">
        <v>-121.2907</v>
      </c>
      <c r="D41" s="33">
        <v>6.2</v>
      </c>
      <c r="E41" s="31" t="s">
        <v>75</v>
      </c>
      <c r="F41" s="33">
        <v>283.14999999999998</v>
      </c>
      <c r="G41" s="33">
        <v>299.82</v>
      </c>
      <c r="H41" s="33">
        <v>25</v>
      </c>
      <c r="I41" s="33">
        <v>55</v>
      </c>
      <c r="J41" s="33">
        <v>0.54</v>
      </c>
      <c r="K41" s="33">
        <v>2.68</v>
      </c>
    </row>
    <row r="42" spans="1:11" ht="16" x14ac:dyDescent="0.2">
      <c r="A42" s="31" t="s">
        <v>476</v>
      </c>
      <c r="B42" s="33">
        <v>47.081341999999999</v>
      </c>
      <c r="C42" s="33">
        <v>-113.10871</v>
      </c>
      <c r="D42" s="33">
        <v>6.2</v>
      </c>
      <c r="E42" s="31" t="s">
        <v>60</v>
      </c>
      <c r="F42" s="33">
        <v>277.58999999999997</v>
      </c>
      <c r="G42" s="33">
        <v>302.58999999999997</v>
      </c>
      <c r="H42" s="33">
        <v>10</v>
      </c>
      <c r="I42" s="33">
        <v>35</v>
      </c>
      <c r="J42" s="33">
        <v>0</v>
      </c>
      <c r="K42" s="33">
        <v>2.68</v>
      </c>
    </row>
    <row r="43" spans="1:11" ht="16" x14ac:dyDescent="0.2">
      <c r="A43" s="31" t="s">
        <v>74</v>
      </c>
      <c r="B43" s="33">
        <v>47.195399999999999</v>
      </c>
      <c r="C43" s="33">
        <v>-120.9392</v>
      </c>
      <c r="D43" s="33">
        <v>6.2</v>
      </c>
      <c r="E43" s="31" t="s">
        <v>75</v>
      </c>
      <c r="F43" s="33">
        <v>274.82</v>
      </c>
      <c r="G43" s="33">
        <v>297.04000000000002</v>
      </c>
      <c r="H43" s="33">
        <v>20</v>
      </c>
      <c r="I43" s="33">
        <v>50</v>
      </c>
      <c r="J43" s="33">
        <v>0.54</v>
      </c>
      <c r="K43" s="33">
        <v>2.68</v>
      </c>
    </row>
    <row r="44" spans="1:11" ht="16" x14ac:dyDescent="0.2">
      <c r="A44" s="31" t="s">
        <v>78</v>
      </c>
      <c r="B44" s="33">
        <v>47.223500000000001</v>
      </c>
      <c r="C44" s="33">
        <v>-120.9931</v>
      </c>
      <c r="D44" s="33">
        <v>6.2</v>
      </c>
      <c r="E44" s="31" t="s">
        <v>75</v>
      </c>
      <c r="F44" s="33">
        <v>272.04000000000002</v>
      </c>
      <c r="G44" s="33">
        <v>308.14999999999998</v>
      </c>
      <c r="H44" s="33">
        <v>20</v>
      </c>
      <c r="I44" s="33">
        <v>100</v>
      </c>
      <c r="J44" s="33">
        <v>0</v>
      </c>
      <c r="K44" s="33">
        <v>2.15</v>
      </c>
    </row>
    <row r="45" spans="1:11" ht="16" x14ac:dyDescent="0.2">
      <c r="A45" s="31" t="s">
        <v>77</v>
      </c>
      <c r="B45" s="33">
        <v>47.262272000000003</v>
      </c>
      <c r="C45" s="33">
        <v>-120.39015999999999</v>
      </c>
      <c r="D45" s="33">
        <v>6.2</v>
      </c>
      <c r="E45" s="31" t="s">
        <v>5</v>
      </c>
      <c r="F45" s="33">
        <v>274.82</v>
      </c>
      <c r="G45" s="33">
        <v>308.14999999999998</v>
      </c>
      <c r="H45" s="33">
        <v>15</v>
      </c>
      <c r="I45" s="33">
        <v>50</v>
      </c>
      <c r="J45" s="33">
        <v>0.54</v>
      </c>
      <c r="K45" s="33">
        <v>3.58</v>
      </c>
    </row>
    <row r="46" spans="1:11" ht="16" x14ac:dyDescent="0.2">
      <c r="A46" s="31" t="s">
        <v>434</v>
      </c>
      <c r="B46" s="33">
        <v>37.26435</v>
      </c>
      <c r="C46" s="33">
        <v>-122.37206999999999</v>
      </c>
      <c r="D46" s="33">
        <v>7.1</v>
      </c>
      <c r="E46" s="31" t="s">
        <v>23</v>
      </c>
      <c r="F46" s="33">
        <v>277.58999999999997</v>
      </c>
      <c r="G46" s="33">
        <v>302.58999999999997</v>
      </c>
      <c r="H46" s="33">
        <v>20</v>
      </c>
      <c r="I46" s="33">
        <v>70</v>
      </c>
      <c r="J46" s="33">
        <v>0</v>
      </c>
      <c r="K46" s="33">
        <v>4.47</v>
      </c>
    </row>
    <row r="47" spans="1:11" ht="16" x14ac:dyDescent="0.2">
      <c r="A47" s="31" t="s">
        <v>459</v>
      </c>
      <c r="B47" s="33">
        <v>41.381700000000002</v>
      </c>
      <c r="C47" s="33">
        <v>-71.585402999999999</v>
      </c>
      <c r="D47" s="33">
        <v>8.1</v>
      </c>
      <c r="E47" s="31" t="s">
        <v>90</v>
      </c>
      <c r="F47" s="33">
        <v>274.82</v>
      </c>
      <c r="G47" s="33">
        <v>299.26</v>
      </c>
      <c r="H47" s="33">
        <v>26</v>
      </c>
      <c r="I47" s="33">
        <v>69</v>
      </c>
      <c r="J47" s="33">
        <v>0.89</v>
      </c>
      <c r="K47" s="33">
        <v>5.36</v>
      </c>
    </row>
    <row r="48" spans="1:11" ht="16" x14ac:dyDescent="0.2">
      <c r="A48" s="31" t="s">
        <v>463</v>
      </c>
      <c r="B48" s="33">
        <v>42.587000000000003</v>
      </c>
      <c r="C48" s="33">
        <v>-76.819999999999993</v>
      </c>
      <c r="D48" s="33">
        <v>8.1</v>
      </c>
      <c r="E48" s="31" t="s">
        <v>87</v>
      </c>
      <c r="F48" s="33">
        <v>274.82</v>
      </c>
      <c r="G48" s="33">
        <v>302.58999999999997</v>
      </c>
      <c r="H48" s="33">
        <v>15</v>
      </c>
      <c r="I48" s="33">
        <v>50</v>
      </c>
      <c r="J48" s="33">
        <v>0</v>
      </c>
      <c r="K48" s="33">
        <v>6.71</v>
      </c>
    </row>
    <row r="49" spans="1:11" ht="16" x14ac:dyDescent="0.2">
      <c r="A49" s="31" t="s">
        <v>468</v>
      </c>
      <c r="B49" s="33">
        <v>44.295937000000002</v>
      </c>
      <c r="C49" s="33">
        <v>-89.471016000000006</v>
      </c>
      <c r="D49" s="33">
        <v>8.1</v>
      </c>
      <c r="E49" s="31" t="s">
        <v>9</v>
      </c>
      <c r="F49" s="33">
        <v>272.04000000000002</v>
      </c>
      <c r="G49" s="33">
        <v>302.60000000000002</v>
      </c>
      <c r="H49" s="33">
        <v>25</v>
      </c>
      <c r="I49" s="33">
        <v>40</v>
      </c>
      <c r="J49" s="33">
        <v>1.34</v>
      </c>
      <c r="K49" s="33">
        <v>4.47</v>
      </c>
    </row>
    <row r="50" spans="1:11" ht="16" x14ac:dyDescent="0.2">
      <c r="A50" s="31" t="s">
        <v>470</v>
      </c>
      <c r="B50" s="33">
        <v>44.540447999999998</v>
      </c>
      <c r="C50" s="33">
        <v>-89.571973999999997</v>
      </c>
      <c r="D50" s="33">
        <v>8.1</v>
      </c>
      <c r="E50" s="31" t="s">
        <v>395</v>
      </c>
      <c r="F50" s="33">
        <v>272.04000000000002</v>
      </c>
      <c r="G50" s="33">
        <v>302.60000000000002</v>
      </c>
      <c r="H50" s="33">
        <v>25</v>
      </c>
      <c r="I50" s="33">
        <v>50</v>
      </c>
      <c r="J50" s="33">
        <v>1.34</v>
      </c>
      <c r="K50" s="33">
        <v>4.0199999999999996</v>
      </c>
    </row>
    <row r="51" spans="1:11" ht="16" x14ac:dyDescent="0.2">
      <c r="A51" s="31" t="s">
        <v>471</v>
      </c>
      <c r="B51" s="33">
        <v>44.540565000000001</v>
      </c>
      <c r="C51" s="33">
        <v>-89.563530999999998</v>
      </c>
      <c r="D51" s="33">
        <v>8.1</v>
      </c>
      <c r="E51" s="31" t="s">
        <v>394</v>
      </c>
      <c r="F51" s="33">
        <v>272.04000000000002</v>
      </c>
      <c r="G51" s="33">
        <v>302.60000000000002</v>
      </c>
      <c r="H51" s="33">
        <v>25</v>
      </c>
      <c r="I51" s="33">
        <v>50</v>
      </c>
      <c r="J51" s="33">
        <v>1.34</v>
      </c>
      <c r="K51" s="33">
        <v>6.71</v>
      </c>
    </row>
    <row r="52" spans="1:11" ht="16" x14ac:dyDescent="0.2">
      <c r="A52" s="31" t="s">
        <v>451</v>
      </c>
      <c r="B52" s="33">
        <v>39.813699999999997</v>
      </c>
      <c r="C52" s="33">
        <v>-84.053700000000006</v>
      </c>
      <c r="D52" s="33">
        <v>8.1999999999999993</v>
      </c>
      <c r="E52" s="31" t="s">
        <v>95</v>
      </c>
      <c r="F52" s="33">
        <v>272.04000000000002</v>
      </c>
      <c r="G52" s="33">
        <v>299.82</v>
      </c>
      <c r="H52" s="33">
        <v>20</v>
      </c>
      <c r="I52" s="33">
        <v>75</v>
      </c>
      <c r="J52" s="33">
        <v>0.45</v>
      </c>
      <c r="K52" s="33">
        <v>4.47</v>
      </c>
    </row>
    <row r="53" spans="1:11" ht="16" x14ac:dyDescent="0.2">
      <c r="A53" s="31" t="s">
        <v>452</v>
      </c>
      <c r="B53" s="33">
        <v>39.813800000000001</v>
      </c>
      <c r="C53" s="33">
        <v>-84.053799999999995</v>
      </c>
      <c r="D53" s="33">
        <v>8.1999999999999993</v>
      </c>
      <c r="E53" s="31" t="s">
        <v>97</v>
      </c>
      <c r="F53" s="33">
        <v>272.04000000000002</v>
      </c>
      <c r="G53" s="33">
        <v>302.58999999999997</v>
      </c>
      <c r="H53" s="33">
        <v>20</v>
      </c>
      <c r="I53" s="33">
        <v>50</v>
      </c>
      <c r="J53" s="33">
        <v>0.45</v>
      </c>
      <c r="K53" s="33">
        <v>4.47</v>
      </c>
    </row>
    <row r="54" spans="1:11" ht="16" x14ac:dyDescent="0.2">
      <c r="A54" s="31" t="s">
        <v>454</v>
      </c>
      <c r="B54" s="33">
        <v>40.056800000000003</v>
      </c>
      <c r="C54" s="33">
        <v>-82.968100000000007</v>
      </c>
      <c r="D54" s="33">
        <v>8.1999999999999993</v>
      </c>
      <c r="E54" s="31" t="s">
        <v>93</v>
      </c>
      <c r="F54" s="33">
        <v>277.58999999999997</v>
      </c>
      <c r="G54" s="33">
        <v>302.58999999999997</v>
      </c>
      <c r="H54" s="33">
        <v>20</v>
      </c>
      <c r="I54" s="33">
        <v>45</v>
      </c>
      <c r="J54" s="33">
        <v>0.45</v>
      </c>
      <c r="K54" s="33">
        <v>3.58</v>
      </c>
    </row>
    <row r="55" spans="1:11" ht="16" x14ac:dyDescent="0.2">
      <c r="A55" s="31" t="s">
        <v>419</v>
      </c>
      <c r="B55" s="33">
        <v>32.469571999999999</v>
      </c>
      <c r="C55" s="33">
        <v>-84.648899999999998</v>
      </c>
      <c r="D55" s="33">
        <v>8.3000000000000007</v>
      </c>
      <c r="E55" s="31" t="s">
        <v>106</v>
      </c>
      <c r="F55" s="33">
        <v>277.58999999999997</v>
      </c>
      <c r="G55" s="33">
        <v>305.37</v>
      </c>
      <c r="H55" s="33">
        <v>25</v>
      </c>
      <c r="I55" s="33">
        <v>75</v>
      </c>
      <c r="J55" s="33">
        <v>0.89</v>
      </c>
      <c r="K55" s="33">
        <v>4.47</v>
      </c>
    </row>
    <row r="56" spans="1:11" ht="16" x14ac:dyDescent="0.2">
      <c r="A56" s="31" t="s">
        <v>420</v>
      </c>
      <c r="B56" s="33">
        <v>32.475299999999997</v>
      </c>
      <c r="C56" s="33">
        <v>-84.612244000000004</v>
      </c>
      <c r="D56" s="33">
        <v>8.3000000000000007</v>
      </c>
      <c r="E56" s="31" t="s">
        <v>100</v>
      </c>
      <c r="F56" s="33">
        <v>255.37</v>
      </c>
      <c r="G56" s="33">
        <v>305.37</v>
      </c>
      <c r="H56" s="33">
        <v>20</v>
      </c>
      <c r="I56" s="33">
        <v>55</v>
      </c>
      <c r="J56" s="33">
        <v>1.79</v>
      </c>
      <c r="K56" s="33">
        <v>4.47</v>
      </c>
    </row>
    <row r="57" spans="1:11" ht="16" x14ac:dyDescent="0.2">
      <c r="A57" s="31" t="s">
        <v>421</v>
      </c>
      <c r="B57" s="33">
        <v>32.495578999999999</v>
      </c>
      <c r="C57" s="33">
        <v>-84.607022999999998</v>
      </c>
      <c r="D57" s="33">
        <v>8.3000000000000007</v>
      </c>
      <c r="E57" s="31" t="s">
        <v>102</v>
      </c>
      <c r="F57" s="33">
        <v>277.58999999999997</v>
      </c>
      <c r="G57" s="33">
        <v>302.58999999999997</v>
      </c>
      <c r="H57" s="33">
        <v>20</v>
      </c>
      <c r="I57" s="33">
        <v>60</v>
      </c>
      <c r="J57" s="33">
        <v>1.79</v>
      </c>
      <c r="K57" s="33">
        <v>4.47</v>
      </c>
    </row>
    <row r="58" spans="1:11" ht="16" x14ac:dyDescent="0.2">
      <c r="A58" s="31" t="s">
        <v>422</v>
      </c>
      <c r="B58" s="33">
        <v>32.579008000000002</v>
      </c>
      <c r="C58" s="33">
        <v>-84.510424999999998</v>
      </c>
      <c r="D58" s="33">
        <v>8.3000000000000007</v>
      </c>
      <c r="E58" s="31" t="s">
        <v>104</v>
      </c>
      <c r="F58" s="33">
        <v>274.82</v>
      </c>
      <c r="G58" s="33">
        <v>308.14999999999998</v>
      </c>
      <c r="H58" s="33">
        <v>20</v>
      </c>
      <c r="I58" s="33">
        <v>70</v>
      </c>
      <c r="J58" s="33">
        <v>0.89</v>
      </c>
      <c r="K58" s="33">
        <v>3.58</v>
      </c>
    </row>
    <row r="59" spans="1:11" ht="16" x14ac:dyDescent="0.2">
      <c r="A59" s="31" t="s">
        <v>440</v>
      </c>
      <c r="B59" s="33">
        <v>38.013274000000003</v>
      </c>
      <c r="C59" s="33">
        <v>-78.008398</v>
      </c>
      <c r="D59" s="33">
        <v>8.3000000000000007</v>
      </c>
      <c r="E59" s="31" t="s">
        <v>109</v>
      </c>
      <c r="F59" s="33">
        <v>277.58999999999997</v>
      </c>
      <c r="G59" s="33">
        <v>305.37</v>
      </c>
      <c r="H59" s="33">
        <v>25</v>
      </c>
      <c r="I59" s="33">
        <v>50</v>
      </c>
      <c r="J59" s="33">
        <v>0.45</v>
      </c>
      <c r="K59" s="33">
        <v>3.58</v>
      </c>
    </row>
    <row r="60" spans="1:11" ht="16" x14ac:dyDescent="0.2">
      <c r="A60" s="31" t="s">
        <v>425</v>
      </c>
      <c r="B60" s="33">
        <v>33.741083000000003</v>
      </c>
      <c r="C60" s="33">
        <v>-85.735063999999994</v>
      </c>
      <c r="D60" s="33">
        <v>8.4</v>
      </c>
      <c r="E60" s="31" t="s">
        <v>112</v>
      </c>
      <c r="F60" s="33">
        <v>274.82</v>
      </c>
      <c r="G60" s="33">
        <v>302.58999999999997</v>
      </c>
      <c r="H60" s="33">
        <v>25</v>
      </c>
      <c r="I60" s="33">
        <v>70</v>
      </c>
      <c r="J60" s="33">
        <v>0.89</v>
      </c>
      <c r="K60" s="33">
        <v>3.13</v>
      </c>
    </row>
    <row r="61" spans="1:11" ht="16" x14ac:dyDescent="0.2">
      <c r="A61" s="31" t="s">
        <v>431</v>
      </c>
      <c r="B61" s="33">
        <v>36.610278000000001</v>
      </c>
      <c r="C61" s="33">
        <v>-92.827799999999996</v>
      </c>
      <c r="D61" s="33">
        <v>8.4</v>
      </c>
      <c r="E61" s="31" t="s">
        <v>115</v>
      </c>
      <c r="F61" s="33">
        <v>272.04000000000002</v>
      </c>
      <c r="G61" s="33">
        <v>304.82</v>
      </c>
      <c r="H61" s="33">
        <v>20</v>
      </c>
      <c r="I61" s="33">
        <v>65</v>
      </c>
      <c r="J61" s="33">
        <v>0</v>
      </c>
      <c r="K61" s="33">
        <v>3.58</v>
      </c>
    </row>
    <row r="62" spans="1:11" ht="16" x14ac:dyDescent="0.2">
      <c r="A62" s="31" t="s">
        <v>121</v>
      </c>
      <c r="B62" s="33">
        <v>36.610278000000001</v>
      </c>
      <c r="C62" s="33">
        <v>-92.827777999999995</v>
      </c>
      <c r="D62" s="33">
        <v>8.4</v>
      </c>
      <c r="E62" s="31" t="s">
        <v>122</v>
      </c>
      <c r="F62" s="33">
        <v>272.04000000000002</v>
      </c>
      <c r="G62" s="33">
        <v>304.82</v>
      </c>
      <c r="H62" s="33">
        <v>20</v>
      </c>
      <c r="I62" s="33">
        <v>65</v>
      </c>
      <c r="J62" s="33">
        <v>0</v>
      </c>
      <c r="K62" s="33">
        <v>3.58</v>
      </c>
    </row>
    <row r="63" spans="1:11" ht="16" x14ac:dyDescent="0.2">
      <c r="A63" s="31" t="s">
        <v>116</v>
      </c>
      <c r="B63" s="33">
        <v>36.905278000000003</v>
      </c>
      <c r="C63" s="33">
        <v>-91.151944</v>
      </c>
      <c r="D63" s="33">
        <v>8.4</v>
      </c>
      <c r="E63" s="31" t="s">
        <v>117</v>
      </c>
      <c r="F63" s="33">
        <v>255.37</v>
      </c>
      <c r="G63" s="33">
        <v>305.37</v>
      </c>
      <c r="H63" s="33">
        <v>20</v>
      </c>
      <c r="I63" s="33">
        <v>65</v>
      </c>
      <c r="J63" s="33">
        <v>0</v>
      </c>
      <c r="K63" s="33">
        <v>2.95</v>
      </c>
    </row>
    <row r="64" spans="1:11" ht="16" x14ac:dyDescent="0.2">
      <c r="A64" s="31" t="s">
        <v>120</v>
      </c>
      <c r="B64" s="33">
        <v>37.429417000000001</v>
      </c>
      <c r="C64" s="33">
        <v>-91.097416999999993</v>
      </c>
      <c r="D64" s="33">
        <v>8.4</v>
      </c>
      <c r="E64" s="31" t="s">
        <v>119</v>
      </c>
      <c r="F64" s="33">
        <v>272.04000000000002</v>
      </c>
      <c r="G64" s="33">
        <v>302.58999999999997</v>
      </c>
      <c r="H64" s="33">
        <v>20</v>
      </c>
      <c r="I64" s="33">
        <v>60</v>
      </c>
      <c r="J64" s="33">
        <v>0</v>
      </c>
      <c r="K64" s="33">
        <v>2.68</v>
      </c>
    </row>
    <row r="65" spans="1:11" ht="16" x14ac:dyDescent="0.2">
      <c r="A65" s="31" t="s">
        <v>436</v>
      </c>
      <c r="B65" s="33">
        <v>37.68</v>
      </c>
      <c r="C65" s="33">
        <v>-91.08</v>
      </c>
      <c r="D65" s="33">
        <v>8.4</v>
      </c>
      <c r="E65" s="31" t="s">
        <v>119</v>
      </c>
      <c r="F65" s="33">
        <v>255.37</v>
      </c>
      <c r="G65" s="33">
        <v>299.82</v>
      </c>
      <c r="H65" s="33">
        <v>30</v>
      </c>
      <c r="I65" s="33">
        <v>65</v>
      </c>
      <c r="J65" s="33">
        <v>0.45</v>
      </c>
      <c r="K65" s="33">
        <v>2.68</v>
      </c>
    </row>
    <row r="66" spans="1:11" ht="16" x14ac:dyDescent="0.2">
      <c r="A66" s="31" t="s">
        <v>124</v>
      </c>
      <c r="B66" s="33">
        <v>37.920555999999998</v>
      </c>
      <c r="C66" s="33">
        <v>-80.268332999999998</v>
      </c>
      <c r="D66" s="33">
        <v>8.4</v>
      </c>
      <c r="E66" s="31" t="s">
        <v>125</v>
      </c>
      <c r="F66" s="33">
        <v>269.26</v>
      </c>
      <c r="G66" s="33">
        <v>304.82</v>
      </c>
      <c r="H66" s="33">
        <v>25</v>
      </c>
      <c r="I66" s="33">
        <v>60</v>
      </c>
      <c r="J66" s="33">
        <v>0</v>
      </c>
      <c r="K66" s="33">
        <v>4.47</v>
      </c>
    </row>
    <row r="67" spans="1:11" ht="16" x14ac:dyDescent="0.2">
      <c r="A67" s="31" t="s">
        <v>410</v>
      </c>
      <c r="B67" s="33">
        <v>26.443024999999999</v>
      </c>
      <c r="C67" s="33">
        <v>-82.119749999999996</v>
      </c>
      <c r="D67" s="33">
        <v>8.5</v>
      </c>
      <c r="E67" s="31" t="s">
        <v>128</v>
      </c>
      <c r="F67" s="33">
        <v>274.82</v>
      </c>
      <c r="G67" s="33">
        <v>309.82</v>
      </c>
      <c r="H67" s="33">
        <v>35</v>
      </c>
      <c r="I67" s="33">
        <v>75</v>
      </c>
      <c r="J67" s="33">
        <v>0.89</v>
      </c>
      <c r="K67" s="33">
        <v>2.68</v>
      </c>
    </row>
    <row r="68" spans="1:11" ht="16" x14ac:dyDescent="0.2">
      <c r="A68" s="31" t="s">
        <v>411</v>
      </c>
      <c r="B68" s="33">
        <v>29.078441999999999</v>
      </c>
      <c r="C68" s="33">
        <v>-81.449419000000006</v>
      </c>
      <c r="D68" s="33">
        <v>8.5</v>
      </c>
      <c r="E68" s="31" t="s">
        <v>133</v>
      </c>
      <c r="F68" s="33">
        <v>277.58999999999997</v>
      </c>
      <c r="G68" s="33">
        <v>308.14999999999998</v>
      </c>
      <c r="H68" s="33">
        <v>30</v>
      </c>
      <c r="I68" s="33">
        <v>70</v>
      </c>
      <c r="J68" s="33">
        <v>0.89</v>
      </c>
      <c r="K68" s="33">
        <v>3.58</v>
      </c>
    </row>
    <row r="69" spans="1:11" ht="16" x14ac:dyDescent="0.2">
      <c r="A69" s="31" t="s">
        <v>412</v>
      </c>
      <c r="B69" s="33">
        <v>30.277778000000001</v>
      </c>
      <c r="C69" s="33">
        <v>-89.943888999999999</v>
      </c>
      <c r="D69" s="33">
        <v>8.5</v>
      </c>
      <c r="E69" s="31" t="s">
        <v>136</v>
      </c>
      <c r="F69" s="33">
        <v>274.82</v>
      </c>
      <c r="G69" s="33">
        <v>308.14999999999998</v>
      </c>
      <c r="H69" s="33">
        <v>25</v>
      </c>
      <c r="I69" s="33">
        <v>70</v>
      </c>
      <c r="J69" s="33">
        <v>0.54</v>
      </c>
      <c r="K69" s="33">
        <v>2.68</v>
      </c>
    </row>
    <row r="70" spans="1:11" ht="16" x14ac:dyDescent="0.2">
      <c r="A70" s="31" t="s">
        <v>413</v>
      </c>
      <c r="B70" s="33">
        <v>30.29</v>
      </c>
      <c r="C70" s="33">
        <v>-89.98</v>
      </c>
      <c r="D70" s="33">
        <v>8.5</v>
      </c>
      <c r="E70" s="31" t="s">
        <v>138</v>
      </c>
      <c r="F70" s="33">
        <v>274.82</v>
      </c>
      <c r="G70" s="33">
        <v>308.14999999999998</v>
      </c>
      <c r="H70" s="33">
        <v>25</v>
      </c>
      <c r="I70" s="33">
        <v>70</v>
      </c>
      <c r="J70" s="33">
        <v>0.89</v>
      </c>
      <c r="K70" s="33">
        <v>3.58</v>
      </c>
    </row>
    <row r="71" spans="1:11" ht="16" x14ac:dyDescent="0.2">
      <c r="A71" s="31" t="s">
        <v>414</v>
      </c>
      <c r="B71" s="33">
        <v>30.315000000000001</v>
      </c>
      <c r="C71" s="33">
        <v>-89.978499999999997</v>
      </c>
      <c r="D71" s="33">
        <v>8.5</v>
      </c>
      <c r="E71" s="31" t="s">
        <v>136</v>
      </c>
      <c r="F71" s="33">
        <v>274.82</v>
      </c>
      <c r="G71" s="33">
        <v>308.14999999999998</v>
      </c>
      <c r="H71" s="33">
        <v>25</v>
      </c>
      <c r="I71" s="33">
        <v>70</v>
      </c>
      <c r="J71" s="33">
        <v>0.89</v>
      </c>
      <c r="K71" s="33">
        <v>3.58</v>
      </c>
    </row>
    <row r="72" spans="1:11" ht="16" x14ac:dyDescent="0.2">
      <c r="A72" s="31" t="s">
        <v>416</v>
      </c>
      <c r="B72" s="33">
        <v>30.461399</v>
      </c>
      <c r="C72" s="33">
        <v>-86.552009999999996</v>
      </c>
      <c r="D72" s="33">
        <v>8.5</v>
      </c>
      <c r="E72" s="31" t="s">
        <v>130</v>
      </c>
      <c r="F72" s="33">
        <v>285.93</v>
      </c>
      <c r="G72" s="33">
        <v>308.14999999999998</v>
      </c>
      <c r="H72" s="33">
        <v>25</v>
      </c>
      <c r="I72" s="33">
        <v>99</v>
      </c>
      <c r="J72" s="33">
        <v>0.45</v>
      </c>
      <c r="K72" s="33">
        <v>4.0199999999999996</v>
      </c>
    </row>
    <row r="73" spans="1:11" ht="16" x14ac:dyDescent="0.2">
      <c r="A73" s="31" t="s">
        <v>415</v>
      </c>
      <c r="B73" s="33">
        <v>30.461399</v>
      </c>
      <c r="C73" s="33">
        <v>-86.552009999999996</v>
      </c>
      <c r="D73" s="33">
        <v>8.5</v>
      </c>
      <c r="E73" s="31" t="s">
        <v>130</v>
      </c>
      <c r="F73" s="33">
        <v>274.82</v>
      </c>
      <c r="G73" s="33">
        <v>299.82</v>
      </c>
      <c r="H73" s="33">
        <v>20</v>
      </c>
      <c r="I73" s="33">
        <v>99</v>
      </c>
      <c r="J73" s="33">
        <v>0.45</v>
      </c>
      <c r="K73" s="33">
        <v>4.0199999999999996</v>
      </c>
    </row>
    <row r="74" spans="1:11" ht="16" x14ac:dyDescent="0.2">
      <c r="A74" s="31" t="s">
        <v>417</v>
      </c>
      <c r="B74" s="33">
        <v>30.466494999999998</v>
      </c>
      <c r="C74" s="33">
        <v>-88.682242000000002</v>
      </c>
      <c r="D74" s="33">
        <v>8.5</v>
      </c>
      <c r="E74" s="31" t="s">
        <v>142</v>
      </c>
      <c r="F74" s="33">
        <v>274.82</v>
      </c>
      <c r="G74" s="33">
        <v>308.14999999999998</v>
      </c>
      <c r="H74" s="33">
        <v>28</v>
      </c>
      <c r="I74" s="33">
        <v>90</v>
      </c>
      <c r="J74" s="33">
        <v>0.89</v>
      </c>
      <c r="K74" s="33">
        <v>3.58</v>
      </c>
    </row>
    <row r="75" spans="1:11" ht="16" x14ac:dyDescent="0.2">
      <c r="A75" s="31" t="s">
        <v>423</v>
      </c>
      <c r="B75" s="33">
        <v>32.703333000000001</v>
      </c>
      <c r="C75" s="33">
        <v>-80.356667000000002</v>
      </c>
      <c r="D75" s="33">
        <v>8.5</v>
      </c>
      <c r="E75" s="31" t="s">
        <v>144</v>
      </c>
      <c r="F75" s="33">
        <v>274.82</v>
      </c>
      <c r="G75" s="33">
        <v>305.37</v>
      </c>
      <c r="H75" s="33">
        <v>25</v>
      </c>
      <c r="I75" s="33">
        <v>60</v>
      </c>
      <c r="J75" s="33">
        <v>0.45</v>
      </c>
      <c r="K75" s="33">
        <v>3.35</v>
      </c>
    </row>
    <row r="76" spans="1:11" ht="16" x14ac:dyDescent="0.2">
      <c r="A76" s="31" t="s">
        <v>146</v>
      </c>
      <c r="B76" s="33">
        <v>47.652200000000001</v>
      </c>
      <c r="C76" s="33">
        <v>-101.4157</v>
      </c>
      <c r="D76" s="33">
        <v>9.3000000000000007</v>
      </c>
      <c r="E76" s="31" t="s">
        <v>147</v>
      </c>
      <c r="F76" s="33">
        <v>255.37</v>
      </c>
      <c r="G76" s="33">
        <v>305.37</v>
      </c>
      <c r="H76" s="33">
        <v>25</v>
      </c>
      <c r="I76" s="33">
        <v>60</v>
      </c>
      <c r="J76" s="33">
        <v>0</v>
      </c>
      <c r="K76" s="33">
        <v>3.22</v>
      </c>
    </row>
    <row r="77" spans="1:11" ht="16" x14ac:dyDescent="0.2">
      <c r="A77" s="31" t="s">
        <v>461</v>
      </c>
      <c r="B77" s="33">
        <v>41.781700000000001</v>
      </c>
      <c r="C77" s="33">
        <v>-99.133200000000002</v>
      </c>
      <c r="D77" s="33">
        <v>9.4</v>
      </c>
      <c r="E77" s="31" t="s">
        <v>150</v>
      </c>
      <c r="F77" s="33">
        <v>274.82</v>
      </c>
      <c r="G77" s="33">
        <v>302.58999999999997</v>
      </c>
      <c r="H77" s="33">
        <v>30</v>
      </c>
      <c r="I77" s="33">
        <v>60</v>
      </c>
      <c r="J77" s="33">
        <v>0.89</v>
      </c>
      <c r="K77" s="33">
        <v>3.58</v>
      </c>
    </row>
    <row r="78" spans="1:11" ht="16" x14ac:dyDescent="0.2">
      <c r="A78" s="31" t="s">
        <v>152</v>
      </c>
      <c r="B78" s="33">
        <v>43.127800000000001</v>
      </c>
      <c r="C78" s="33">
        <v>-121.04810000000001</v>
      </c>
      <c r="D78" s="33">
        <v>10.1</v>
      </c>
      <c r="E78" s="31" t="s">
        <v>153</v>
      </c>
      <c r="F78" s="33">
        <v>277.58999999999997</v>
      </c>
      <c r="G78" s="33">
        <v>299.82</v>
      </c>
      <c r="H78" s="33">
        <v>5</v>
      </c>
      <c r="I78" s="33">
        <v>55</v>
      </c>
      <c r="J78" s="33">
        <v>0</v>
      </c>
      <c r="K78" s="33">
        <v>5.36</v>
      </c>
    </row>
    <row r="79" spans="1:11" ht="16" x14ac:dyDescent="0.2">
      <c r="A79" s="31" t="s">
        <v>154</v>
      </c>
      <c r="B79" s="33">
        <v>46.543599999999998</v>
      </c>
      <c r="C79" s="33">
        <v>-120.75579999999999</v>
      </c>
      <c r="D79" s="33">
        <v>10.1</v>
      </c>
      <c r="E79" s="31" t="s">
        <v>155</v>
      </c>
      <c r="F79" s="33">
        <v>272.04000000000002</v>
      </c>
      <c r="G79" s="33">
        <v>302.58999999999997</v>
      </c>
      <c r="H79" s="33">
        <v>20</v>
      </c>
      <c r="I79" s="33">
        <v>80</v>
      </c>
      <c r="J79" s="33">
        <v>0</v>
      </c>
      <c r="K79" s="33">
        <v>3.13</v>
      </c>
    </row>
    <row r="80" spans="1:11" ht="16" x14ac:dyDescent="0.2">
      <c r="A80" s="31" t="s">
        <v>418</v>
      </c>
      <c r="B80" s="33">
        <v>32.256399999999999</v>
      </c>
      <c r="C80" s="33">
        <v>-110.6619</v>
      </c>
      <c r="D80" s="33">
        <v>10.199999999999999</v>
      </c>
      <c r="E80" s="31" t="s">
        <v>158</v>
      </c>
      <c r="F80" s="33">
        <v>266.48</v>
      </c>
      <c r="G80" s="33">
        <v>310.93</v>
      </c>
      <c r="H80" s="33">
        <v>5</v>
      </c>
      <c r="I80" s="33">
        <v>40</v>
      </c>
      <c r="J80" s="33">
        <v>0</v>
      </c>
      <c r="K80" s="33">
        <v>4.47</v>
      </c>
    </row>
    <row r="81" spans="1:11" ht="16" x14ac:dyDescent="0.2">
      <c r="A81" s="31" t="s">
        <v>429</v>
      </c>
      <c r="B81" s="33">
        <v>36.554839999999999</v>
      </c>
      <c r="C81" s="33">
        <v>-121.21202</v>
      </c>
      <c r="D81" s="33">
        <v>11.1</v>
      </c>
      <c r="E81" s="31" t="s">
        <v>161</v>
      </c>
      <c r="F81" s="33">
        <v>288.70999999999998</v>
      </c>
      <c r="G81" s="33">
        <v>308.14999999999998</v>
      </c>
      <c r="H81" s="33">
        <v>10</v>
      </c>
      <c r="I81" s="33">
        <v>50</v>
      </c>
      <c r="J81" s="33">
        <v>0</v>
      </c>
      <c r="K81" s="33">
        <v>8.94</v>
      </c>
    </row>
    <row r="82" spans="1:11" ht="15" customHeight="1" x14ac:dyDescent="0.2">
      <c r="A82" s="31" t="s">
        <v>430</v>
      </c>
      <c r="B82" s="33">
        <v>36.554839999999999</v>
      </c>
      <c r="C82" s="33">
        <v>-121.21202</v>
      </c>
      <c r="D82" s="33">
        <v>11.1</v>
      </c>
      <c r="E82" s="31" t="s">
        <v>161</v>
      </c>
      <c r="F82" s="33">
        <v>277.58999999999997</v>
      </c>
      <c r="G82" s="33">
        <v>308.14999999999998</v>
      </c>
      <c r="H82" s="33">
        <v>10</v>
      </c>
      <c r="I82" s="33">
        <v>60</v>
      </c>
      <c r="J82" s="33">
        <v>0</v>
      </c>
      <c r="K82" s="33">
        <v>13.41</v>
      </c>
    </row>
    <row r="83" spans="1:11" ht="15" customHeight="1" x14ac:dyDescent="0.2">
      <c r="A83" s="31" t="s">
        <v>442</v>
      </c>
      <c r="B83" s="33">
        <v>38.514980000000001</v>
      </c>
      <c r="C83" s="33">
        <v>-121.09316</v>
      </c>
      <c r="D83" s="33">
        <v>11.1</v>
      </c>
      <c r="E83" s="31" t="s">
        <v>164</v>
      </c>
      <c r="F83" s="33">
        <v>283.14999999999998</v>
      </c>
      <c r="G83" s="33">
        <v>307.58999999999997</v>
      </c>
      <c r="H83" s="33">
        <v>20</v>
      </c>
      <c r="I83" s="33">
        <v>60</v>
      </c>
      <c r="J83" s="33">
        <v>0.45</v>
      </c>
      <c r="K83" s="33">
        <v>5.36</v>
      </c>
    </row>
    <row r="84" spans="1:11" ht="15" customHeight="1" x14ac:dyDescent="0.2">
      <c r="A84" s="31" t="s">
        <v>447</v>
      </c>
      <c r="B84" s="33">
        <v>38.996049999999997</v>
      </c>
      <c r="C84" s="33">
        <v>-122.65514</v>
      </c>
      <c r="D84" s="33">
        <v>11.1</v>
      </c>
      <c r="E84" s="31" t="s">
        <v>23</v>
      </c>
      <c r="F84" s="33">
        <v>277.58999999999997</v>
      </c>
      <c r="G84" s="33">
        <v>302.58999999999997</v>
      </c>
      <c r="H84" s="33">
        <v>25</v>
      </c>
      <c r="I84" s="33">
        <v>70</v>
      </c>
      <c r="J84" s="33">
        <v>0</v>
      </c>
      <c r="K84" s="33">
        <v>4.47</v>
      </c>
    </row>
    <row r="85" spans="1:11" ht="15" customHeight="1" x14ac:dyDescent="0.2">
      <c r="A85" s="31" t="s">
        <v>424</v>
      </c>
      <c r="B85" s="33">
        <v>33.353056000000002</v>
      </c>
      <c r="C85" s="33">
        <v>-105.68268999999999</v>
      </c>
      <c r="D85" s="33">
        <v>13.1</v>
      </c>
      <c r="E85" s="31" t="s">
        <v>166</v>
      </c>
      <c r="F85" s="33">
        <v>283.14999999999998</v>
      </c>
      <c r="G85" s="33">
        <v>297.04000000000002</v>
      </c>
      <c r="H85" s="33">
        <v>20</v>
      </c>
      <c r="I85" s="33">
        <v>35</v>
      </c>
      <c r="J85" s="33">
        <v>0</v>
      </c>
      <c r="K85" s="33">
        <v>1.79</v>
      </c>
    </row>
    <row r="86" spans="1:11" ht="15" customHeight="1" x14ac:dyDescent="0.2">
      <c r="A86" s="31" t="s">
        <v>426</v>
      </c>
      <c r="B86" s="33">
        <v>33.827412000000002</v>
      </c>
      <c r="C86" s="33">
        <v>-107.89036</v>
      </c>
      <c r="D86" s="33">
        <v>13.1</v>
      </c>
      <c r="E86" s="31" t="s">
        <v>168</v>
      </c>
      <c r="F86" s="33">
        <v>280.37</v>
      </c>
      <c r="G86" s="33">
        <v>299.82</v>
      </c>
      <c r="H86" s="33">
        <v>15</v>
      </c>
      <c r="I86" s="33">
        <v>50</v>
      </c>
      <c r="J86" s="33">
        <v>0</v>
      </c>
      <c r="K86" s="33">
        <v>2.68</v>
      </c>
    </row>
    <row r="87" spans="1:11" ht="15" customHeight="1" x14ac:dyDescent="0.2">
      <c r="A87" s="31" t="s">
        <v>409</v>
      </c>
      <c r="B87" s="33">
        <v>24.673013999999998</v>
      </c>
      <c r="C87" s="33">
        <v>-81.354546999999997</v>
      </c>
      <c r="D87" s="33">
        <v>15.4</v>
      </c>
      <c r="E87" s="31" t="s">
        <v>170</v>
      </c>
      <c r="F87" s="33">
        <v>291.48</v>
      </c>
      <c r="G87" s="33">
        <v>308.14999999999998</v>
      </c>
      <c r="H87" s="33">
        <v>35</v>
      </c>
      <c r="I87" s="33">
        <v>80</v>
      </c>
      <c r="J87" s="33">
        <v>0.45</v>
      </c>
      <c r="K87" s="33">
        <v>3.58</v>
      </c>
    </row>
  </sheetData>
  <sortState xmlns:xlrd2="http://schemas.microsoft.com/office/spreadsheetml/2017/richdata2" ref="A2:K89">
    <sortCondition ref="D1:D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6" customWidth="1"/>
    <col min="2" max="2" width="23.5" customWidth="1"/>
    <col min="3" max="3" width="10.5" customWidth="1"/>
    <col min="4" max="4" width="15" customWidth="1"/>
    <col min="5" max="5" width="12.6640625" customWidth="1"/>
    <col min="6" max="6" width="9.1640625" customWidth="1"/>
    <col min="7" max="8" width="10.5" customWidth="1"/>
    <col min="9" max="9" width="26.5" customWidth="1"/>
    <col min="10" max="10" width="23.1640625" customWidth="1"/>
    <col min="11" max="11" width="7.33203125" customWidth="1"/>
    <col min="12" max="12" width="7.6640625" customWidth="1"/>
    <col min="13" max="14" width="7.1640625" customWidth="1"/>
    <col min="15" max="15" width="10.5" customWidth="1"/>
    <col min="16" max="16" width="6.83203125" customWidth="1"/>
    <col min="17" max="17" width="7.6640625" customWidth="1"/>
    <col min="18" max="20" width="8.5" customWidth="1"/>
    <col min="21" max="21" width="8.33203125" customWidth="1"/>
    <col min="22" max="22" width="43.1640625" customWidth="1"/>
    <col min="23" max="23" width="10.5" customWidth="1"/>
    <col min="24" max="28" width="11.33203125" customWidth="1"/>
  </cols>
  <sheetData>
    <row r="1" spans="1:28" ht="46.5" customHeight="1" x14ac:dyDescent="0.2">
      <c r="A1" s="2" t="s">
        <v>171</v>
      </c>
      <c r="B1" s="2" t="s">
        <v>172</v>
      </c>
      <c r="C1" s="2" t="s">
        <v>173</v>
      </c>
      <c r="D1" s="2" t="s">
        <v>174</v>
      </c>
      <c r="E1" s="3" t="s">
        <v>182</v>
      </c>
      <c r="F1" s="3" t="s">
        <v>183</v>
      </c>
      <c r="G1" s="2" t="s">
        <v>175</v>
      </c>
      <c r="H1" s="2" t="s">
        <v>176</v>
      </c>
      <c r="I1" s="2" t="s">
        <v>177</v>
      </c>
      <c r="J1" s="2" t="s">
        <v>184</v>
      </c>
      <c r="K1" s="2" t="s">
        <v>185</v>
      </c>
      <c r="L1" s="2" t="s">
        <v>186</v>
      </c>
      <c r="M1" s="2" t="s">
        <v>178</v>
      </c>
      <c r="N1" s="2" t="s">
        <v>179</v>
      </c>
      <c r="O1" s="2" t="s">
        <v>187</v>
      </c>
      <c r="P1" s="2" t="s">
        <v>188</v>
      </c>
      <c r="Q1" s="2" t="s">
        <v>189</v>
      </c>
      <c r="R1" s="2" t="s">
        <v>190</v>
      </c>
      <c r="S1" s="2" t="s">
        <v>191</v>
      </c>
      <c r="T1" s="2" t="s">
        <v>180</v>
      </c>
      <c r="U1" s="2" t="s">
        <v>181</v>
      </c>
      <c r="V1" s="2" t="s">
        <v>192</v>
      </c>
      <c r="W1" s="4" t="s">
        <v>193</v>
      </c>
      <c r="X1" s="5"/>
      <c r="Y1" s="5"/>
      <c r="Z1" s="5"/>
      <c r="AA1" s="5"/>
      <c r="AB1" s="5"/>
    </row>
    <row r="2" spans="1:28" ht="15.75" customHeight="1" x14ac:dyDescent="0.2">
      <c r="A2" s="6" t="s">
        <v>110</v>
      </c>
      <c r="B2" s="6" t="s">
        <v>111</v>
      </c>
      <c r="C2" s="7">
        <v>33.741083000000003</v>
      </c>
      <c r="D2" s="7" t="s">
        <v>194</v>
      </c>
      <c r="E2" s="8">
        <v>0</v>
      </c>
      <c r="F2" s="8">
        <v>2063</v>
      </c>
      <c r="G2" s="8">
        <f>CONVERT('working spreadsheet'!$E2,"ft","m")</f>
        <v>0</v>
      </c>
      <c r="H2" s="8">
        <f>CONVERT('working spreadsheet'!$F2,"ft","m")</f>
        <v>628.80240000000003</v>
      </c>
      <c r="I2" s="8" t="s">
        <v>112</v>
      </c>
      <c r="J2" s="6" t="s">
        <v>195</v>
      </c>
      <c r="K2" s="6">
        <v>35</v>
      </c>
      <c r="L2" s="6">
        <v>85</v>
      </c>
      <c r="M2" s="6">
        <v>25</v>
      </c>
      <c r="N2" s="6">
        <v>70</v>
      </c>
      <c r="O2" s="6" t="s">
        <v>196</v>
      </c>
      <c r="P2" s="6"/>
      <c r="Q2" s="6"/>
      <c r="R2" s="7">
        <v>2</v>
      </c>
      <c r="S2" s="7">
        <v>7</v>
      </c>
      <c r="T2" s="7">
        <v>202.5</v>
      </c>
      <c r="U2" s="7">
        <v>360</v>
      </c>
      <c r="V2" s="7"/>
      <c r="W2" s="6"/>
      <c r="X2" s="9"/>
      <c r="Y2" s="9"/>
      <c r="Z2" s="9"/>
      <c r="AA2" s="10"/>
      <c r="AB2" s="10"/>
    </row>
    <row r="3" spans="1:28" ht="15.75" customHeight="1" x14ac:dyDescent="0.2">
      <c r="A3" s="6" t="s">
        <v>156</v>
      </c>
      <c r="B3" s="6" t="s">
        <v>157</v>
      </c>
      <c r="C3" s="7">
        <v>32.256399999999999</v>
      </c>
      <c r="D3" s="7" t="s">
        <v>197</v>
      </c>
      <c r="E3" s="8">
        <v>4500</v>
      </c>
      <c r="F3" s="8">
        <v>7123</v>
      </c>
      <c r="G3" s="8">
        <f>CONVERT('working spreadsheet'!$E3,"ft","m")</f>
        <v>1371.6</v>
      </c>
      <c r="H3" s="8">
        <f>CONVERT('working spreadsheet'!$F3,"ft","m")</f>
        <v>2171.0904</v>
      </c>
      <c r="I3" s="8" t="s">
        <v>158</v>
      </c>
      <c r="J3" s="6" t="s">
        <v>198</v>
      </c>
      <c r="K3" s="6">
        <v>20</v>
      </c>
      <c r="L3" s="6">
        <v>100</v>
      </c>
      <c r="M3" s="6">
        <v>5</v>
      </c>
      <c r="N3" s="6">
        <v>40</v>
      </c>
      <c r="O3" s="6" t="s">
        <v>199</v>
      </c>
      <c r="P3" s="6">
        <v>0</v>
      </c>
      <c r="Q3" s="6">
        <v>25</v>
      </c>
      <c r="R3" s="7">
        <v>0</v>
      </c>
      <c r="S3" s="7">
        <f>Q3*0.4</f>
        <v>10</v>
      </c>
      <c r="T3" s="7">
        <v>0</v>
      </c>
      <c r="U3" s="7">
        <v>360</v>
      </c>
      <c r="V3" s="6"/>
      <c r="W3" s="6"/>
      <c r="X3" s="9"/>
      <c r="Y3" s="9"/>
      <c r="Z3" s="9"/>
      <c r="AA3" s="10"/>
      <c r="AB3" s="10"/>
    </row>
    <row r="4" spans="1:28" ht="15.75" customHeight="1" x14ac:dyDescent="0.2">
      <c r="A4" s="6" t="s">
        <v>16</v>
      </c>
      <c r="B4" s="6" t="s">
        <v>17</v>
      </c>
      <c r="C4" s="7">
        <v>37.840000000000003</v>
      </c>
      <c r="D4" s="7" t="s">
        <v>200</v>
      </c>
      <c r="E4" s="8">
        <v>4677</v>
      </c>
      <c r="F4" s="8">
        <v>4707</v>
      </c>
      <c r="G4" s="8">
        <f>CONVERT('working spreadsheet'!$E4,"ft","m")</f>
        <v>1425.5496000000001</v>
      </c>
      <c r="H4" s="8">
        <f>CONVERT('working spreadsheet'!$F4,"ft","m")</f>
        <v>1434.6936000000001</v>
      </c>
      <c r="I4" s="6" t="s">
        <v>5</v>
      </c>
      <c r="J4" s="6" t="s">
        <v>201</v>
      </c>
      <c r="K4" s="6">
        <v>20.3</v>
      </c>
      <c r="L4" s="6">
        <v>81</v>
      </c>
      <c r="M4" s="6">
        <v>25</v>
      </c>
      <c r="N4" s="6">
        <v>70</v>
      </c>
      <c r="O4" s="6" t="s">
        <v>202</v>
      </c>
      <c r="P4" s="6"/>
      <c r="Q4" s="6"/>
      <c r="R4" s="7">
        <v>0</v>
      </c>
      <c r="S4" s="7">
        <v>5</v>
      </c>
      <c r="T4" s="7">
        <v>0</v>
      </c>
      <c r="U4" s="7">
        <v>360</v>
      </c>
      <c r="V4" s="6" t="s">
        <v>203</v>
      </c>
      <c r="W4" s="6"/>
      <c r="X4" s="9"/>
      <c r="Y4" s="9"/>
      <c r="Z4" s="9"/>
      <c r="AA4" s="10"/>
      <c r="AB4" s="10"/>
    </row>
    <row r="5" spans="1:28" ht="15.75" customHeight="1" x14ac:dyDescent="0.2">
      <c r="A5" s="6" t="s">
        <v>16</v>
      </c>
      <c r="B5" s="6" t="s">
        <v>18</v>
      </c>
      <c r="C5" s="7">
        <v>39.200000000000003</v>
      </c>
      <c r="D5" s="7" t="s">
        <v>204</v>
      </c>
      <c r="E5" s="8">
        <v>6400</v>
      </c>
      <c r="F5" s="8">
        <v>7000</v>
      </c>
      <c r="G5" s="8">
        <f>CONVERT('working spreadsheet'!$E5,"ft","m")</f>
        <v>1950.72</v>
      </c>
      <c r="H5" s="8">
        <f>CONVERT('working spreadsheet'!$F5,"ft","m")</f>
        <v>2133.6</v>
      </c>
      <c r="I5" s="6" t="s">
        <v>5</v>
      </c>
      <c r="J5" s="6" t="s">
        <v>201</v>
      </c>
      <c r="K5" s="6">
        <v>48</v>
      </c>
      <c r="L5" s="6">
        <v>75</v>
      </c>
      <c r="M5" s="6">
        <v>18</v>
      </c>
      <c r="N5" s="6">
        <v>50</v>
      </c>
      <c r="O5" s="6" t="s">
        <v>202</v>
      </c>
      <c r="P5" s="6"/>
      <c r="Q5" s="6"/>
      <c r="R5" s="7">
        <v>0</v>
      </c>
      <c r="S5" s="7">
        <v>6</v>
      </c>
      <c r="T5" s="7">
        <v>112.5</v>
      </c>
      <c r="U5" s="7">
        <v>247.5</v>
      </c>
      <c r="V5" s="6" t="s">
        <v>203</v>
      </c>
      <c r="W5" s="6"/>
      <c r="X5" s="9"/>
      <c r="Y5" s="9"/>
      <c r="Z5" s="9"/>
      <c r="AA5" s="10"/>
      <c r="AB5" s="10"/>
    </row>
    <row r="6" spans="1:28" ht="15.75" customHeight="1" x14ac:dyDescent="0.2">
      <c r="A6" s="6" t="s">
        <v>16</v>
      </c>
      <c r="B6" s="6" t="s">
        <v>19</v>
      </c>
      <c r="C6" s="7">
        <v>39.068010000000001</v>
      </c>
      <c r="D6" s="7" t="s">
        <v>205</v>
      </c>
      <c r="E6" s="8">
        <v>6400</v>
      </c>
      <c r="F6" s="8">
        <v>7000</v>
      </c>
      <c r="G6" s="8">
        <f>CONVERT('working spreadsheet'!$E6,"ft","m")</f>
        <v>1950.72</v>
      </c>
      <c r="H6" s="8">
        <f>CONVERT('working spreadsheet'!$F6,"ft","m")</f>
        <v>2133.6</v>
      </c>
      <c r="I6" s="6" t="s">
        <v>9</v>
      </c>
      <c r="J6" s="6" t="s">
        <v>206</v>
      </c>
      <c r="K6" s="6">
        <v>48</v>
      </c>
      <c r="L6" s="6">
        <v>75</v>
      </c>
      <c r="M6" s="6">
        <v>18</v>
      </c>
      <c r="N6" s="6">
        <v>50</v>
      </c>
      <c r="O6" s="6" t="s">
        <v>202</v>
      </c>
      <c r="P6" s="6"/>
      <c r="Q6" s="6"/>
      <c r="R6" s="6">
        <v>0</v>
      </c>
      <c r="S6" s="6">
        <v>6</v>
      </c>
      <c r="T6" s="6">
        <v>123</v>
      </c>
      <c r="U6" s="6">
        <v>236</v>
      </c>
      <c r="V6" s="6" t="s">
        <v>207</v>
      </c>
      <c r="W6" s="6"/>
      <c r="X6" s="9"/>
      <c r="Y6" s="9"/>
      <c r="Z6" s="9"/>
      <c r="AA6" s="10"/>
      <c r="AB6" s="10"/>
    </row>
    <row r="7" spans="1:28" ht="15.75" customHeight="1" x14ac:dyDescent="0.2">
      <c r="A7" s="6" t="s">
        <v>16</v>
      </c>
      <c r="B7" s="6" t="s">
        <v>20</v>
      </c>
      <c r="C7" s="6">
        <v>39</v>
      </c>
      <c r="D7" s="6" t="s">
        <v>208</v>
      </c>
      <c r="E7" s="8">
        <v>6233</v>
      </c>
      <c r="F7" s="8">
        <v>10826</v>
      </c>
      <c r="G7" s="8">
        <f>CONVERT('working spreadsheet'!$E7,"ft","m")</f>
        <v>1899.8184000000001</v>
      </c>
      <c r="H7" s="8">
        <f>CONVERT('working spreadsheet'!$F7,"ft","m")</f>
        <v>3299.7647999999999</v>
      </c>
      <c r="I7" s="6" t="s">
        <v>21</v>
      </c>
      <c r="J7" s="6" t="s">
        <v>209</v>
      </c>
      <c r="K7" s="6">
        <v>0</v>
      </c>
      <c r="L7" s="6">
        <v>100</v>
      </c>
      <c r="M7" s="6">
        <v>20</v>
      </c>
      <c r="N7" s="6">
        <v>50</v>
      </c>
      <c r="O7" s="6" t="s">
        <v>210</v>
      </c>
      <c r="P7" s="6">
        <v>0</v>
      </c>
      <c r="Q7" s="6">
        <v>25</v>
      </c>
      <c r="R7" s="6">
        <v>0</v>
      </c>
      <c r="S7" s="6">
        <f>Q7*0.6</f>
        <v>15</v>
      </c>
      <c r="T7" s="6"/>
      <c r="U7" s="6"/>
      <c r="V7" s="6"/>
      <c r="W7" s="6"/>
      <c r="X7" s="9"/>
      <c r="Y7" s="9"/>
      <c r="Z7" s="9"/>
      <c r="AA7" s="10"/>
      <c r="AB7" s="10"/>
    </row>
    <row r="8" spans="1:28" ht="15.75" customHeight="1" x14ac:dyDescent="0.2">
      <c r="A8" s="6" t="s">
        <v>16</v>
      </c>
      <c r="B8" s="6" t="s">
        <v>159</v>
      </c>
      <c r="C8" s="7">
        <v>38.996049999999997</v>
      </c>
      <c r="D8" s="7" t="s">
        <v>211</v>
      </c>
      <c r="E8" s="8">
        <v>1500</v>
      </c>
      <c r="F8" s="8">
        <v>2300</v>
      </c>
      <c r="G8" s="8">
        <f>CONVERT('working spreadsheet'!$E8,"ft","m")</f>
        <v>457.2</v>
      </c>
      <c r="H8" s="8">
        <f>CONVERT('working spreadsheet'!$F8,"ft","m")</f>
        <v>701.04</v>
      </c>
      <c r="I8" s="6" t="s">
        <v>23</v>
      </c>
      <c r="J8" s="6" t="s">
        <v>212</v>
      </c>
      <c r="K8" s="6">
        <v>40</v>
      </c>
      <c r="L8" s="6">
        <v>85</v>
      </c>
      <c r="M8" s="6">
        <v>25</v>
      </c>
      <c r="N8" s="6">
        <v>70</v>
      </c>
      <c r="O8" s="6" t="s">
        <v>202</v>
      </c>
      <c r="P8" s="11"/>
      <c r="Q8" s="11"/>
      <c r="R8" s="6">
        <v>0</v>
      </c>
      <c r="S8" s="6">
        <v>10</v>
      </c>
      <c r="T8" s="6">
        <v>0</v>
      </c>
      <c r="U8" s="6">
        <v>360</v>
      </c>
      <c r="V8" s="6" t="s">
        <v>213</v>
      </c>
      <c r="W8" s="6" t="s">
        <v>214</v>
      </c>
      <c r="X8" s="9"/>
      <c r="Y8" s="9"/>
      <c r="Z8" s="9"/>
      <c r="AA8" s="10"/>
      <c r="AB8" s="10"/>
    </row>
    <row r="9" spans="1:28" ht="15.75" customHeight="1" x14ac:dyDescent="0.2">
      <c r="A9" s="6" t="s">
        <v>16</v>
      </c>
      <c r="B9" s="6" t="s">
        <v>160</v>
      </c>
      <c r="C9" s="12">
        <v>36.554839999999999</v>
      </c>
      <c r="D9" s="12" t="s">
        <v>215</v>
      </c>
      <c r="E9" s="8">
        <v>0</v>
      </c>
      <c r="F9" s="8">
        <v>4000</v>
      </c>
      <c r="G9" s="8">
        <f>CONVERT('working spreadsheet'!$E10,"ft","m")</f>
        <v>0</v>
      </c>
      <c r="H9" s="8">
        <f>CONVERT('working spreadsheet'!$F10,"ft","m")</f>
        <v>1219.2</v>
      </c>
      <c r="I9" s="6" t="s">
        <v>161</v>
      </c>
      <c r="J9" s="6" t="s">
        <v>216</v>
      </c>
      <c r="K9" s="6">
        <v>60</v>
      </c>
      <c r="L9" s="6">
        <v>95</v>
      </c>
      <c r="M9" s="6">
        <v>10</v>
      </c>
      <c r="N9" s="6">
        <v>50</v>
      </c>
      <c r="O9" s="6" t="s">
        <v>202</v>
      </c>
      <c r="P9" s="11"/>
      <c r="Q9" s="11"/>
      <c r="R9" s="6">
        <v>0</v>
      </c>
      <c r="S9" s="6">
        <v>20</v>
      </c>
      <c r="T9" s="7">
        <v>0</v>
      </c>
      <c r="U9" s="7">
        <v>360</v>
      </c>
      <c r="V9" s="6" t="s">
        <v>217</v>
      </c>
      <c r="W9" s="6" t="s">
        <v>218</v>
      </c>
      <c r="X9" s="9"/>
      <c r="Y9" s="9"/>
      <c r="Z9" s="9"/>
      <c r="AA9" s="10"/>
      <c r="AB9" s="10"/>
    </row>
    <row r="10" spans="1:28" ht="15.75" customHeight="1" x14ac:dyDescent="0.2">
      <c r="A10" s="6" t="s">
        <v>16</v>
      </c>
      <c r="B10" s="6" t="s">
        <v>162</v>
      </c>
      <c r="C10" s="13">
        <v>36.554839999999999</v>
      </c>
      <c r="D10" s="6" t="s">
        <v>215</v>
      </c>
      <c r="E10" s="8">
        <v>0</v>
      </c>
      <c r="F10" s="8">
        <v>4000</v>
      </c>
      <c r="G10" s="8">
        <f>CONVERT('working spreadsheet'!$E9,"ft","m")</f>
        <v>0</v>
      </c>
      <c r="H10" s="8">
        <f>CONVERT('working spreadsheet'!$F9,"ft","m")</f>
        <v>1219.2</v>
      </c>
      <c r="I10" s="6" t="s">
        <v>161</v>
      </c>
      <c r="J10" s="6"/>
      <c r="K10" s="6">
        <v>40</v>
      </c>
      <c r="L10" s="6">
        <v>95</v>
      </c>
      <c r="M10" s="6">
        <v>10</v>
      </c>
      <c r="N10" s="6">
        <v>60</v>
      </c>
      <c r="O10" s="6" t="s">
        <v>202</v>
      </c>
      <c r="P10" s="11"/>
      <c r="Q10" s="11"/>
      <c r="R10" s="6">
        <v>0</v>
      </c>
      <c r="S10" s="6">
        <v>30</v>
      </c>
      <c r="T10" s="7"/>
      <c r="U10" s="7"/>
      <c r="V10" s="6"/>
      <c r="W10" s="6"/>
      <c r="X10" s="9"/>
      <c r="Y10" s="9"/>
      <c r="Z10" s="9"/>
      <c r="AA10" s="10"/>
      <c r="AB10" s="10"/>
    </row>
    <row r="11" spans="1:28" ht="15.75" customHeight="1" x14ac:dyDescent="0.2">
      <c r="A11" s="6" t="s">
        <v>16</v>
      </c>
      <c r="B11" s="6" t="s">
        <v>84</v>
      </c>
      <c r="C11" s="7">
        <v>37.26435</v>
      </c>
      <c r="D11" s="7" t="s">
        <v>219</v>
      </c>
      <c r="E11" s="8">
        <v>0</v>
      </c>
      <c r="F11" s="8">
        <v>800</v>
      </c>
      <c r="G11" s="8">
        <f>CONVERT('working spreadsheet'!$E11,"ft","m")</f>
        <v>0</v>
      </c>
      <c r="H11" s="8">
        <f>CONVERT('working spreadsheet'!$F11,"ft","m")</f>
        <v>243.84</v>
      </c>
      <c r="I11" s="6" t="s">
        <v>23</v>
      </c>
      <c r="J11" s="6" t="s">
        <v>220</v>
      </c>
      <c r="K11" s="6">
        <v>40</v>
      </c>
      <c r="L11" s="6">
        <v>85</v>
      </c>
      <c r="M11" s="6">
        <v>20</v>
      </c>
      <c r="N11" s="6">
        <v>70</v>
      </c>
      <c r="O11" s="6" t="s">
        <v>202</v>
      </c>
      <c r="P11" s="11"/>
      <c r="Q11" s="11"/>
      <c r="R11" s="6">
        <v>0</v>
      </c>
      <c r="S11" s="6">
        <v>10</v>
      </c>
      <c r="T11" s="6">
        <v>0</v>
      </c>
      <c r="U11" s="6">
        <v>360</v>
      </c>
      <c r="V11" s="6" t="s">
        <v>213</v>
      </c>
      <c r="W11" s="6"/>
      <c r="X11" s="9"/>
      <c r="Y11" s="9"/>
      <c r="Z11" s="9"/>
      <c r="AA11" s="10"/>
      <c r="AB11" s="10"/>
    </row>
    <row r="12" spans="1:28" ht="15.75" customHeight="1" x14ac:dyDescent="0.2">
      <c r="A12" s="6" t="s">
        <v>16</v>
      </c>
      <c r="B12" s="6" t="s">
        <v>163</v>
      </c>
      <c r="C12" s="7">
        <v>38.514980000000001</v>
      </c>
      <c r="D12" s="7" t="s">
        <v>221</v>
      </c>
      <c r="E12" s="8">
        <v>200</v>
      </c>
      <c r="F12" s="8">
        <v>300</v>
      </c>
      <c r="G12" s="8">
        <f>CONVERT('working spreadsheet'!$E12,"ft","m")</f>
        <v>60.96</v>
      </c>
      <c r="H12" s="8">
        <f>CONVERT('working spreadsheet'!$F12,"ft","m")</f>
        <v>91.44</v>
      </c>
      <c r="I12" s="6" t="s">
        <v>164</v>
      </c>
      <c r="J12" s="6" t="s">
        <v>222</v>
      </c>
      <c r="K12" s="6">
        <v>50</v>
      </c>
      <c r="L12" s="6">
        <v>94</v>
      </c>
      <c r="M12" s="6">
        <v>20</v>
      </c>
      <c r="N12" s="6">
        <v>60</v>
      </c>
      <c r="O12" s="6" t="s">
        <v>202</v>
      </c>
      <c r="P12" s="11"/>
      <c r="Q12" s="11"/>
      <c r="R12" s="6">
        <v>1</v>
      </c>
      <c r="S12" s="6">
        <v>12</v>
      </c>
      <c r="T12" s="6">
        <v>213</v>
      </c>
      <c r="U12" s="7">
        <v>326</v>
      </c>
      <c r="V12" s="6" t="s">
        <v>223</v>
      </c>
      <c r="W12" s="6"/>
      <c r="X12" s="9"/>
      <c r="Y12" s="9"/>
      <c r="Z12" s="9"/>
      <c r="AA12" s="10"/>
      <c r="AB12" s="10"/>
    </row>
    <row r="13" spans="1:28" ht="15.75" customHeight="1" x14ac:dyDescent="0.2">
      <c r="A13" s="6" t="s">
        <v>16</v>
      </c>
      <c r="B13" s="6" t="s">
        <v>22</v>
      </c>
      <c r="C13" s="7">
        <v>40.348520000000001</v>
      </c>
      <c r="D13" s="7" t="s">
        <v>224</v>
      </c>
      <c r="E13" s="8">
        <v>2200</v>
      </c>
      <c r="F13" s="8">
        <v>3200</v>
      </c>
      <c r="G13" s="8">
        <f>CONVERT('working spreadsheet'!$E13,"ft","m")</f>
        <v>670.56</v>
      </c>
      <c r="H13" s="8">
        <f>CONVERT('working spreadsheet'!$F13,"ft","m")</f>
        <v>975.36</v>
      </c>
      <c r="I13" s="6" t="s">
        <v>23</v>
      </c>
      <c r="J13" s="6" t="s">
        <v>225</v>
      </c>
      <c r="K13" s="6">
        <v>50</v>
      </c>
      <c r="L13" s="6">
        <v>90</v>
      </c>
      <c r="M13" s="6">
        <v>14</v>
      </c>
      <c r="N13" s="6">
        <v>70</v>
      </c>
      <c r="O13" s="6" t="s">
        <v>202</v>
      </c>
      <c r="P13" s="11"/>
      <c r="Q13" s="11"/>
      <c r="R13" s="6">
        <v>0</v>
      </c>
      <c r="S13" s="6">
        <v>12</v>
      </c>
      <c r="T13" s="6">
        <v>0</v>
      </c>
      <c r="U13" s="6">
        <v>360</v>
      </c>
      <c r="V13" s="6" t="s">
        <v>213</v>
      </c>
      <c r="W13" s="6"/>
      <c r="X13" s="9"/>
      <c r="Y13" s="9"/>
      <c r="Z13" s="9"/>
      <c r="AA13" s="10"/>
      <c r="AB13" s="10"/>
    </row>
    <row r="14" spans="1:28" ht="15.75" customHeight="1" x14ac:dyDescent="0.2">
      <c r="A14" s="6" t="s">
        <v>16</v>
      </c>
      <c r="B14" s="6" t="s">
        <v>24</v>
      </c>
      <c r="C14" s="7">
        <v>38.749380000000002</v>
      </c>
      <c r="D14" s="7" t="s">
        <v>226</v>
      </c>
      <c r="E14" s="8">
        <v>3600</v>
      </c>
      <c r="F14" s="8">
        <v>4000</v>
      </c>
      <c r="G14" s="8">
        <f>CONVERT('working spreadsheet'!$E14,"ft","m")</f>
        <v>1097.28</v>
      </c>
      <c r="H14" s="8">
        <f>CONVERT('working spreadsheet'!$F14,"ft","m")</f>
        <v>1219.2</v>
      </c>
      <c r="I14" s="6" t="s">
        <v>9</v>
      </c>
      <c r="J14" s="6" t="s">
        <v>206</v>
      </c>
      <c r="K14" s="6">
        <v>50</v>
      </c>
      <c r="L14" s="6">
        <v>82</v>
      </c>
      <c r="M14" s="6">
        <v>20</v>
      </c>
      <c r="N14" s="6">
        <v>60</v>
      </c>
      <c r="O14" s="6" t="s">
        <v>202</v>
      </c>
      <c r="P14" s="6"/>
      <c r="Q14" s="6"/>
      <c r="R14" s="6">
        <v>2</v>
      </c>
      <c r="S14" s="6">
        <v>8</v>
      </c>
      <c r="T14" s="6">
        <v>168</v>
      </c>
      <c r="U14" s="6">
        <v>326</v>
      </c>
      <c r="V14" s="6" t="s">
        <v>213</v>
      </c>
      <c r="W14" s="6"/>
      <c r="X14" s="9"/>
      <c r="Y14" s="9"/>
      <c r="Z14" s="9"/>
      <c r="AA14" s="10"/>
      <c r="AB14" s="10"/>
    </row>
    <row r="15" spans="1:28" ht="15.75" customHeight="1" x14ac:dyDescent="0.2">
      <c r="A15" s="6" t="s">
        <v>16</v>
      </c>
      <c r="B15" s="6" t="s">
        <v>25</v>
      </c>
      <c r="C15" s="7">
        <v>37.837609999999998</v>
      </c>
      <c r="D15" s="7" t="s">
        <v>227</v>
      </c>
      <c r="E15" s="8">
        <v>4800</v>
      </c>
      <c r="F15" s="8">
        <v>5100</v>
      </c>
      <c r="G15" s="8">
        <f>CONVERT('working spreadsheet'!$E15,"ft","m")</f>
        <v>1463.04</v>
      </c>
      <c r="H15" s="8">
        <f>CONVERT('working spreadsheet'!$F15,"ft","m")</f>
        <v>1554.48</v>
      </c>
      <c r="I15" s="6" t="s">
        <v>9</v>
      </c>
      <c r="J15" s="6" t="s">
        <v>206</v>
      </c>
      <c r="K15" s="6">
        <v>20</v>
      </c>
      <c r="L15" s="6">
        <v>80</v>
      </c>
      <c r="M15" s="6">
        <v>25</v>
      </c>
      <c r="N15" s="6">
        <v>70</v>
      </c>
      <c r="O15" s="6" t="s">
        <v>202</v>
      </c>
      <c r="P15" s="6"/>
      <c r="Q15" s="6"/>
      <c r="R15" s="7">
        <v>0</v>
      </c>
      <c r="S15" s="7">
        <v>5</v>
      </c>
      <c r="T15" s="7">
        <v>0</v>
      </c>
      <c r="U15" s="7">
        <v>360</v>
      </c>
      <c r="V15" s="6" t="s">
        <v>207</v>
      </c>
      <c r="W15" s="6"/>
      <c r="X15" s="9"/>
      <c r="Y15" s="9"/>
      <c r="Z15" s="9"/>
      <c r="AA15" s="10"/>
      <c r="AB15" s="10"/>
    </row>
    <row r="16" spans="1:28" ht="15.75" customHeight="1" x14ac:dyDescent="0.2">
      <c r="A16" s="6" t="s">
        <v>16</v>
      </c>
      <c r="B16" s="6" t="s">
        <v>26</v>
      </c>
      <c r="C16" s="7">
        <v>41.595779999999998</v>
      </c>
      <c r="D16" s="7" t="s">
        <v>228</v>
      </c>
      <c r="E16" s="8">
        <v>4600</v>
      </c>
      <c r="F16" s="8">
        <v>5000</v>
      </c>
      <c r="G16" s="8">
        <f>CONVERT('working spreadsheet'!$E16,"ft","m")</f>
        <v>1402.08</v>
      </c>
      <c r="H16" s="8">
        <f>CONVERT('working spreadsheet'!$F16,"ft","m")</f>
        <v>1524</v>
      </c>
      <c r="I16" s="6" t="s">
        <v>27</v>
      </c>
      <c r="J16" s="6" t="s">
        <v>229</v>
      </c>
      <c r="K16" s="6">
        <v>65</v>
      </c>
      <c r="L16" s="6">
        <v>90</v>
      </c>
      <c r="M16" s="6">
        <v>10</v>
      </c>
      <c r="N16" s="6">
        <v>40</v>
      </c>
      <c r="O16" s="6" t="s">
        <v>202</v>
      </c>
      <c r="P16" s="11"/>
      <c r="Q16" s="11"/>
      <c r="R16" s="6">
        <v>0</v>
      </c>
      <c r="S16" s="6">
        <v>20</v>
      </c>
      <c r="T16" s="6">
        <v>56</v>
      </c>
      <c r="U16" s="7">
        <v>168</v>
      </c>
      <c r="V16" s="6" t="s">
        <v>213</v>
      </c>
      <c r="W16" s="6"/>
      <c r="X16" s="9"/>
      <c r="Y16" s="9"/>
      <c r="Z16" s="9"/>
      <c r="AA16" s="10"/>
      <c r="AB16" s="10"/>
    </row>
    <row r="17" spans="1:28" ht="15.75" customHeight="1" x14ac:dyDescent="0.2">
      <c r="A17" s="6" t="s">
        <v>16</v>
      </c>
      <c r="B17" s="6" t="s">
        <v>28</v>
      </c>
      <c r="C17" s="7">
        <v>38.72</v>
      </c>
      <c r="D17" s="7" t="s">
        <v>230</v>
      </c>
      <c r="E17" s="8">
        <v>3755</v>
      </c>
      <c r="F17" s="8">
        <v>3785</v>
      </c>
      <c r="G17" s="8">
        <f>CONVERT('working spreadsheet'!$E17,"ft","m")</f>
        <v>1144.5239999999999</v>
      </c>
      <c r="H17" s="8">
        <f>CONVERT('working spreadsheet'!$F17,"ft","m")</f>
        <v>1153.6679999999999</v>
      </c>
      <c r="I17" s="6" t="s">
        <v>231</v>
      </c>
      <c r="J17" s="6" t="s">
        <v>201</v>
      </c>
      <c r="K17" s="6">
        <v>50</v>
      </c>
      <c r="L17" s="6">
        <v>82</v>
      </c>
      <c r="M17" s="6">
        <v>20</v>
      </c>
      <c r="N17" s="6">
        <v>60</v>
      </c>
      <c r="O17" s="6" t="s">
        <v>202</v>
      </c>
      <c r="P17" s="6"/>
      <c r="Q17" s="6"/>
      <c r="R17" s="7">
        <v>2</v>
      </c>
      <c r="S17" s="7">
        <v>8</v>
      </c>
      <c r="T17" s="7">
        <v>157</v>
      </c>
      <c r="U17" s="7">
        <v>335.5</v>
      </c>
      <c r="V17" s="6" t="s">
        <v>232</v>
      </c>
      <c r="W17" s="6"/>
      <c r="X17" s="9"/>
      <c r="Y17" s="9"/>
      <c r="Z17" s="9"/>
      <c r="AA17" s="10"/>
      <c r="AB17" s="10"/>
    </row>
    <row r="18" spans="1:28" ht="15.75" customHeight="1" x14ac:dyDescent="0.2">
      <c r="A18" s="6" t="s">
        <v>16</v>
      </c>
      <c r="B18" s="6" t="s">
        <v>30</v>
      </c>
      <c r="C18" s="7">
        <v>40.382980000000003</v>
      </c>
      <c r="D18" s="7" t="s">
        <v>233</v>
      </c>
      <c r="E18" s="8">
        <v>1400</v>
      </c>
      <c r="F18" s="8">
        <v>3300</v>
      </c>
      <c r="G18" s="8">
        <f>CONVERT('working spreadsheet'!$E18,"ft","m")</f>
        <v>426.72</v>
      </c>
      <c r="H18" s="8">
        <f>CONVERT('working spreadsheet'!$F18,"ft","m")</f>
        <v>1005.84</v>
      </c>
      <c r="I18" s="6" t="s">
        <v>31</v>
      </c>
      <c r="J18" s="6" t="s">
        <v>234</v>
      </c>
      <c r="K18" s="6">
        <v>30</v>
      </c>
      <c r="L18" s="6">
        <v>100</v>
      </c>
      <c r="M18" s="6">
        <v>25</v>
      </c>
      <c r="N18" s="6">
        <v>59</v>
      </c>
      <c r="O18" s="6" t="s">
        <v>202</v>
      </c>
      <c r="P18" s="6"/>
      <c r="Q18" s="6"/>
      <c r="R18" s="6">
        <v>1</v>
      </c>
      <c r="S18" s="6">
        <v>8</v>
      </c>
      <c r="T18" s="6">
        <v>0</v>
      </c>
      <c r="U18" s="6">
        <v>360</v>
      </c>
      <c r="V18" s="6" t="s">
        <v>213</v>
      </c>
      <c r="W18" s="6"/>
      <c r="X18" s="9"/>
      <c r="Y18" s="9"/>
      <c r="Z18" s="9"/>
      <c r="AA18" s="10"/>
      <c r="AB18" s="10"/>
    </row>
    <row r="19" spans="1:28" ht="15.75" customHeight="1" x14ac:dyDescent="0.2">
      <c r="A19" s="6" t="s">
        <v>16</v>
      </c>
      <c r="B19" s="6" t="s">
        <v>32</v>
      </c>
      <c r="C19" s="7">
        <v>37.753653999999997</v>
      </c>
      <c r="D19" s="7" t="s">
        <v>235</v>
      </c>
      <c r="E19" s="8">
        <v>3900</v>
      </c>
      <c r="F19" s="8">
        <v>6300</v>
      </c>
      <c r="G19" s="8">
        <f>CONVERT('working spreadsheet'!$E19,"ft","m")</f>
        <v>1188.72</v>
      </c>
      <c r="H19" s="8">
        <f>CONVERT('working spreadsheet'!$F19,"ft","m")</f>
        <v>1920.24</v>
      </c>
      <c r="I19" s="8" t="s">
        <v>33</v>
      </c>
      <c r="J19" s="6"/>
      <c r="K19" s="6">
        <v>20</v>
      </c>
      <c r="L19" s="6">
        <v>85</v>
      </c>
      <c r="M19" s="6">
        <v>15</v>
      </c>
      <c r="N19" s="6">
        <v>100</v>
      </c>
      <c r="O19" s="6" t="s">
        <v>196</v>
      </c>
      <c r="P19" s="6"/>
      <c r="Q19" s="6"/>
      <c r="R19" s="7">
        <v>2</v>
      </c>
      <c r="S19" s="7">
        <v>7</v>
      </c>
      <c r="T19" s="7">
        <v>0</v>
      </c>
      <c r="U19" s="7">
        <v>360</v>
      </c>
      <c r="V19" s="6"/>
      <c r="W19" s="6"/>
      <c r="X19" s="9"/>
      <c r="Y19" s="9"/>
      <c r="Z19" s="9"/>
      <c r="AA19" s="10"/>
      <c r="AB19" s="10"/>
    </row>
    <row r="20" spans="1:28" ht="15.75" customHeight="1" x14ac:dyDescent="0.2">
      <c r="A20" s="6" t="s">
        <v>34</v>
      </c>
      <c r="B20" s="6" t="s">
        <v>35</v>
      </c>
      <c r="C20" s="6">
        <v>37.08108</v>
      </c>
      <c r="D20" s="6" t="s">
        <v>236</v>
      </c>
      <c r="E20" s="8">
        <v>12770</v>
      </c>
      <c r="F20" s="8">
        <v>12800</v>
      </c>
      <c r="G20" s="8">
        <f>CONVERT('working spreadsheet'!$E20,"ft","m")</f>
        <v>3892.2959999999998</v>
      </c>
      <c r="H20" s="8">
        <f>CONVERT('working spreadsheet'!$F20,"ft","m")</f>
        <v>3901.44</v>
      </c>
      <c r="I20" s="6" t="s">
        <v>36</v>
      </c>
      <c r="J20" s="6" t="s">
        <v>237</v>
      </c>
      <c r="K20" s="6">
        <v>35</v>
      </c>
      <c r="L20" s="6">
        <v>85</v>
      </c>
      <c r="M20" s="6">
        <v>50</v>
      </c>
      <c r="N20" s="6">
        <v>100</v>
      </c>
      <c r="O20" s="6" t="s">
        <v>196</v>
      </c>
      <c r="P20" s="6"/>
      <c r="Q20" s="6"/>
      <c r="R20" s="6">
        <v>2</v>
      </c>
      <c r="S20" s="6">
        <v>10</v>
      </c>
      <c r="T20" s="6">
        <v>0</v>
      </c>
      <c r="U20" s="6">
        <v>360</v>
      </c>
      <c r="V20" s="6"/>
      <c r="W20" s="6"/>
      <c r="X20" s="9"/>
      <c r="Y20" s="9"/>
      <c r="Z20" s="9"/>
      <c r="AA20" s="10"/>
      <c r="AB20" s="10"/>
    </row>
    <row r="21" spans="1:28" ht="15" customHeight="1" x14ac:dyDescent="0.2">
      <c r="A21" s="6" t="s">
        <v>34</v>
      </c>
      <c r="B21" s="6" t="s">
        <v>37</v>
      </c>
      <c r="C21" s="6">
        <v>40.808129999999998</v>
      </c>
      <c r="D21" s="6" t="s">
        <v>238</v>
      </c>
      <c r="E21" s="8">
        <v>7530</v>
      </c>
      <c r="F21" s="8">
        <v>8820</v>
      </c>
      <c r="G21" s="8">
        <f>CONVERT('working spreadsheet'!$E21,"ft","m")</f>
        <v>2295.1439999999998</v>
      </c>
      <c r="H21" s="8">
        <f>CONVERT('working spreadsheet'!$F21,"ft","m")</f>
        <v>2688.3359999999998</v>
      </c>
      <c r="I21" s="6" t="s">
        <v>38</v>
      </c>
      <c r="J21" s="6"/>
      <c r="K21" s="6">
        <v>0</v>
      </c>
      <c r="L21" s="6">
        <v>75</v>
      </c>
      <c r="M21" s="6">
        <v>12</v>
      </c>
      <c r="N21" s="6">
        <v>100</v>
      </c>
      <c r="O21" s="6" t="s">
        <v>199</v>
      </c>
      <c r="P21" s="6">
        <v>8</v>
      </c>
      <c r="Q21" s="6">
        <v>12</v>
      </c>
      <c r="R21" s="6">
        <f t="shared" ref="R21:S21" si="0">P21*0.4</f>
        <v>3.2</v>
      </c>
      <c r="S21" s="6">
        <f t="shared" si="0"/>
        <v>4.8000000000000007</v>
      </c>
      <c r="T21" s="6">
        <v>0</v>
      </c>
      <c r="U21" s="6">
        <v>360</v>
      </c>
      <c r="V21" s="6"/>
      <c r="W21" s="6"/>
      <c r="X21" s="9"/>
      <c r="Y21" s="9"/>
      <c r="Z21" s="9"/>
      <c r="AA21" s="10"/>
      <c r="AB21" s="10"/>
    </row>
    <row r="22" spans="1:28" ht="15.75" customHeight="1" x14ac:dyDescent="0.2">
      <c r="A22" s="6" t="s">
        <v>34</v>
      </c>
      <c r="B22" s="6" t="s">
        <v>39</v>
      </c>
      <c r="C22" s="6">
        <v>38.047139000000001</v>
      </c>
      <c r="D22" s="6" t="s">
        <v>239</v>
      </c>
      <c r="E22" s="8">
        <v>6600</v>
      </c>
      <c r="F22" s="8">
        <v>7400</v>
      </c>
      <c r="G22" s="8">
        <f>CONVERT('working spreadsheet'!$E22,"ft","m")</f>
        <v>2011.68</v>
      </c>
      <c r="H22" s="8">
        <f>CONVERT('working spreadsheet'!$F22,"ft","m")</f>
        <v>2255.52</v>
      </c>
      <c r="I22" s="6" t="s">
        <v>40</v>
      </c>
      <c r="J22" s="6" t="s">
        <v>240</v>
      </c>
      <c r="K22" s="6">
        <v>55</v>
      </c>
      <c r="L22" s="6">
        <v>75</v>
      </c>
      <c r="M22" s="6">
        <v>0</v>
      </c>
      <c r="N22" s="6">
        <v>100</v>
      </c>
      <c r="O22" s="6" t="s">
        <v>196</v>
      </c>
      <c r="P22" s="6"/>
      <c r="Q22" s="6"/>
      <c r="R22" s="6">
        <v>0</v>
      </c>
      <c r="S22" s="6">
        <v>5</v>
      </c>
      <c r="T22" s="6">
        <v>0</v>
      </c>
      <c r="U22" s="6">
        <v>360</v>
      </c>
      <c r="V22" s="6"/>
      <c r="W22" s="6"/>
      <c r="X22" s="9"/>
      <c r="Y22" s="9"/>
      <c r="Z22" s="9"/>
      <c r="AA22" s="10"/>
      <c r="AB22" s="10"/>
    </row>
    <row r="23" spans="1:28" ht="15.75" customHeight="1" x14ac:dyDescent="0.2">
      <c r="A23" s="6" t="s">
        <v>34</v>
      </c>
      <c r="B23" s="6" t="s">
        <v>41</v>
      </c>
      <c r="C23" s="6">
        <v>37.543900000000001</v>
      </c>
      <c r="D23" s="6" t="s">
        <v>241</v>
      </c>
      <c r="E23" s="8">
        <v>7000</v>
      </c>
      <c r="F23" s="8">
        <v>14000</v>
      </c>
      <c r="G23" s="8">
        <f>CONVERT('working spreadsheet'!$E23,"ft","m")</f>
        <v>2133.6</v>
      </c>
      <c r="H23" s="8">
        <f>CONVERT('working spreadsheet'!$F23,"ft","m")</f>
        <v>4267.2</v>
      </c>
      <c r="I23" s="6" t="s">
        <v>42</v>
      </c>
      <c r="J23" s="6"/>
      <c r="K23" s="6">
        <v>55</v>
      </c>
      <c r="L23" s="6">
        <v>79</v>
      </c>
      <c r="M23" s="6">
        <v>13</v>
      </c>
      <c r="N23" s="6">
        <v>100</v>
      </c>
      <c r="O23" s="6" t="s">
        <v>199</v>
      </c>
      <c r="P23" s="6">
        <v>4</v>
      </c>
      <c r="Q23" s="6">
        <v>9</v>
      </c>
      <c r="R23" s="6">
        <f>P23*0.5</f>
        <v>2</v>
      </c>
      <c r="S23" s="6">
        <v>4.5</v>
      </c>
      <c r="T23" s="6">
        <v>168.75</v>
      </c>
      <c r="U23" s="6">
        <v>360</v>
      </c>
      <c r="V23" s="6"/>
      <c r="W23" s="6"/>
      <c r="X23" s="9"/>
      <c r="Y23" s="9"/>
      <c r="Z23" s="9"/>
      <c r="AA23" s="10"/>
      <c r="AB23" s="10"/>
    </row>
    <row r="24" spans="1:28" ht="15.75" customHeight="1" x14ac:dyDescent="0.2">
      <c r="A24" s="6" t="s">
        <v>34</v>
      </c>
      <c r="B24" s="6" t="s">
        <v>43</v>
      </c>
      <c r="C24" s="6">
        <v>39.341099999999997</v>
      </c>
      <c r="D24" s="6" t="s">
        <v>242</v>
      </c>
      <c r="E24" s="8">
        <v>7240</v>
      </c>
      <c r="F24" s="8">
        <v>7850</v>
      </c>
      <c r="G24" s="8">
        <f>CONVERT('working spreadsheet'!$E24,"ft","m")</f>
        <v>2206.752</v>
      </c>
      <c r="H24" s="8">
        <f>CONVERT('working spreadsheet'!$F24,"ft","m")</f>
        <v>2392.6799999999998</v>
      </c>
      <c r="I24" s="6" t="s">
        <v>44</v>
      </c>
      <c r="J24" s="6"/>
      <c r="K24" s="6">
        <v>0</v>
      </c>
      <c r="L24" s="6">
        <v>85</v>
      </c>
      <c r="M24" s="6">
        <v>15</v>
      </c>
      <c r="N24" s="6">
        <v>40</v>
      </c>
      <c r="O24" s="6" t="s">
        <v>196</v>
      </c>
      <c r="P24" s="6"/>
      <c r="Q24" s="6"/>
      <c r="R24" s="6">
        <v>0</v>
      </c>
      <c r="S24" s="6">
        <v>8</v>
      </c>
      <c r="T24" s="6">
        <v>0</v>
      </c>
      <c r="U24" s="6">
        <v>247.5</v>
      </c>
      <c r="V24" s="6"/>
      <c r="W24" s="6"/>
      <c r="X24" s="9"/>
      <c r="Y24" s="9"/>
      <c r="Z24" s="9"/>
      <c r="AA24" s="10"/>
      <c r="AB24" s="10"/>
    </row>
    <row r="25" spans="1:28" ht="15.75" customHeight="1" x14ac:dyDescent="0.2">
      <c r="A25" s="6" t="s">
        <v>34</v>
      </c>
      <c r="B25" s="6" t="s">
        <v>243</v>
      </c>
      <c r="C25" s="7">
        <v>38.54495</v>
      </c>
      <c r="D25" s="7" t="s">
        <v>244</v>
      </c>
      <c r="E25" s="8">
        <v>8200</v>
      </c>
      <c r="F25" s="8">
        <v>10400</v>
      </c>
      <c r="G25" s="8">
        <f>CONVERT('working spreadsheet'!$E25,"ft","m")</f>
        <v>2499.36</v>
      </c>
      <c r="H25" s="8">
        <f>CONVERT('working spreadsheet'!$F25,"ft","m")</f>
        <v>3169.92</v>
      </c>
      <c r="I25" s="8" t="s">
        <v>45</v>
      </c>
      <c r="J25" s="6" t="s">
        <v>245</v>
      </c>
      <c r="K25" s="6">
        <v>25</v>
      </c>
      <c r="L25" s="6">
        <v>75</v>
      </c>
      <c r="M25" s="6">
        <v>15</v>
      </c>
      <c r="N25" s="6">
        <v>60</v>
      </c>
      <c r="O25" s="6" t="s">
        <v>199</v>
      </c>
      <c r="P25" s="6">
        <v>0</v>
      </c>
      <c r="Q25" s="6">
        <v>12</v>
      </c>
      <c r="R25" s="12">
        <v>0</v>
      </c>
      <c r="S25" s="12">
        <f>12*0.4</f>
        <v>4.8000000000000007</v>
      </c>
      <c r="T25" s="12">
        <v>0</v>
      </c>
      <c r="U25" s="7">
        <v>360</v>
      </c>
      <c r="V25" s="6"/>
      <c r="W25" s="6"/>
      <c r="X25" s="9"/>
      <c r="Y25" s="9"/>
      <c r="Z25" s="9"/>
      <c r="AA25" s="10"/>
      <c r="AB25" s="10"/>
    </row>
    <row r="26" spans="1:28" ht="15.75" customHeight="1" x14ac:dyDescent="0.2">
      <c r="A26" s="6" t="s">
        <v>126</v>
      </c>
      <c r="B26" s="6" t="s">
        <v>169</v>
      </c>
      <c r="C26" s="7">
        <v>24.673013999999998</v>
      </c>
      <c r="D26" s="7" t="s">
        <v>246</v>
      </c>
      <c r="E26" s="8">
        <v>0</v>
      </c>
      <c r="F26" s="8">
        <v>30</v>
      </c>
      <c r="G26" s="8">
        <f>CONVERT('working spreadsheet'!$E26,"ft","m")</f>
        <v>0</v>
      </c>
      <c r="H26" s="8">
        <f>CONVERT('working spreadsheet'!$F26,"ft","m")</f>
        <v>9.1440000000000001</v>
      </c>
      <c r="I26" s="8" t="s">
        <v>170</v>
      </c>
      <c r="J26" s="6"/>
      <c r="K26" s="6">
        <v>65</v>
      </c>
      <c r="L26" s="6">
        <v>95</v>
      </c>
      <c r="M26" s="6">
        <v>35</v>
      </c>
      <c r="N26" s="6">
        <v>80</v>
      </c>
      <c r="O26" s="6" t="s">
        <v>196</v>
      </c>
      <c r="P26" s="6"/>
      <c r="Q26" s="6"/>
      <c r="R26" s="7">
        <v>1</v>
      </c>
      <c r="S26" s="7">
        <v>8</v>
      </c>
      <c r="T26" s="7">
        <v>112.5</v>
      </c>
      <c r="U26" s="7">
        <v>337.5</v>
      </c>
      <c r="V26" s="6"/>
      <c r="W26" s="6"/>
      <c r="X26" s="9"/>
      <c r="Y26" s="9"/>
      <c r="Z26" s="9"/>
      <c r="AA26" s="10"/>
      <c r="AB26" s="10"/>
    </row>
    <row r="27" spans="1:28" ht="15.75" customHeight="1" x14ac:dyDescent="0.2">
      <c r="A27" s="6" t="s">
        <v>126</v>
      </c>
      <c r="B27" s="6" t="s">
        <v>127</v>
      </c>
      <c r="C27" s="7">
        <v>26.443024999999999</v>
      </c>
      <c r="D27" s="7" t="s">
        <v>247</v>
      </c>
      <c r="E27" s="8">
        <v>0</v>
      </c>
      <c r="F27" s="8">
        <v>30</v>
      </c>
      <c r="G27" s="8">
        <f>CONVERT('working spreadsheet'!$E27,"ft","m")</f>
        <v>0</v>
      </c>
      <c r="H27" s="8">
        <f>CONVERT('working spreadsheet'!$F27,"ft","m")</f>
        <v>9.1440000000000001</v>
      </c>
      <c r="I27" s="8" t="s">
        <v>128</v>
      </c>
      <c r="J27" s="6"/>
      <c r="K27" s="6">
        <v>35</v>
      </c>
      <c r="L27" s="6">
        <v>98</v>
      </c>
      <c r="M27" s="6">
        <v>35</v>
      </c>
      <c r="N27" s="6">
        <v>75</v>
      </c>
      <c r="O27" s="6" t="s">
        <v>199</v>
      </c>
      <c r="P27" s="6">
        <v>5</v>
      </c>
      <c r="Q27" s="6">
        <v>15</v>
      </c>
      <c r="R27" s="7">
        <f>5*0.4</f>
        <v>2</v>
      </c>
      <c r="S27" s="7">
        <f>15*0.4</f>
        <v>6</v>
      </c>
      <c r="T27" s="7">
        <v>112.5</v>
      </c>
      <c r="U27" s="7">
        <v>292.5</v>
      </c>
      <c r="V27" s="6"/>
      <c r="W27" s="6"/>
      <c r="X27" s="9"/>
      <c r="Y27" s="9"/>
      <c r="Z27" s="9"/>
      <c r="AA27" s="10"/>
      <c r="AB27" s="10"/>
    </row>
    <row r="28" spans="1:28" ht="15.75" customHeight="1" x14ac:dyDescent="0.2">
      <c r="A28" s="6" t="s">
        <v>126</v>
      </c>
      <c r="B28" s="6" t="s">
        <v>129</v>
      </c>
      <c r="C28" s="6">
        <v>30.461399</v>
      </c>
      <c r="D28" s="6" t="s">
        <v>248</v>
      </c>
      <c r="E28" s="8">
        <v>70</v>
      </c>
      <c r="F28" s="8">
        <v>100</v>
      </c>
      <c r="G28" s="8">
        <f>CONVERT('working spreadsheet'!$E28,"ft","m")</f>
        <v>21.335999999999999</v>
      </c>
      <c r="H28" s="8">
        <f>CONVERT('working spreadsheet'!$F28,"ft","m")</f>
        <v>30.48</v>
      </c>
      <c r="I28" s="6" t="s">
        <v>130</v>
      </c>
      <c r="J28" s="6"/>
      <c r="K28" s="6">
        <v>55</v>
      </c>
      <c r="L28" s="6">
        <v>95</v>
      </c>
      <c r="M28" s="6">
        <v>25</v>
      </c>
      <c r="N28" s="6">
        <v>99</v>
      </c>
      <c r="O28" s="6" t="s">
        <v>196</v>
      </c>
      <c r="P28" s="6"/>
      <c r="Q28" s="6"/>
      <c r="R28" s="6">
        <v>1</v>
      </c>
      <c r="S28" s="6">
        <v>9</v>
      </c>
      <c r="T28" s="6"/>
      <c r="U28" s="6"/>
      <c r="V28" s="6"/>
      <c r="W28" s="6"/>
      <c r="X28" s="9"/>
      <c r="Y28" s="9"/>
      <c r="Z28" s="9"/>
      <c r="AA28" s="10"/>
      <c r="AB28" s="10"/>
    </row>
    <row r="29" spans="1:28" ht="15.75" customHeight="1" x14ac:dyDescent="0.2">
      <c r="A29" s="6" t="s">
        <v>126</v>
      </c>
      <c r="B29" s="6" t="s">
        <v>131</v>
      </c>
      <c r="C29" s="6">
        <v>30.461399</v>
      </c>
      <c r="D29" s="6" t="s">
        <v>248</v>
      </c>
      <c r="E29" s="8">
        <v>70</v>
      </c>
      <c r="F29" s="8">
        <v>100</v>
      </c>
      <c r="G29" s="8">
        <f>CONVERT('working spreadsheet'!$E29,"ft","m")</f>
        <v>21.335999999999999</v>
      </c>
      <c r="H29" s="8">
        <f>CONVERT('working spreadsheet'!$F29,"ft","m")</f>
        <v>30.48</v>
      </c>
      <c r="I29" s="6" t="s">
        <v>130</v>
      </c>
      <c r="J29" s="6"/>
      <c r="K29" s="6">
        <v>35</v>
      </c>
      <c r="L29" s="6">
        <v>80</v>
      </c>
      <c r="M29" s="6">
        <v>20</v>
      </c>
      <c r="N29" s="6">
        <v>99</v>
      </c>
      <c r="O29" s="6" t="s">
        <v>196</v>
      </c>
      <c r="P29" s="6"/>
      <c r="Q29" s="6"/>
      <c r="R29" s="6">
        <v>1</v>
      </c>
      <c r="S29" s="6">
        <v>9</v>
      </c>
      <c r="T29" s="6">
        <v>123</v>
      </c>
      <c r="U29" s="6">
        <v>191</v>
      </c>
      <c r="V29" s="6" t="s">
        <v>249</v>
      </c>
      <c r="W29" s="6"/>
      <c r="X29" s="9"/>
      <c r="Y29" s="9"/>
      <c r="Z29" s="9"/>
      <c r="AA29" s="10"/>
      <c r="AB29" s="10"/>
    </row>
    <row r="30" spans="1:28" ht="15.75" customHeight="1" x14ac:dyDescent="0.2">
      <c r="A30" s="6" t="s">
        <v>126</v>
      </c>
      <c r="B30" s="6" t="s">
        <v>132</v>
      </c>
      <c r="C30" s="7">
        <v>29.078441999999999</v>
      </c>
      <c r="D30" s="7" t="s">
        <v>250</v>
      </c>
      <c r="E30" s="8">
        <v>0</v>
      </c>
      <c r="F30" s="8">
        <v>30</v>
      </c>
      <c r="G30" s="8">
        <f>CONVERT('working spreadsheet'!$E30,"ft","m")</f>
        <v>0</v>
      </c>
      <c r="H30" s="8">
        <f>CONVERT('working spreadsheet'!$F30,"ft","m")</f>
        <v>9.1440000000000001</v>
      </c>
      <c r="I30" s="8" t="s">
        <v>133</v>
      </c>
      <c r="J30" s="6"/>
      <c r="K30" s="6">
        <v>40</v>
      </c>
      <c r="L30" s="6">
        <v>95</v>
      </c>
      <c r="M30" s="6">
        <v>30</v>
      </c>
      <c r="N30" s="6">
        <v>70</v>
      </c>
      <c r="O30" s="6" t="s">
        <v>199</v>
      </c>
      <c r="P30" s="6">
        <v>5</v>
      </c>
      <c r="Q30" s="6">
        <v>20</v>
      </c>
      <c r="R30" s="7">
        <v>2</v>
      </c>
      <c r="S30" s="7">
        <f>20*0.4</f>
        <v>8</v>
      </c>
      <c r="T30" s="7">
        <v>191.25</v>
      </c>
      <c r="U30" s="7">
        <v>348.75</v>
      </c>
      <c r="V30" s="6"/>
      <c r="W30" s="6"/>
      <c r="X30" s="9"/>
      <c r="Y30" s="9"/>
      <c r="Z30" s="9"/>
      <c r="AA30" s="10"/>
      <c r="AB30" s="10"/>
    </row>
    <row r="31" spans="1:28" ht="15.75" customHeight="1" x14ac:dyDescent="0.2">
      <c r="A31" s="6" t="s">
        <v>98</v>
      </c>
      <c r="B31" s="6" t="s">
        <v>99</v>
      </c>
      <c r="C31" s="7">
        <v>32.475299999999997</v>
      </c>
      <c r="D31" s="7" t="s">
        <v>251</v>
      </c>
      <c r="E31" s="8">
        <v>426</v>
      </c>
      <c r="F31" s="8">
        <v>590</v>
      </c>
      <c r="G31" s="8">
        <f>CONVERT('working spreadsheet'!$E31,"ft","m")</f>
        <v>129.84479999999999</v>
      </c>
      <c r="H31" s="8">
        <f>CONVERT('working spreadsheet'!$F31,"ft","m")</f>
        <v>179.83199999999999</v>
      </c>
      <c r="I31" s="8" t="s">
        <v>100</v>
      </c>
      <c r="J31" s="6"/>
      <c r="K31" s="6"/>
      <c r="L31" s="6"/>
      <c r="M31" s="6">
        <v>20</v>
      </c>
      <c r="N31" s="6">
        <v>55</v>
      </c>
      <c r="O31" s="6" t="s">
        <v>196</v>
      </c>
      <c r="P31" s="6"/>
      <c r="Q31" s="6"/>
      <c r="R31" s="7">
        <v>4</v>
      </c>
      <c r="S31" s="7">
        <v>10</v>
      </c>
      <c r="T31" s="7">
        <v>247.5</v>
      </c>
      <c r="U31" s="7">
        <v>360</v>
      </c>
      <c r="V31" s="6"/>
      <c r="W31" s="6"/>
      <c r="X31" s="9"/>
      <c r="Y31" s="9"/>
      <c r="Z31" s="9"/>
      <c r="AA31" s="10"/>
      <c r="AB31" s="10"/>
    </row>
    <row r="32" spans="1:28" ht="15.75" customHeight="1" x14ac:dyDescent="0.2">
      <c r="A32" s="6" t="s">
        <v>98</v>
      </c>
      <c r="B32" s="6" t="s">
        <v>101</v>
      </c>
      <c r="C32" s="7">
        <v>32.495578999999999</v>
      </c>
      <c r="D32" s="7" t="s">
        <v>252</v>
      </c>
      <c r="E32" s="8">
        <v>770</v>
      </c>
      <c r="F32" s="8">
        <v>800</v>
      </c>
      <c r="G32" s="8">
        <f>CONVERT('working spreadsheet'!$E32,"ft","m")</f>
        <v>234.696</v>
      </c>
      <c r="H32" s="8">
        <f>CONVERT('working spreadsheet'!$F32,"ft","m")</f>
        <v>243.84</v>
      </c>
      <c r="I32" s="8" t="s">
        <v>102</v>
      </c>
      <c r="J32" s="6"/>
      <c r="K32" s="6">
        <v>40</v>
      </c>
      <c r="L32" s="6">
        <v>85</v>
      </c>
      <c r="M32" s="6">
        <v>20</v>
      </c>
      <c r="N32" s="6">
        <v>60</v>
      </c>
      <c r="O32" s="6" t="s">
        <v>196</v>
      </c>
      <c r="P32" s="6"/>
      <c r="Q32" s="6"/>
      <c r="R32" s="6">
        <v>4</v>
      </c>
      <c r="S32" s="6">
        <v>10</v>
      </c>
      <c r="T32" s="6">
        <v>112.5</v>
      </c>
      <c r="U32" s="7">
        <v>247.5</v>
      </c>
      <c r="V32" s="6"/>
      <c r="W32" s="6"/>
      <c r="X32" s="9"/>
      <c r="Y32" s="9"/>
      <c r="Z32" s="9"/>
      <c r="AA32" s="10"/>
      <c r="AB32" s="10"/>
    </row>
    <row r="33" spans="1:28" ht="15.75" customHeight="1" x14ac:dyDescent="0.2">
      <c r="A33" s="6" t="s">
        <v>98</v>
      </c>
      <c r="B33" s="6" t="s">
        <v>103</v>
      </c>
      <c r="C33" s="7" t="s">
        <v>253</v>
      </c>
      <c r="D33" s="7" t="s">
        <v>254</v>
      </c>
      <c r="E33" s="8">
        <v>1804</v>
      </c>
      <c r="F33" s="8">
        <v>2181.7600000000002</v>
      </c>
      <c r="G33" s="8">
        <f>CONVERT('working spreadsheet'!$E33,"ft","m")</f>
        <v>549.85919999999999</v>
      </c>
      <c r="H33" s="8">
        <f>CONVERT('working spreadsheet'!$F33,"ft","m")</f>
        <v>665.00044800000012</v>
      </c>
      <c r="I33" s="8" t="s">
        <v>104</v>
      </c>
      <c r="J33" s="6"/>
      <c r="K33" s="6">
        <v>35</v>
      </c>
      <c r="L33" s="6">
        <v>95</v>
      </c>
      <c r="M33" s="6">
        <v>20</v>
      </c>
      <c r="N33" s="6">
        <v>70</v>
      </c>
      <c r="O33" s="6" t="s">
        <v>196</v>
      </c>
      <c r="P33" s="6"/>
      <c r="Q33" s="6"/>
      <c r="R33" s="7">
        <v>2</v>
      </c>
      <c r="S33" s="7">
        <v>8</v>
      </c>
      <c r="T33" s="7">
        <v>292.5</v>
      </c>
      <c r="U33" s="7">
        <v>67.5</v>
      </c>
      <c r="V33" s="6" t="s">
        <v>255</v>
      </c>
      <c r="W33" s="6"/>
      <c r="X33" s="9"/>
      <c r="Y33" s="9"/>
      <c r="Z33" s="9"/>
      <c r="AA33" s="10"/>
      <c r="AB33" s="10"/>
    </row>
    <row r="34" spans="1:28" ht="15.75" customHeight="1" x14ac:dyDescent="0.2">
      <c r="A34" s="6" t="s">
        <v>98</v>
      </c>
      <c r="B34" s="6" t="s">
        <v>105</v>
      </c>
      <c r="C34" s="7" t="s">
        <v>256</v>
      </c>
      <c r="D34" s="7" t="s">
        <v>257</v>
      </c>
      <c r="E34" s="8">
        <v>770</v>
      </c>
      <c r="F34" s="8">
        <v>800</v>
      </c>
      <c r="G34" s="8">
        <f>CONVERT('working spreadsheet'!$E34,"ft","m")</f>
        <v>234.696</v>
      </c>
      <c r="H34" s="8">
        <f>CONVERT('working spreadsheet'!$F34,"ft","m")</f>
        <v>243.84</v>
      </c>
      <c r="I34" s="8" t="s">
        <v>106</v>
      </c>
      <c r="J34" s="6"/>
      <c r="K34" s="6">
        <v>40</v>
      </c>
      <c r="L34" s="6">
        <v>90</v>
      </c>
      <c r="M34" s="6">
        <v>25</v>
      </c>
      <c r="N34" s="6">
        <v>75</v>
      </c>
      <c r="O34" s="6" t="s">
        <v>196</v>
      </c>
      <c r="P34" s="6"/>
      <c r="Q34" s="6"/>
      <c r="R34" s="7">
        <v>2</v>
      </c>
      <c r="S34" s="7">
        <v>10</v>
      </c>
      <c r="T34" s="7">
        <v>0</v>
      </c>
      <c r="U34" s="7">
        <v>202.5</v>
      </c>
      <c r="V34" s="6"/>
      <c r="W34" s="6"/>
      <c r="X34" s="9"/>
      <c r="Y34" s="9"/>
      <c r="Z34" s="9"/>
      <c r="AA34" s="10"/>
      <c r="AB34" s="10"/>
    </row>
    <row r="35" spans="1:28" ht="15.75" customHeight="1" x14ac:dyDescent="0.2">
      <c r="A35" s="6" t="s">
        <v>46</v>
      </c>
      <c r="B35" s="6" t="s">
        <v>47</v>
      </c>
      <c r="C35" s="7" t="s">
        <v>258</v>
      </c>
      <c r="D35" s="14" t="s">
        <v>259</v>
      </c>
      <c r="E35" s="8">
        <v>4200</v>
      </c>
      <c r="F35" s="15">
        <v>6500</v>
      </c>
      <c r="G35" s="8">
        <f>CONVERT('working spreadsheet'!$E35,"ft","m")</f>
        <v>1280.1600000000001</v>
      </c>
      <c r="H35" s="8">
        <f>CONVERT('working spreadsheet'!$F35,"ft","m")</f>
        <v>1981.2</v>
      </c>
      <c r="I35" s="8" t="s">
        <v>48</v>
      </c>
      <c r="J35" s="6" t="s">
        <v>260</v>
      </c>
      <c r="K35" s="6">
        <v>50</v>
      </c>
      <c r="L35" s="6">
        <v>85</v>
      </c>
      <c r="M35" s="6">
        <v>15</v>
      </c>
      <c r="N35" s="6">
        <v>40</v>
      </c>
      <c r="O35" s="6" t="s">
        <v>196</v>
      </c>
      <c r="P35" s="6"/>
      <c r="Q35" s="6"/>
      <c r="R35" s="7">
        <v>0</v>
      </c>
      <c r="S35" s="7">
        <v>10</v>
      </c>
      <c r="T35" s="7">
        <v>0</v>
      </c>
      <c r="U35" s="7">
        <v>360</v>
      </c>
      <c r="V35" s="6"/>
      <c r="W35" s="6"/>
      <c r="X35" s="9"/>
      <c r="Y35" s="9"/>
      <c r="Z35" s="9"/>
      <c r="AA35" s="10"/>
      <c r="AB35" s="10"/>
    </row>
    <row r="36" spans="1:28" ht="15.75" customHeight="1" x14ac:dyDescent="0.2">
      <c r="A36" s="6" t="s">
        <v>46</v>
      </c>
      <c r="B36" s="6" t="s">
        <v>49</v>
      </c>
      <c r="C36" s="7" t="s">
        <v>261</v>
      </c>
      <c r="D36" s="7" t="s">
        <v>262</v>
      </c>
      <c r="E36" s="8">
        <v>5900</v>
      </c>
      <c r="F36" s="8">
        <v>11800</v>
      </c>
      <c r="G36" s="8">
        <f>CONVERT('working spreadsheet'!$E36,"ft","m")</f>
        <v>1798.32</v>
      </c>
      <c r="H36" s="8">
        <f>CONVERT('working spreadsheet'!$F36,"ft","m")</f>
        <v>3596.64</v>
      </c>
      <c r="I36" s="8" t="s">
        <v>50</v>
      </c>
      <c r="J36" s="6" t="s">
        <v>263</v>
      </c>
      <c r="K36" s="6">
        <v>45</v>
      </c>
      <c r="L36" s="6">
        <v>80</v>
      </c>
      <c r="M36" s="6">
        <v>10</v>
      </c>
      <c r="N36" s="6">
        <v>35</v>
      </c>
      <c r="O36" s="6" t="s">
        <v>196</v>
      </c>
      <c r="P36" s="6"/>
      <c r="Q36" s="6"/>
      <c r="R36" s="7">
        <v>0</v>
      </c>
      <c r="S36" s="7">
        <v>15</v>
      </c>
      <c r="T36" s="7">
        <v>0</v>
      </c>
      <c r="U36" s="7">
        <v>360</v>
      </c>
      <c r="V36" s="6" t="s">
        <v>264</v>
      </c>
      <c r="W36" s="6"/>
      <c r="X36" s="9"/>
      <c r="Y36" s="9"/>
      <c r="Z36" s="9"/>
      <c r="AA36" s="10"/>
      <c r="AB36" s="10"/>
    </row>
    <row r="37" spans="1:28" ht="15.75" customHeight="1" x14ac:dyDescent="0.2">
      <c r="A37" s="6" t="s">
        <v>46</v>
      </c>
      <c r="B37" s="6" t="s">
        <v>51</v>
      </c>
      <c r="C37" s="7" t="s">
        <v>261</v>
      </c>
      <c r="D37" s="7" t="s">
        <v>262</v>
      </c>
      <c r="E37" s="8">
        <v>5900</v>
      </c>
      <c r="F37" s="8">
        <v>11800</v>
      </c>
      <c r="G37" s="8">
        <f>CONVERT('working spreadsheet'!$E37,"ft","m")</f>
        <v>1798.32</v>
      </c>
      <c r="H37" s="8">
        <f>CONVERT('working spreadsheet'!$F37,"ft","m")</f>
        <v>3596.64</v>
      </c>
      <c r="I37" s="8" t="s">
        <v>52</v>
      </c>
      <c r="J37" s="6" t="s">
        <v>263</v>
      </c>
      <c r="K37" s="6">
        <v>45</v>
      </c>
      <c r="L37" s="6">
        <v>75</v>
      </c>
      <c r="M37" s="6">
        <v>15</v>
      </c>
      <c r="N37" s="6">
        <v>30</v>
      </c>
      <c r="O37" s="6" t="s">
        <v>196</v>
      </c>
      <c r="P37" s="6"/>
      <c r="Q37" s="6"/>
      <c r="R37" s="7">
        <v>0</v>
      </c>
      <c r="S37" s="7">
        <v>15</v>
      </c>
      <c r="T37" s="7">
        <v>0</v>
      </c>
      <c r="U37" s="7">
        <v>360</v>
      </c>
      <c r="V37" s="6" t="s">
        <v>265</v>
      </c>
      <c r="W37" s="6"/>
      <c r="X37" s="9"/>
      <c r="Y37" s="9"/>
      <c r="Z37" s="9"/>
      <c r="AA37" s="10"/>
      <c r="AB37" s="10"/>
    </row>
    <row r="38" spans="1:28" ht="15.75" customHeight="1" x14ac:dyDescent="0.2">
      <c r="A38" s="6" t="s">
        <v>46</v>
      </c>
      <c r="B38" s="6" t="s">
        <v>53</v>
      </c>
      <c r="C38" s="7" t="s">
        <v>266</v>
      </c>
      <c r="D38" s="14" t="s">
        <v>267</v>
      </c>
      <c r="E38" s="8">
        <v>3400</v>
      </c>
      <c r="F38" s="15">
        <v>4800</v>
      </c>
      <c r="G38" s="8">
        <f>CONVERT('working spreadsheet'!$E38,"ft","m")</f>
        <v>1036.32</v>
      </c>
      <c r="H38" s="8">
        <f>CONVERT('working spreadsheet'!$F38,"ft","m")</f>
        <v>1463.04</v>
      </c>
      <c r="I38" s="8" t="s">
        <v>54</v>
      </c>
      <c r="J38" s="6" t="s">
        <v>268</v>
      </c>
      <c r="K38" s="6">
        <v>50</v>
      </c>
      <c r="L38" s="6">
        <v>85</v>
      </c>
      <c r="M38" s="6">
        <v>15</v>
      </c>
      <c r="N38" s="6">
        <v>40</v>
      </c>
      <c r="O38" s="6" t="s">
        <v>196</v>
      </c>
      <c r="P38" s="6"/>
      <c r="Q38" s="6"/>
      <c r="R38" s="7">
        <v>0</v>
      </c>
      <c r="S38" s="7">
        <v>20</v>
      </c>
      <c r="T38" s="7">
        <v>0</v>
      </c>
      <c r="U38" s="7">
        <v>360</v>
      </c>
      <c r="V38" s="6"/>
      <c r="W38" s="6"/>
      <c r="X38" s="9"/>
      <c r="Y38" s="9"/>
      <c r="Z38" s="9"/>
      <c r="AA38" s="10"/>
      <c r="AB38" s="10"/>
    </row>
    <row r="39" spans="1:28" ht="15.75" customHeight="1" x14ac:dyDescent="0.2">
      <c r="A39" s="6" t="s">
        <v>55</v>
      </c>
      <c r="B39" s="6" t="s">
        <v>56</v>
      </c>
      <c r="C39" s="6" t="s">
        <v>269</v>
      </c>
      <c r="D39" s="6" t="s">
        <v>270</v>
      </c>
      <c r="E39" s="8">
        <v>370</v>
      </c>
      <c r="F39" s="8">
        <v>830</v>
      </c>
      <c r="G39" s="8">
        <f>CONVERT('working spreadsheet'!$E39,"ft","m")</f>
        <v>112.776</v>
      </c>
      <c r="H39" s="8">
        <f>CONVERT('working spreadsheet'!$F39,"ft","m")</f>
        <v>252.98400000000001</v>
      </c>
      <c r="I39" s="6" t="s">
        <v>57</v>
      </c>
      <c r="J39" s="6"/>
      <c r="K39" s="6">
        <v>40</v>
      </c>
      <c r="L39" s="6">
        <v>90</v>
      </c>
      <c r="M39" s="6">
        <v>25</v>
      </c>
      <c r="N39" s="7">
        <v>50</v>
      </c>
      <c r="O39" s="6" t="s">
        <v>196</v>
      </c>
      <c r="P39" s="6"/>
      <c r="Q39" s="6"/>
      <c r="R39" s="6">
        <v>2</v>
      </c>
      <c r="S39" s="6">
        <v>8</v>
      </c>
      <c r="T39" s="6"/>
      <c r="U39" s="6"/>
      <c r="V39" s="6" t="s">
        <v>271</v>
      </c>
      <c r="W39" s="6"/>
      <c r="X39" s="9"/>
      <c r="Y39" s="9"/>
      <c r="Z39" s="9"/>
      <c r="AA39" s="10"/>
      <c r="AB39" s="10"/>
    </row>
    <row r="40" spans="1:28" ht="15.75" customHeight="1" x14ac:dyDescent="0.2">
      <c r="A40" s="6" t="s">
        <v>134</v>
      </c>
      <c r="B40" s="6" t="s">
        <v>135</v>
      </c>
      <c r="C40" s="7" t="s">
        <v>272</v>
      </c>
      <c r="D40" s="7" t="s">
        <v>273</v>
      </c>
      <c r="E40" s="8">
        <v>0</v>
      </c>
      <c r="F40" s="8">
        <v>30</v>
      </c>
      <c r="G40" s="8">
        <f>CONVERT('working spreadsheet'!$E40,"ft","m")</f>
        <v>0</v>
      </c>
      <c r="H40" s="8">
        <f>CONVERT('working spreadsheet'!$F40,"ft","m")</f>
        <v>9.1440000000000001</v>
      </c>
      <c r="I40" s="8" t="s">
        <v>136</v>
      </c>
      <c r="J40" s="6" t="s">
        <v>274</v>
      </c>
      <c r="K40" s="6">
        <v>35</v>
      </c>
      <c r="L40" s="6">
        <v>95</v>
      </c>
      <c r="M40" s="6">
        <v>25</v>
      </c>
      <c r="N40" s="6">
        <v>70</v>
      </c>
      <c r="O40" s="6" t="s">
        <v>199</v>
      </c>
      <c r="P40" s="6">
        <v>3</v>
      </c>
      <c r="Q40" s="6">
        <v>15</v>
      </c>
      <c r="R40" s="7">
        <f>3*0.4</f>
        <v>1.2000000000000002</v>
      </c>
      <c r="S40" s="7">
        <v>6</v>
      </c>
      <c r="T40" s="7">
        <v>0</v>
      </c>
      <c r="U40" s="7">
        <v>360</v>
      </c>
      <c r="V40" s="6"/>
      <c r="W40" s="6"/>
      <c r="X40" s="9"/>
      <c r="Y40" s="9"/>
      <c r="Z40" s="9"/>
      <c r="AA40" s="10"/>
      <c r="AB40" s="10"/>
    </row>
    <row r="41" spans="1:28" ht="15.75" customHeight="1" x14ac:dyDescent="0.2">
      <c r="A41" s="6" t="s">
        <v>134</v>
      </c>
      <c r="B41" s="6" t="s">
        <v>137</v>
      </c>
      <c r="C41" s="7" t="s">
        <v>275</v>
      </c>
      <c r="D41" s="7" t="s">
        <v>276</v>
      </c>
      <c r="E41" s="8">
        <v>0</v>
      </c>
      <c r="F41" s="8">
        <v>30</v>
      </c>
      <c r="G41" s="8">
        <f>CONVERT('working spreadsheet'!$E41,"ft","m")</f>
        <v>0</v>
      </c>
      <c r="H41" s="8">
        <f>CONVERT('working spreadsheet'!$F41,"ft","m")</f>
        <v>9.1440000000000001</v>
      </c>
      <c r="I41" s="8" t="s">
        <v>138</v>
      </c>
      <c r="J41" s="6" t="s">
        <v>277</v>
      </c>
      <c r="K41" s="6">
        <v>35</v>
      </c>
      <c r="L41" s="6">
        <v>95</v>
      </c>
      <c r="M41" s="6">
        <v>25</v>
      </c>
      <c r="N41" s="6">
        <v>70</v>
      </c>
      <c r="O41" s="6" t="s">
        <v>196</v>
      </c>
      <c r="P41" s="6"/>
      <c r="Q41" s="6"/>
      <c r="R41" s="7">
        <v>2</v>
      </c>
      <c r="S41" s="7">
        <v>8</v>
      </c>
      <c r="T41" s="7">
        <v>0</v>
      </c>
      <c r="U41" s="7">
        <v>360</v>
      </c>
      <c r="V41" s="6"/>
      <c r="W41" s="6"/>
      <c r="X41" s="9"/>
      <c r="Y41" s="9"/>
      <c r="Z41" s="9"/>
      <c r="AA41" s="10"/>
      <c r="AB41" s="10"/>
    </row>
    <row r="42" spans="1:28" ht="15.75" customHeight="1" x14ac:dyDescent="0.2">
      <c r="A42" s="6" t="s">
        <v>134</v>
      </c>
      <c r="B42" s="6" t="s">
        <v>139</v>
      </c>
      <c r="C42" s="7" t="s">
        <v>278</v>
      </c>
      <c r="D42" s="7" t="s">
        <v>279</v>
      </c>
      <c r="E42" s="8">
        <v>0</v>
      </c>
      <c r="F42" s="8">
        <v>30</v>
      </c>
      <c r="G42" s="8">
        <f>CONVERT('working spreadsheet'!$E42,"ft","m")</f>
        <v>0</v>
      </c>
      <c r="H42" s="8">
        <f>CONVERT('working spreadsheet'!$F42,"ft","m")</f>
        <v>9.1440000000000001</v>
      </c>
      <c r="I42" s="8" t="s">
        <v>136</v>
      </c>
      <c r="J42" s="6" t="s">
        <v>274</v>
      </c>
      <c r="K42" s="6">
        <v>35</v>
      </c>
      <c r="L42" s="6">
        <v>95</v>
      </c>
      <c r="M42" s="6">
        <v>25</v>
      </c>
      <c r="N42" s="6">
        <v>70</v>
      </c>
      <c r="O42" s="6" t="s">
        <v>196</v>
      </c>
      <c r="P42" s="6"/>
      <c r="Q42" s="6"/>
      <c r="R42" s="7">
        <v>2</v>
      </c>
      <c r="S42" s="7">
        <v>8</v>
      </c>
      <c r="T42" s="7">
        <v>0</v>
      </c>
      <c r="U42" s="7">
        <v>360</v>
      </c>
      <c r="V42" s="6"/>
      <c r="W42" s="6"/>
      <c r="X42" s="9"/>
      <c r="Y42" s="9"/>
      <c r="Z42" s="9"/>
      <c r="AA42" s="10"/>
      <c r="AB42" s="10"/>
    </row>
    <row r="43" spans="1:28" ht="15.75" customHeight="1" x14ac:dyDescent="0.2">
      <c r="A43" s="6" t="s">
        <v>0</v>
      </c>
      <c r="B43" s="6" t="s">
        <v>1</v>
      </c>
      <c r="C43" s="6" t="s">
        <v>280</v>
      </c>
      <c r="D43" s="6" t="s">
        <v>281</v>
      </c>
      <c r="E43" s="8">
        <v>175</v>
      </c>
      <c r="F43" s="8">
        <v>1080</v>
      </c>
      <c r="G43" s="8">
        <f>CONVERT('working spreadsheet'!$E43,"ft","m")</f>
        <v>53.34</v>
      </c>
      <c r="H43" s="8">
        <f>CONVERT('working spreadsheet'!$F43,"ft","m")</f>
        <v>329.18400000000003</v>
      </c>
      <c r="I43" s="6" t="s">
        <v>2</v>
      </c>
      <c r="J43" s="6"/>
      <c r="K43" s="6">
        <v>25</v>
      </c>
      <c r="L43" s="6">
        <v>90</v>
      </c>
      <c r="M43" s="6">
        <v>27</v>
      </c>
      <c r="N43" s="6">
        <v>85</v>
      </c>
      <c r="O43" s="6" t="s">
        <v>199</v>
      </c>
      <c r="P43" s="6">
        <v>0</v>
      </c>
      <c r="Q43" s="6">
        <v>16</v>
      </c>
      <c r="R43" s="6">
        <v>0</v>
      </c>
      <c r="S43" s="6">
        <f>16*0.4</f>
        <v>6.4</v>
      </c>
      <c r="T43" s="6">
        <v>0</v>
      </c>
      <c r="U43" s="6">
        <v>360</v>
      </c>
      <c r="V43" s="6" t="s">
        <v>232</v>
      </c>
      <c r="W43" s="6" t="s">
        <v>282</v>
      </c>
      <c r="X43" s="9"/>
      <c r="Y43" s="9"/>
      <c r="Z43" s="9"/>
      <c r="AA43" s="10"/>
      <c r="AB43" s="10"/>
    </row>
    <row r="44" spans="1:28" ht="15.75" customHeight="1" x14ac:dyDescent="0.2">
      <c r="A44" s="16" t="s">
        <v>3</v>
      </c>
      <c r="B44" s="16" t="s">
        <v>4</v>
      </c>
      <c r="C44" s="16" t="s">
        <v>283</v>
      </c>
      <c r="D44" s="16" t="s">
        <v>284</v>
      </c>
      <c r="E44" s="17">
        <v>1190</v>
      </c>
      <c r="F44" s="17">
        <v>1220</v>
      </c>
      <c r="G44" s="8">
        <f>CONVERT('working spreadsheet'!$E44,"ft","m")</f>
        <v>362.71199999999999</v>
      </c>
      <c r="H44" s="8">
        <f>CONVERT('working spreadsheet'!$F44,"ft","m")</f>
        <v>371.85599999999999</v>
      </c>
      <c r="I44" s="18"/>
      <c r="J44" s="16"/>
      <c r="K44" s="16">
        <v>25</v>
      </c>
      <c r="L44" s="16">
        <v>95</v>
      </c>
      <c r="M44" s="16">
        <v>25</v>
      </c>
      <c r="N44" s="16">
        <v>75</v>
      </c>
      <c r="O44" s="16" t="s">
        <v>285</v>
      </c>
      <c r="P44" s="16"/>
      <c r="Q44" s="16"/>
      <c r="R44" s="16">
        <v>1</v>
      </c>
      <c r="S44" s="16">
        <v>16</v>
      </c>
      <c r="T44" s="16">
        <v>0</v>
      </c>
      <c r="U44" s="16">
        <v>360</v>
      </c>
      <c r="V44" s="16"/>
      <c r="W44" s="16"/>
      <c r="X44" s="19"/>
      <c r="Y44" s="19"/>
      <c r="Z44" s="19"/>
      <c r="AA44" s="20"/>
      <c r="AB44" s="20"/>
    </row>
    <row r="45" spans="1:28" ht="15.75" customHeight="1" x14ac:dyDescent="0.2">
      <c r="A45" s="6" t="s">
        <v>3</v>
      </c>
      <c r="B45" s="6" t="s">
        <v>6</v>
      </c>
      <c r="C45" s="9" t="s">
        <v>286</v>
      </c>
      <c r="D45" s="9" t="s">
        <v>287</v>
      </c>
      <c r="E45" s="8">
        <v>1345</v>
      </c>
      <c r="F45" s="8">
        <v>1375</v>
      </c>
      <c r="G45" s="8">
        <f>CONVERT('working spreadsheet'!$E45,"ft","m")</f>
        <v>409.95600000000002</v>
      </c>
      <c r="H45" s="8">
        <f>CONVERT('working spreadsheet'!$F45,"ft","m")</f>
        <v>419.1</v>
      </c>
      <c r="I45" s="6" t="s">
        <v>7</v>
      </c>
      <c r="J45" s="6" t="s">
        <v>288</v>
      </c>
      <c r="K45" s="6">
        <v>35</v>
      </c>
      <c r="L45" s="6">
        <v>85</v>
      </c>
      <c r="M45" s="6">
        <v>20</v>
      </c>
      <c r="N45" s="6">
        <v>60</v>
      </c>
      <c r="O45" s="6" t="s">
        <v>285</v>
      </c>
      <c r="P45" s="6"/>
      <c r="Q45" s="6"/>
      <c r="R45" s="6">
        <v>0</v>
      </c>
      <c r="S45" s="6">
        <v>8</v>
      </c>
      <c r="T45" s="6">
        <v>0</v>
      </c>
      <c r="U45" s="6">
        <v>360</v>
      </c>
      <c r="V45" s="6" t="s">
        <v>289</v>
      </c>
      <c r="W45" s="6"/>
      <c r="X45" s="9"/>
      <c r="Y45" s="9"/>
      <c r="Z45" s="9"/>
      <c r="AA45" s="10"/>
      <c r="AB45" s="10"/>
    </row>
    <row r="46" spans="1:28" ht="15.75" customHeight="1" x14ac:dyDescent="0.2">
      <c r="A46" s="6" t="s">
        <v>3</v>
      </c>
      <c r="B46" s="6" t="s">
        <v>8</v>
      </c>
      <c r="C46" s="6" t="s">
        <v>290</v>
      </c>
      <c r="D46" s="6" t="s">
        <v>291</v>
      </c>
      <c r="E46" s="8">
        <v>1507</v>
      </c>
      <c r="F46" s="8">
        <v>1537</v>
      </c>
      <c r="G46" s="8">
        <f>CONVERT('working spreadsheet'!$E46,"ft","m")</f>
        <v>459.33359999999999</v>
      </c>
      <c r="H46" s="8">
        <f>CONVERT('working spreadsheet'!$F46,"ft","m")</f>
        <v>468.4776</v>
      </c>
      <c r="I46" s="6" t="s">
        <v>9</v>
      </c>
      <c r="J46" s="6" t="s">
        <v>292</v>
      </c>
      <c r="K46" s="6">
        <v>55</v>
      </c>
      <c r="L46" s="6">
        <v>85</v>
      </c>
      <c r="M46" s="6">
        <v>25</v>
      </c>
      <c r="N46" s="6">
        <v>60</v>
      </c>
      <c r="O46" s="6" t="s">
        <v>285</v>
      </c>
      <c r="P46" s="6"/>
      <c r="Q46" s="6"/>
      <c r="R46" s="6">
        <v>0</v>
      </c>
      <c r="S46" s="6">
        <v>13</v>
      </c>
      <c r="T46" s="6">
        <v>0</v>
      </c>
      <c r="U46" s="6">
        <v>360</v>
      </c>
      <c r="V46" s="6" t="s">
        <v>293</v>
      </c>
      <c r="W46" s="6"/>
      <c r="X46" s="9"/>
      <c r="Y46" s="9"/>
      <c r="Z46" s="9"/>
      <c r="AA46" s="10"/>
      <c r="AB46" s="10"/>
    </row>
    <row r="47" spans="1:28" ht="15.75" customHeight="1" x14ac:dyDescent="0.2">
      <c r="A47" s="6" t="s">
        <v>113</v>
      </c>
      <c r="B47" s="6" t="s">
        <v>114</v>
      </c>
      <c r="C47" s="6" t="s">
        <v>294</v>
      </c>
      <c r="D47" s="6" t="s">
        <v>295</v>
      </c>
      <c r="E47" s="8">
        <v>970</v>
      </c>
      <c r="F47" s="8">
        <v>1000</v>
      </c>
      <c r="G47" s="8">
        <f>CONVERT('working spreadsheet'!$E47,"ft","m")</f>
        <v>295.65600000000001</v>
      </c>
      <c r="H47" s="8">
        <f>CONVERT('working spreadsheet'!$F47,"ft","m")</f>
        <v>304.8</v>
      </c>
      <c r="I47" s="6" t="s">
        <v>296</v>
      </c>
      <c r="J47" s="6"/>
      <c r="K47" s="6">
        <v>30</v>
      </c>
      <c r="L47" s="6">
        <v>89</v>
      </c>
      <c r="M47" s="6">
        <v>20</v>
      </c>
      <c r="N47" s="6">
        <v>65</v>
      </c>
      <c r="O47" s="6" t="s">
        <v>297</v>
      </c>
      <c r="P47" s="6">
        <v>0</v>
      </c>
      <c r="Q47" s="6">
        <v>20</v>
      </c>
      <c r="R47" s="6">
        <v>0</v>
      </c>
      <c r="S47" s="6">
        <v>8</v>
      </c>
      <c r="T47" s="6">
        <v>112.5</v>
      </c>
      <c r="U47" s="6">
        <v>337.5</v>
      </c>
      <c r="V47" s="6"/>
      <c r="W47" s="6"/>
      <c r="X47" s="9"/>
      <c r="Y47" s="9"/>
      <c r="Z47" s="9"/>
      <c r="AA47" s="10"/>
      <c r="AB47" s="10"/>
    </row>
    <row r="48" spans="1:28" ht="15.75" customHeight="1" x14ac:dyDescent="0.2">
      <c r="A48" s="6" t="s">
        <v>113</v>
      </c>
      <c r="B48" s="6" t="s">
        <v>116</v>
      </c>
      <c r="C48" s="6" t="s">
        <v>298</v>
      </c>
      <c r="D48" s="6" t="s">
        <v>299</v>
      </c>
      <c r="E48" s="8">
        <v>680</v>
      </c>
      <c r="F48" s="8">
        <v>1000</v>
      </c>
      <c r="G48" s="8">
        <f>CONVERT('working spreadsheet'!$E48,"ft","m")</f>
        <v>207.26400000000001</v>
      </c>
      <c r="H48" s="8">
        <f>CONVERT('working spreadsheet'!$F48,"ft","m")</f>
        <v>304.8</v>
      </c>
      <c r="I48" s="6" t="s">
        <v>117</v>
      </c>
      <c r="J48" s="6" t="s">
        <v>300</v>
      </c>
      <c r="K48" s="6">
        <v>0</v>
      </c>
      <c r="L48" s="6">
        <v>90</v>
      </c>
      <c r="M48" s="6">
        <v>20</v>
      </c>
      <c r="N48" s="6">
        <v>65</v>
      </c>
      <c r="O48" s="6" t="s">
        <v>196</v>
      </c>
      <c r="P48" s="6"/>
      <c r="Q48" s="6"/>
      <c r="R48" s="6">
        <v>0</v>
      </c>
      <c r="S48" s="6">
        <v>6.6</v>
      </c>
      <c r="T48" s="6">
        <v>0</v>
      </c>
      <c r="U48" s="6">
        <v>360</v>
      </c>
      <c r="V48" s="6" t="s">
        <v>301</v>
      </c>
      <c r="W48" s="6"/>
      <c r="X48" s="9"/>
      <c r="Y48" s="9"/>
      <c r="Z48" s="9"/>
      <c r="AA48" s="10"/>
      <c r="AB48" s="10"/>
    </row>
    <row r="49" spans="1:28" ht="15.75" customHeight="1" x14ac:dyDescent="0.2">
      <c r="A49" s="6" t="s">
        <v>113</v>
      </c>
      <c r="B49" s="6" t="s">
        <v>118</v>
      </c>
      <c r="C49" s="6" t="s">
        <v>302</v>
      </c>
      <c r="D49" s="6" t="s">
        <v>303</v>
      </c>
      <c r="E49" s="8">
        <v>1232</v>
      </c>
      <c r="F49" s="8">
        <v>1262</v>
      </c>
      <c r="G49" s="8">
        <f>CONVERT('working spreadsheet'!$E49,"ft","m")</f>
        <v>375.5136</v>
      </c>
      <c r="H49" s="8">
        <f>CONVERT('working spreadsheet'!$F49,"ft","m")</f>
        <v>384.6576</v>
      </c>
      <c r="I49" s="6" t="s">
        <v>119</v>
      </c>
      <c r="J49" s="6"/>
      <c r="K49" s="6">
        <v>0</v>
      </c>
      <c r="L49" s="6">
        <v>80</v>
      </c>
      <c r="M49" s="6">
        <v>30</v>
      </c>
      <c r="N49" s="6">
        <v>65</v>
      </c>
      <c r="O49" s="6" t="s">
        <v>196</v>
      </c>
      <c r="P49" s="6"/>
      <c r="Q49" s="6"/>
      <c r="R49" s="6">
        <v>1</v>
      </c>
      <c r="S49" s="6">
        <v>6</v>
      </c>
      <c r="T49" s="6">
        <v>0</v>
      </c>
      <c r="U49" s="6">
        <v>360</v>
      </c>
      <c r="V49" s="6" t="s">
        <v>232</v>
      </c>
      <c r="W49" s="6"/>
      <c r="X49" s="9"/>
      <c r="Y49" s="9"/>
      <c r="Z49" s="9"/>
      <c r="AA49" s="10"/>
      <c r="AB49" s="10"/>
    </row>
    <row r="50" spans="1:28" ht="15.75" customHeight="1" x14ac:dyDescent="0.2">
      <c r="A50" s="6" t="s">
        <v>113</v>
      </c>
      <c r="B50" s="6" t="s">
        <v>120</v>
      </c>
      <c r="C50" s="6" t="s">
        <v>304</v>
      </c>
      <c r="D50" s="6" t="s">
        <v>305</v>
      </c>
      <c r="E50" s="8">
        <v>920</v>
      </c>
      <c r="F50" s="8">
        <v>1240</v>
      </c>
      <c r="G50" s="8">
        <f>CONVERT('working spreadsheet'!$E50,"ft","m")</f>
        <v>280.416</v>
      </c>
      <c r="H50" s="8">
        <f>CONVERT('working spreadsheet'!$F50,"ft","m")</f>
        <v>377.952</v>
      </c>
      <c r="I50" s="6" t="s">
        <v>119</v>
      </c>
      <c r="J50" s="6" t="s">
        <v>306</v>
      </c>
      <c r="K50" s="6">
        <v>30</v>
      </c>
      <c r="L50" s="6">
        <v>85</v>
      </c>
      <c r="M50" s="6">
        <v>20</v>
      </c>
      <c r="N50" s="6">
        <v>60</v>
      </c>
      <c r="O50" s="6" t="s">
        <v>196</v>
      </c>
      <c r="P50" s="6"/>
      <c r="Q50" s="6"/>
      <c r="R50" s="6">
        <v>0</v>
      </c>
      <c r="S50" s="6">
        <v>6</v>
      </c>
      <c r="T50" s="6">
        <v>213</v>
      </c>
      <c r="U50" s="6">
        <v>281</v>
      </c>
      <c r="V50" s="6" t="s">
        <v>307</v>
      </c>
      <c r="W50" s="6"/>
      <c r="X50" s="9"/>
      <c r="Y50" s="9"/>
      <c r="Z50" s="9"/>
      <c r="AA50" s="10"/>
      <c r="AB50" s="10"/>
    </row>
    <row r="51" spans="1:28" ht="15.75" customHeight="1" x14ac:dyDescent="0.2">
      <c r="A51" s="6" t="s">
        <v>308</v>
      </c>
      <c r="B51" s="6" t="s">
        <v>121</v>
      </c>
      <c r="C51" s="6" t="s">
        <v>294</v>
      </c>
      <c r="D51" s="6" t="s">
        <v>309</v>
      </c>
      <c r="E51" s="8">
        <v>1488</v>
      </c>
      <c r="F51" s="8">
        <v>1518</v>
      </c>
      <c r="G51" s="8">
        <f>CONVERT('working spreadsheet'!$E51,"ft","m")</f>
        <v>453.54239999999999</v>
      </c>
      <c r="H51" s="8">
        <f>CONVERT('working spreadsheet'!$F51,"ft","m")</f>
        <v>462.68639999999999</v>
      </c>
      <c r="I51" s="6" t="s">
        <v>122</v>
      </c>
      <c r="J51" s="6" t="s">
        <v>310</v>
      </c>
      <c r="K51" s="6">
        <v>30</v>
      </c>
      <c r="L51" s="6">
        <v>89</v>
      </c>
      <c r="M51" s="6">
        <v>20</v>
      </c>
      <c r="N51" s="7">
        <v>65</v>
      </c>
      <c r="O51" s="6" t="s">
        <v>199</v>
      </c>
      <c r="P51" s="6">
        <v>0</v>
      </c>
      <c r="Q51" s="6">
        <v>20</v>
      </c>
      <c r="R51" s="6">
        <v>0</v>
      </c>
      <c r="S51" s="6">
        <v>8</v>
      </c>
      <c r="T51" s="6">
        <v>123</v>
      </c>
      <c r="U51" s="6">
        <v>326</v>
      </c>
      <c r="V51" s="6" t="s">
        <v>311</v>
      </c>
      <c r="W51" s="6"/>
      <c r="X51" s="9"/>
      <c r="Y51" s="9"/>
      <c r="Z51" s="9"/>
      <c r="AA51" s="10"/>
      <c r="AB51" s="10"/>
    </row>
    <row r="52" spans="1:28" ht="15.75" customHeight="1" x14ac:dyDescent="0.2">
      <c r="A52" s="6" t="s">
        <v>140</v>
      </c>
      <c r="B52" s="6" t="s">
        <v>141</v>
      </c>
      <c r="C52" s="7" t="s">
        <v>312</v>
      </c>
      <c r="D52" s="7" t="s">
        <v>313</v>
      </c>
      <c r="E52" s="8">
        <v>0</v>
      </c>
      <c r="F52" s="8">
        <v>30</v>
      </c>
      <c r="G52" s="8">
        <f>CONVERT('working spreadsheet'!$E52,"ft","m")</f>
        <v>0</v>
      </c>
      <c r="H52" s="8">
        <f>CONVERT('working spreadsheet'!$F52,"ft","m")</f>
        <v>9.1440000000000001</v>
      </c>
      <c r="I52" s="8" t="s">
        <v>142</v>
      </c>
      <c r="J52" s="6"/>
      <c r="K52" s="6">
        <v>35</v>
      </c>
      <c r="L52" s="6">
        <v>95</v>
      </c>
      <c r="M52" s="6">
        <v>28</v>
      </c>
      <c r="N52" s="6">
        <v>90</v>
      </c>
      <c r="O52" s="6" t="s">
        <v>196</v>
      </c>
      <c r="P52" s="6"/>
      <c r="Q52" s="6"/>
      <c r="R52" s="7">
        <v>2</v>
      </c>
      <c r="S52" s="7">
        <v>8</v>
      </c>
      <c r="T52" s="7">
        <v>123.75</v>
      </c>
      <c r="U52" s="7">
        <v>326.25</v>
      </c>
      <c r="V52" s="6"/>
      <c r="W52" s="6"/>
      <c r="X52" s="9"/>
      <c r="Y52" s="9"/>
      <c r="Z52" s="9"/>
      <c r="AA52" s="10"/>
      <c r="AB52" s="10"/>
    </row>
    <row r="53" spans="1:28" ht="15.75" customHeight="1" x14ac:dyDescent="0.2">
      <c r="A53" s="6" t="s">
        <v>58</v>
      </c>
      <c r="B53" s="6" t="s">
        <v>59</v>
      </c>
      <c r="C53" s="6" t="s">
        <v>314</v>
      </c>
      <c r="D53" s="6" t="s">
        <v>315</v>
      </c>
      <c r="E53" s="8">
        <v>9560</v>
      </c>
      <c r="F53" s="8">
        <v>9590</v>
      </c>
      <c r="G53" s="8">
        <f>CONVERT('working spreadsheet'!$E53,"ft","m")</f>
        <v>2913.8879999999999</v>
      </c>
      <c r="H53" s="8">
        <f>CONVERT('working spreadsheet'!$F53,"ft","m")</f>
        <v>2923.0320000000002</v>
      </c>
      <c r="I53" s="6" t="s">
        <v>60</v>
      </c>
      <c r="J53" s="6"/>
      <c r="K53" s="6">
        <v>40</v>
      </c>
      <c r="L53" s="6">
        <v>85</v>
      </c>
      <c r="M53" s="6">
        <v>10</v>
      </c>
      <c r="N53" s="6">
        <v>35</v>
      </c>
      <c r="O53" s="6" t="s">
        <v>199</v>
      </c>
      <c r="P53" s="6">
        <v>0</v>
      </c>
      <c r="Q53" s="6">
        <v>15</v>
      </c>
      <c r="R53" s="6">
        <v>0</v>
      </c>
      <c r="S53" s="6">
        <v>6</v>
      </c>
      <c r="T53" s="6">
        <v>168.75</v>
      </c>
      <c r="U53" s="6">
        <v>360</v>
      </c>
      <c r="V53" s="6"/>
      <c r="W53" s="6"/>
      <c r="X53" s="9"/>
      <c r="Y53" s="9"/>
      <c r="Z53" s="9"/>
      <c r="AA53" s="10"/>
      <c r="AB53" s="10"/>
    </row>
    <row r="54" spans="1:28" ht="15.75" customHeight="1" x14ac:dyDescent="0.2">
      <c r="A54" s="6" t="s">
        <v>145</v>
      </c>
      <c r="B54" s="6" t="s">
        <v>146</v>
      </c>
      <c r="C54" s="7" t="s">
        <v>316</v>
      </c>
      <c r="D54" s="7" t="s">
        <v>317</v>
      </c>
      <c r="E54" s="8">
        <v>1900</v>
      </c>
      <c r="F54" s="8">
        <v>1960</v>
      </c>
      <c r="G54" s="8">
        <f>CONVERT('working spreadsheet'!$E54,"ft","m")</f>
        <v>579.12</v>
      </c>
      <c r="H54" s="8">
        <f>CONVERT('working spreadsheet'!$F54,"ft","m")</f>
        <v>597.40800000000002</v>
      </c>
      <c r="I54" s="8" t="s">
        <v>147</v>
      </c>
      <c r="J54" s="6" t="s">
        <v>318</v>
      </c>
      <c r="K54" s="6">
        <v>0</v>
      </c>
      <c r="L54" s="6">
        <v>90</v>
      </c>
      <c r="M54" s="6">
        <v>25</v>
      </c>
      <c r="N54" s="6">
        <v>60</v>
      </c>
      <c r="O54" s="6" t="s">
        <v>199</v>
      </c>
      <c r="P54" s="6">
        <v>0</v>
      </c>
      <c r="Q54" s="6">
        <v>18</v>
      </c>
      <c r="R54" s="7">
        <v>0</v>
      </c>
      <c r="S54" s="7">
        <f>18*0.4</f>
        <v>7.2</v>
      </c>
      <c r="T54" s="7">
        <v>213.75</v>
      </c>
      <c r="U54" s="7">
        <v>360</v>
      </c>
      <c r="V54" s="6"/>
      <c r="W54" s="6" t="s">
        <v>319</v>
      </c>
      <c r="X54" s="9"/>
      <c r="Y54" s="9"/>
      <c r="Z54" s="9"/>
      <c r="AA54" s="10"/>
      <c r="AB54" s="10"/>
    </row>
    <row r="55" spans="1:28" ht="15.75" customHeight="1" x14ac:dyDescent="0.2">
      <c r="A55" s="6" t="s">
        <v>148</v>
      </c>
      <c r="B55" s="6" t="s">
        <v>149</v>
      </c>
      <c r="C55" s="6" t="s">
        <v>320</v>
      </c>
      <c r="D55" s="6" t="s">
        <v>321</v>
      </c>
      <c r="E55" s="8">
        <v>2150</v>
      </c>
      <c r="F55" s="8">
        <v>2200</v>
      </c>
      <c r="G55" s="8">
        <f>CONVERT('working spreadsheet'!$E55,"ft","m")</f>
        <v>655.32000000000005</v>
      </c>
      <c r="H55" s="8">
        <f>CONVERT('working spreadsheet'!$F55,"ft","m")</f>
        <v>670.56</v>
      </c>
      <c r="I55" s="6" t="s">
        <v>150</v>
      </c>
      <c r="J55" s="6"/>
      <c r="K55" s="6">
        <v>35</v>
      </c>
      <c r="L55" s="6">
        <v>85</v>
      </c>
      <c r="M55" s="6">
        <v>30</v>
      </c>
      <c r="N55" s="6">
        <v>60</v>
      </c>
      <c r="O55" s="6"/>
      <c r="P55" s="6">
        <v>5</v>
      </c>
      <c r="Q55" s="6">
        <v>20</v>
      </c>
      <c r="R55" s="6">
        <v>2</v>
      </c>
      <c r="S55" s="6">
        <v>8</v>
      </c>
      <c r="T55" s="6">
        <v>0</v>
      </c>
      <c r="U55" s="6">
        <v>360</v>
      </c>
      <c r="V55" s="6"/>
      <c r="W55" s="6"/>
      <c r="X55" s="9"/>
      <c r="Y55" s="9"/>
      <c r="Z55" s="9"/>
      <c r="AA55" s="10"/>
      <c r="AB55" s="10"/>
    </row>
    <row r="56" spans="1:28" ht="15.75" customHeight="1" x14ac:dyDescent="0.2">
      <c r="A56" s="6" t="s">
        <v>10</v>
      </c>
      <c r="B56" s="6" t="s">
        <v>11</v>
      </c>
      <c r="C56" s="6" t="s">
        <v>322</v>
      </c>
      <c r="D56" s="6" t="s">
        <v>323</v>
      </c>
      <c r="E56" s="8">
        <v>6127</v>
      </c>
      <c r="F56" s="8">
        <v>6157</v>
      </c>
      <c r="G56" s="8">
        <f>CONVERT('working spreadsheet'!$E56,"ft","m")</f>
        <v>1867.5096000000001</v>
      </c>
      <c r="H56" s="8">
        <f>CONVERT('working spreadsheet'!$F56,"ft","m")</f>
        <v>1876.6536000000001</v>
      </c>
      <c r="I56" s="6" t="s">
        <v>12</v>
      </c>
      <c r="J56" s="6" t="s">
        <v>12</v>
      </c>
      <c r="K56" s="6">
        <v>20</v>
      </c>
      <c r="L56" s="6">
        <v>80</v>
      </c>
      <c r="M56" s="6">
        <v>20</v>
      </c>
      <c r="N56" s="6">
        <v>45</v>
      </c>
      <c r="O56" s="6" t="s">
        <v>196</v>
      </c>
      <c r="P56" s="6"/>
      <c r="Q56" s="6"/>
      <c r="R56" s="6">
        <v>0</v>
      </c>
      <c r="S56" s="6">
        <v>10</v>
      </c>
      <c r="T56" s="6">
        <v>0</v>
      </c>
      <c r="U56" s="6">
        <v>360</v>
      </c>
      <c r="V56" s="6" t="s">
        <v>324</v>
      </c>
      <c r="W56" s="6" t="s">
        <v>325</v>
      </c>
      <c r="X56" s="9"/>
      <c r="Y56" s="9"/>
      <c r="Z56" s="9"/>
      <c r="AA56" s="10"/>
      <c r="AB56" s="10"/>
    </row>
    <row r="57" spans="1:28" ht="15.75" customHeight="1" x14ac:dyDescent="0.2">
      <c r="A57" s="6" t="s">
        <v>61</v>
      </c>
      <c r="B57" s="6" t="s">
        <v>62</v>
      </c>
      <c r="C57" s="6" t="s">
        <v>326</v>
      </c>
      <c r="D57" s="6" t="s">
        <v>327</v>
      </c>
      <c r="E57" s="8">
        <v>8390</v>
      </c>
      <c r="F57" s="8">
        <v>8420</v>
      </c>
      <c r="G57" s="8">
        <f>CONVERT('working spreadsheet'!$E57,"ft","m")</f>
        <v>2557.2719999999999</v>
      </c>
      <c r="H57" s="8">
        <f>CONVERT('working spreadsheet'!$F57,"ft","m")</f>
        <v>2566.4160000000002</v>
      </c>
      <c r="I57" s="6" t="s">
        <v>63</v>
      </c>
      <c r="J57" s="6"/>
      <c r="K57" s="6">
        <v>35</v>
      </c>
      <c r="L57" s="6">
        <v>90</v>
      </c>
      <c r="M57" s="6">
        <v>20</v>
      </c>
      <c r="N57" s="6">
        <v>70</v>
      </c>
      <c r="O57" s="6" t="s">
        <v>196</v>
      </c>
      <c r="P57" s="6"/>
      <c r="Q57" s="6"/>
      <c r="R57" s="6">
        <v>0</v>
      </c>
      <c r="S57" s="6">
        <v>12</v>
      </c>
      <c r="T57" s="6">
        <v>0</v>
      </c>
      <c r="U57" s="6">
        <v>360</v>
      </c>
      <c r="V57" s="6"/>
      <c r="W57" s="6"/>
      <c r="X57" s="9"/>
      <c r="Y57" s="9"/>
      <c r="Z57" s="9"/>
      <c r="AA57" s="10"/>
      <c r="AB57" s="10"/>
    </row>
    <row r="58" spans="1:28" ht="15.75" customHeight="1" x14ac:dyDescent="0.2">
      <c r="A58" s="6" t="s">
        <v>61</v>
      </c>
      <c r="B58" s="6" t="s">
        <v>64</v>
      </c>
      <c r="C58" s="7" t="s">
        <v>328</v>
      </c>
      <c r="D58" s="7" t="s">
        <v>329</v>
      </c>
      <c r="E58" s="8">
        <v>6200</v>
      </c>
      <c r="F58" s="8">
        <v>8500</v>
      </c>
      <c r="G58" s="8">
        <f>CONVERT('working spreadsheet'!$E58,"ft","m")</f>
        <v>1889.76</v>
      </c>
      <c r="H58" s="8">
        <f>CONVERT('working spreadsheet'!$F58,"ft","m")</f>
        <v>2590.8000000000002</v>
      </c>
      <c r="I58" s="6" t="s">
        <v>65</v>
      </c>
      <c r="J58" s="6" t="s">
        <v>65</v>
      </c>
      <c r="K58" s="6">
        <v>45</v>
      </c>
      <c r="L58" s="6">
        <v>80</v>
      </c>
      <c r="M58" s="6">
        <v>10</v>
      </c>
      <c r="N58" s="6">
        <v>30</v>
      </c>
      <c r="O58" s="6" t="s">
        <v>196</v>
      </c>
      <c r="P58" s="6"/>
      <c r="Q58" s="6"/>
      <c r="R58" s="6">
        <v>2</v>
      </c>
      <c r="S58" s="6">
        <v>8</v>
      </c>
      <c r="T58" s="6">
        <v>0</v>
      </c>
      <c r="U58" s="6">
        <v>360</v>
      </c>
      <c r="V58" s="6" t="s">
        <v>232</v>
      </c>
      <c r="W58" s="6"/>
      <c r="X58" s="9"/>
      <c r="Y58" s="9"/>
      <c r="Z58" s="9"/>
      <c r="AA58" s="10"/>
      <c r="AB58" s="10"/>
    </row>
    <row r="59" spans="1:28" ht="15.75" customHeight="1" x14ac:dyDescent="0.2">
      <c r="A59" s="6" t="s">
        <v>61</v>
      </c>
      <c r="B59" s="6" t="s">
        <v>165</v>
      </c>
      <c r="C59" s="7" t="s">
        <v>330</v>
      </c>
      <c r="D59" s="7" t="s">
        <v>331</v>
      </c>
      <c r="E59" s="8">
        <v>6880</v>
      </c>
      <c r="F59" s="8">
        <v>7370</v>
      </c>
      <c r="G59" s="8">
        <f>CONVERT('working spreadsheet'!$E59,"ft","m")</f>
        <v>2097.0239999999999</v>
      </c>
      <c r="H59" s="8">
        <f>CONVERT('working spreadsheet'!$F59,"ft","m")</f>
        <v>2246.3760000000002</v>
      </c>
      <c r="I59" s="8" t="s">
        <v>166</v>
      </c>
      <c r="J59" s="6" t="s">
        <v>332</v>
      </c>
      <c r="K59" s="6">
        <v>50</v>
      </c>
      <c r="L59" s="6">
        <v>75</v>
      </c>
      <c r="M59" s="6">
        <v>20</v>
      </c>
      <c r="N59" s="6">
        <v>35</v>
      </c>
      <c r="O59" s="6" t="s">
        <v>196</v>
      </c>
      <c r="P59" s="6"/>
      <c r="Q59" s="6"/>
      <c r="R59" s="7">
        <v>0</v>
      </c>
      <c r="S59" s="7">
        <v>4</v>
      </c>
      <c r="T59" s="7">
        <v>0</v>
      </c>
      <c r="U59" s="7">
        <v>360</v>
      </c>
      <c r="V59" s="6"/>
      <c r="W59" s="6"/>
      <c r="X59" s="9"/>
      <c r="Y59" s="9"/>
      <c r="Z59" s="9"/>
      <c r="AA59" s="10"/>
      <c r="AB59" s="10"/>
    </row>
    <row r="60" spans="1:28" ht="15.75" customHeight="1" x14ac:dyDescent="0.2">
      <c r="A60" s="6" t="s">
        <v>61</v>
      </c>
      <c r="B60" s="6" t="s">
        <v>167</v>
      </c>
      <c r="C60" s="6" t="s">
        <v>333</v>
      </c>
      <c r="D60" s="6" t="s">
        <v>334</v>
      </c>
      <c r="E60" s="8">
        <v>9400</v>
      </c>
      <c r="F60" s="8">
        <v>9430</v>
      </c>
      <c r="G60" s="8">
        <f>CONVERT('working spreadsheet'!$E60,"ft","m")</f>
        <v>2865.12</v>
      </c>
      <c r="H60" s="8">
        <f>CONVERT('working spreadsheet'!$F60,"ft","m")</f>
        <v>2874.2640000000001</v>
      </c>
      <c r="I60" s="6" t="s">
        <v>168</v>
      </c>
      <c r="J60" s="6"/>
      <c r="K60" s="6">
        <v>45</v>
      </c>
      <c r="L60" s="6">
        <v>80</v>
      </c>
      <c r="M60" s="6">
        <v>15</v>
      </c>
      <c r="N60" s="6">
        <v>50</v>
      </c>
      <c r="O60" s="6" t="s">
        <v>196</v>
      </c>
      <c r="P60" s="6"/>
      <c r="Q60" s="6"/>
      <c r="R60" s="6">
        <v>0</v>
      </c>
      <c r="S60" s="6">
        <v>6</v>
      </c>
      <c r="T60" s="6">
        <v>0</v>
      </c>
      <c r="U60" s="6">
        <v>360</v>
      </c>
      <c r="V60" s="6"/>
      <c r="W60" s="6"/>
      <c r="X60" s="9"/>
      <c r="Y60" s="9"/>
      <c r="Z60" s="9"/>
      <c r="AA60" s="10"/>
      <c r="AB60" s="10"/>
    </row>
    <row r="61" spans="1:28" ht="15.75" customHeight="1" x14ac:dyDescent="0.2">
      <c r="A61" s="6" t="s">
        <v>61</v>
      </c>
      <c r="B61" s="6" t="s">
        <v>66</v>
      </c>
      <c r="C61" s="6" t="s">
        <v>335</v>
      </c>
      <c r="D61" s="6" t="s">
        <v>336</v>
      </c>
      <c r="E61" s="8">
        <v>6660</v>
      </c>
      <c r="F61" s="8">
        <v>6690</v>
      </c>
      <c r="G61" s="8">
        <f>CONVERT('working spreadsheet'!$E61,"ft","m")</f>
        <v>2029.9680000000001</v>
      </c>
      <c r="H61" s="8">
        <f>CONVERT('working spreadsheet'!$F61,"ft","m")</f>
        <v>2039.1120000000001</v>
      </c>
      <c r="I61" s="6" t="s">
        <v>67</v>
      </c>
      <c r="J61" s="6"/>
      <c r="K61" s="6">
        <v>40</v>
      </c>
      <c r="L61" s="6">
        <v>80</v>
      </c>
      <c r="M61" s="6">
        <v>15</v>
      </c>
      <c r="N61" s="6">
        <v>40</v>
      </c>
      <c r="O61" s="6" t="s">
        <v>199</v>
      </c>
      <c r="P61" s="6">
        <v>0</v>
      </c>
      <c r="Q61" s="6">
        <v>20</v>
      </c>
      <c r="R61" s="6">
        <v>0</v>
      </c>
      <c r="S61" s="6">
        <v>8</v>
      </c>
      <c r="T61" s="6">
        <v>0</v>
      </c>
      <c r="U61" s="6">
        <v>360</v>
      </c>
      <c r="V61" s="6"/>
      <c r="W61" s="6"/>
      <c r="X61" s="9"/>
      <c r="Y61" s="9"/>
      <c r="Z61" s="9"/>
      <c r="AA61" s="10"/>
      <c r="AB61" s="10"/>
    </row>
    <row r="62" spans="1:28" ht="15.75" customHeight="1" x14ac:dyDescent="0.2">
      <c r="A62" s="6" t="s">
        <v>61</v>
      </c>
      <c r="B62" s="6" t="s">
        <v>68</v>
      </c>
      <c r="C62" s="6" t="s">
        <v>337</v>
      </c>
      <c r="D62" s="6" t="s">
        <v>338</v>
      </c>
      <c r="E62" s="8">
        <v>6000</v>
      </c>
      <c r="F62" s="8">
        <v>13103</v>
      </c>
      <c r="G62" s="8">
        <f>CONVERT('working spreadsheet'!$E62,"ft","m")</f>
        <v>1828.8</v>
      </c>
      <c r="H62" s="8">
        <f>CONVERT('working spreadsheet'!$F62,"ft","m")</f>
        <v>3993.7944000000002</v>
      </c>
      <c r="I62" s="6" t="s">
        <v>69</v>
      </c>
      <c r="J62" s="6" t="s">
        <v>339</v>
      </c>
      <c r="K62" s="6">
        <v>30</v>
      </c>
      <c r="L62" s="6">
        <v>85</v>
      </c>
      <c r="M62" s="6">
        <v>10</v>
      </c>
      <c r="N62" s="6">
        <v>60</v>
      </c>
      <c r="O62" s="6" t="s">
        <v>196</v>
      </c>
      <c r="P62" s="6"/>
      <c r="Q62" s="6"/>
      <c r="R62" s="7">
        <v>0</v>
      </c>
      <c r="S62" s="7">
        <v>10</v>
      </c>
      <c r="T62" s="7">
        <v>0</v>
      </c>
      <c r="U62" s="7">
        <v>360</v>
      </c>
      <c r="V62" s="6"/>
      <c r="W62" s="6"/>
      <c r="X62" s="9"/>
      <c r="Y62" s="9"/>
      <c r="Z62" s="9"/>
      <c r="AA62" s="10"/>
      <c r="AB62" s="10"/>
    </row>
    <row r="63" spans="1:28" ht="15.75" customHeight="1" x14ac:dyDescent="0.2">
      <c r="A63" s="6" t="s">
        <v>85</v>
      </c>
      <c r="B63" s="6" t="s">
        <v>86</v>
      </c>
      <c r="C63" s="6" t="s">
        <v>340</v>
      </c>
      <c r="D63" s="6" t="s">
        <v>341</v>
      </c>
      <c r="E63" s="8">
        <v>1081</v>
      </c>
      <c r="F63" s="8">
        <v>1830</v>
      </c>
      <c r="G63" s="8">
        <f>CONVERT('working spreadsheet'!$E63,"ft","m")</f>
        <v>329.48880000000003</v>
      </c>
      <c r="H63" s="8">
        <f>CONVERT('working spreadsheet'!$F63,"ft","m")</f>
        <v>557.78399999999999</v>
      </c>
      <c r="I63" s="6" t="s">
        <v>87</v>
      </c>
      <c r="J63" s="6" t="s">
        <v>342</v>
      </c>
      <c r="K63" s="6">
        <v>35</v>
      </c>
      <c r="L63" s="6">
        <v>85</v>
      </c>
      <c r="M63" s="6">
        <v>15</v>
      </c>
      <c r="N63" s="6">
        <v>50</v>
      </c>
      <c r="O63" s="6" t="s">
        <v>285</v>
      </c>
      <c r="P63" s="6"/>
      <c r="Q63" s="6"/>
      <c r="R63" s="6">
        <v>0</v>
      </c>
      <c r="S63" s="6">
        <v>15</v>
      </c>
      <c r="T63" s="6">
        <v>0</v>
      </c>
      <c r="U63" s="6">
        <v>360</v>
      </c>
      <c r="V63" s="6" t="s">
        <v>232</v>
      </c>
      <c r="W63" s="6"/>
      <c r="X63" s="9"/>
      <c r="Y63" s="9"/>
      <c r="Z63" s="9"/>
      <c r="AA63" s="10"/>
      <c r="AB63" s="10"/>
    </row>
    <row r="64" spans="1:28" ht="15.75" customHeight="1" x14ac:dyDescent="0.2">
      <c r="A64" s="16" t="s">
        <v>91</v>
      </c>
      <c r="B64" s="16" t="s">
        <v>92</v>
      </c>
      <c r="C64" s="16" t="s">
        <v>343</v>
      </c>
      <c r="D64" s="16" t="s">
        <v>344</v>
      </c>
      <c r="E64" s="17">
        <v>670</v>
      </c>
      <c r="F64" s="17">
        <v>1132</v>
      </c>
      <c r="G64" s="8">
        <f>CONVERT('working spreadsheet'!$E64,"ft","m")</f>
        <v>204.21600000000001</v>
      </c>
      <c r="H64" s="8">
        <f>CONVERT('working spreadsheet'!$F64,"ft","m")</f>
        <v>345.03359999999998</v>
      </c>
      <c r="I64" s="18"/>
      <c r="J64" s="16"/>
      <c r="K64" s="16">
        <v>40</v>
      </c>
      <c r="L64" s="16">
        <v>85</v>
      </c>
      <c r="M64" s="16">
        <v>20</v>
      </c>
      <c r="N64" s="16">
        <v>45</v>
      </c>
      <c r="O64" s="16" t="s">
        <v>285</v>
      </c>
      <c r="P64" s="16"/>
      <c r="Q64" s="16"/>
      <c r="R64" s="16">
        <v>1</v>
      </c>
      <c r="S64" s="16">
        <v>8</v>
      </c>
      <c r="T64" s="16">
        <v>0</v>
      </c>
      <c r="U64" s="16">
        <v>360</v>
      </c>
      <c r="V64" s="16"/>
      <c r="W64" s="21" t="s">
        <v>345</v>
      </c>
      <c r="X64" s="19"/>
      <c r="Y64" s="19"/>
      <c r="Z64" s="19"/>
      <c r="AA64" s="20"/>
      <c r="AB64" s="20"/>
    </row>
    <row r="65" spans="1:28" ht="15.75" customHeight="1" x14ac:dyDescent="0.2">
      <c r="A65" s="6" t="s">
        <v>91</v>
      </c>
      <c r="B65" s="6" t="s">
        <v>94</v>
      </c>
      <c r="C65" s="6" t="s">
        <v>346</v>
      </c>
      <c r="D65" s="6" t="s">
        <v>347</v>
      </c>
      <c r="E65" s="8">
        <v>808</v>
      </c>
      <c r="F65" s="8">
        <v>838</v>
      </c>
      <c r="G65" s="8">
        <f>CONVERT('working spreadsheet'!$E65,"ft","m")</f>
        <v>246.2784</v>
      </c>
      <c r="H65" s="8">
        <f>CONVERT('working spreadsheet'!$F65,"ft","m")</f>
        <v>255.42240000000001</v>
      </c>
      <c r="I65" s="6" t="s">
        <v>95</v>
      </c>
      <c r="J65" s="6" t="s">
        <v>348</v>
      </c>
      <c r="K65" s="6">
        <v>30</v>
      </c>
      <c r="L65" s="6">
        <v>80</v>
      </c>
      <c r="M65" s="6">
        <v>20</v>
      </c>
      <c r="N65" s="6">
        <v>75</v>
      </c>
      <c r="O65" s="6" t="s">
        <v>196</v>
      </c>
      <c r="P65" s="6"/>
      <c r="Q65" s="6"/>
      <c r="R65" s="6">
        <v>1</v>
      </c>
      <c r="S65" s="6">
        <v>10</v>
      </c>
      <c r="T65" s="6">
        <v>67.5</v>
      </c>
      <c r="U65" s="6">
        <v>247.5</v>
      </c>
      <c r="V65" s="6"/>
      <c r="W65" s="22"/>
      <c r="X65" s="23"/>
      <c r="Y65" s="23"/>
      <c r="Z65" s="23"/>
      <c r="AA65" s="24"/>
      <c r="AB65" s="24"/>
    </row>
    <row r="66" spans="1:28" ht="15.75" customHeight="1" x14ac:dyDescent="0.2">
      <c r="A66" s="6" t="s">
        <v>91</v>
      </c>
      <c r="B66" s="6" t="s">
        <v>96</v>
      </c>
      <c r="C66" s="6" t="s">
        <v>349</v>
      </c>
      <c r="D66" s="6" t="s">
        <v>350</v>
      </c>
      <c r="E66" s="8">
        <v>808</v>
      </c>
      <c r="F66" s="8">
        <v>838</v>
      </c>
      <c r="G66" s="8">
        <f>CONVERT('working spreadsheet'!$E66,"ft","m")</f>
        <v>246.2784</v>
      </c>
      <c r="H66" s="8">
        <f>CONVERT('working spreadsheet'!$F66,"ft","m")</f>
        <v>255.42240000000001</v>
      </c>
      <c r="I66" s="6" t="s">
        <v>97</v>
      </c>
      <c r="J66" s="6" t="s">
        <v>351</v>
      </c>
      <c r="K66" s="6">
        <v>30</v>
      </c>
      <c r="L66" s="6">
        <v>85</v>
      </c>
      <c r="M66" s="6">
        <v>20</v>
      </c>
      <c r="N66" s="6">
        <v>50</v>
      </c>
      <c r="O66" s="6" t="s">
        <v>196</v>
      </c>
      <c r="P66" s="6"/>
      <c r="Q66" s="6"/>
      <c r="R66" s="6">
        <v>1</v>
      </c>
      <c r="S66" s="6">
        <v>10</v>
      </c>
      <c r="T66" s="6">
        <v>67.5</v>
      </c>
      <c r="U66" s="6">
        <v>247.5</v>
      </c>
      <c r="V66" s="6"/>
      <c r="W66" s="22"/>
      <c r="X66" s="23"/>
      <c r="Y66" s="23"/>
      <c r="Z66" s="23"/>
      <c r="AA66" s="24"/>
      <c r="AB66" s="24"/>
    </row>
    <row r="67" spans="1:28" ht="15.75" customHeight="1" x14ac:dyDescent="0.2">
      <c r="A67" s="6" t="s">
        <v>151</v>
      </c>
      <c r="B67" s="6" t="s">
        <v>152</v>
      </c>
      <c r="C67" s="6" t="s">
        <v>352</v>
      </c>
      <c r="D67" s="6" t="s">
        <v>353</v>
      </c>
      <c r="E67" s="8">
        <v>5250</v>
      </c>
      <c r="F67" s="8">
        <v>5350</v>
      </c>
      <c r="G67" s="8">
        <f>CONVERT('working spreadsheet'!$E67,"ft","m")</f>
        <v>1600.2</v>
      </c>
      <c r="H67" s="8">
        <f>CONVERT('working spreadsheet'!$F67,"ft","m")</f>
        <v>1630.68</v>
      </c>
      <c r="I67" s="6" t="s">
        <v>153</v>
      </c>
      <c r="J67" s="6" t="s">
        <v>153</v>
      </c>
      <c r="K67" s="6">
        <v>40</v>
      </c>
      <c r="L67" s="6">
        <v>80</v>
      </c>
      <c r="M67" s="6">
        <v>5</v>
      </c>
      <c r="N67" s="6">
        <v>55</v>
      </c>
      <c r="O67" s="6" t="s">
        <v>196</v>
      </c>
      <c r="P67" s="6"/>
      <c r="Q67" s="6"/>
      <c r="R67" s="7">
        <v>0</v>
      </c>
      <c r="S67" s="7">
        <v>12</v>
      </c>
      <c r="T67" s="7">
        <v>0</v>
      </c>
      <c r="U67" s="7">
        <v>360</v>
      </c>
      <c r="V67" s="6" t="s">
        <v>354</v>
      </c>
      <c r="W67" s="6"/>
      <c r="X67" s="9"/>
      <c r="Y67" s="9"/>
      <c r="Z67" s="9"/>
      <c r="AA67" s="10"/>
      <c r="AB67" s="10"/>
    </row>
    <row r="68" spans="1:28" ht="15.75" customHeight="1" x14ac:dyDescent="0.2">
      <c r="A68" s="6" t="s">
        <v>13</v>
      </c>
      <c r="B68" s="6" t="s">
        <v>14</v>
      </c>
      <c r="C68" s="6" t="s">
        <v>355</v>
      </c>
      <c r="D68" s="6" t="s">
        <v>356</v>
      </c>
      <c r="E68" s="8">
        <v>1620</v>
      </c>
      <c r="F68" s="8">
        <v>2060</v>
      </c>
      <c r="G68" s="8">
        <f>CONVERT('working spreadsheet'!$E68,"ft","m")</f>
        <v>493.77600000000001</v>
      </c>
      <c r="H68" s="8">
        <f>CONVERT('working spreadsheet'!$F68,"ft","m")</f>
        <v>627.88800000000003</v>
      </c>
      <c r="I68" s="6" t="s">
        <v>15</v>
      </c>
      <c r="J68" s="6" t="s">
        <v>15</v>
      </c>
      <c r="K68" s="6">
        <v>32</v>
      </c>
      <c r="L68" s="6">
        <v>89</v>
      </c>
      <c r="M68" s="6">
        <v>20</v>
      </c>
      <c r="N68" s="6">
        <v>50</v>
      </c>
      <c r="O68" s="6" t="s">
        <v>196</v>
      </c>
      <c r="P68" s="6"/>
      <c r="Q68" s="6"/>
      <c r="R68" s="6">
        <v>2</v>
      </c>
      <c r="S68" s="6">
        <v>12</v>
      </c>
      <c r="T68" s="6">
        <v>0</v>
      </c>
      <c r="U68" s="6">
        <v>360</v>
      </c>
      <c r="V68" s="6" t="s">
        <v>311</v>
      </c>
      <c r="W68" s="6"/>
      <c r="X68" s="9"/>
      <c r="Y68" s="9"/>
      <c r="Z68" s="9"/>
      <c r="AA68" s="10"/>
      <c r="AB68" s="10"/>
    </row>
    <row r="69" spans="1:28" ht="15.75" customHeight="1" x14ac:dyDescent="0.2">
      <c r="A69" s="9" t="s">
        <v>88</v>
      </c>
      <c r="B69" s="9" t="s">
        <v>89</v>
      </c>
      <c r="C69" s="12" t="s">
        <v>357</v>
      </c>
      <c r="D69" s="12" t="s">
        <v>358</v>
      </c>
      <c r="E69" s="25">
        <v>0</v>
      </c>
      <c r="F69" s="25">
        <v>36</v>
      </c>
      <c r="G69" s="8">
        <f>CONVERT('working spreadsheet'!$E69,"ft","m")</f>
        <v>0</v>
      </c>
      <c r="H69" s="8">
        <f>CONVERT('working spreadsheet'!$F69,"ft","m")</f>
        <v>10.972799999999999</v>
      </c>
      <c r="I69" s="25" t="s">
        <v>359</v>
      </c>
      <c r="J69" s="9"/>
      <c r="K69" s="9">
        <v>35</v>
      </c>
      <c r="L69" s="9">
        <v>79</v>
      </c>
      <c r="M69" s="9">
        <v>26</v>
      </c>
      <c r="N69" s="9">
        <v>69</v>
      </c>
      <c r="O69" s="9" t="s">
        <v>196</v>
      </c>
      <c r="P69" s="9"/>
      <c r="Q69" s="9"/>
      <c r="R69" s="12">
        <v>2</v>
      </c>
      <c r="S69" s="12">
        <v>12</v>
      </c>
      <c r="T69" s="12">
        <v>330</v>
      </c>
      <c r="U69" s="12">
        <v>30</v>
      </c>
      <c r="V69" s="9"/>
      <c r="W69" s="9"/>
      <c r="X69" s="9"/>
      <c r="Y69" s="9"/>
      <c r="Z69" s="9"/>
      <c r="AA69" s="10"/>
      <c r="AB69" s="10"/>
    </row>
    <row r="70" spans="1:28" ht="15.75" customHeight="1" x14ac:dyDescent="0.2">
      <c r="A70" s="9" t="s">
        <v>143</v>
      </c>
      <c r="B70" s="9" t="s">
        <v>360</v>
      </c>
      <c r="C70" s="12" t="s">
        <v>361</v>
      </c>
      <c r="D70" s="12" t="s">
        <v>362</v>
      </c>
      <c r="E70" s="25">
        <v>15</v>
      </c>
      <c r="F70" s="25">
        <v>45</v>
      </c>
      <c r="G70" s="8">
        <f>CONVERT('working spreadsheet'!$E70,"ft","m")</f>
        <v>4.5720000000000001</v>
      </c>
      <c r="H70" s="8">
        <f>CONVERT('working spreadsheet'!$F70,"ft","m")</f>
        <v>13.715999999999999</v>
      </c>
      <c r="I70" s="25" t="s">
        <v>144</v>
      </c>
      <c r="J70" s="9"/>
      <c r="K70" s="9">
        <v>35</v>
      </c>
      <c r="L70" s="9">
        <v>90</v>
      </c>
      <c r="M70" s="9">
        <v>25</v>
      </c>
      <c r="N70" s="9">
        <v>60</v>
      </c>
      <c r="O70" s="9" t="s">
        <v>196</v>
      </c>
      <c r="P70" s="9"/>
      <c r="Q70" s="9"/>
      <c r="R70" s="12">
        <v>1</v>
      </c>
      <c r="S70" s="12">
        <v>7.5</v>
      </c>
      <c r="T70" s="12">
        <v>0</v>
      </c>
      <c r="U70" s="12">
        <v>236.25</v>
      </c>
      <c r="V70" s="9"/>
      <c r="W70" s="9"/>
      <c r="X70" s="9"/>
      <c r="Y70" s="9"/>
      <c r="Z70" s="9"/>
      <c r="AA70" s="10"/>
      <c r="AB70" s="10"/>
    </row>
    <row r="71" spans="1:28" ht="15.75" customHeight="1" x14ac:dyDescent="0.2">
      <c r="A71" s="9" t="s">
        <v>70</v>
      </c>
      <c r="B71" s="12" t="s">
        <v>363</v>
      </c>
      <c r="C71" s="9" t="s">
        <v>364</v>
      </c>
      <c r="D71" s="9" t="s">
        <v>365</v>
      </c>
      <c r="E71" s="25">
        <v>7800</v>
      </c>
      <c r="F71" s="25">
        <v>9500</v>
      </c>
      <c r="G71" s="8">
        <f>CONVERT('working spreadsheet'!$E71,"ft","m")</f>
        <v>2377.44</v>
      </c>
      <c r="H71" s="8">
        <f>CONVERT('working spreadsheet'!$F71,"ft","m")</f>
        <v>2895.6</v>
      </c>
      <c r="I71" s="9" t="s">
        <v>71</v>
      </c>
      <c r="J71" s="9"/>
      <c r="K71" s="9">
        <v>40</v>
      </c>
      <c r="L71" s="9">
        <v>75</v>
      </c>
      <c r="M71" s="9">
        <v>8</v>
      </c>
      <c r="N71" s="9">
        <v>40</v>
      </c>
      <c r="O71" s="9" t="s">
        <v>196</v>
      </c>
      <c r="P71" s="9"/>
      <c r="Q71" s="9"/>
      <c r="R71" s="9">
        <v>2</v>
      </c>
      <c r="S71" s="9">
        <v>12</v>
      </c>
      <c r="T71" s="9">
        <v>90</v>
      </c>
      <c r="U71" s="9">
        <v>355</v>
      </c>
      <c r="V71" s="9"/>
      <c r="W71" s="9"/>
      <c r="X71" s="9"/>
      <c r="Y71" s="9"/>
      <c r="Z71" s="9"/>
      <c r="AA71" s="10"/>
      <c r="AB71" s="10"/>
    </row>
    <row r="72" spans="1:28" ht="15.75" customHeight="1" x14ac:dyDescent="0.2">
      <c r="A72" s="9" t="s">
        <v>70</v>
      </c>
      <c r="B72" s="9" t="s">
        <v>72</v>
      </c>
      <c r="C72" s="9" t="s">
        <v>366</v>
      </c>
      <c r="D72" s="9" t="s">
        <v>367</v>
      </c>
      <c r="E72" s="25">
        <v>6660</v>
      </c>
      <c r="F72" s="25">
        <v>9005</v>
      </c>
      <c r="G72" s="8">
        <f>CONVERT('working spreadsheet'!$E72,"ft","m")</f>
        <v>2029.9680000000001</v>
      </c>
      <c r="H72" s="8">
        <f>CONVERT('working spreadsheet'!$F72,"ft","m")</f>
        <v>2744.7240000000002</v>
      </c>
      <c r="I72" s="9" t="s">
        <v>71</v>
      </c>
      <c r="J72" s="9"/>
      <c r="K72" s="9">
        <v>40</v>
      </c>
      <c r="L72" s="9">
        <v>80</v>
      </c>
      <c r="M72" s="9">
        <v>8</v>
      </c>
      <c r="N72" s="9">
        <v>60</v>
      </c>
      <c r="O72" s="9" t="s">
        <v>196</v>
      </c>
      <c r="P72" s="9"/>
      <c r="Q72" s="9"/>
      <c r="R72" s="9">
        <v>1</v>
      </c>
      <c r="S72" s="9">
        <v>8</v>
      </c>
      <c r="T72" s="9">
        <v>0</v>
      </c>
      <c r="U72" s="9">
        <v>359</v>
      </c>
      <c r="V72" s="9"/>
      <c r="W72" s="9"/>
      <c r="X72" s="9"/>
      <c r="Y72" s="9"/>
      <c r="Z72" s="9"/>
      <c r="AA72" s="10"/>
      <c r="AB72" s="10"/>
    </row>
    <row r="73" spans="1:28" ht="15.75" customHeight="1" x14ac:dyDescent="0.2">
      <c r="A73" s="9" t="s">
        <v>107</v>
      </c>
      <c r="B73" s="9" t="s">
        <v>108</v>
      </c>
      <c r="C73" s="12" t="s">
        <v>368</v>
      </c>
      <c r="D73" s="12" t="s">
        <v>369</v>
      </c>
      <c r="E73" s="25">
        <v>1400</v>
      </c>
      <c r="F73" s="25">
        <v>2425</v>
      </c>
      <c r="G73" s="8">
        <f>CONVERT('working spreadsheet'!$E73,"ft","m")</f>
        <v>426.72</v>
      </c>
      <c r="H73" s="8">
        <f>CONVERT('working spreadsheet'!$F73,"ft","m")</f>
        <v>739.14</v>
      </c>
      <c r="I73" s="25" t="s">
        <v>109</v>
      </c>
      <c r="J73" s="9"/>
      <c r="K73" s="9">
        <v>40</v>
      </c>
      <c r="L73" s="9">
        <v>90</v>
      </c>
      <c r="M73" s="9">
        <v>25</v>
      </c>
      <c r="N73" s="9">
        <v>50</v>
      </c>
      <c r="O73" s="9" t="s">
        <v>196</v>
      </c>
      <c r="P73" s="9"/>
      <c r="Q73" s="9"/>
      <c r="R73" s="12">
        <v>1</v>
      </c>
      <c r="S73" s="12">
        <v>8</v>
      </c>
      <c r="T73" s="12">
        <v>0</v>
      </c>
      <c r="U73" s="12">
        <v>360</v>
      </c>
      <c r="V73" s="9"/>
      <c r="W73" s="9"/>
      <c r="X73" s="9"/>
      <c r="Y73" s="9"/>
      <c r="Z73" s="9"/>
      <c r="AA73" s="10"/>
      <c r="AB73" s="10"/>
    </row>
    <row r="74" spans="1:28" ht="15.75" customHeight="1" x14ac:dyDescent="0.2">
      <c r="A74" s="9" t="s">
        <v>73</v>
      </c>
      <c r="B74" s="9" t="s">
        <v>74</v>
      </c>
      <c r="C74" s="9" t="s">
        <v>370</v>
      </c>
      <c r="D74" s="9" t="s">
        <v>371</v>
      </c>
      <c r="E74" s="25">
        <v>2950</v>
      </c>
      <c r="F74" s="25">
        <v>3050</v>
      </c>
      <c r="G74" s="8">
        <f>CONVERT('working spreadsheet'!$E74,"ft","m")</f>
        <v>899.16</v>
      </c>
      <c r="H74" s="8">
        <f>CONVERT('working spreadsheet'!$F74,"ft","m")</f>
        <v>929.64</v>
      </c>
      <c r="I74" s="9" t="s">
        <v>75</v>
      </c>
      <c r="J74" s="9" t="s">
        <v>75</v>
      </c>
      <c r="K74" s="9">
        <v>35</v>
      </c>
      <c r="L74" s="9">
        <v>75</v>
      </c>
      <c r="M74" s="9">
        <v>20</v>
      </c>
      <c r="N74" s="9">
        <v>50</v>
      </c>
      <c r="O74" s="9" t="s">
        <v>199</v>
      </c>
      <c r="P74" s="9">
        <v>3</v>
      </c>
      <c r="Q74" s="9">
        <v>15</v>
      </c>
      <c r="R74" s="9">
        <v>1.2</v>
      </c>
      <c r="S74" s="9">
        <v>6</v>
      </c>
      <c r="T74" s="9">
        <v>300</v>
      </c>
      <c r="U74" s="9">
        <v>60</v>
      </c>
      <c r="V74" s="9" t="s">
        <v>372</v>
      </c>
      <c r="W74" s="9"/>
      <c r="X74" s="9"/>
      <c r="Y74" s="9"/>
      <c r="Z74" s="9"/>
      <c r="AA74" s="24"/>
      <c r="AB74" s="24"/>
    </row>
    <row r="75" spans="1:28" ht="15.75" customHeight="1" x14ac:dyDescent="0.2">
      <c r="A75" s="9" t="s">
        <v>73</v>
      </c>
      <c r="B75" s="9" t="s">
        <v>76</v>
      </c>
      <c r="C75" s="9" t="s">
        <v>373</v>
      </c>
      <c r="D75" s="9" t="s">
        <v>374</v>
      </c>
      <c r="E75" s="25">
        <v>1810</v>
      </c>
      <c r="F75" s="25">
        <v>1910</v>
      </c>
      <c r="G75" s="8">
        <f>CONVERT('working spreadsheet'!$E75,"ft","m")</f>
        <v>551.68799999999999</v>
      </c>
      <c r="H75" s="8">
        <f>CONVERT('working spreadsheet'!$F75,"ft","m")</f>
        <v>582.16800000000001</v>
      </c>
      <c r="I75" s="9" t="s">
        <v>75</v>
      </c>
      <c r="J75" s="9" t="s">
        <v>75</v>
      </c>
      <c r="K75" s="9">
        <v>50</v>
      </c>
      <c r="L75" s="9">
        <v>80</v>
      </c>
      <c r="M75" s="9">
        <v>25</v>
      </c>
      <c r="N75" s="9">
        <v>55</v>
      </c>
      <c r="O75" s="9" t="s">
        <v>199</v>
      </c>
      <c r="P75" s="9">
        <v>3</v>
      </c>
      <c r="Q75" s="9">
        <v>15</v>
      </c>
      <c r="R75" s="9">
        <v>1.2</v>
      </c>
      <c r="S75" s="9">
        <v>6</v>
      </c>
      <c r="T75" s="9">
        <v>270</v>
      </c>
      <c r="U75" s="9">
        <v>60</v>
      </c>
      <c r="V75" s="9" t="s">
        <v>375</v>
      </c>
      <c r="W75" s="9"/>
      <c r="X75" s="9"/>
      <c r="Y75" s="9"/>
      <c r="Z75" s="9"/>
      <c r="AA75" s="24"/>
      <c r="AB75" s="24"/>
    </row>
    <row r="76" spans="1:28" ht="15.75" customHeight="1" x14ac:dyDescent="0.2">
      <c r="A76" s="9" t="s">
        <v>73</v>
      </c>
      <c r="B76" s="9" t="s">
        <v>77</v>
      </c>
      <c r="C76" s="9" t="s">
        <v>376</v>
      </c>
      <c r="D76" s="9" t="s">
        <v>377</v>
      </c>
      <c r="E76" s="25">
        <v>5450</v>
      </c>
      <c r="F76" s="25">
        <v>5550</v>
      </c>
      <c r="G76" s="8">
        <f>CONVERT('working spreadsheet'!$E76,"ft","m")</f>
        <v>1661.16</v>
      </c>
      <c r="H76" s="8">
        <f>CONVERT('working spreadsheet'!$F76,"ft","m")</f>
        <v>1691.64</v>
      </c>
      <c r="I76" s="9" t="s">
        <v>5</v>
      </c>
      <c r="J76" s="9" t="s">
        <v>5</v>
      </c>
      <c r="K76" s="9">
        <v>35</v>
      </c>
      <c r="L76" s="9">
        <v>95</v>
      </c>
      <c r="M76" s="9">
        <v>15</v>
      </c>
      <c r="N76" s="9">
        <v>50</v>
      </c>
      <c r="O76" s="9" t="s">
        <v>199</v>
      </c>
      <c r="P76" s="9">
        <v>3</v>
      </c>
      <c r="Q76" s="9">
        <v>20</v>
      </c>
      <c r="R76" s="9">
        <f>3*0.4</f>
        <v>1.2000000000000002</v>
      </c>
      <c r="S76" s="9">
        <v>8</v>
      </c>
      <c r="T76" s="9">
        <v>190</v>
      </c>
      <c r="U76" s="9">
        <v>60</v>
      </c>
      <c r="V76" s="9" t="s">
        <v>372</v>
      </c>
      <c r="W76" s="9"/>
      <c r="X76" s="9"/>
      <c r="Y76" s="9"/>
      <c r="Z76" s="9"/>
      <c r="AA76" s="24"/>
      <c r="AB76" s="24"/>
    </row>
    <row r="77" spans="1:28" ht="15.75" customHeight="1" x14ac:dyDescent="0.2">
      <c r="A77" s="9" t="s">
        <v>73</v>
      </c>
      <c r="B77" s="9" t="s">
        <v>78</v>
      </c>
      <c r="C77" s="9" t="s">
        <v>378</v>
      </c>
      <c r="D77" s="9" t="s">
        <v>379</v>
      </c>
      <c r="E77" s="25">
        <v>2150</v>
      </c>
      <c r="F77" s="25">
        <v>2250</v>
      </c>
      <c r="G77" s="8">
        <f>CONVERT('working spreadsheet'!$E77,"ft","m")</f>
        <v>655.32000000000005</v>
      </c>
      <c r="H77" s="8">
        <f>CONVERT('working spreadsheet'!$F77,"ft","m")</f>
        <v>685.8</v>
      </c>
      <c r="I77" s="9" t="s">
        <v>75</v>
      </c>
      <c r="J77" s="9" t="s">
        <v>75</v>
      </c>
      <c r="K77" s="9">
        <v>30</v>
      </c>
      <c r="L77" s="9">
        <v>95</v>
      </c>
      <c r="M77" s="9">
        <v>20</v>
      </c>
      <c r="N77" s="9">
        <v>100</v>
      </c>
      <c r="O77" s="9" t="s">
        <v>199</v>
      </c>
      <c r="P77" s="9">
        <v>0</v>
      </c>
      <c r="Q77" s="9">
        <v>12</v>
      </c>
      <c r="R77" s="9">
        <v>0</v>
      </c>
      <c r="S77" s="9">
        <f>12*0.4</f>
        <v>4.8000000000000007</v>
      </c>
      <c r="T77" s="9">
        <v>90</v>
      </c>
      <c r="U77" s="9">
        <v>330</v>
      </c>
      <c r="V77" s="9"/>
      <c r="W77" s="9"/>
      <c r="X77" s="9"/>
      <c r="Y77" s="9"/>
      <c r="Z77" s="9"/>
      <c r="AA77" s="24"/>
      <c r="AB77" s="24"/>
    </row>
    <row r="78" spans="1:28" ht="15.75" customHeight="1" x14ac:dyDescent="0.2">
      <c r="A78" s="9" t="s">
        <v>73</v>
      </c>
      <c r="B78" s="9" t="s">
        <v>154</v>
      </c>
      <c r="C78" s="9" t="s">
        <v>380</v>
      </c>
      <c r="D78" s="9" t="s">
        <v>381</v>
      </c>
      <c r="E78" s="25">
        <v>4250</v>
      </c>
      <c r="F78" s="25">
        <v>4350</v>
      </c>
      <c r="G78" s="8">
        <f>CONVERT('working spreadsheet'!$E78,"ft","m")</f>
        <v>1295.4000000000001</v>
      </c>
      <c r="H78" s="8">
        <f>CONVERT('working spreadsheet'!$F78,"ft","m")</f>
        <v>1325.88</v>
      </c>
      <c r="I78" s="9" t="s">
        <v>155</v>
      </c>
      <c r="J78" s="9" t="s">
        <v>382</v>
      </c>
      <c r="K78" s="9">
        <v>30</v>
      </c>
      <c r="L78" s="9">
        <v>85</v>
      </c>
      <c r="M78" s="9">
        <v>20</v>
      </c>
      <c r="N78" s="9">
        <v>80</v>
      </c>
      <c r="O78" s="9" t="s">
        <v>196</v>
      </c>
      <c r="P78" s="9"/>
      <c r="Q78" s="9"/>
      <c r="R78" s="9">
        <v>0</v>
      </c>
      <c r="S78" s="9">
        <v>7</v>
      </c>
      <c r="T78" s="9">
        <v>85</v>
      </c>
      <c r="U78" s="9">
        <v>95</v>
      </c>
      <c r="V78" s="9" t="s">
        <v>383</v>
      </c>
      <c r="W78" s="9"/>
      <c r="X78" s="9"/>
      <c r="Y78" s="9"/>
      <c r="Z78" s="9"/>
      <c r="AA78" s="24"/>
      <c r="AB78" s="24"/>
    </row>
    <row r="79" spans="1:28" ht="15.75" customHeight="1" x14ac:dyDescent="0.2">
      <c r="A79" s="9" t="s">
        <v>123</v>
      </c>
      <c r="B79" s="9" t="s">
        <v>124</v>
      </c>
      <c r="C79" s="9" t="s">
        <v>384</v>
      </c>
      <c r="D79" s="9" t="s">
        <v>385</v>
      </c>
      <c r="E79" s="25">
        <v>2500</v>
      </c>
      <c r="F79" s="25">
        <v>3000</v>
      </c>
      <c r="G79" s="8">
        <f>CONVERT('working spreadsheet'!$E79,"ft","m")</f>
        <v>762</v>
      </c>
      <c r="H79" s="8">
        <f>CONVERT('working spreadsheet'!$F79,"ft","m")</f>
        <v>914.4</v>
      </c>
      <c r="I79" s="9" t="s">
        <v>125</v>
      </c>
      <c r="J79" s="9" t="s">
        <v>125</v>
      </c>
      <c r="K79" s="9">
        <v>25</v>
      </c>
      <c r="L79" s="9">
        <v>89</v>
      </c>
      <c r="M79" s="9">
        <v>25</v>
      </c>
      <c r="N79" s="9">
        <v>60</v>
      </c>
      <c r="O79" s="9" t="s">
        <v>196</v>
      </c>
      <c r="P79" s="9"/>
      <c r="Q79" s="9"/>
      <c r="R79" s="9">
        <v>0</v>
      </c>
      <c r="S79" s="9">
        <v>10</v>
      </c>
      <c r="T79" s="9">
        <v>0</v>
      </c>
      <c r="U79" s="9">
        <v>360</v>
      </c>
      <c r="V79" s="9" t="s">
        <v>386</v>
      </c>
      <c r="W79" s="9"/>
      <c r="X79" s="9"/>
      <c r="Y79" s="9"/>
      <c r="Z79" s="9"/>
      <c r="AA79" s="10"/>
      <c r="AB79" s="10"/>
    </row>
    <row r="80" spans="1:28" ht="15.75" customHeight="1" x14ac:dyDescent="0.2">
      <c r="A80" s="9" t="s">
        <v>79</v>
      </c>
      <c r="B80" s="9" t="s">
        <v>80</v>
      </c>
      <c r="C80" s="12" t="s">
        <v>387</v>
      </c>
      <c r="D80" s="12" t="s">
        <v>388</v>
      </c>
      <c r="E80" s="25">
        <v>7600</v>
      </c>
      <c r="F80" s="25">
        <v>8600</v>
      </c>
      <c r="G80" s="8">
        <f>CONVERT('working spreadsheet'!$E80,"ft","m")</f>
        <v>2316.48</v>
      </c>
      <c r="H80" s="8">
        <f>CONVERT('working spreadsheet'!$F80,"ft","m")</f>
        <v>2621.2800000000002</v>
      </c>
      <c r="I80" s="25" t="s">
        <v>81</v>
      </c>
      <c r="J80" s="9"/>
      <c r="K80" s="9">
        <v>30</v>
      </c>
      <c r="L80" s="9">
        <v>70</v>
      </c>
      <c r="M80" s="9">
        <v>10</v>
      </c>
      <c r="N80" s="9">
        <v>100</v>
      </c>
      <c r="O80" s="9" t="s">
        <v>199</v>
      </c>
      <c r="P80" s="9">
        <v>15</v>
      </c>
      <c r="Q80" s="9">
        <v>20</v>
      </c>
      <c r="R80" s="12">
        <v>6</v>
      </c>
      <c r="S80" s="12">
        <v>8</v>
      </c>
      <c r="T80" s="12">
        <v>0</v>
      </c>
      <c r="U80" s="12">
        <v>360</v>
      </c>
      <c r="V80" s="9"/>
      <c r="W80" s="9"/>
      <c r="X80" s="9"/>
      <c r="Y80" s="9"/>
      <c r="Z80" s="9"/>
      <c r="AA80" s="10"/>
      <c r="AB80" s="10"/>
    </row>
    <row r="81" spans="1:28" ht="15.75" customHeight="1" x14ac:dyDescent="0.2">
      <c r="A81" s="9" t="s">
        <v>79</v>
      </c>
      <c r="B81" s="9" t="s">
        <v>82</v>
      </c>
      <c r="C81" s="12" t="s">
        <v>389</v>
      </c>
      <c r="D81" s="12" t="s">
        <v>390</v>
      </c>
      <c r="E81" s="25">
        <v>6500</v>
      </c>
      <c r="F81" s="25">
        <v>7500</v>
      </c>
      <c r="G81" s="8">
        <f>CONVERT('working spreadsheet'!$E81,"ft","m")</f>
        <v>1981.2</v>
      </c>
      <c r="H81" s="8">
        <f>CONVERT('working spreadsheet'!$F81,"ft","m")</f>
        <v>2286</v>
      </c>
      <c r="I81" s="25" t="s">
        <v>83</v>
      </c>
      <c r="J81" s="9" t="s">
        <v>391</v>
      </c>
      <c r="K81" s="9">
        <v>0</v>
      </c>
      <c r="L81" s="9">
        <v>69</v>
      </c>
      <c r="M81" s="9">
        <v>30</v>
      </c>
      <c r="N81" s="9">
        <v>100</v>
      </c>
      <c r="O81" s="9" t="s">
        <v>199</v>
      </c>
      <c r="P81" s="9">
        <v>0</v>
      </c>
      <c r="Q81" s="9">
        <v>20</v>
      </c>
      <c r="R81" s="12">
        <v>0</v>
      </c>
      <c r="S81" s="12">
        <v>8</v>
      </c>
      <c r="T81" s="12">
        <v>0</v>
      </c>
      <c r="U81" s="12">
        <v>360</v>
      </c>
      <c r="V81" s="9" t="s">
        <v>392</v>
      </c>
      <c r="W81" s="9"/>
      <c r="X81" s="9"/>
      <c r="Y81" s="9"/>
      <c r="Z81" s="9"/>
      <c r="AA81" s="10"/>
      <c r="AB81" s="10"/>
    </row>
    <row r="82" spans="1:28" ht="15.75" customHeight="1" x14ac:dyDescent="0.2">
      <c r="A82" s="23"/>
      <c r="B82" s="23"/>
      <c r="C82" s="23"/>
      <c r="D82" s="23"/>
      <c r="E82" s="26"/>
      <c r="F82" s="26"/>
      <c r="G82" s="27"/>
      <c r="H82" s="27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4"/>
      <c r="AB82" s="24"/>
    </row>
    <row r="83" spans="1:28" ht="15.75" customHeight="1" x14ac:dyDescent="0.2">
      <c r="A83" s="23"/>
      <c r="B83" s="23"/>
      <c r="C83" s="23"/>
      <c r="D83" s="23"/>
      <c r="E83" s="26"/>
      <c r="F83" s="26"/>
      <c r="G83" s="27"/>
      <c r="H83" s="27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8"/>
      <c r="AB83" s="28"/>
    </row>
    <row r="84" spans="1:28" ht="15.75" customHeight="1" x14ac:dyDescent="0.2">
      <c r="A84" s="23"/>
      <c r="B84" s="23"/>
      <c r="C84" s="23"/>
      <c r="D84" s="23"/>
      <c r="E84" s="26"/>
      <c r="F84" s="26"/>
      <c r="G84" s="27"/>
      <c r="H84" s="27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8"/>
      <c r="AB84" s="28"/>
    </row>
    <row r="85" spans="1:28" ht="15.75" customHeight="1" x14ac:dyDescent="0.2">
      <c r="A85" s="28"/>
      <c r="B85" s="28"/>
      <c r="C85" s="28"/>
      <c r="D85" s="28"/>
      <c r="E85" s="29"/>
      <c r="F85" s="29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customHeight="1" x14ac:dyDescent="0.2">
      <c r="A86" s="28"/>
      <c r="B86" s="28"/>
      <c r="C86" s="28"/>
      <c r="D86" s="28"/>
      <c r="E86" s="29"/>
      <c r="F86" s="29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customHeight="1" x14ac:dyDescent="0.2">
      <c r="A87" s="28"/>
      <c r="B87" s="28"/>
      <c r="C87" s="28"/>
      <c r="D87" s="28"/>
      <c r="E87" s="29"/>
      <c r="F87" s="29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customHeight="1" x14ac:dyDescent="0.2">
      <c r="A88" s="28"/>
      <c r="B88" s="28"/>
      <c r="C88" s="28"/>
      <c r="D88" s="28"/>
      <c r="E88" s="29"/>
      <c r="F88" s="29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customHeight="1" x14ac:dyDescent="0.2">
      <c r="A89" s="28"/>
      <c r="B89" s="28"/>
      <c r="C89" s="28"/>
      <c r="D89" s="28"/>
      <c r="E89" s="29"/>
      <c r="F89" s="29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customHeight="1" x14ac:dyDescent="0.2">
      <c r="A90" s="28"/>
      <c r="B90" s="28"/>
      <c r="C90" s="28"/>
      <c r="D90" s="28"/>
      <c r="E90" s="29"/>
      <c r="F90" s="29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customHeight="1" x14ac:dyDescent="0.2">
      <c r="A91" s="28"/>
      <c r="B91" s="28"/>
      <c r="C91" s="28"/>
      <c r="D91" s="28"/>
      <c r="E91" s="29"/>
      <c r="F91" s="29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customHeight="1" x14ac:dyDescent="0.2">
      <c r="A92" s="28"/>
      <c r="B92" s="28"/>
      <c r="C92" s="28"/>
      <c r="D92" s="28"/>
      <c r="E92" s="29"/>
      <c r="F92" s="29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customHeight="1" x14ac:dyDescent="0.2">
      <c r="A93" s="28"/>
      <c r="B93" s="28"/>
      <c r="C93" s="28"/>
      <c r="D93" s="28"/>
      <c r="E93" s="29"/>
      <c r="F93" s="29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customHeight="1" x14ac:dyDescent="0.2">
      <c r="A94" s="28"/>
      <c r="B94" s="28"/>
      <c r="C94" s="28"/>
      <c r="D94" s="28"/>
      <c r="E94" s="29"/>
      <c r="F94" s="29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customHeight="1" x14ac:dyDescent="0.2">
      <c r="A95" s="28"/>
      <c r="B95" s="28"/>
      <c r="C95" s="28"/>
      <c r="D95" s="28"/>
      <c r="E95" s="29"/>
      <c r="F95" s="29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customHeight="1" x14ac:dyDescent="0.2">
      <c r="A96" s="28"/>
      <c r="B96" s="28"/>
      <c r="C96" s="28"/>
      <c r="D96" s="28"/>
      <c r="E96" s="29"/>
      <c r="F96" s="29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customHeight="1" x14ac:dyDescent="0.2">
      <c r="A97" s="28"/>
      <c r="B97" s="28"/>
      <c r="C97" s="28"/>
      <c r="D97" s="28"/>
      <c r="E97" s="29"/>
      <c r="F97" s="29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customHeight="1" x14ac:dyDescent="0.2">
      <c r="A98" s="28"/>
      <c r="B98" s="28"/>
      <c r="C98" s="28"/>
      <c r="D98" s="28"/>
      <c r="E98" s="29"/>
      <c r="F98" s="29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customHeight="1" x14ac:dyDescent="0.2">
      <c r="A99" s="28"/>
      <c r="B99" s="28"/>
      <c r="C99" s="28"/>
      <c r="D99" s="28"/>
      <c r="E99" s="29"/>
      <c r="F99" s="29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customHeight="1" x14ac:dyDescent="0.2">
      <c r="A100" s="28"/>
      <c r="B100" s="28"/>
      <c r="C100" s="28"/>
      <c r="D100" s="28"/>
      <c r="E100" s="29"/>
      <c r="F100" s="29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customHeight="1" x14ac:dyDescent="0.2">
      <c r="A101" s="28"/>
      <c r="B101" s="28"/>
      <c r="C101" s="28"/>
      <c r="D101" s="28"/>
      <c r="E101" s="29"/>
      <c r="F101" s="29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customHeight="1" x14ac:dyDescent="0.2">
      <c r="A102" s="28"/>
      <c r="B102" s="28"/>
      <c r="C102" s="28"/>
      <c r="D102" s="28"/>
      <c r="E102" s="29"/>
      <c r="F102" s="29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customHeight="1" x14ac:dyDescent="0.2">
      <c r="A103" s="28"/>
      <c r="B103" s="28"/>
      <c r="C103" s="28"/>
      <c r="D103" s="28"/>
      <c r="E103" s="29"/>
      <c r="F103" s="29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customHeight="1" x14ac:dyDescent="0.2">
      <c r="A104" s="28"/>
      <c r="B104" s="28"/>
      <c r="C104" s="28"/>
      <c r="D104" s="28"/>
      <c r="E104" s="29"/>
      <c r="F104" s="29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customHeight="1" x14ac:dyDescent="0.2">
      <c r="A105" s="28"/>
      <c r="B105" s="28"/>
      <c r="C105" s="28"/>
      <c r="D105" s="28"/>
      <c r="E105" s="29"/>
      <c r="F105" s="29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15.75" customHeight="1" x14ac:dyDescent="0.2">
      <c r="A106" s="28"/>
      <c r="B106" s="28"/>
      <c r="C106" s="28"/>
      <c r="D106" s="28"/>
      <c r="E106" s="29"/>
      <c r="F106" s="29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customHeight="1" x14ac:dyDescent="0.2">
      <c r="A107" s="28"/>
      <c r="B107" s="28"/>
      <c r="C107" s="28"/>
      <c r="D107" s="28"/>
      <c r="E107" s="29"/>
      <c r="F107" s="29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customHeight="1" x14ac:dyDescent="0.2">
      <c r="A108" s="28"/>
      <c r="B108" s="28"/>
      <c r="C108" s="28"/>
      <c r="D108" s="28"/>
      <c r="E108" s="29"/>
      <c r="F108" s="29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customHeight="1" x14ac:dyDescent="0.2">
      <c r="A109" s="28"/>
      <c r="B109" s="28"/>
      <c r="C109" s="28"/>
      <c r="D109" s="28"/>
      <c r="E109" s="29"/>
      <c r="F109" s="29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customHeight="1" x14ac:dyDescent="0.2">
      <c r="A110" s="28"/>
      <c r="B110" s="28"/>
      <c r="C110" s="28"/>
      <c r="D110" s="28"/>
      <c r="E110" s="29"/>
      <c r="F110" s="29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customHeight="1" x14ac:dyDescent="0.2">
      <c r="A111" s="28"/>
      <c r="B111" s="28"/>
      <c r="C111" s="28"/>
      <c r="D111" s="28"/>
      <c r="E111" s="29"/>
      <c r="F111" s="29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customHeight="1" x14ac:dyDescent="0.2">
      <c r="A112" s="28"/>
      <c r="B112" s="28"/>
      <c r="C112" s="28"/>
      <c r="D112" s="28"/>
      <c r="E112" s="29"/>
      <c r="F112" s="29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customHeight="1" x14ac:dyDescent="0.2">
      <c r="A113" s="28"/>
      <c r="B113" s="28"/>
      <c r="C113" s="28"/>
      <c r="D113" s="28"/>
      <c r="E113" s="29"/>
      <c r="F113" s="29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customHeight="1" x14ac:dyDescent="0.2">
      <c r="A114" s="28"/>
      <c r="B114" s="28"/>
      <c r="C114" s="28"/>
      <c r="D114" s="28"/>
      <c r="E114" s="29"/>
      <c r="F114" s="29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customHeight="1" x14ac:dyDescent="0.2">
      <c r="A115" s="28"/>
      <c r="B115" s="28"/>
      <c r="C115" s="28"/>
      <c r="D115" s="28"/>
      <c r="E115" s="29"/>
      <c r="F115" s="29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customHeight="1" x14ac:dyDescent="0.2">
      <c r="A116" s="28"/>
      <c r="B116" s="28"/>
      <c r="C116" s="28"/>
      <c r="D116" s="28"/>
      <c r="E116" s="29"/>
      <c r="F116" s="29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customHeight="1" x14ac:dyDescent="0.2">
      <c r="A117" s="28"/>
      <c r="B117" s="28"/>
      <c r="C117" s="28"/>
      <c r="D117" s="28"/>
      <c r="E117" s="29"/>
      <c r="F117" s="29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customHeight="1" x14ac:dyDescent="0.2">
      <c r="A118" s="28"/>
      <c r="B118" s="28"/>
      <c r="C118" s="28"/>
      <c r="D118" s="28"/>
      <c r="E118" s="29"/>
      <c r="F118" s="29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customHeight="1" x14ac:dyDescent="0.2">
      <c r="A119" s="28"/>
      <c r="B119" s="28"/>
      <c r="C119" s="28"/>
      <c r="D119" s="28"/>
      <c r="E119" s="29"/>
      <c r="F119" s="29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customHeight="1" x14ac:dyDescent="0.2">
      <c r="A120" s="28"/>
      <c r="B120" s="28"/>
      <c r="C120" s="28"/>
      <c r="D120" s="28"/>
      <c r="E120" s="29"/>
      <c r="F120" s="29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customHeight="1" x14ac:dyDescent="0.2">
      <c r="A121" s="28"/>
      <c r="B121" s="28"/>
      <c r="C121" s="28"/>
      <c r="D121" s="28"/>
      <c r="E121" s="29"/>
      <c r="F121" s="29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customHeight="1" x14ac:dyDescent="0.2">
      <c r="A122" s="28"/>
      <c r="B122" s="28"/>
      <c r="C122" s="28"/>
      <c r="D122" s="28"/>
      <c r="E122" s="29"/>
      <c r="F122" s="29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customHeight="1" x14ac:dyDescent="0.2">
      <c r="A123" s="28"/>
      <c r="B123" s="28"/>
      <c r="C123" s="28"/>
      <c r="D123" s="28"/>
      <c r="E123" s="29"/>
      <c r="F123" s="29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customHeight="1" x14ac:dyDescent="0.2">
      <c r="A124" s="28"/>
      <c r="B124" s="28"/>
      <c r="C124" s="28"/>
      <c r="D124" s="28"/>
      <c r="E124" s="29"/>
      <c r="F124" s="29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customHeight="1" x14ac:dyDescent="0.2">
      <c r="A125" s="28"/>
      <c r="B125" s="28"/>
      <c r="C125" s="28"/>
      <c r="D125" s="28"/>
      <c r="E125" s="29"/>
      <c r="F125" s="29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customHeight="1" x14ac:dyDescent="0.2">
      <c r="A126" s="28"/>
      <c r="B126" s="28"/>
      <c r="C126" s="28"/>
      <c r="D126" s="28"/>
      <c r="E126" s="29"/>
      <c r="F126" s="29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customHeight="1" x14ac:dyDescent="0.2">
      <c r="A127" s="28"/>
      <c r="B127" s="28"/>
      <c r="C127" s="28"/>
      <c r="D127" s="28"/>
      <c r="E127" s="29"/>
      <c r="F127" s="29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customHeight="1" x14ac:dyDescent="0.2">
      <c r="A128" s="28"/>
      <c r="B128" s="28"/>
      <c r="C128" s="28"/>
      <c r="D128" s="28"/>
      <c r="E128" s="29"/>
      <c r="F128" s="29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customHeight="1" x14ac:dyDescent="0.2">
      <c r="A129" s="28"/>
      <c r="B129" s="28"/>
      <c r="C129" s="28"/>
      <c r="D129" s="28"/>
      <c r="E129" s="29"/>
      <c r="F129" s="29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customHeight="1" x14ac:dyDescent="0.2">
      <c r="A130" s="28"/>
      <c r="B130" s="28"/>
      <c r="C130" s="28"/>
      <c r="D130" s="28"/>
      <c r="E130" s="29"/>
      <c r="F130" s="29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customHeight="1" x14ac:dyDescent="0.2">
      <c r="A131" s="28"/>
      <c r="B131" s="28"/>
      <c r="C131" s="28"/>
      <c r="D131" s="28"/>
      <c r="E131" s="29"/>
      <c r="F131" s="29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customHeight="1" x14ac:dyDescent="0.2">
      <c r="A132" s="28"/>
      <c r="B132" s="28"/>
      <c r="C132" s="28"/>
      <c r="D132" s="28"/>
      <c r="E132" s="29"/>
      <c r="F132" s="29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customHeight="1" x14ac:dyDescent="0.2">
      <c r="A133" s="28"/>
      <c r="B133" s="28"/>
      <c r="C133" s="28"/>
      <c r="D133" s="28"/>
      <c r="E133" s="29"/>
      <c r="F133" s="29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customHeight="1" x14ac:dyDescent="0.2">
      <c r="A134" s="28"/>
      <c r="B134" s="28"/>
      <c r="C134" s="28"/>
      <c r="D134" s="28"/>
      <c r="E134" s="29"/>
      <c r="F134" s="29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customHeight="1" x14ac:dyDescent="0.2">
      <c r="A135" s="28"/>
      <c r="B135" s="28"/>
      <c r="C135" s="28"/>
      <c r="D135" s="28"/>
      <c r="E135" s="29"/>
      <c r="F135" s="29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customHeight="1" x14ac:dyDescent="0.2">
      <c r="A136" s="28"/>
      <c r="B136" s="28"/>
      <c r="C136" s="28"/>
      <c r="D136" s="28"/>
      <c r="E136" s="29"/>
      <c r="F136" s="29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customHeight="1" x14ac:dyDescent="0.2">
      <c r="A137" s="28"/>
      <c r="B137" s="28"/>
      <c r="C137" s="28"/>
      <c r="D137" s="28"/>
      <c r="E137" s="29"/>
      <c r="F137" s="29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customHeight="1" x14ac:dyDescent="0.2">
      <c r="A138" s="28"/>
      <c r="B138" s="28"/>
      <c r="C138" s="28"/>
      <c r="D138" s="28"/>
      <c r="E138" s="29"/>
      <c r="F138" s="29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customHeight="1" x14ac:dyDescent="0.2">
      <c r="A139" s="28"/>
      <c r="B139" s="28"/>
      <c r="C139" s="28"/>
      <c r="D139" s="28"/>
      <c r="E139" s="29"/>
      <c r="F139" s="29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15.75" customHeight="1" x14ac:dyDescent="0.2">
      <c r="A140" s="28"/>
      <c r="B140" s="28"/>
      <c r="C140" s="28"/>
      <c r="D140" s="28"/>
      <c r="E140" s="29"/>
      <c r="F140" s="29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customHeight="1" x14ac:dyDescent="0.2">
      <c r="A141" s="28"/>
      <c r="B141" s="28"/>
      <c r="C141" s="28"/>
      <c r="D141" s="28"/>
      <c r="E141" s="29"/>
      <c r="F141" s="29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customHeight="1" x14ac:dyDescent="0.2">
      <c r="A142" s="28"/>
      <c r="B142" s="28"/>
      <c r="C142" s="28"/>
      <c r="D142" s="28"/>
      <c r="E142" s="29"/>
      <c r="F142" s="29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customHeight="1" x14ac:dyDescent="0.2">
      <c r="A143" s="28"/>
      <c r="B143" s="28"/>
      <c r="C143" s="28"/>
      <c r="D143" s="28"/>
      <c r="E143" s="29"/>
      <c r="F143" s="29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customHeight="1" x14ac:dyDescent="0.2">
      <c r="A144" s="28"/>
      <c r="B144" s="28"/>
      <c r="C144" s="28"/>
      <c r="D144" s="28"/>
      <c r="E144" s="29"/>
      <c r="F144" s="29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customHeight="1" x14ac:dyDescent="0.2">
      <c r="A145" s="28"/>
      <c r="B145" s="28"/>
      <c r="C145" s="28"/>
      <c r="D145" s="28"/>
      <c r="E145" s="29"/>
      <c r="F145" s="29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customHeight="1" x14ac:dyDescent="0.2">
      <c r="A146" s="28"/>
      <c r="B146" s="28"/>
      <c r="C146" s="28"/>
      <c r="D146" s="28"/>
      <c r="E146" s="29"/>
      <c r="F146" s="29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customHeight="1" x14ac:dyDescent="0.2">
      <c r="A147" s="28"/>
      <c r="B147" s="28"/>
      <c r="C147" s="28"/>
      <c r="D147" s="28"/>
      <c r="E147" s="29"/>
      <c r="F147" s="29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customHeight="1" x14ac:dyDescent="0.2">
      <c r="A148" s="28"/>
      <c r="B148" s="28"/>
      <c r="C148" s="28"/>
      <c r="D148" s="28"/>
      <c r="E148" s="29"/>
      <c r="F148" s="29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customHeight="1" x14ac:dyDescent="0.2">
      <c r="A149" s="28"/>
      <c r="B149" s="28"/>
      <c r="C149" s="28"/>
      <c r="D149" s="28"/>
      <c r="E149" s="29"/>
      <c r="F149" s="29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customHeight="1" x14ac:dyDescent="0.2">
      <c r="A150" s="28"/>
      <c r="B150" s="28"/>
      <c r="C150" s="28"/>
      <c r="D150" s="28"/>
      <c r="E150" s="29"/>
      <c r="F150" s="29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customHeight="1" x14ac:dyDescent="0.2">
      <c r="A151" s="28"/>
      <c r="B151" s="28"/>
      <c r="C151" s="28"/>
      <c r="D151" s="28"/>
      <c r="E151" s="29"/>
      <c r="F151" s="29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customHeight="1" x14ac:dyDescent="0.2">
      <c r="A152" s="28"/>
      <c r="B152" s="28"/>
      <c r="C152" s="28"/>
      <c r="D152" s="28"/>
      <c r="E152" s="29"/>
      <c r="F152" s="29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customHeight="1" x14ac:dyDescent="0.2">
      <c r="A153" s="28"/>
      <c r="B153" s="28"/>
      <c r="C153" s="28"/>
      <c r="D153" s="28"/>
      <c r="E153" s="29"/>
      <c r="F153" s="29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customHeight="1" x14ac:dyDescent="0.2">
      <c r="A154" s="28"/>
      <c r="B154" s="28"/>
      <c r="C154" s="28"/>
      <c r="D154" s="28"/>
      <c r="E154" s="29"/>
      <c r="F154" s="29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customHeight="1" x14ac:dyDescent="0.2">
      <c r="A155" s="28"/>
      <c r="B155" s="28"/>
      <c r="C155" s="28"/>
      <c r="D155" s="28"/>
      <c r="E155" s="29"/>
      <c r="F155" s="29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customHeight="1" x14ac:dyDescent="0.2">
      <c r="A156" s="28"/>
      <c r="B156" s="28"/>
      <c r="C156" s="28"/>
      <c r="D156" s="28"/>
      <c r="E156" s="29"/>
      <c r="F156" s="29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customHeight="1" x14ac:dyDescent="0.2">
      <c r="A157" s="28"/>
      <c r="B157" s="28"/>
      <c r="C157" s="28"/>
      <c r="D157" s="28"/>
      <c r="E157" s="29"/>
      <c r="F157" s="29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customHeight="1" x14ac:dyDescent="0.2">
      <c r="A158" s="28"/>
      <c r="B158" s="28"/>
      <c r="C158" s="28"/>
      <c r="D158" s="28"/>
      <c r="E158" s="29"/>
      <c r="F158" s="29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customHeight="1" x14ac:dyDescent="0.2">
      <c r="A159" s="28"/>
      <c r="B159" s="28"/>
      <c r="C159" s="28"/>
      <c r="D159" s="28"/>
      <c r="E159" s="29"/>
      <c r="F159" s="29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customHeight="1" x14ac:dyDescent="0.2">
      <c r="A160" s="28"/>
      <c r="B160" s="28"/>
      <c r="C160" s="28"/>
      <c r="D160" s="28"/>
      <c r="E160" s="29"/>
      <c r="F160" s="29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customHeight="1" x14ac:dyDescent="0.2">
      <c r="A161" s="28"/>
      <c r="B161" s="28"/>
      <c r="C161" s="28"/>
      <c r="D161" s="28"/>
      <c r="E161" s="29"/>
      <c r="F161" s="29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customHeight="1" x14ac:dyDescent="0.2">
      <c r="A162" s="28"/>
      <c r="B162" s="28"/>
      <c r="C162" s="28"/>
      <c r="D162" s="28"/>
      <c r="E162" s="29"/>
      <c r="F162" s="29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customHeight="1" x14ac:dyDescent="0.2">
      <c r="A163" s="28"/>
      <c r="B163" s="28"/>
      <c r="C163" s="28"/>
      <c r="D163" s="28"/>
      <c r="E163" s="29"/>
      <c r="F163" s="29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customHeight="1" x14ac:dyDescent="0.2">
      <c r="A164" s="28"/>
      <c r="B164" s="28"/>
      <c r="C164" s="28"/>
      <c r="D164" s="28"/>
      <c r="E164" s="29"/>
      <c r="F164" s="29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customHeight="1" x14ac:dyDescent="0.2">
      <c r="A165" s="28"/>
      <c r="B165" s="28"/>
      <c r="C165" s="28"/>
      <c r="D165" s="28"/>
      <c r="E165" s="29"/>
      <c r="F165" s="29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customHeight="1" x14ac:dyDescent="0.2">
      <c r="A166" s="28"/>
      <c r="B166" s="28"/>
      <c r="C166" s="28"/>
      <c r="D166" s="28"/>
      <c r="E166" s="29"/>
      <c r="F166" s="29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customHeight="1" x14ac:dyDescent="0.2">
      <c r="A167" s="28"/>
      <c r="B167" s="28"/>
      <c r="C167" s="28"/>
      <c r="D167" s="28"/>
      <c r="E167" s="29"/>
      <c r="F167" s="29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customHeight="1" x14ac:dyDescent="0.2">
      <c r="A168" s="28"/>
      <c r="B168" s="28"/>
      <c r="C168" s="28"/>
      <c r="D168" s="28"/>
      <c r="E168" s="29"/>
      <c r="F168" s="29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customHeight="1" x14ac:dyDescent="0.2">
      <c r="A169" s="28"/>
      <c r="B169" s="28"/>
      <c r="C169" s="28"/>
      <c r="D169" s="28"/>
      <c r="E169" s="29"/>
      <c r="F169" s="29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customHeight="1" x14ac:dyDescent="0.2">
      <c r="A170" s="28"/>
      <c r="B170" s="28"/>
      <c r="C170" s="28"/>
      <c r="D170" s="28"/>
      <c r="E170" s="29"/>
      <c r="F170" s="29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customHeight="1" x14ac:dyDescent="0.2">
      <c r="A171" s="28"/>
      <c r="B171" s="28"/>
      <c r="C171" s="28"/>
      <c r="D171" s="28"/>
      <c r="E171" s="29"/>
      <c r="F171" s="29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customHeight="1" x14ac:dyDescent="0.2">
      <c r="A172" s="28"/>
      <c r="B172" s="28"/>
      <c r="C172" s="28"/>
      <c r="D172" s="28"/>
      <c r="E172" s="29"/>
      <c r="F172" s="29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customHeight="1" x14ac:dyDescent="0.2">
      <c r="A173" s="28"/>
      <c r="B173" s="28"/>
      <c r="C173" s="28"/>
      <c r="D173" s="28"/>
      <c r="E173" s="29"/>
      <c r="F173" s="29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customHeight="1" x14ac:dyDescent="0.2">
      <c r="A174" s="28"/>
      <c r="B174" s="28"/>
      <c r="C174" s="28"/>
      <c r="D174" s="28"/>
      <c r="E174" s="29"/>
      <c r="F174" s="29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customHeight="1" x14ac:dyDescent="0.2">
      <c r="A175" s="28"/>
      <c r="B175" s="28"/>
      <c r="C175" s="28"/>
      <c r="D175" s="28"/>
      <c r="E175" s="29"/>
      <c r="F175" s="29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customHeight="1" x14ac:dyDescent="0.2">
      <c r="A176" s="28"/>
      <c r="B176" s="28"/>
      <c r="C176" s="28"/>
      <c r="D176" s="28"/>
      <c r="E176" s="29"/>
      <c r="F176" s="29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customHeight="1" x14ac:dyDescent="0.2">
      <c r="A177" s="28"/>
      <c r="B177" s="28"/>
      <c r="C177" s="28"/>
      <c r="D177" s="28"/>
      <c r="E177" s="29"/>
      <c r="F177" s="29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customHeight="1" x14ac:dyDescent="0.2">
      <c r="A178" s="28"/>
      <c r="B178" s="28"/>
      <c r="C178" s="28"/>
      <c r="D178" s="28"/>
      <c r="E178" s="29"/>
      <c r="F178" s="29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customHeight="1" x14ac:dyDescent="0.2">
      <c r="A179" s="28"/>
      <c r="B179" s="28"/>
      <c r="C179" s="28"/>
      <c r="D179" s="28"/>
      <c r="E179" s="29"/>
      <c r="F179" s="29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customHeight="1" x14ac:dyDescent="0.2">
      <c r="A180" s="28"/>
      <c r="B180" s="28"/>
      <c r="C180" s="28"/>
      <c r="D180" s="28"/>
      <c r="E180" s="29"/>
      <c r="F180" s="29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customHeight="1" x14ac:dyDescent="0.2">
      <c r="A181" s="28"/>
      <c r="B181" s="28"/>
      <c r="C181" s="28"/>
      <c r="D181" s="28"/>
      <c r="E181" s="29"/>
      <c r="F181" s="29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customHeight="1" x14ac:dyDescent="0.2">
      <c r="A182" s="28"/>
      <c r="B182" s="28"/>
      <c r="C182" s="28"/>
      <c r="D182" s="28"/>
      <c r="E182" s="29"/>
      <c r="F182" s="29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customHeight="1" x14ac:dyDescent="0.2">
      <c r="A183" s="28"/>
      <c r="B183" s="28"/>
      <c r="C183" s="28"/>
      <c r="D183" s="28"/>
      <c r="E183" s="29"/>
      <c r="F183" s="29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customHeight="1" x14ac:dyDescent="0.2">
      <c r="A184" s="28"/>
      <c r="B184" s="28"/>
      <c r="C184" s="28"/>
      <c r="D184" s="28"/>
      <c r="E184" s="29"/>
      <c r="F184" s="29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customHeight="1" x14ac:dyDescent="0.2">
      <c r="A185" s="28"/>
      <c r="B185" s="28"/>
      <c r="C185" s="28"/>
      <c r="D185" s="28"/>
      <c r="E185" s="29"/>
      <c r="F185" s="29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customHeight="1" x14ac:dyDescent="0.2">
      <c r="A186" s="28"/>
      <c r="B186" s="28"/>
      <c r="C186" s="28"/>
      <c r="D186" s="28"/>
      <c r="E186" s="29"/>
      <c r="F186" s="29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customHeight="1" x14ac:dyDescent="0.2">
      <c r="A187" s="28"/>
      <c r="B187" s="28"/>
      <c r="C187" s="28"/>
      <c r="D187" s="28"/>
      <c r="E187" s="29"/>
      <c r="F187" s="29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customHeight="1" x14ac:dyDescent="0.2">
      <c r="A188" s="28"/>
      <c r="B188" s="28"/>
      <c r="C188" s="28"/>
      <c r="D188" s="28"/>
      <c r="E188" s="29"/>
      <c r="F188" s="29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15.75" customHeight="1" x14ac:dyDescent="0.2">
      <c r="A189" s="28"/>
      <c r="B189" s="28"/>
      <c r="C189" s="28"/>
      <c r="D189" s="28"/>
      <c r="E189" s="29"/>
      <c r="F189" s="29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 spans="1:28" ht="15.75" customHeight="1" x14ac:dyDescent="0.2">
      <c r="A190" s="28"/>
      <c r="B190" s="28"/>
      <c r="C190" s="28"/>
      <c r="D190" s="28"/>
      <c r="E190" s="29"/>
      <c r="F190" s="29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 spans="1:28" ht="15.75" customHeight="1" x14ac:dyDescent="0.2">
      <c r="A191" s="28"/>
      <c r="B191" s="28"/>
      <c r="C191" s="28"/>
      <c r="D191" s="28"/>
      <c r="E191" s="29"/>
      <c r="F191" s="29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 spans="1:28" ht="15.75" customHeight="1" x14ac:dyDescent="0.2">
      <c r="A192" s="28"/>
      <c r="B192" s="28"/>
      <c r="C192" s="28"/>
      <c r="D192" s="28"/>
      <c r="E192" s="29"/>
      <c r="F192" s="29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 spans="1:28" ht="15.75" customHeight="1" x14ac:dyDescent="0.2">
      <c r="A193" s="28"/>
      <c r="B193" s="28"/>
      <c r="C193" s="28"/>
      <c r="D193" s="28"/>
      <c r="E193" s="29"/>
      <c r="F193" s="29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 spans="1:28" ht="15.75" customHeight="1" x14ac:dyDescent="0.2">
      <c r="A194" s="28"/>
      <c r="B194" s="28"/>
      <c r="C194" s="28"/>
      <c r="D194" s="28"/>
      <c r="E194" s="29"/>
      <c r="F194" s="29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 spans="1:28" ht="15.75" customHeight="1" x14ac:dyDescent="0.2">
      <c r="A195" s="28"/>
      <c r="B195" s="28"/>
      <c r="C195" s="28"/>
      <c r="D195" s="28"/>
      <c r="E195" s="29"/>
      <c r="F195" s="29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 spans="1:28" ht="15.75" customHeight="1" x14ac:dyDescent="0.2">
      <c r="A196" s="28"/>
      <c r="B196" s="28"/>
      <c r="C196" s="28"/>
      <c r="D196" s="28"/>
      <c r="E196" s="29"/>
      <c r="F196" s="29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 spans="1:28" ht="15.75" customHeight="1" x14ac:dyDescent="0.2">
      <c r="A197" s="28"/>
      <c r="B197" s="28"/>
      <c r="C197" s="28"/>
      <c r="D197" s="28"/>
      <c r="E197" s="29"/>
      <c r="F197" s="29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 spans="1:28" ht="15.75" customHeight="1" x14ac:dyDescent="0.2">
      <c r="A198" s="28"/>
      <c r="B198" s="28"/>
      <c r="C198" s="28"/>
      <c r="D198" s="28"/>
      <c r="E198" s="29"/>
      <c r="F198" s="29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 spans="1:28" ht="15.75" customHeight="1" x14ac:dyDescent="0.2">
      <c r="A199" s="28"/>
      <c r="B199" s="28"/>
      <c r="C199" s="28"/>
      <c r="D199" s="28"/>
      <c r="E199" s="29"/>
      <c r="F199" s="29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 spans="1:28" ht="15.75" customHeight="1" x14ac:dyDescent="0.2">
      <c r="A200" s="28"/>
      <c r="B200" s="28"/>
      <c r="C200" s="28"/>
      <c r="D200" s="28"/>
      <c r="E200" s="29"/>
      <c r="F200" s="29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 spans="1:28" ht="15.75" customHeight="1" x14ac:dyDescent="0.2">
      <c r="A201" s="28"/>
      <c r="B201" s="28"/>
      <c r="C201" s="28"/>
      <c r="D201" s="28"/>
      <c r="E201" s="29"/>
      <c r="F201" s="29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 spans="1:28" ht="15.75" customHeight="1" x14ac:dyDescent="0.2">
      <c r="A202" s="28"/>
      <c r="B202" s="28"/>
      <c r="C202" s="28"/>
      <c r="D202" s="28"/>
      <c r="E202" s="29"/>
      <c r="F202" s="29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 spans="1:28" ht="15.75" customHeight="1" x14ac:dyDescent="0.2">
      <c r="A203" s="28"/>
      <c r="B203" s="28"/>
      <c r="C203" s="28"/>
      <c r="D203" s="28"/>
      <c r="E203" s="29"/>
      <c r="F203" s="29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 spans="1:28" ht="15.75" customHeight="1" x14ac:dyDescent="0.2">
      <c r="A204" s="28"/>
      <c r="B204" s="28"/>
      <c r="C204" s="28"/>
      <c r="D204" s="28"/>
      <c r="E204" s="29"/>
      <c r="F204" s="29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 spans="1:28" ht="15.75" customHeight="1" x14ac:dyDescent="0.2">
      <c r="A205" s="28"/>
      <c r="B205" s="28"/>
      <c r="C205" s="28"/>
      <c r="D205" s="28"/>
      <c r="E205" s="29"/>
      <c r="F205" s="29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 spans="1:28" ht="15.75" customHeight="1" x14ac:dyDescent="0.2">
      <c r="A206" s="28"/>
      <c r="B206" s="28"/>
      <c r="C206" s="28"/>
      <c r="D206" s="28"/>
      <c r="E206" s="29"/>
      <c r="F206" s="29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 spans="1:28" ht="15.75" customHeight="1" x14ac:dyDescent="0.2">
      <c r="A207" s="28"/>
      <c r="B207" s="28"/>
      <c r="C207" s="28"/>
      <c r="D207" s="28"/>
      <c r="E207" s="29"/>
      <c r="F207" s="29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 spans="1:28" ht="15.75" customHeight="1" x14ac:dyDescent="0.2">
      <c r="A208" s="28"/>
      <c r="B208" s="28"/>
      <c r="C208" s="28"/>
      <c r="D208" s="28"/>
      <c r="E208" s="29"/>
      <c r="F208" s="29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 spans="1:28" ht="15.75" customHeight="1" x14ac:dyDescent="0.2">
      <c r="A209" s="28"/>
      <c r="B209" s="28"/>
      <c r="C209" s="28"/>
      <c r="D209" s="28"/>
      <c r="E209" s="29"/>
      <c r="F209" s="29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 spans="1:28" ht="15.75" customHeight="1" x14ac:dyDescent="0.2">
      <c r="A210" s="28"/>
      <c r="B210" s="28"/>
      <c r="C210" s="28"/>
      <c r="D210" s="28"/>
      <c r="E210" s="29"/>
      <c r="F210" s="29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 spans="1:28" ht="15.75" customHeight="1" x14ac:dyDescent="0.2">
      <c r="A211" s="28"/>
      <c r="B211" s="28"/>
      <c r="C211" s="28"/>
      <c r="D211" s="28"/>
      <c r="E211" s="29"/>
      <c r="F211" s="29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 spans="1:28" ht="15.75" customHeight="1" x14ac:dyDescent="0.2">
      <c r="A212" s="28"/>
      <c r="B212" s="28"/>
      <c r="C212" s="28"/>
      <c r="D212" s="28"/>
      <c r="E212" s="29"/>
      <c r="F212" s="29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 spans="1:28" ht="15.75" customHeight="1" x14ac:dyDescent="0.2">
      <c r="A213" s="28"/>
      <c r="B213" s="28"/>
      <c r="C213" s="28"/>
      <c r="D213" s="28"/>
      <c r="E213" s="29"/>
      <c r="F213" s="29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 spans="1:28" ht="15.75" customHeight="1" x14ac:dyDescent="0.2">
      <c r="A214" s="28"/>
      <c r="B214" s="28"/>
      <c r="C214" s="28"/>
      <c r="D214" s="28"/>
      <c r="E214" s="29"/>
      <c r="F214" s="29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 spans="1:28" ht="15.75" customHeight="1" x14ac:dyDescent="0.2">
      <c r="A215" s="28"/>
      <c r="B215" s="28"/>
      <c r="C215" s="28"/>
      <c r="D215" s="28"/>
      <c r="E215" s="29"/>
      <c r="F215" s="29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 spans="1:28" ht="15.75" customHeight="1" x14ac:dyDescent="0.2">
      <c r="A216" s="28"/>
      <c r="B216" s="28"/>
      <c r="C216" s="28"/>
      <c r="D216" s="28"/>
      <c r="E216" s="29"/>
      <c r="F216" s="29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 spans="1:28" ht="15.75" customHeight="1" x14ac:dyDescent="0.2">
      <c r="A217" s="28"/>
      <c r="B217" s="28"/>
      <c r="C217" s="28"/>
      <c r="D217" s="28"/>
      <c r="E217" s="29"/>
      <c r="F217" s="29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 spans="1:28" ht="15.75" customHeight="1" x14ac:dyDescent="0.2">
      <c r="A218" s="28"/>
      <c r="B218" s="28"/>
      <c r="C218" s="28"/>
      <c r="D218" s="28"/>
      <c r="E218" s="29"/>
      <c r="F218" s="29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 spans="1:28" ht="15.75" customHeight="1" x14ac:dyDescent="0.2">
      <c r="A219" s="28"/>
      <c r="B219" s="28"/>
      <c r="C219" s="28"/>
      <c r="D219" s="28"/>
      <c r="E219" s="29"/>
      <c r="F219" s="29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 spans="1:28" ht="15.75" customHeight="1" x14ac:dyDescent="0.2">
      <c r="A220" s="28"/>
      <c r="B220" s="28"/>
      <c r="C220" s="28"/>
      <c r="D220" s="28"/>
      <c r="E220" s="29"/>
      <c r="F220" s="29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 spans="1:28" ht="15.75" customHeight="1" x14ac:dyDescent="0.2">
      <c r="A221" s="28"/>
      <c r="B221" s="28"/>
      <c r="C221" s="28"/>
      <c r="D221" s="28"/>
      <c r="E221" s="29"/>
      <c r="F221" s="29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 spans="1:28" ht="15.75" customHeight="1" x14ac:dyDescent="0.2">
      <c r="A222" s="28"/>
      <c r="B222" s="28"/>
      <c r="C222" s="28"/>
      <c r="D222" s="28"/>
      <c r="E222" s="29"/>
      <c r="F222" s="29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 spans="1:28" ht="15.75" customHeight="1" x14ac:dyDescent="0.2">
      <c r="A223" s="28"/>
      <c r="B223" s="28"/>
      <c r="C223" s="28"/>
      <c r="D223" s="28"/>
      <c r="E223" s="29"/>
      <c r="F223" s="29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 spans="1:28" ht="15.75" customHeight="1" x14ac:dyDescent="0.2">
      <c r="A224" s="28"/>
      <c r="B224" s="28"/>
      <c r="C224" s="28"/>
      <c r="D224" s="28"/>
      <c r="E224" s="29"/>
      <c r="F224" s="29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 spans="1:28" ht="15.75" customHeight="1" x14ac:dyDescent="0.2">
      <c r="A225" s="28"/>
      <c r="B225" s="28"/>
      <c r="C225" s="28"/>
      <c r="D225" s="28"/>
      <c r="E225" s="29"/>
      <c r="F225" s="29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 spans="1:28" ht="15.75" customHeight="1" x14ac:dyDescent="0.2">
      <c r="A226" s="28"/>
      <c r="B226" s="28"/>
      <c r="C226" s="28"/>
      <c r="D226" s="28"/>
      <c r="E226" s="29"/>
      <c r="F226" s="29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 spans="1:28" ht="15.75" customHeight="1" x14ac:dyDescent="0.2">
      <c r="A227" s="28"/>
      <c r="B227" s="28"/>
      <c r="C227" s="28"/>
      <c r="D227" s="28"/>
      <c r="E227" s="29"/>
      <c r="F227" s="29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 spans="1:28" ht="15.75" customHeight="1" x14ac:dyDescent="0.2">
      <c r="A228" s="28"/>
      <c r="B228" s="28"/>
      <c r="C228" s="28"/>
      <c r="D228" s="28"/>
      <c r="E228" s="29"/>
      <c r="F228" s="29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 spans="1:28" ht="15.75" customHeight="1" x14ac:dyDescent="0.2">
      <c r="A229" s="28"/>
      <c r="B229" s="28"/>
      <c r="C229" s="28"/>
      <c r="D229" s="28"/>
      <c r="E229" s="29"/>
      <c r="F229" s="29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 spans="1:28" ht="15.75" customHeight="1" x14ac:dyDescent="0.2">
      <c r="A230" s="28"/>
      <c r="B230" s="28"/>
      <c r="C230" s="28"/>
      <c r="D230" s="28"/>
      <c r="E230" s="29"/>
      <c r="F230" s="29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 spans="1:28" ht="15.75" customHeight="1" x14ac:dyDescent="0.2">
      <c r="A231" s="28"/>
      <c r="B231" s="28"/>
      <c r="C231" s="28"/>
      <c r="D231" s="28"/>
      <c r="E231" s="29"/>
      <c r="F231" s="29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 spans="1:28" ht="15.75" customHeight="1" x14ac:dyDescent="0.2">
      <c r="A232" s="28"/>
      <c r="B232" s="28"/>
      <c r="C232" s="28"/>
      <c r="D232" s="28"/>
      <c r="E232" s="29"/>
      <c r="F232" s="29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 spans="1:28" ht="15.75" customHeight="1" x14ac:dyDescent="0.2">
      <c r="A233" s="28"/>
      <c r="B233" s="28"/>
      <c r="C233" s="28"/>
      <c r="D233" s="28"/>
      <c r="E233" s="29"/>
      <c r="F233" s="29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 spans="1:28" ht="15.75" customHeight="1" x14ac:dyDescent="0.2">
      <c r="A234" s="28"/>
      <c r="B234" s="28"/>
      <c r="C234" s="28"/>
      <c r="D234" s="28"/>
      <c r="E234" s="29"/>
      <c r="F234" s="29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 spans="1:28" ht="15.75" customHeight="1" x14ac:dyDescent="0.2">
      <c r="A235" s="28"/>
      <c r="B235" s="28"/>
      <c r="C235" s="28"/>
      <c r="D235" s="28"/>
      <c r="E235" s="29"/>
      <c r="F235" s="29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 spans="1:28" ht="15.75" customHeight="1" x14ac:dyDescent="0.2">
      <c r="A236" s="28"/>
      <c r="B236" s="28"/>
      <c r="C236" s="28"/>
      <c r="D236" s="28"/>
      <c r="E236" s="29"/>
      <c r="F236" s="29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 spans="1:28" ht="15.75" customHeight="1" x14ac:dyDescent="0.2">
      <c r="A237" s="28"/>
      <c r="B237" s="28"/>
      <c r="C237" s="28"/>
      <c r="D237" s="28"/>
      <c r="E237" s="29"/>
      <c r="F237" s="29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 spans="1:28" ht="15.75" customHeight="1" x14ac:dyDescent="0.2">
      <c r="A238" s="28"/>
      <c r="B238" s="28"/>
      <c r="C238" s="28"/>
      <c r="D238" s="28"/>
      <c r="E238" s="29"/>
      <c r="F238" s="29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 spans="1:28" ht="15.75" customHeight="1" x14ac:dyDescent="0.2">
      <c r="A239" s="28"/>
      <c r="B239" s="28"/>
      <c r="C239" s="28"/>
      <c r="D239" s="28"/>
      <c r="E239" s="29"/>
      <c r="F239" s="29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 spans="1:28" ht="15.75" customHeight="1" x14ac:dyDescent="0.2">
      <c r="A240" s="28"/>
      <c r="B240" s="28"/>
      <c r="C240" s="28"/>
      <c r="D240" s="28"/>
      <c r="E240" s="29"/>
      <c r="F240" s="29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 spans="1:28" ht="15.75" customHeight="1" x14ac:dyDescent="0.2">
      <c r="A241" s="28"/>
      <c r="B241" s="28"/>
      <c r="C241" s="28"/>
      <c r="D241" s="28"/>
      <c r="E241" s="29"/>
      <c r="F241" s="29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 spans="1:28" ht="15.75" customHeight="1" x14ac:dyDescent="0.2">
      <c r="A242" s="28"/>
      <c r="B242" s="28"/>
      <c r="C242" s="28"/>
      <c r="D242" s="28"/>
      <c r="E242" s="29"/>
      <c r="F242" s="29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 spans="1:28" ht="15.75" customHeight="1" x14ac:dyDescent="0.2">
      <c r="A243" s="28"/>
      <c r="B243" s="28"/>
      <c r="C243" s="28"/>
      <c r="D243" s="28"/>
      <c r="E243" s="29"/>
      <c r="F243" s="29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 spans="1:28" ht="15.75" customHeight="1" x14ac:dyDescent="0.2">
      <c r="A244" s="28"/>
      <c r="B244" s="28"/>
      <c r="C244" s="28"/>
      <c r="D244" s="28"/>
      <c r="E244" s="29"/>
      <c r="F244" s="29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 spans="1:28" ht="15.75" customHeight="1" x14ac:dyDescent="0.2">
      <c r="A245" s="28"/>
      <c r="B245" s="28"/>
      <c r="C245" s="28"/>
      <c r="D245" s="28"/>
      <c r="E245" s="29"/>
      <c r="F245" s="29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 spans="1:28" ht="15.75" customHeight="1" x14ac:dyDescent="0.2">
      <c r="A246" s="28"/>
      <c r="B246" s="28"/>
      <c r="C246" s="28"/>
      <c r="D246" s="28"/>
      <c r="E246" s="29"/>
      <c r="F246" s="29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 spans="1:28" ht="15.75" customHeight="1" x14ac:dyDescent="0.2">
      <c r="A247" s="28"/>
      <c r="B247" s="28"/>
      <c r="C247" s="28"/>
      <c r="D247" s="28"/>
      <c r="E247" s="29"/>
      <c r="F247" s="29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 spans="1:28" ht="15.75" customHeight="1" x14ac:dyDescent="0.2">
      <c r="A248" s="28"/>
      <c r="B248" s="28"/>
      <c r="C248" s="28"/>
      <c r="D248" s="28"/>
      <c r="E248" s="29"/>
      <c r="F248" s="29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 spans="1:28" ht="15.75" customHeight="1" x14ac:dyDescent="0.2">
      <c r="A249" s="28"/>
      <c r="B249" s="28"/>
      <c r="C249" s="28"/>
      <c r="D249" s="28"/>
      <c r="E249" s="29"/>
      <c r="F249" s="29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 spans="1:28" ht="15.75" customHeight="1" x14ac:dyDescent="0.2">
      <c r="A250" s="28"/>
      <c r="B250" s="28"/>
      <c r="C250" s="28"/>
      <c r="D250" s="28"/>
      <c r="E250" s="29"/>
      <c r="F250" s="29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 spans="1:28" ht="15.75" customHeight="1" x14ac:dyDescent="0.2">
      <c r="A251" s="28"/>
      <c r="B251" s="28"/>
      <c r="C251" s="28"/>
      <c r="D251" s="28"/>
      <c r="E251" s="29"/>
      <c r="F251" s="29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 spans="1:28" ht="15.75" customHeight="1" x14ac:dyDescent="0.2">
      <c r="A252" s="28"/>
      <c r="B252" s="28"/>
      <c r="C252" s="28"/>
      <c r="D252" s="28"/>
      <c r="E252" s="29"/>
      <c r="F252" s="29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 spans="1:28" ht="15.75" customHeight="1" x14ac:dyDescent="0.2">
      <c r="A253" s="28"/>
      <c r="B253" s="28"/>
      <c r="C253" s="28"/>
      <c r="D253" s="28"/>
      <c r="E253" s="29"/>
      <c r="F253" s="29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 spans="1:28" ht="15.75" customHeight="1" x14ac:dyDescent="0.2">
      <c r="A254" s="28"/>
      <c r="B254" s="28"/>
      <c r="C254" s="28"/>
      <c r="D254" s="28"/>
      <c r="E254" s="29"/>
      <c r="F254" s="29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 spans="1:28" ht="15.75" customHeight="1" x14ac:dyDescent="0.2">
      <c r="A255" s="28"/>
      <c r="B255" s="28"/>
      <c r="C255" s="28"/>
      <c r="D255" s="28"/>
      <c r="E255" s="29"/>
      <c r="F255" s="29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 spans="1:28" ht="15.75" customHeight="1" x14ac:dyDescent="0.2">
      <c r="A256" s="28"/>
      <c r="B256" s="28"/>
      <c r="C256" s="28"/>
      <c r="D256" s="28"/>
      <c r="E256" s="29"/>
      <c r="F256" s="29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 spans="1:28" ht="15.75" customHeight="1" x14ac:dyDescent="0.2">
      <c r="A257" s="28"/>
      <c r="B257" s="28"/>
      <c r="C257" s="28"/>
      <c r="D257" s="28"/>
      <c r="E257" s="29"/>
      <c r="F257" s="29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 spans="1:28" ht="15.75" customHeight="1" x14ac:dyDescent="0.2">
      <c r="A258" s="28"/>
      <c r="B258" s="28"/>
      <c r="C258" s="28"/>
      <c r="D258" s="28"/>
      <c r="E258" s="29"/>
      <c r="F258" s="29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 spans="1:28" ht="15.75" customHeight="1" x14ac:dyDescent="0.2">
      <c r="A259" s="28"/>
      <c r="B259" s="28"/>
      <c r="C259" s="28"/>
      <c r="D259" s="28"/>
      <c r="E259" s="29"/>
      <c r="F259" s="29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 spans="1:28" ht="15.75" customHeight="1" x14ac:dyDescent="0.2">
      <c r="A260" s="28"/>
      <c r="B260" s="28"/>
      <c r="C260" s="28"/>
      <c r="D260" s="28"/>
      <c r="E260" s="29"/>
      <c r="F260" s="29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 spans="1:28" ht="15.75" customHeight="1" x14ac:dyDescent="0.2">
      <c r="A261" s="28"/>
      <c r="B261" s="28"/>
      <c r="C261" s="28"/>
      <c r="D261" s="28"/>
      <c r="E261" s="29"/>
      <c r="F261" s="29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 spans="1:28" ht="15.75" customHeight="1" x14ac:dyDescent="0.2">
      <c r="A262" s="28"/>
      <c r="B262" s="28"/>
      <c r="C262" s="28"/>
      <c r="D262" s="28"/>
      <c r="E262" s="29"/>
      <c r="F262" s="29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 spans="1:28" ht="15.75" customHeight="1" x14ac:dyDescent="0.2">
      <c r="A263" s="28"/>
      <c r="B263" s="28"/>
      <c r="C263" s="28"/>
      <c r="D263" s="28"/>
      <c r="E263" s="29"/>
      <c r="F263" s="29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 spans="1:28" ht="15.75" customHeight="1" x14ac:dyDescent="0.2">
      <c r="A264" s="28"/>
      <c r="B264" s="28"/>
      <c r="C264" s="28"/>
      <c r="D264" s="28"/>
      <c r="E264" s="29"/>
      <c r="F264" s="29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 spans="1:28" ht="15.75" customHeight="1" x14ac:dyDescent="0.2">
      <c r="A265" s="28"/>
      <c r="B265" s="28"/>
      <c r="C265" s="28"/>
      <c r="D265" s="28"/>
      <c r="E265" s="29"/>
      <c r="F265" s="29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 spans="1:28" ht="15.75" customHeight="1" x14ac:dyDescent="0.2">
      <c r="A266" s="28"/>
      <c r="B266" s="28"/>
      <c r="C266" s="28"/>
      <c r="D266" s="28"/>
      <c r="E266" s="29"/>
      <c r="F266" s="29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 spans="1:28" ht="15.75" customHeight="1" x14ac:dyDescent="0.2">
      <c r="A267" s="28"/>
      <c r="B267" s="28"/>
      <c r="C267" s="28"/>
      <c r="D267" s="28"/>
      <c r="E267" s="29"/>
      <c r="F267" s="29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 spans="1:28" ht="15.75" customHeight="1" x14ac:dyDescent="0.2">
      <c r="A268" s="28"/>
      <c r="B268" s="28"/>
      <c r="C268" s="28"/>
      <c r="D268" s="28"/>
      <c r="E268" s="29"/>
      <c r="F268" s="29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 spans="1:28" ht="15.75" customHeight="1" x14ac:dyDescent="0.2">
      <c r="A269" s="28"/>
      <c r="B269" s="28"/>
      <c r="C269" s="28"/>
      <c r="D269" s="28"/>
      <c r="E269" s="29"/>
      <c r="F269" s="29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 spans="1:28" ht="15.75" customHeight="1" x14ac:dyDescent="0.2">
      <c r="A270" s="28"/>
      <c r="B270" s="28"/>
      <c r="C270" s="28"/>
      <c r="D270" s="28"/>
      <c r="E270" s="29"/>
      <c r="F270" s="29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 spans="1:28" ht="15.75" customHeight="1" x14ac:dyDescent="0.2">
      <c r="A271" s="28"/>
      <c r="B271" s="28"/>
      <c r="C271" s="28"/>
      <c r="D271" s="28"/>
      <c r="E271" s="29"/>
      <c r="F271" s="29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 spans="1:28" ht="15.75" customHeight="1" x14ac:dyDescent="0.2">
      <c r="A272" s="28"/>
      <c r="B272" s="28"/>
      <c r="C272" s="28"/>
      <c r="D272" s="28"/>
      <c r="E272" s="29"/>
      <c r="F272" s="29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 spans="1:28" ht="15.75" customHeight="1" x14ac:dyDescent="0.2">
      <c r="A273" s="28"/>
      <c r="B273" s="28"/>
      <c r="C273" s="28"/>
      <c r="D273" s="28"/>
      <c r="E273" s="29"/>
      <c r="F273" s="29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 spans="1:28" ht="15.75" customHeight="1" x14ac:dyDescent="0.2">
      <c r="A274" s="28"/>
      <c r="B274" s="28"/>
      <c r="C274" s="28"/>
      <c r="D274" s="28"/>
      <c r="E274" s="29"/>
      <c r="F274" s="29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 spans="1:28" ht="15.75" customHeight="1" x14ac:dyDescent="0.2">
      <c r="A275" s="28"/>
      <c r="B275" s="28"/>
      <c r="C275" s="28"/>
      <c r="D275" s="28"/>
      <c r="E275" s="29"/>
      <c r="F275" s="29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 spans="1:28" ht="15.75" customHeight="1" x14ac:dyDescent="0.2">
      <c r="A276" s="28"/>
      <c r="B276" s="28"/>
      <c r="C276" s="28"/>
      <c r="D276" s="28"/>
      <c r="E276" s="29"/>
      <c r="F276" s="29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 spans="1:28" ht="15.75" customHeight="1" x14ac:dyDescent="0.2">
      <c r="A277" s="28"/>
      <c r="B277" s="28"/>
      <c r="C277" s="28"/>
      <c r="D277" s="28"/>
      <c r="E277" s="29"/>
      <c r="F277" s="29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 spans="1:28" ht="15.75" customHeight="1" x14ac:dyDescent="0.2">
      <c r="A278" s="28"/>
      <c r="B278" s="28"/>
      <c r="C278" s="28"/>
      <c r="D278" s="28"/>
      <c r="E278" s="29"/>
      <c r="F278" s="29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 spans="1:28" ht="15.75" customHeight="1" x14ac:dyDescent="0.2">
      <c r="A279" s="28"/>
      <c r="B279" s="28"/>
      <c r="C279" s="28"/>
      <c r="D279" s="28"/>
      <c r="E279" s="29"/>
      <c r="F279" s="29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 spans="1:28" ht="15.75" customHeight="1" x14ac:dyDescent="0.2">
      <c r="A280" s="28"/>
      <c r="B280" s="28"/>
      <c r="C280" s="28"/>
      <c r="D280" s="28"/>
      <c r="E280" s="29"/>
      <c r="F280" s="29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 spans="1:28" ht="15.75" customHeight="1" x14ac:dyDescent="0.2">
      <c r="A281" s="28"/>
      <c r="B281" s="28"/>
      <c r="C281" s="28"/>
      <c r="D281" s="28"/>
      <c r="E281" s="29"/>
      <c r="F281" s="29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 spans="1:28" ht="15.75" customHeight="1" x14ac:dyDescent="0.2">
      <c r="A282" s="28"/>
      <c r="B282" s="28"/>
      <c r="C282" s="28"/>
      <c r="D282" s="28"/>
      <c r="E282" s="29"/>
      <c r="F282" s="29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 spans="1:28" ht="15.75" customHeight="1" x14ac:dyDescent="0.2">
      <c r="A283" s="28"/>
      <c r="B283" s="28"/>
      <c r="C283" s="28"/>
      <c r="D283" s="28"/>
      <c r="E283" s="29"/>
      <c r="F283" s="29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 spans="1:28" ht="15.75" customHeight="1" x14ac:dyDescent="0.2">
      <c r="A284" s="28"/>
      <c r="B284" s="28"/>
      <c r="C284" s="28"/>
      <c r="D284" s="28"/>
      <c r="E284" s="29"/>
      <c r="F284" s="29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 spans="1:28" ht="15.75" customHeight="1" x14ac:dyDescent="0.2">
      <c r="A285" s="28"/>
      <c r="B285" s="28"/>
      <c r="C285" s="28"/>
      <c r="D285" s="28"/>
      <c r="E285" s="29"/>
      <c r="F285" s="29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 spans="1:28" ht="15.75" customHeight="1" x14ac:dyDescent="0.2">
      <c r="A286" s="28"/>
      <c r="B286" s="28"/>
      <c r="C286" s="28"/>
      <c r="D286" s="28"/>
      <c r="E286" s="29"/>
      <c r="F286" s="29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 spans="1:28" ht="15.75" customHeight="1" x14ac:dyDescent="0.2">
      <c r="A287" s="28"/>
      <c r="B287" s="28"/>
      <c r="C287" s="28"/>
      <c r="D287" s="28"/>
      <c r="E287" s="29"/>
      <c r="F287" s="29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 spans="1:28" ht="15.75" customHeight="1" x14ac:dyDescent="0.2">
      <c r="A288" s="28"/>
      <c r="B288" s="28"/>
      <c r="C288" s="28"/>
      <c r="D288" s="28"/>
      <c r="E288" s="29"/>
      <c r="F288" s="29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 spans="1:28" ht="15.75" customHeight="1" x14ac:dyDescent="0.2">
      <c r="A289" s="28"/>
      <c r="B289" s="28"/>
      <c r="C289" s="28"/>
      <c r="D289" s="28"/>
      <c r="E289" s="29"/>
      <c r="F289" s="29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 spans="1:28" ht="15.75" customHeight="1" x14ac:dyDescent="0.2">
      <c r="A290" s="28"/>
      <c r="B290" s="28"/>
      <c r="C290" s="28"/>
      <c r="D290" s="28"/>
      <c r="E290" s="29"/>
      <c r="F290" s="29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 spans="1:28" ht="15.75" customHeight="1" x14ac:dyDescent="0.2">
      <c r="A291" s="28"/>
      <c r="B291" s="28"/>
      <c r="C291" s="28"/>
      <c r="D291" s="28"/>
      <c r="E291" s="29"/>
      <c r="F291" s="29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 spans="1:28" ht="15.75" customHeight="1" x14ac:dyDescent="0.2">
      <c r="A292" s="28"/>
      <c r="B292" s="28"/>
      <c r="C292" s="28"/>
      <c r="D292" s="28"/>
      <c r="E292" s="29"/>
      <c r="F292" s="29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 spans="1:28" ht="15.75" customHeight="1" x14ac:dyDescent="0.2">
      <c r="A293" s="28"/>
      <c r="B293" s="28"/>
      <c r="C293" s="28"/>
      <c r="D293" s="28"/>
      <c r="E293" s="29"/>
      <c r="F293" s="29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 spans="1:28" ht="15.75" customHeight="1" x14ac:dyDescent="0.2">
      <c r="A294" s="28"/>
      <c r="B294" s="28"/>
      <c r="C294" s="28"/>
      <c r="D294" s="28"/>
      <c r="E294" s="29"/>
      <c r="F294" s="29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 spans="1:28" ht="15.75" customHeight="1" x14ac:dyDescent="0.2">
      <c r="A295" s="28"/>
      <c r="B295" s="28"/>
      <c r="C295" s="28"/>
      <c r="D295" s="28"/>
      <c r="E295" s="29"/>
      <c r="F295" s="29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 spans="1:28" ht="15.75" customHeight="1" x14ac:dyDescent="0.2">
      <c r="A296" s="28"/>
      <c r="B296" s="28"/>
      <c r="C296" s="28"/>
      <c r="D296" s="28"/>
      <c r="E296" s="29"/>
      <c r="F296" s="29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 spans="1:28" ht="15.75" customHeight="1" x14ac:dyDescent="0.2">
      <c r="A297" s="28"/>
      <c r="B297" s="28"/>
      <c r="C297" s="28"/>
      <c r="D297" s="28"/>
      <c r="E297" s="29"/>
      <c r="F297" s="29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 spans="1:28" ht="15.75" customHeight="1" x14ac:dyDescent="0.2">
      <c r="A298" s="28"/>
      <c r="B298" s="28"/>
      <c r="C298" s="28"/>
      <c r="D298" s="28"/>
      <c r="E298" s="29"/>
      <c r="F298" s="29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 spans="1:28" ht="15.75" customHeight="1" x14ac:dyDescent="0.2">
      <c r="A299" s="28"/>
      <c r="B299" s="28"/>
      <c r="C299" s="28"/>
      <c r="D299" s="28"/>
      <c r="E299" s="29"/>
      <c r="F299" s="29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 spans="1:28" ht="15.75" customHeight="1" x14ac:dyDescent="0.2">
      <c r="A300" s="28"/>
      <c r="B300" s="28"/>
      <c r="C300" s="28"/>
      <c r="D300" s="28"/>
      <c r="E300" s="29"/>
      <c r="F300" s="29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 spans="1:28" ht="15.75" customHeight="1" x14ac:dyDescent="0.2">
      <c r="A301" s="28"/>
      <c r="B301" s="28"/>
      <c r="C301" s="28"/>
      <c r="D301" s="28"/>
      <c r="E301" s="29"/>
      <c r="F301" s="29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 spans="1:28" ht="15.75" customHeight="1" x14ac:dyDescent="0.2">
      <c r="A302" s="28"/>
      <c r="B302" s="28"/>
      <c r="C302" s="28"/>
      <c r="D302" s="28"/>
      <c r="E302" s="29"/>
      <c r="F302" s="29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 spans="1:28" ht="15.75" customHeight="1" x14ac:dyDescent="0.2">
      <c r="A303" s="28"/>
      <c r="B303" s="28"/>
      <c r="C303" s="28"/>
      <c r="D303" s="28"/>
      <c r="E303" s="29"/>
      <c r="F303" s="29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 spans="1:28" ht="15.75" customHeight="1" x14ac:dyDescent="0.2">
      <c r="A304" s="28"/>
      <c r="B304" s="28"/>
      <c r="C304" s="28"/>
      <c r="D304" s="28"/>
      <c r="E304" s="29"/>
      <c r="F304" s="29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 spans="1:28" ht="15.75" customHeight="1" x14ac:dyDescent="0.2">
      <c r="A305" s="28"/>
      <c r="B305" s="28"/>
      <c r="C305" s="28"/>
      <c r="D305" s="28"/>
      <c r="E305" s="29"/>
      <c r="F305" s="29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 spans="1:28" ht="15.75" customHeight="1" x14ac:dyDescent="0.2">
      <c r="A306" s="28"/>
      <c r="B306" s="28"/>
      <c r="C306" s="28"/>
      <c r="D306" s="28"/>
      <c r="E306" s="29"/>
      <c r="F306" s="29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 spans="1:28" ht="15.75" customHeight="1" x14ac:dyDescent="0.2">
      <c r="A307" s="28"/>
      <c r="B307" s="28"/>
      <c r="C307" s="28"/>
      <c r="D307" s="28"/>
      <c r="E307" s="29"/>
      <c r="F307" s="29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 spans="1:28" ht="15.75" customHeight="1" x14ac:dyDescent="0.2">
      <c r="A308" s="28"/>
      <c r="B308" s="28"/>
      <c r="C308" s="28"/>
      <c r="D308" s="28"/>
      <c r="E308" s="29"/>
      <c r="F308" s="29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 spans="1:28" ht="15.75" customHeight="1" x14ac:dyDescent="0.2">
      <c r="A309" s="28"/>
      <c r="B309" s="28"/>
      <c r="C309" s="28"/>
      <c r="D309" s="28"/>
      <c r="E309" s="29"/>
      <c r="F309" s="29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 spans="1:28" ht="15.75" customHeight="1" x14ac:dyDescent="0.2">
      <c r="A310" s="28"/>
      <c r="B310" s="28"/>
      <c r="C310" s="28"/>
      <c r="D310" s="28"/>
      <c r="E310" s="29"/>
      <c r="F310" s="29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 spans="1:28" ht="15.75" customHeight="1" x14ac:dyDescent="0.2">
      <c r="A311" s="28"/>
      <c r="B311" s="28"/>
      <c r="C311" s="28"/>
      <c r="D311" s="28"/>
      <c r="E311" s="29"/>
      <c r="F311" s="29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 spans="1:28" ht="15.75" customHeight="1" x14ac:dyDescent="0.2">
      <c r="A312" s="28"/>
      <c r="B312" s="28"/>
      <c r="C312" s="28"/>
      <c r="D312" s="28"/>
      <c r="E312" s="29"/>
      <c r="F312" s="29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 spans="1:28" ht="15.75" customHeight="1" x14ac:dyDescent="0.2">
      <c r="A313" s="28"/>
      <c r="B313" s="28"/>
      <c r="C313" s="28"/>
      <c r="D313" s="28"/>
      <c r="E313" s="29"/>
      <c r="F313" s="29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 spans="1:28" ht="15.75" customHeight="1" x14ac:dyDescent="0.2">
      <c r="A314" s="28"/>
      <c r="B314" s="28"/>
      <c r="C314" s="28"/>
      <c r="D314" s="28"/>
      <c r="E314" s="29"/>
      <c r="F314" s="29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 spans="1:28" ht="15.75" customHeight="1" x14ac:dyDescent="0.2">
      <c r="A315" s="28"/>
      <c r="B315" s="28"/>
      <c r="C315" s="28"/>
      <c r="D315" s="28"/>
      <c r="E315" s="29"/>
      <c r="F315" s="29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 spans="1:28" ht="15.75" customHeight="1" x14ac:dyDescent="0.2">
      <c r="A316" s="28"/>
      <c r="B316" s="28"/>
      <c r="C316" s="28"/>
      <c r="D316" s="28"/>
      <c r="E316" s="29"/>
      <c r="F316" s="29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 spans="1:28" ht="15.75" customHeight="1" x14ac:dyDescent="0.2">
      <c r="A317" s="28"/>
      <c r="B317" s="28"/>
      <c r="C317" s="28"/>
      <c r="D317" s="28"/>
      <c r="E317" s="29"/>
      <c r="F317" s="29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 spans="1:28" ht="15.75" customHeight="1" x14ac:dyDescent="0.2">
      <c r="A318" s="28"/>
      <c r="B318" s="28"/>
      <c r="C318" s="28"/>
      <c r="D318" s="28"/>
      <c r="E318" s="29"/>
      <c r="F318" s="29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 spans="1:28" ht="15.75" customHeight="1" x14ac:dyDescent="0.2">
      <c r="A319" s="28"/>
      <c r="B319" s="28"/>
      <c r="C319" s="28"/>
      <c r="D319" s="28"/>
      <c r="E319" s="29"/>
      <c r="F319" s="29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 spans="1:28" ht="15.75" customHeight="1" x14ac:dyDescent="0.2">
      <c r="A320" s="28"/>
      <c r="B320" s="28"/>
      <c r="C320" s="28"/>
      <c r="D320" s="28"/>
      <c r="E320" s="29"/>
      <c r="F320" s="29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 spans="1:28" ht="15.75" customHeight="1" x14ac:dyDescent="0.2">
      <c r="A321" s="28"/>
      <c r="B321" s="28"/>
      <c r="C321" s="28"/>
      <c r="D321" s="28"/>
      <c r="E321" s="29"/>
      <c r="F321" s="29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 spans="1:28" ht="15.75" customHeight="1" x14ac:dyDescent="0.2">
      <c r="A322" s="28"/>
      <c r="B322" s="28"/>
      <c r="C322" s="28"/>
      <c r="D322" s="28"/>
      <c r="E322" s="29"/>
      <c r="F322" s="29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 spans="1:28" ht="15.75" customHeight="1" x14ac:dyDescent="0.2">
      <c r="A323" s="28"/>
      <c r="B323" s="28"/>
      <c r="C323" s="28"/>
      <c r="D323" s="28"/>
      <c r="E323" s="29"/>
      <c r="F323" s="29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 spans="1:28" ht="15.75" customHeight="1" x14ac:dyDescent="0.2">
      <c r="A324" s="28"/>
      <c r="B324" s="28"/>
      <c r="C324" s="28"/>
      <c r="D324" s="28"/>
      <c r="E324" s="29"/>
      <c r="F324" s="29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 spans="1:28" ht="15.75" customHeight="1" x14ac:dyDescent="0.2">
      <c r="A325" s="28"/>
      <c r="B325" s="28"/>
      <c r="C325" s="28"/>
      <c r="D325" s="28"/>
      <c r="E325" s="29"/>
      <c r="F325" s="29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 spans="1:28" ht="15.75" customHeight="1" x14ac:dyDescent="0.2">
      <c r="A326" s="28"/>
      <c r="B326" s="28"/>
      <c r="C326" s="28"/>
      <c r="D326" s="28"/>
      <c r="E326" s="29"/>
      <c r="F326" s="29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 spans="1:28" ht="15.75" customHeight="1" x14ac:dyDescent="0.2">
      <c r="A327" s="28"/>
      <c r="B327" s="28"/>
      <c r="C327" s="28"/>
      <c r="D327" s="28"/>
      <c r="E327" s="29"/>
      <c r="F327" s="29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 spans="1:28" ht="15.75" customHeight="1" x14ac:dyDescent="0.2">
      <c r="A328" s="28"/>
      <c r="B328" s="28"/>
      <c r="C328" s="28"/>
      <c r="D328" s="28"/>
      <c r="E328" s="29"/>
      <c r="F328" s="29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 spans="1:28" ht="15.75" customHeight="1" x14ac:dyDescent="0.2">
      <c r="A329" s="28"/>
      <c r="B329" s="28"/>
      <c r="C329" s="28"/>
      <c r="D329" s="28"/>
      <c r="E329" s="29"/>
      <c r="F329" s="29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 spans="1:28" ht="15.75" customHeight="1" x14ac:dyDescent="0.2">
      <c r="A330" s="28"/>
      <c r="B330" s="28"/>
      <c r="C330" s="28"/>
      <c r="D330" s="28"/>
      <c r="E330" s="29"/>
      <c r="F330" s="29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 spans="1:28" ht="15.75" customHeight="1" x14ac:dyDescent="0.2">
      <c r="A331" s="28"/>
      <c r="B331" s="28"/>
      <c r="C331" s="28"/>
      <c r="D331" s="28"/>
      <c r="E331" s="29"/>
      <c r="F331" s="29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 spans="1:28" ht="15.75" customHeight="1" x14ac:dyDescent="0.2">
      <c r="A332" s="28"/>
      <c r="B332" s="28"/>
      <c r="C332" s="28"/>
      <c r="D332" s="28"/>
      <c r="E332" s="29"/>
      <c r="F332" s="29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 spans="1:28" ht="15.75" customHeight="1" x14ac:dyDescent="0.2">
      <c r="A333" s="28"/>
      <c r="B333" s="28"/>
      <c r="C333" s="28"/>
      <c r="D333" s="28"/>
      <c r="E333" s="29"/>
      <c r="F333" s="29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 spans="1:28" ht="15.75" customHeight="1" x14ac:dyDescent="0.2">
      <c r="A334" s="28"/>
      <c r="B334" s="28"/>
      <c r="C334" s="28"/>
      <c r="D334" s="28"/>
      <c r="E334" s="29"/>
      <c r="F334" s="29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 spans="1:28" ht="15.75" customHeight="1" x14ac:dyDescent="0.2">
      <c r="A335" s="28"/>
      <c r="B335" s="28"/>
      <c r="C335" s="28"/>
      <c r="D335" s="28"/>
      <c r="E335" s="29"/>
      <c r="F335" s="29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 spans="1:28" ht="15.75" customHeight="1" x14ac:dyDescent="0.2">
      <c r="A336" s="28"/>
      <c r="B336" s="28"/>
      <c r="C336" s="28"/>
      <c r="D336" s="28"/>
      <c r="E336" s="29"/>
      <c r="F336" s="29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 spans="1:28" ht="15.75" customHeight="1" x14ac:dyDescent="0.2">
      <c r="A337" s="28"/>
      <c r="B337" s="28"/>
      <c r="C337" s="28"/>
      <c r="D337" s="28"/>
      <c r="E337" s="29"/>
      <c r="F337" s="29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 spans="1:28" ht="15.75" customHeight="1" x14ac:dyDescent="0.2">
      <c r="A338" s="28"/>
      <c r="B338" s="28"/>
      <c r="C338" s="28"/>
      <c r="D338" s="28"/>
      <c r="E338" s="29"/>
      <c r="F338" s="29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 spans="1:28" ht="15.75" customHeight="1" x14ac:dyDescent="0.2">
      <c r="A339" s="28"/>
      <c r="B339" s="28"/>
      <c r="C339" s="28"/>
      <c r="D339" s="28"/>
      <c r="E339" s="29"/>
      <c r="F339" s="29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 spans="1:28" ht="15.75" customHeight="1" x14ac:dyDescent="0.2">
      <c r="A340" s="28"/>
      <c r="B340" s="28"/>
      <c r="C340" s="28"/>
      <c r="D340" s="28"/>
      <c r="E340" s="29"/>
      <c r="F340" s="29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 spans="1:28" ht="15.75" customHeight="1" x14ac:dyDescent="0.2">
      <c r="A341" s="28"/>
      <c r="B341" s="28"/>
      <c r="C341" s="28"/>
      <c r="D341" s="28"/>
      <c r="E341" s="29"/>
      <c r="F341" s="29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 spans="1:28" ht="15.75" customHeight="1" x14ac:dyDescent="0.2">
      <c r="A342" s="28"/>
      <c r="B342" s="28"/>
      <c r="C342" s="28"/>
      <c r="D342" s="28"/>
      <c r="E342" s="29"/>
      <c r="F342" s="29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 spans="1:28" ht="15.75" customHeight="1" x14ac:dyDescent="0.2">
      <c r="A343" s="28"/>
      <c r="B343" s="28"/>
      <c r="C343" s="28"/>
      <c r="D343" s="28"/>
      <c r="E343" s="29"/>
      <c r="F343" s="29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 spans="1:28" ht="15.75" customHeight="1" x14ac:dyDescent="0.2">
      <c r="A344" s="28"/>
      <c r="B344" s="28"/>
      <c r="C344" s="28"/>
      <c r="D344" s="28"/>
      <c r="E344" s="29"/>
      <c r="F344" s="29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 spans="1:28" ht="15.75" customHeight="1" x14ac:dyDescent="0.2">
      <c r="A345" s="28"/>
      <c r="B345" s="28"/>
      <c r="C345" s="28"/>
      <c r="D345" s="28"/>
      <c r="E345" s="29"/>
      <c r="F345" s="29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 spans="1:28" ht="15.75" customHeight="1" x14ac:dyDescent="0.2">
      <c r="A346" s="28"/>
      <c r="B346" s="28"/>
      <c r="C346" s="28"/>
      <c r="D346" s="28"/>
      <c r="E346" s="29"/>
      <c r="F346" s="29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 spans="1:28" ht="15.75" customHeight="1" x14ac:dyDescent="0.2">
      <c r="A347" s="28"/>
      <c r="B347" s="28"/>
      <c r="C347" s="28"/>
      <c r="D347" s="28"/>
      <c r="E347" s="29"/>
      <c r="F347" s="29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 spans="1:28" ht="15.75" customHeight="1" x14ac:dyDescent="0.2">
      <c r="A348" s="28"/>
      <c r="B348" s="28"/>
      <c r="C348" s="28"/>
      <c r="D348" s="28"/>
      <c r="E348" s="29"/>
      <c r="F348" s="29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 spans="1:28" ht="15.75" customHeight="1" x14ac:dyDescent="0.2">
      <c r="A349" s="28"/>
      <c r="B349" s="28"/>
      <c r="C349" s="28"/>
      <c r="D349" s="28"/>
      <c r="E349" s="29"/>
      <c r="F349" s="29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 spans="1:28" ht="15.75" customHeight="1" x14ac:dyDescent="0.2">
      <c r="A350" s="28"/>
      <c r="B350" s="28"/>
      <c r="C350" s="28"/>
      <c r="D350" s="28"/>
      <c r="E350" s="29"/>
      <c r="F350" s="29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 spans="1:28" ht="15.75" customHeight="1" x14ac:dyDescent="0.2">
      <c r="A351" s="28"/>
      <c r="B351" s="28"/>
      <c r="C351" s="28"/>
      <c r="D351" s="28"/>
      <c r="E351" s="29"/>
      <c r="F351" s="29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 spans="1:28" ht="15.75" customHeight="1" x14ac:dyDescent="0.2">
      <c r="A352" s="28"/>
      <c r="B352" s="28"/>
      <c r="C352" s="28"/>
      <c r="D352" s="28"/>
      <c r="E352" s="29"/>
      <c r="F352" s="29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 spans="1:28" ht="15.75" customHeight="1" x14ac:dyDescent="0.2">
      <c r="A353" s="28"/>
      <c r="B353" s="28"/>
      <c r="C353" s="28"/>
      <c r="D353" s="28"/>
      <c r="E353" s="29"/>
      <c r="F353" s="29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 spans="1:28" ht="15.75" customHeight="1" x14ac:dyDescent="0.2">
      <c r="A354" s="28"/>
      <c r="B354" s="28"/>
      <c r="C354" s="28"/>
      <c r="D354" s="28"/>
      <c r="E354" s="29"/>
      <c r="F354" s="29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 spans="1:28" ht="15.75" customHeight="1" x14ac:dyDescent="0.2">
      <c r="A355" s="28"/>
      <c r="B355" s="28"/>
      <c r="C355" s="28"/>
      <c r="D355" s="28"/>
      <c r="E355" s="29"/>
      <c r="F355" s="29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 spans="1:28" ht="15.75" customHeight="1" x14ac:dyDescent="0.2">
      <c r="A356" s="28"/>
      <c r="B356" s="28"/>
      <c r="C356" s="28"/>
      <c r="D356" s="28"/>
      <c r="E356" s="29"/>
      <c r="F356" s="29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 spans="1:28" ht="15.75" customHeight="1" x14ac:dyDescent="0.2">
      <c r="A357" s="28"/>
      <c r="B357" s="28"/>
      <c r="C357" s="28"/>
      <c r="D357" s="28"/>
      <c r="E357" s="29"/>
      <c r="F357" s="29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 spans="1:28" ht="15.75" customHeight="1" x14ac:dyDescent="0.2">
      <c r="A358" s="28"/>
      <c r="B358" s="28"/>
      <c r="C358" s="28"/>
      <c r="D358" s="28"/>
      <c r="E358" s="29"/>
      <c r="F358" s="29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 spans="1:28" ht="15.75" customHeight="1" x14ac:dyDescent="0.2">
      <c r="A359" s="28"/>
      <c r="B359" s="28"/>
      <c r="C359" s="28"/>
      <c r="D359" s="28"/>
      <c r="E359" s="29"/>
      <c r="F359" s="29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 spans="1:28" ht="15.75" customHeight="1" x14ac:dyDescent="0.2">
      <c r="A360" s="28"/>
      <c r="B360" s="28"/>
      <c r="C360" s="28"/>
      <c r="D360" s="28"/>
      <c r="E360" s="29"/>
      <c r="F360" s="29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 spans="1:28" ht="15.75" customHeight="1" x14ac:dyDescent="0.2">
      <c r="A361" s="28"/>
      <c r="B361" s="28"/>
      <c r="C361" s="28"/>
      <c r="D361" s="28"/>
      <c r="E361" s="29"/>
      <c r="F361" s="29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 spans="1:28" ht="15.75" customHeight="1" x14ac:dyDescent="0.2">
      <c r="A362" s="28"/>
      <c r="B362" s="28"/>
      <c r="C362" s="28"/>
      <c r="D362" s="28"/>
      <c r="E362" s="29"/>
      <c r="F362" s="29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 spans="1:28" ht="15.75" customHeight="1" x14ac:dyDescent="0.2">
      <c r="A363" s="28"/>
      <c r="B363" s="28"/>
      <c r="C363" s="28"/>
      <c r="D363" s="28"/>
      <c r="E363" s="29"/>
      <c r="F363" s="29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 spans="1:28" ht="15.75" customHeight="1" x14ac:dyDescent="0.2">
      <c r="A364" s="28"/>
      <c r="B364" s="28"/>
      <c r="C364" s="28"/>
      <c r="D364" s="28"/>
      <c r="E364" s="29"/>
      <c r="F364" s="29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 spans="1:28" ht="15.75" customHeight="1" x14ac:dyDescent="0.2">
      <c r="A365" s="28"/>
      <c r="B365" s="28"/>
      <c r="C365" s="28"/>
      <c r="D365" s="28"/>
      <c r="E365" s="29"/>
      <c r="F365" s="29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 spans="1:28" ht="15.75" customHeight="1" x14ac:dyDescent="0.2">
      <c r="A366" s="28"/>
      <c r="B366" s="28"/>
      <c r="C366" s="28"/>
      <c r="D366" s="28"/>
      <c r="E366" s="29"/>
      <c r="F366" s="29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 spans="1:28" ht="15.75" customHeight="1" x14ac:dyDescent="0.2">
      <c r="A367" s="28"/>
      <c r="B367" s="28"/>
      <c r="C367" s="28"/>
      <c r="D367" s="28"/>
      <c r="E367" s="29"/>
      <c r="F367" s="29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 spans="1:28" ht="15.75" customHeight="1" x14ac:dyDescent="0.2">
      <c r="A368" s="28"/>
      <c r="B368" s="28"/>
      <c r="C368" s="28"/>
      <c r="D368" s="28"/>
      <c r="E368" s="29"/>
      <c r="F368" s="29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 spans="1:28" ht="15.75" customHeight="1" x14ac:dyDescent="0.2">
      <c r="A369" s="28"/>
      <c r="B369" s="28"/>
      <c r="C369" s="28"/>
      <c r="D369" s="28"/>
      <c r="E369" s="29"/>
      <c r="F369" s="29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 spans="1:28" ht="15.75" customHeight="1" x14ac:dyDescent="0.2">
      <c r="A370" s="28"/>
      <c r="B370" s="28"/>
      <c r="C370" s="28"/>
      <c r="D370" s="28"/>
      <c r="E370" s="29"/>
      <c r="F370" s="29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 spans="1:28" ht="15.75" customHeight="1" x14ac:dyDescent="0.2">
      <c r="A371" s="28"/>
      <c r="B371" s="28"/>
      <c r="C371" s="28"/>
      <c r="D371" s="28"/>
      <c r="E371" s="29"/>
      <c r="F371" s="29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 spans="1:28" ht="15.75" customHeight="1" x14ac:dyDescent="0.2">
      <c r="A372" s="28"/>
      <c r="B372" s="28"/>
      <c r="C372" s="28"/>
      <c r="D372" s="28"/>
      <c r="E372" s="29"/>
      <c r="F372" s="29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 spans="1:28" ht="15.75" customHeight="1" x14ac:dyDescent="0.2">
      <c r="A373" s="28"/>
      <c r="B373" s="28"/>
      <c r="C373" s="28"/>
      <c r="D373" s="28"/>
      <c r="E373" s="29"/>
      <c r="F373" s="29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 spans="1:28" ht="15.75" customHeight="1" x14ac:dyDescent="0.2">
      <c r="A374" s="28"/>
      <c r="B374" s="28"/>
      <c r="C374" s="28"/>
      <c r="D374" s="28"/>
      <c r="E374" s="29"/>
      <c r="F374" s="29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 spans="1:28" ht="15.75" customHeight="1" x14ac:dyDescent="0.2">
      <c r="A375" s="28"/>
      <c r="B375" s="28"/>
      <c r="C375" s="28"/>
      <c r="D375" s="28"/>
      <c r="E375" s="29"/>
      <c r="F375" s="29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 spans="1:28" ht="15.75" customHeight="1" x14ac:dyDescent="0.2">
      <c r="A376" s="28"/>
      <c r="B376" s="28"/>
      <c r="C376" s="28"/>
      <c r="D376" s="28"/>
      <c r="E376" s="29"/>
      <c r="F376" s="29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 spans="1:28" ht="15.75" customHeight="1" x14ac:dyDescent="0.2">
      <c r="A377" s="28"/>
      <c r="B377" s="28"/>
      <c r="C377" s="28"/>
      <c r="D377" s="28"/>
      <c r="E377" s="29"/>
      <c r="F377" s="29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 spans="1:28" ht="15.75" customHeight="1" x14ac:dyDescent="0.2">
      <c r="A378" s="28"/>
      <c r="B378" s="28"/>
      <c r="C378" s="28"/>
      <c r="D378" s="28"/>
      <c r="E378" s="29"/>
      <c r="F378" s="29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 spans="1:28" ht="15.75" customHeight="1" x14ac:dyDescent="0.2">
      <c r="A379" s="28"/>
      <c r="B379" s="28"/>
      <c r="C379" s="28"/>
      <c r="D379" s="28"/>
      <c r="E379" s="29"/>
      <c r="F379" s="29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 spans="1:28" ht="15.75" customHeight="1" x14ac:dyDescent="0.2">
      <c r="A380" s="28"/>
      <c r="B380" s="28"/>
      <c r="C380" s="28"/>
      <c r="D380" s="28"/>
      <c r="E380" s="29"/>
      <c r="F380" s="29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 spans="1:28" ht="15.75" customHeight="1" x14ac:dyDescent="0.2">
      <c r="A381" s="28"/>
      <c r="B381" s="28"/>
      <c r="C381" s="28"/>
      <c r="D381" s="28"/>
      <c r="E381" s="29"/>
      <c r="F381" s="29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 spans="1:28" ht="15.75" customHeight="1" x14ac:dyDescent="0.2">
      <c r="A382" s="28"/>
      <c r="B382" s="28"/>
      <c r="C382" s="28"/>
      <c r="D382" s="28"/>
      <c r="E382" s="29"/>
      <c r="F382" s="29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 spans="1:28" ht="15.75" customHeight="1" x14ac:dyDescent="0.2">
      <c r="A383" s="28"/>
      <c r="B383" s="28"/>
      <c r="C383" s="28"/>
      <c r="D383" s="28"/>
      <c r="E383" s="29"/>
      <c r="F383" s="29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 spans="1:28" ht="15.75" customHeight="1" x14ac:dyDescent="0.2">
      <c r="A384" s="28"/>
      <c r="B384" s="28"/>
      <c r="C384" s="28"/>
      <c r="D384" s="28"/>
      <c r="E384" s="29"/>
      <c r="F384" s="29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 spans="1:28" ht="15.75" customHeight="1" x14ac:dyDescent="0.2">
      <c r="A385" s="28"/>
      <c r="B385" s="28"/>
      <c r="C385" s="28"/>
      <c r="D385" s="28"/>
      <c r="E385" s="29"/>
      <c r="F385" s="29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 spans="1:28" ht="15.75" customHeight="1" x14ac:dyDescent="0.2">
      <c r="A386" s="28"/>
      <c r="B386" s="28"/>
      <c r="C386" s="28"/>
      <c r="D386" s="28"/>
      <c r="E386" s="29"/>
      <c r="F386" s="29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 spans="1:28" ht="15.75" customHeight="1" x14ac:dyDescent="0.2">
      <c r="A387" s="28"/>
      <c r="B387" s="28"/>
      <c r="C387" s="28"/>
      <c r="D387" s="28"/>
      <c r="E387" s="29"/>
      <c r="F387" s="29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 spans="1:28" ht="15.75" customHeight="1" x14ac:dyDescent="0.2">
      <c r="A388" s="28"/>
      <c r="B388" s="28"/>
      <c r="C388" s="28"/>
      <c r="D388" s="28"/>
      <c r="E388" s="29"/>
      <c r="F388" s="29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 spans="1:28" ht="15.75" customHeight="1" x14ac:dyDescent="0.2">
      <c r="A389" s="28"/>
      <c r="B389" s="28"/>
      <c r="C389" s="28"/>
      <c r="D389" s="28"/>
      <c r="E389" s="29"/>
      <c r="F389" s="29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 spans="1:28" ht="15.75" customHeight="1" x14ac:dyDescent="0.2">
      <c r="A390" s="28"/>
      <c r="B390" s="28"/>
      <c r="C390" s="28"/>
      <c r="D390" s="28"/>
      <c r="E390" s="29"/>
      <c r="F390" s="29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 spans="1:28" ht="15.75" customHeight="1" x14ac:dyDescent="0.2">
      <c r="A391" s="28"/>
      <c r="B391" s="28"/>
      <c r="C391" s="28"/>
      <c r="D391" s="28"/>
      <c r="E391" s="29"/>
      <c r="F391" s="29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 spans="1:28" ht="15.75" customHeight="1" x14ac:dyDescent="0.2">
      <c r="A392" s="28"/>
      <c r="B392" s="28"/>
      <c r="C392" s="28"/>
      <c r="D392" s="28"/>
      <c r="E392" s="29"/>
      <c r="F392" s="29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 spans="1:28" ht="15.75" customHeight="1" x14ac:dyDescent="0.2">
      <c r="A393" s="28"/>
      <c r="B393" s="28"/>
      <c r="C393" s="28"/>
      <c r="D393" s="28"/>
      <c r="E393" s="29"/>
      <c r="F393" s="29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 spans="1:28" ht="15.75" customHeight="1" x14ac:dyDescent="0.2">
      <c r="A394" s="28"/>
      <c r="B394" s="28"/>
      <c r="C394" s="28"/>
      <c r="D394" s="28"/>
      <c r="E394" s="29"/>
      <c r="F394" s="29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 spans="1:28" ht="15.75" customHeight="1" x14ac:dyDescent="0.2">
      <c r="A395" s="28"/>
      <c r="B395" s="28"/>
      <c r="C395" s="28"/>
      <c r="D395" s="28"/>
      <c r="E395" s="29"/>
      <c r="F395" s="29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 spans="1:28" ht="15.75" customHeight="1" x14ac:dyDescent="0.2">
      <c r="A396" s="28"/>
      <c r="B396" s="28"/>
      <c r="C396" s="28"/>
      <c r="D396" s="28"/>
      <c r="E396" s="29"/>
      <c r="F396" s="29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 spans="1:28" ht="15.75" customHeight="1" x14ac:dyDescent="0.2">
      <c r="A397" s="28"/>
      <c r="B397" s="28"/>
      <c r="C397" s="28"/>
      <c r="D397" s="28"/>
      <c r="E397" s="29"/>
      <c r="F397" s="29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 spans="1:28" ht="15.75" customHeight="1" x14ac:dyDescent="0.2">
      <c r="A398" s="28"/>
      <c r="B398" s="28"/>
      <c r="C398" s="28"/>
      <c r="D398" s="28"/>
      <c r="E398" s="29"/>
      <c r="F398" s="29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 spans="1:28" ht="15.75" customHeight="1" x14ac:dyDescent="0.2">
      <c r="A399" s="28"/>
      <c r="B399" s="28"/>
      <c r="C399" s="28"/>
      <c r="D399" s="28"/>
      <c r="E399" s="29"/>
      <c r="F399" s="29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 spans="1:28" ht="15.75" customHeight="1" x14ac:dyDescent="0.2">
      <c r="A400" s="28"/>
      <c r="B400" s="28"/>
      <c r="C400" s="28"/>
      <c r="D400" s="28"/>
      <c r="E400" s="29"/>
      <c r="F400" s="29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 spans="1:28" ht="15.75" customHeight="1" x14ac:dyDescent="0.2">
      <c r="A401" s="28"/>
      <c r="B401" s="28"/>
      <c r="C401" s="28"/>
      <c r="D401" s="28"/>
      <c r="E401" s="29"/>
      <c r="F401" s="29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 spans="1:28" ht="15.75" customHeight="1" x14ac:dyDescent="0.2">
      <c r="A402" s="28"/>
      <c r="B402" s="28"/>
      <c r="C402" s="28"/>
      <c r="D402" s="28"/>
      <c r="E402" s="29"/>
      <c r="F402" s="29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 spans="1:28" ht="15.75" customHeight="1" x14ac:dyDescent="0.2">
      <c r="A403" s="28"/>
      <c r="B403" s="28"/>
      <c r="C403" s="28"/>
      <c r="D403" s="28"/>
      <c r="E403" s="29"/>
      <c r="F403" s="29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 spans="1:28" ht="15.75" customHeight="1" x14ac:dyDescent="0.2">
      <c r="A404" s="28"/>
      <c r="B404" s="28"/>
      <c r="C404" s="28"/>
      <c r="D404" s="28"/>
      <c r="E404" s="29"/>
      <c r="F404" s="29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 spans="1:28" ht="15.75" customHeight="1" x14ac:dyDescent="0.2">
      <c r="A405" s="28"/>
      <c r="B405" s="28"/>
      <c r="C405" s="28"/>
      <c r="D405" s="28"/>
      <c r="E405" s="29"/>
      <c r="F405" s="29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 spans="1:28" ht="15.75" customHeight="1" x14ac:dyDescent="0.2">
      <c r="A406" s="28"/>
      <c r="B406" s="28"/>
      <c r="C406" s="28"/>
      <c r="D406" s="28"/>
      <c r="E406" s="29"/>
      <c r="F406" s="29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 spans="1:28" ht="15.75" customHeight="1" x14ac:dyDescent="0.2">
      <c r="A407" s="28"/>
      <c r="B407" s="28"/>
      <c r="C407" s="28"/>
      <c r="D407" s="28"/>
      <c r="E407" s="29"/>
      <c r="F407" s="29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 spans="1:28" ht="15.75" customHeight="1" x14ac:dyDescent="0.2">
      <c r="A408" s="28"/>
      <c r="B408" s="28"/>
      <c r="C408" s="28"/>
      <c r="D408" s="28"/>
      <c r="E408" s="29"/>
      <c r="F408" s="29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 spans="1:28" ht="15.75" customHeight="1" x14ac:dyDescent="0.2">
      <c r="A409" s="28"/>
      <c r="B409" s="28"/>
      <c r="C409" s="28"/>
      <c r="D409" s="28"/>
      <c r="E409" s="29"/>
      <c r="F409" s="29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 spans="1:28" ht="15.75" customHeight="1" x14ac:dyDescent="0.2">
      <c r="A410" s="28"/>
      <c r="B410" s="28"/>
      <c r="C410" s="28"/>
      <c r="D410" s="28"/>
      <c r="E410" s="29"/>
      <c r="F410" s="29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 spans="1:28" ht="15.75" customHeight="1" x14ac:dyDescent="0.2">
      <c r="A411" s="28"/>
      <c r="B411" s="28"/>
      <c r="C411" s="28"/>
      <c r="D411" s="28"/>
      <c r="E411" s="29"/>
      <c r="F411" s="29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 spans="1:28" ht="15.75" customHeight="1" x14ac:dyDescent="0.2">
      <c r="A412" s="28"/>
      <c r="B412" s="28"/>
      <c r="C412" s="28"/>
      <c r="D412" s="28"/>
      <c r="E412" s="29"/>
      <c r="F412" s="29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 spans="1:28" ht="15.75" customHeight="1" x14ac:dyDescent="0.2">
      <c r="A413" s="28"/>
      <c r="B413" s="28"/>
      <c r="C413" s="28"/>
      <c r="D413" s="28"/>
      <c r="E413" s="29"/>
      <c r="F413" s="29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 spans="1:28" ht="15.75" customHeight="1" x14ac:dyDescent="0.2">
      <c r="A414" s="28"/>
      <c r="B414" s="28"/>
      <c r="C414" s="28"/>
      <c r="D414" s="28"/>
      <c r="E414" s="29"/>
      <c r="F414" s="29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 spans="1:28" ht="15.75" customHeight="1" x14ac:dyDescent="0.2">
      <c r="A415" s="28"/>
      <c r="B415" s="28"/>
      <c r="C415" s="28"/>
      <c r="D415" s="28"/>
      <c r="E415" s="29"/>
      <c r="F415" s="29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 spans="1:28" ht="15.75" customHeight="1" x14ac:dyDescent="0.2">
      <c r="A416" s="28"/>
      <c r="B416" s="28"/>
      <c r="C416" s="28"/>
      <c r="D416" s="28"/>
      <c r="E416" s="29"/>
      <c r="F416" s="29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 spans="1:28" ht="15.75" customHeight="1" x14ac:dyDescent="0.2">
      <c r="A417" s="28"/>
      <c r="B417" s="28"/>
      <c r="C417" s="28"/>
      <c r="D417" s="28"/>
      <c r="E417" s="29"/>
      <c r="F417" s="29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 spans="1:28" ht="15.75" customHeight="1" x14ac:dyDescent="0.2">
      <c r="A418" s="28"/>
      <c r="B418" s="28"/>
      <c r="C418" s="28"/>
      <c r="D418" s="28"/>
      <c r="E418" s="29"/>
      <c r="F418" s="29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 spans="1:28" ht="15.75" customHeight="1" x14ac:dyDescent="0.2">
      <c r="A419" s="28"/>
      <c r="B419" s="28"/>
      <c r="C419" s="28"/>
      <c r="D419" s="28"/>
      <c r="E419" s="29"/>
      <c r="F419" s="29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 spans="1:28" ht="15.75" customHeight="1" x14ac:dyDescent="0.2">
      <c r="A420" s="28"/>
      <c r="B420" s="28"/>
      <c r="C420" s="28"/>
      <c r="D420" s="28"/>
      <c r="E420" s="29"/>
      <c r="F420" s="29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 spans="1:28" ht="15.75" customHeight="1" x14ac:dyDescent="0.2">
      <c r="A421" s="28"/>
      <c r="B421" s="28"/>
      <c r="C421" s="28"/>
      <c r="D421" s="28"/>
      <c r="E421" s="29"/>
      <c r="F421" s="29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 spans="1:28" ht="15.75" customHeight="1" x14ac:dyDescent="0.2">
      <c r="A422" s="28"/>
      <c r="B422" s="28"/>
      <c r="C422" s="28"/>
      <c r="D422" s="28"/>
      <c r="E422" s="29"/>
      <c r="F422" s="29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 spans="1:28" ht="15.75" customHeight="1" x14ac:dyDescent="0.2">
      <c r="A423" s="28"/>
      <c r="B423" s="28"/>
      <c r="C423" s="28"/>
      <c r="D423" s="28"/>
      <c r="E423" s="29"/>
      <c r="F423" s="29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 spans="1:28" ht="15.75" customHeight="1" x14ac:dyDescent="0.2">
      <c r="A424" s="28"/>
      <c r="B424" s="28"/>
      <c r="C424" s="28"/>
      <c r="D424" s="28"/>
      <c r="E424" s="29"/>
      <c r="F424" s="29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 spans="1:28" ht="15.75" customHeight="1" x14ac:dyDescent="0.2">
      <c r="A425" s="28"/>
      <c r="B425" s="28"/>
      <c r="C425" s="28"/>
      <c r="D425" s="28"/>
      <c r="E425" s="29"/>
      <c r="F425" s="29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 spans="1:28" ht="15.75" customHeight="1" x14ac:dyDescent="0.2">
      <c r="A426" s="28"/>
      <c r="B426" s="28"/>
      <c r="C426" s="28"/>
      <c r="D426" s="28"/>
      <c r="E426" s="29"/>
      <c r="F426" s="29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 spans="1:28" ht="15.75" customHeight="1" x14ac:dyDescent="0.2">
      <c r="A427" s="28"/>
      <c r="B427" s="28"/>
      <c r="C427" s="28"/>
      <c r="D427" s="28"/>
      <c r="E427" s="29"/>
      <c r="F427" s="29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 spans="1:28" ht="15.75" customHeight="1" x14ac:dyDescent="0.2">
      <c r="A428" s="28"/>
      <c r="B428" s="28"/>
      <c r="C428" s="28"/>
      <c r="D428" s="28"/>
      <c r="E428" s="29"/>
      <c r="F428" s="29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 spans="1:28" ht="15.75" customHeight="1" x14ac:dyDescent="0.2">
      <c r="A429" s="28"/>
      <c r="B429" s="28"/>
      <c r="C429" s="28"/>
      <c r="D429" s="28"/>
      <c r="E429" s="29"/>
      <c r="F429" s="29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 spans="1:28" ht="15.75" customHeight="1" x14ac:dyDescent="0.2">
      <c r="A430" s="28"/>
      <c r="B430" s="28"/>
      <c r="C430" s="28"/>
      <c r="D430" s="28"/>
      <c r="E430" s="29"/>
      <c r="F430" s="29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 spans="1:28" ht="15.75" customHeight="1" x14ac:dyDescent="0.2">
      <c r="A431" s="28"/>
      <c r="B431" s="28"/>
      <c r="C431" s="28"/>
      <c r="D431" s="28"/>
      <c r="E431" s="29"/>
      <c r="F431" s="29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 spans="1:28" ht="15.75" customHeight="1" x14ac:dyDescent="0.2">
      <c r="A432" s="28"/>
      <c r="B432" s="28"/>
      <c r="C432" s="28"/>
      <c r="D432" s="28"/>
      <c r="E432" s="29"/>
      <c r="F432" s="29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 spans="1:28" ht="15.75" customHeight="1" x14ac:dyDescent="0.2">
      <c r="A433" s="28"/>
      <c r="B433" s="28"/>
      <c r="C433" s="28"/>
      <c r="D433" s="28"/>
      <c r="E433" s="29"/>
      <c r="F433" s="29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 spans="1:28" ht="15.75" customHeight="1" x14ac:dyDescent="0.2">
      <c r="A434" s="28"/>
      <c r="B434" s="28"/>
      <c r="C434" s="28"/>
      <c r="D434" s="28"/>
      <c r="E434" s="29"/>
      <c r="F434" s="29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 spans="1:28" ht="15.75" customHeight="1" x14ac:dyDescent="0.2">
      <c r="A435" s="28"/>
      <c r="B435" s="28"/>
      <c r="C435" s="28"/>
      <c r="D435" s="28"/>
      <c r="E435" s="29"/>
      <c r="F435" s="29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 spans="1:28" ht="15.75" customHeight="1" x14ac:dyDescent="0.2">
      <c r="A436" s="28"/>
      <c r="B436" s="28"/>
      <c r="C436" s="28"/>
      <c r="D436" s="28"/>
      <c r="E436" s="29"/>
      <c r="F436" s="29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 spans="1:28" ht="15.75" customHeight="1" x14ac:dyDescent="0.2">
      <c r="A437" s="28"/>
      <c r="B437" s="28"/>
      <c r="C437" s="28"/>
      <c r="D437" s="28"/>
      <c r="E437" s="29"/>
      <c r="F437" s="29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 spans="1:28" ht="15.75" customHeight="1" x14ac:dyDescent="0.2">
      <c r="A438" s="28"/>
      <c r="B438" s="28"/>
      <c r="C438" s="28"/>
      <c r="D438" s="28"/>
      <c r="E438" s="29"/>
      <c r="F438" s="29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 spans="1:28" ht="15.75" customHeight="1" x14ac:dyDescent="0.2">
      <c r="A439" s="28"/>
      <c r="B439" s="28"/>
      <c r="C439" s="28"/>
      <c r="D439" s="28"/>
      <c r="E439" s="29"/>
      <c r="F439" s="29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 spans="1:28" ht="15.75" customHeight="1" x14ac:dyDescent="0.2">
      <c r="A440" s="28"/>
      <c r="B440" s="28"/>
      <c r="C440" s="28"/>
      <c r="D440" s="28"/>
      <c r="E440" s="29"/>
      <c r="F440" s="29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 spans="1:28" ht="15.75" customHeight="1" x14ac:dyDescent="0.2">
      <c r="A441" s="28"/>
      <c r="B441" s="28"/>
      <c r="C441" s="28"/>
      <c r="D441" s="28"/>
      <c r="E441" s="29"/>
      <c r="F441" s="29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 spans="1:28" ht="15.75" customHeight="1" x14ac:dyDescent="0.2">
      <c r="A442" s="28"/>
      <c r="B442" s="28"/>
      <c r="C442" s="28"/>
      <c r="D442" s="28"/>
      <c r="E442" s="29"/>
      <c r="F442" s="29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 spans="1:28" ht="15.75" customHeight="1" x14ac:dyDescent="0.2">
      <c r="A443" s="28"/>
      <c r="B443" s="28"/>
      <c r="C443" s="28"/>
      <c r="D443" s="28"/>
      <c r="E443" s="29"/>
      <c r="F443" s="29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 spans="1:28" ht="15.75" customHeight="1" x14ac:dyDescent="0.2">
      <c r="A444" s="28"/>
      <c r="B444" s="28"/>
      <c r="C444" s="28"/>
      <c r="D444" s="28"/>
      <c r="E444" s="29"/>
      <c r="F444" s="29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 spans="1:28" ht="15.75" customHeight="1" x14ac:dyDescent="0.2">
      <c r="A445" s="28"/>
      <c r="B445" s="28"/>
      <c r="C445" s="28"/>
      <c r="D445" s="28"/>
      <c r="E445" s="29"/>
      <c r="F445" s="29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 spans="1:28" ht="15.75" customHeight="1" x14ac:dyDescent="0.2">
      <c r="A446" s="28"/>
      <c r="B446" s="28"/>
      <c r="C446" s="28"/>
      <c r="D446" s="28"/>
      <c r="E446" s="29"/>
      <c r="F446" s="29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 spans="1:28" ht="15.75" customHeight="1" x14ac:dyDescent="0.2">
      <c r="A447" s="28"/>
      <c r="B447" s="28"/>
      <c r="C447" s="28"/>
      <c r="D447" s="28"/>
      <c r="E447" s="29"/>
      <c r="F447" s="29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 spans="1:28" ht="15.75" customHeight="1" x14ac:dyDescent="0.2">
      <c r="A448" s="28"/>
      <c r="B448" s="28"/>
      <c r="C448" s="28"/>
      <c r="D448" s="28"/>
      <c r="E448" s="29"/>
      <c r="F448" s="29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 spans="1:28" ht="15.75" customHeight="1" x14ac:dyDescent="0.2">
      <c r="A449" s="28"/>
      <c r="B449" s="28"/>
      <c r="C449" s="28"/>
      <c r="D449" s="28"/>
      <c r="E449" s="29"/>
      <c r="F449" s="29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 spans="1:28" ht="15.75" customHeight="1" x14ac:dyDescent="0.2">
      <c r="A450" s="28"/>
      <c r="B450" s="28"/>
      <c r="C450" s="28"/>
      <c r="D450" s="28"/>
      <c r="E450" s="29"/>
      <c r="F450" s="29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 spans="1:28" ht="15.75" customHeight="1" x14ac:dyDescent="0.2">
      <c r="A451" s="28"/>
      <c r="B451" s="28"/>
      <c r="C451" s="28"/>
      <c r="D451" s="28"/>
      <c r="E451" s="29"/>
      <c r="F451" s="29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 spans="1:28" ht="15.75" customHeight="1" x14ac:dyDescent="0.2">
      <c r="A452" s="28"/>
      <c r="B452" s="28"/>
      <c r="C452" s="28"/>
      <c r="D452" s="28"/>
      <c r="E452" s="29"/>
      <c r="F452" s="29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 spans="1:28" ht="15.75" customHeight="1" x14ac:dyDescent="0.2">
      <c r="A453" s="28"/>
      <c r="B453" s="28"/>
      <c r="C453" s="28"/>
      <c r="D453" s="28"/>
      <c r="E453" s="29"/>
      <c r="F453" s="29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 spans="1:28" ht="15.75" customHeight="1" x14ac:dyDescent="0.2">
      <c r="A454" s="28"/>
      <c r="B454" s="28"/>
      <c r="C454" s="28"/>
      <c r="D454" s="28"/>
      <c r="E454" s="29"/>
      <c r="F454" s="29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 spans="1:28" ht="15.75" customHeight="1" x14ac:dyDescent="0.2">
      <c r="A455" s="28"/>
      <c r="B455" s="28"/>
      <c r="C455" s="28"/>
      <c r="D455" s="28"/>
      <c r="E455" s="29"/>
      <c r="F455" s="29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 spans="1:28" ht="15.75" customHeight="1" x14ac:dyDescent="0.2">
      <c r="A456" s="28"/>
      <c r="B456" s="28"/>
      <c r="C456" s="28"/>
      <c r="D456" s="28"/>
      <c r="E456" s="29"/>
      <c r="F456" s="29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 spans="1:28" ht="15.75" customHeight="1" x14ac:dyDescent="0.2">
      <c r="A457" s="28"/>
      <c r="B457" s="28"/>
      <c r="C457" s="28"/>
      <c r="D457" s="28"/>
      <c r="E457" s="29"/>
      <c r="F457" s="29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 spans="1:28" ht="15.75" customHeight="1" x14ac:dyDescent="0.2">
      <c r="A458" s="28"/>
      <c r="B458" s="28"/>
      <c r="C458" s="28"/>
      <c r="D458" s="28"/>
      <c r="E458" s="29"/>
      <c r="F458" s="29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 spans="1:28" ht="15.75" customHeight="1" x14ac:dyDescent="0.2">
      <c r="A459" s="28"/>
      <c r="B459" s="28"/>
      <c r="C459" s="28"/>
      <c r="D459" s="28"/>
      <c r="E459" s="29"/>
      <c r="F459" s="29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 spans="1:28" ht="15.75" customHeight="1" x14ac:dyDescent="0.2">
      <c r="A460" s="28"/>
      <c r="B460" s="28"/>
      <c r="C460" s="28"/>
      <c r="D460" s="28"/>
      <c r="E460" s="29"/>
      <c r="F460" s="29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 spans="1:28" ht="15.75" customHeight="1" x14ac:dyDescent="0.2">
      <c r="A461" s="28"/>
      <c r="B461" s="28"/>
      <c r="C461" s="28"/>
      <c r="D461" s="28"/>
      <c r="E461" s="29"/>
      <c r="F461" s="29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 spans="1:28" ht="15.75" customHeight="1" x14ac:dyDescent="0.2">
      <c r="A462" s="28"/>
      <c r="B462" s="28"/>
      <c r="C462" s="28"/>
      <c r="D462" s="28"/>
      <c r="E462" s="29"/>
      <c r="F462" s="29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 spans="1:28" ht="15.75" customHeight="1" x14ac:dyDescent="0.2">
      <c r="A463" s="28"/>
      <c r="B463" s="28"/>
      <c r="C463" s="28"/>
      <c r="D463" s="28"/>
      <c r="E463" s="29"/>
      <c r="F463" s="29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 spans="1:28" ht="15.75" customHeight="1" x14ac:dyDescent="0.2">
      <c r="A464" s="28"/>
      <c r="B464" s="28"/>
      <c r="C464" s="28"/>
      <c r="D464" s="28"/>
      <c r="E464" s="29"/>
      <c r="F464" s="29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 spans="1:28" ht="15.75" customHeight="1" x14ac:dyDescent="0.2">
      <c r="A465" s="28"/>
      <c r="B465" s="28"/>
      <c r="C465" s="28"/>
      <c r="D465" s="28"/>
      <c r="E465" s="29"/>
      <c r="F465" s="29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 spans="1:28" ht="15.75" customHeight="1" x14ac:dyDescent="0.2">
      <c r="A466" s="28"/>
      <c r="B466" s="28"/>
      <c r="C466" s="28"/>
      <c r="D466" s="28"/>
      <c r="E466" s="29"/>
      <c r="F466" s="29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 spans="1:28" ht="15.75" customHeight="1" x14ac:dyDescent="0.2">
      <c r="A467" s="28"/>
      <c r="B467" s="28"/>
      <c r="C467" s="28"/>
      <c r="D467" s="28"/>
      <c r="E467" s="29"/>
      <c r="F467" s="29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 spans="1:28" ht="15.75" customHeight="1" x14ac:dyDescent="0.2">
      <c r="A468" s="28"/>
      <c r="B468" s="28"/>
      <c r="C468" s="28"/>
      <c r="D468" s="28"/>
      <c r="E468" s="29"/>
      <c r="F468" s="29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 spans="1:28" ht="15.75" customHeight="1" x14ac:dyDescent="0.2">
      <c r="A469" s="28"/>
      <c r="B469" s="28"/>
      <c r="C469" s="28"/>
      <c r="D469" s="28"/>
      <c r="E469" s="29"/>
      <c r="F469" s="29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 spans="1:28" ht="15.75" customHeight="1" x14ac:dyDescent="0.2">
      <c r="A470" s="28"/>
      <c r="B470" s="28"/>
      <c r="C470" s="28"/>
      <c r="D470" s="28"/>
      <c r="E470" s="29"/>
      <c r="F470" s="29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 spans="1:28" ht="15.75" customHeight="1" x14ac:dyDescent="0.2">
      <c r="A471" s="28"/>
      <c r="B471" s="28"/>
      <c r="C471" s="28"/>
      <c r="D471" s="28"/>
      <c r="E471" s="29"/>
      <c r="F471" s="29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 spans="1:28" ht="15.75" customHeight="1" x14ac:dyDescent="0.2">
      <c r="A472" s="28"/>
      <c r="B472" s="28"/>
      <c r="C472" s="28"/>
      <c r="D472" s="28"/>
      <c r="E472" s="29"/>
      <c r="F472" s="29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 spans="1:28" ht="15.75" customHeight="1" x14ac:dyDescent="0.2">
      <c r="A473" s="28"/>
      <c r="B473" s="28"/>
      <c r="C473" s="28"/>
      <c r="D473" s="28"/>
      <c r="E473" s="29"/>
      <c r="F473" s="29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 spans="1:28" ht="15.75" customHeight="1" x14ac:dyDescent="0.2">
      <c r="A474" s="28"/>
      <c r="B474" s="28"/>
      <c r="C474" s="28"/>
      <c r="D474" s="28"/>
      <c r="E474" s="29"/>
      <c r="F474" s="29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 spans="1:28" ht="15.75" customHeight="1" x14ac:dyDescent="0.2">
      <c r="A475" s="28"/>
      <c r="B475" s="28"/>
      <c r="C475" s="28"/>
      <c r="D475" s="28"/>
      <c r="E475" s="29"/>
      <c r="F475" s="29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 spans="1:28" ht="15.75" customHeight="1" x14ac:dyDescent="0.2">
      <c r="A476" s="28"/>
      <c r="B476" s="28"/>
      <c r="C476" s="28"/>
      <c r="D476" s="28"/>
      <c r="E476" s="29"/>
      <c r="F476" s="29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 spans="1:28" ht="15.75" customHeight="1" x14ac:dyDescent="0.2">
      <c r="A477" s="28"/>
      <c r="B477" s="28"/>
      <c r="C477" s="28"/>
      <c r="D477" s="28"/>
      <c r="E477" s="29"/>
      <c r="F477" s="29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 spans="1:28" ht="15.75" customHeight="1" x14ac:dyDescent="0.2">
      <c r="A478" s="28"/>
      <c r="B478" s="28"/>
      <c r="C478" s="28"/>
      <c r="D478" s="28"/>
      <c r="E478" s="29"/>
      <c r="F478" s="29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 spans="1:28" ht="15.75" customHeight="1" x14ac:dyDescent="0.2">
      <c r="A479" s="28"/>
      <c r="B479" s="28"/>
      <c r="C479" s="28"/>
      <c r="D479" s="28"/>
      <c r="E479" s="29"/>
      <c r="F479" s="29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 spans="1:28" ht="15.75" customHeight="1" x14ac:dyDescent="0.2">
      <c r="A480" s="28"/>
      <c r="B480" s="28"/>
      <c r="C480" s="28"/>
      <c r="D480" s="28"/>
      <c r="E480" s="29"/>
      <c r="F480" s="29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 spans="1:28" ht="15.75" customHeight="1" x14ac:dyDescent="0.2">
      <c r="A481" s="28"/>
      <c r="B481" s="28"/>
      <c r="C481" s="28"/>
      <c r="D481" s="28"/>
      <c r="E481" s="29"/>
      <c r="F481" s="29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 spans="1:28" ht="15.75" customHeight="1" x14ac:dyDescent="0.2">
      <c r="A482" s="28"/>
      <c r="B482" s="28"/>
      <c r="C482" s="28"/>
      <c r="D482" s="28"/>
      <c r="E482" s="29"/>
      <c r="F482" s="29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 spans="1:28" ht="15.75" customHeight="1" x14ac:dyDescent="0.2">
      <c r="A483" s="28"/>
      <c r="B483" s="28"/>
      <c r="C483" s="28"/>
      <c r="D483" s="28"/>
      <c r="E483" s="29"/>
      <c r="F483" s="29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 spans="1:28" ht="15.75" customHeight="1" x14ac:dyDescent="0.2">
      <c r="A484" s="28"/>
      <c r="B484" s="28"/>
      <c r="C484" s="28"/>
      <c r="D484" s="28"/>
      <c r="E484" s="29"/>
      <c r="F484" s="29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 spans="1:28" ht="15.75" customHeight="1" x14ac:dyDescent="0.2">
      <c r="A485" s="28"/>
      <c r="B485" s="28"/>
      <c r="C485" s="28"/>
      <c r="D485" s="28"/>
      <c r="E485" s="29"/>
      <c r="F485" s="29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 spans="1:28" ht="15.75" customHeight="1" x14ac:dyDescent="0.2">
      <c r="A486" s="28"/>
      <c r="B486" s="28"/>
      <c r="C486" s="28"/>
      <c r="D486" s="28"/>
      <c r="E486" s="29"/>
      <c r="F486" s="29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 spans="1:28" ht="15.75" customHeight="1" x14ac:dyDescent="0.2">
      <c r="A487" s="28"/>
      <c r="B487" s="28"/>
      <c r="C487" s="28"/>
      <c r="D487" s="28"/>
      <c r="E487" s="29"/>
      <c r="F487" s="29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 spans="1:28" ht="15.75" customHeight="1" x14ac:dyDescent="0.2">
      <c r="A488" s="28"/>
      <c r="B488" s="28"/>
      <c r="C488" s="28"/>
      <c r="D488" s="28"/>
      <c r="E488" s="29"/>
      <c r="F488" s="29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 spans="1:28" ht="15.75" customHeight="1" x14ac:dyDescent="0.2">
      <c r="A489" s="28"/>
      <c r="B489" s="28"/>
      <c r="C489" s="28"/>
      <c r="D489" s="28"/>
      <c r="E489" s="29"/>
      <c r="F489" s="29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 spans="1:28" ht="15.75" customHeight="1" x14ac:dyDescent="0.2">
      <c r="A490" s="28"/>
      <c r="B490" s="28"/>
      <c r="C490" s="28"/>
      <c r="D490" s="28"/>
      <c r="E490" s="29"/>
      <c r="F490" s="29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 spans="1:28" ht="15.75" customHeight="1" x14ac:dyDescent="0.2">
      <c r="A491" s="28"/>
      <c r="B491" s="28"/>
      <c r="C491" s="28"/>
      <c r="D491" s="28"/>
      <c r="E491" s="29"/>
      <c r="F491" s="29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 spans="1:28" ht="15.75" customHeight="1" x14ac:dyDescent="0.2">
      <c r="A492" s="28"/>
      <c r="B492" s="28"/>
      <c r="C492" s="28"/>
      <c r="D492" s="28"/>
      <c r="E492" s="29"/>
      <c r="F492" s="29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 spans="1:28" ht="15.75" customHeight="1" x14ac:dyDescent="0.2">
      <c r="A493" s="28"/>
      <c r="B493" s="28"/>
      <c r="C493" s="28"/>
      <c r="D493" s="28"/>
      <c r="E493" s="29"/>
      <c r="F493" s="29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 spans="1:28" ht="15.75" customHeight="1" x14ac:dyDescent="0.2">
      <c r="A494" s="28"/>
      <c r="B494" s="28"/>
      <c r="C494" s="28"/>
      <c r="D494" s="28"/>
      <c r="E494" s="29"/>
      <c r="F494" s="29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 spans="1:28" ht="15.75" customHeight="1" x14ac:dyDescent="0.2">
      <c r="A495" s="28"/>
      <c r="B495" s="28"/>
      <c r="C495" s="28"/>
      <c r="D495" s="28"/>
      <c r="E495" s="29"/>
      <c r="F495" s="29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 spans="1:28" ht="15.75" customHeight="1" x14ac:dyDescent="0.2">
      <c r="A496" s="28"/>
      <c r="B496" s="28"/>
      <c r="C496" s="28"/>
      <c r="D496" s="28"/>
      <c r="E496" s="29"/>
      <c r="F496" s="29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 spans="1:28" ht="15.75" customHeight="1" x14ac:dyDescent="0.2">
      <c r="A497" s="28"/>
      <c r="B497" s="28"/>
      <c r="C497" s="28"/>
      <c r="D497" s="28"/>
      <c r="E497" s="29"/>
      <c r="F497" s="29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 spans="1:28" ht="15.75" customHeight="1" x14ac:dyDescent="0.2">
      <c r="A498" s="28"/>
      <c r="B498" s="28"/>
      <c r="C498" s="28"/>
      <c r="D498" s="28"/>
      <c r="E498" s="29"/>
      <c r="F498" s="29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 spans="1:28" ht="15.75" customHeight="1" x14ac:dyDescent="0.2">
      <c r="A499" s="28"/>
      <c r="B499" s="28"/>
      <c r="C499" s="28"/>
      <c r="D499" s="28"/>
      <c r="E499" s="29"/>
      <c r="F499" s="29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 spans="1:28" ht="15.75" customHeight="1" x14ac:dyDescent="0.2">
      <c r="A500" s="28"/>
      <c r="B500" s="28"/>
      <c r="C500" s="28"/>
      <c r="D500" s="28"/>
      <c r="E500" s="29"/>
      <c r="F500" s="29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 spans="1:28" ht="15.75" customHeight="1" x14ac:dyDescent="0.2">
      <c r="A501" s="28"/>
      <c r="B501" s="28"/>
      <c r="C501" s="28"/>
      <c r="D501" s="28"/>
      <c r="E501" s="29"/>
      <c r="F501" s="29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 spans="1:28" ht="15.75" customHeight="1" x14ac:dyDescent="0.2">
      <c r="A502" s="28"/>
      <c r="B502" s="28"/>
      <c r="C502" s="28"/>
      <c r="D502" s="28"/>
      <c r="E502" s="29"/>
      <c r="F502" s="29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 spans="1:28" ht="15.75" customHeight="1" x14ac:dyDescent="0.2">
      <c r="A503" s="28"/>
      <c r="B503" s="28"/>
      <c r="C503" s="28"/>
      <c r="D503" s="28"/>
      <c r="E503" s="29"/>
      <c r="F503" s="29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 spans="1:28" ht="15.75" customHeight="1" x14ac:dyDescent="0.2">
      <c r="A504" s="28"/>
      <c r="B504" s="28"/>
      <c r="C504" s="28"/>
      <c r="D504" s="28"/>
      <c r="E504" s="29"/>
      <c r="F504" s="29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 spans="1:28" ht="15.75" customHeight="1" x14ac:dyDescent="0.2">
      <c r="A505" s="28"/>
      <c r="B505" s="28"/>
      <c r="C505" s="28"/>
      <c r="D505" s="28"/>
      <c r="E505" s="29"/>
      <c r="F505" s="29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 spans="1:28" ht="15.75" customHeight="1" x14ac:dyDescent="0.2">
      <c r="A506" s="28"/>
      <c r="B506" s="28"/>
      <c r="C506" s="28"/>
      <c r="D506" s="28"/>
      <c r="E506" s="29"/>
      <c r="F506" s="29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 spans="1:28" ht="15.75" customHeight="1" x14ac:dyDescent="0.2">
      <c r="A507" s="28"/>
      <c r="B507" s="28"/>
      <c r="C507" s="28"/>
      <c r="D507" s="28"/>
      <c r="E507" s="29"/>
      <c r="F507" s="29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 spans="1:28" ht="15.75" customHeight="1" x14ac:dyDescent="0.2">
      <c r="A508" s="28"/>
      <c r="B508" s="28"/>
      <c r="C508" s="28"/>
      <c r="D508" s="28"/>
      <c r="E508" s="29"/>
      <c r="F508" s="29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 spans="1:28" ht="15.75" customHeight="1" x14ac:dyDescent="0.2">
      <c r="A509" s="28"/>
      <c r="B509" s="28"/>
      <c r="C509" s="28"/>
      <c r="D509" s="28"/>
      <c r="E509" s="29"/>
      <c r="F509" s="29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 spans="1:28" ht="15.75" customHeight="1" x14ac:dyDescent="0.2">
      <c r="A510" s="28"/>
      <c r="B510" s="28"/>
      <c r="C510" s="28"/>
      <c r="D510" s="28"/>
      <c r="E510" s="29"/>
      <c r="F510" s="29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 spans="1:28" ht="15.75" customHeight="1" x14ac:dyDescent="0.2">
      <c r="A511" s="28"/>
      <c r="B511" s="28"/>
      <c r="C511" s="28"/>
      <c r="D511" s="28"/>
      <c r="E511" s="29"/>
      <c r="F511" s="29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 spans="1:28" ht="15.75" customHeight="1" x14ac:dyDescent="0.2">
      <c r="A512" s="28"/>
      <c r="B512" s="28"/>
      <c r="C512" s="28"/>
      <c r="D512" s="28"/>
      <c r="E512" s="29"/>
      <c r="F512" s="29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 spans="1:28" ht="15.75" customHeight="1" x14ac:dyDescent="0.2">
      <c r="A513" s="28"/>
      <c r="B513" s="28"/>
      <c r="C513" s="28"/>
      <c r="D513" s="28"/>
      <c r="E513" s="29"/>
      <c r="F513" s="29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 spans="1:28" ht="15.75" customHeight="1" x14ac:dyDescent="0.2">
      <c r="A514" s="28"/>
      <c r="B514" s="28"/>
      <c r="C514" s="28"/>
      <c r="D514" s="28"/>
      <c r="E514" s="29"/>
      <c r="F514" s="29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 spans="1:28" ht="15.75" customHeight="1" x14ac:dyDescent="0.2">
      <c r="A515" s="28"/>
      <c r="B515" s="28"/>
      <c r="C515" s="28"/>
      <c r="D515" s="28"/>
      <c r="E515" s="29"/>
      <c r="F515" s="29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 spans="1:28" ht="15.75" customHeight="1" x14ac:dyDescent="0.2">
      <c r="A516" s="28"/>
      <c r="B516" s="28"/>
      <c r="C516" s="28"/>
      <c r="D516" s="28"/>
      <c r="E516" s="29"/>
      <c r="F516" s="29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 spans="1:28" ht="15.75" customHeight="1" x14ac:dyDescent="0.2">
      <c r="A517" s="28"/>
      <c r="B517" s="28"/>
      <c r="C517" s="28"/>
      <c r="D517" s="28"/>
      <c r="E517" s="29"/>
      <c r="F517" s="29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 spans="1:28" ht="15.75" customHeight="1" x14ac:dyDescent="0.2">
      <c r="A518" s="28"/>
      <c r="B518" s="28"/>
      <c r="C518" s="28"/>
      <c r="D518" s="28"/>
      <c r="E518" s="29"/>
      <c r="F518" s="29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 spans="1:28" ht="15.75" customHeight="1" x14ac:dyDescent="0.2">
      <c r="A519" s="28"/>
      <c r="B519" s="28"/>
      <c r="C519" s="28"/>
      <c r="D519" s="28"/>
      <c r="E519" s="29"/>
      <c r="F519" s="29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 spans="1:28" ht="15.75" customHeight="1" x14ac:dyDescent="0.2">
      <c r="A520" s="28"/>
      <c r="B520" s="28"/>
      <c r="C520" s="28"/>
      <c r="D520" s="28"/>
      <c r="E520" s="29"/>
      <c r="F520" s="29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 spans="1:28" ht="15.75" customHeight="1" x14ac:dyDescent="0.2">
      <c r="A521" s="28"/>
      <c r="B521" s="28"/>
      <c r="C521" s="28"/>
      <c r="D521" s="28"/>
      <c r="E521" s="29"/>
      <c r="F521" s="29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 spans="1:28" ht="15.75" customHeight="1" x14ac:dyDescent="0.2">
      <c r="A522" s="28"/>
      <c r="B522" s="28"/>
      <c r="C522" s="28"/>
      <c r="D522" s="28"/>
      <c r="E522" s="29"/>
      <c r="F522" s="29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 spans="1:28" ht="15.75" customHeight="1" x14ac:dyDescent="0.2">
      <c r="A523" s="28"/>
      <c r="B523" s="28"/>
      <c r="C523" s="28"/>
      <c r="D523" s="28"/>
      <c r="E523" s="29"/>
      <c r="F523" s="29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 spans="1:28" ht="15.75" customHeight="1" x14ac:dyDescent="0.2">
      <c r="A524" s="28"/>
      <c r="B524" s="28"/>
      <c r="C524" s="28"/>
      <c r="D524" s="28"/>
      <c r="E524" s="29"/>
      <c r="F524" s="29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 spans="1:28" ht="15.75" customHeight="1" x14ac:dyDescent="0.2">
      <c r="A525" s="28"/>
      <c r="B525" s="28"/>
      <c r="C525" s="28"/>
      <c r="D525" s="28"/>
      <c r="E525" s="29"/>
      <c r="F525" s="29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 spans="1:28" ht="15.75" customHeight="1" x14ac:dyDescent="0.2">
      <c r="A526" s="28"/>
      <c r="B526" s="28"/>
      <c r="C526" s="28"/>
      <c r="D526" s="28"/>
      <c r="E526" s="29"/>
      <c r="F526" s="29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 spans="1:28" ht="15.75" customHeight="1" x14ac:dyDescent="0.2">
      <c r="A527" s="28"/>
      <c r="B527" s="28"/>
      <c r="C527" s="28"/>
      <c r="D527" s="28"/>
      <c r="E527" s="29"/>
      <c r="F527" s="29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 spans="1:28" ht="15.75" customHeight="1" x14ac:dyDescent="0.2">
      <c r="A528" s="28"/>
      <c r="B528" s="28"/>
      <c r="C528" s="28"/>
      <c r="D528" s="28"/>
      <c r="E528" s="29"/>
      <c r="F528" s="29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 spans="1:28" ht="15.75" customHeight="1" x14ac:dyDescent="0.2">
      <c r="A529" s="28"/>
      <c r="B529" s="28"/>
      <c r="C529" s="28"/>
      <c r="D529" s="28"/>
      <c r="E529" s="29"/>
      <c r="F529" s="29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 spans="1:28" ht="15.75" customHeight="1" x14ac:dyDescent="0.2">
      <c r="A530" s="28"/>
      <c r="B530" s="28"/>
      <c r="C530" s="28"/>
      <c r="D530" s="28"/>
      <c r="E530" s="29"/>
      <c r="F530" s="29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 spans="1:28" ht="15.75" customHeight="1" x14ac:dyDescent="0.2">
      <c r="A531" s="28"/>
      <c r="B531" s="28"/>
      <c r="C531" s="28"/>
      <c r="D531" s="28"/>
      <c r="E531" s="29"/>
      <c r="F531" s="29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 spans="1:28" ht="15.75" customHeight="1" x14ac:dyDescent="0.2">
      <c r="A532" s="28"/>
      <c r="B532" s="28"/>
      <c r="C532" s="28"/>
      <c r="D532" s="28"/>
      <c r="E532" s="29"/>
      <c r="F532" s="29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 spans="1:28" ht="15.75" customHeight="1" x14ac:dyDescent="0.2">
      <c r="A533" s="28"/>
      <c r="B533" s="28"/>
      <c r="C533" s="28"/>
      <c r="D533" s="28"/>
      <c r="E533" s="29"/>
      <c r="F533" s="29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 spans="1:28" ht="15.75" customHeight="1" x14ac:dyDescent="0.2">
      <c r="A534" s="28"/>
      <c r="B534" s="28"/>
      <c r="C534" s="28"/>
      <c r="D534" s="28"/>
      <c r="E534" s="29"/>
      <c r="F534" s="29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 spans="1:28" ht="15.75" customHeight="1" x14ac:dyDescent="0.2">
      <c r="A535" s="28"/>
      <c r="B535" s="28"/>
      <c r="C535" s="28"/>
      <c r="D535" s="28"/>
      <c r="E535" s="29"/>
      <c r="F535" s="29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 spans="1:28" ht="15.75" customHeight="1" x14ac:dyDescent="0.2">
      <c r="A536" s="28"/>
      <c r="B536" s="28"/>
      <c r="C536" s="28"/>
      <c r="D536" s="28"/>
      <c r="E536" s="29"/>
      <c r="F536" s="29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 spans="1:28" ht="15.75" customHeight="1" x14ac:dyDescent="0.2">
      <c r="A537" s="28"/>
      <c r="B537" s="28"/>
      <c r="C537" s="28"/>
      <c r="D537" s="28"/>
      <c r="E537" s="29"/>
      <c r="F537" s="29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 spans="1:28" ht="15.75" customHeight="1" x14ac:dyDescent="0.2">
      <c r="A538" s="28"/>
      <c r="B538" s="28"/>
      <c r="C538" s="28"/>
      <c r="D538" s="28"/>
      <c r="E538" s="29"/>
      <c r="F538" s="29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 spans="1:28" ht="15.75" customHeight="1" x14ac:dyDescent="0.2">
      <c r="A539" s="28"/>
      <c r="B539" s="28"/>
      <c r="C539" s="28"/>
      <c r="D539" s="28"/>
      <c r="E539" s="29"/>
      <c r="F539" s="29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 spans="1:28" ht="15.75" customHeight="1" x14ac:dyDescent="0.2">
      <c r="A540" s="28"/>
      <c r="B540" s="28"/>
      <c r="C540" s="28"/>
      <c r="D540" s="28"/>
      <c r="E540" s="29"/>
      <c r="F540" s="29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 spans="1:28" ht="15.75" customHeight="1" x14ac:dyDescent="0.2">
      <c r="A541" s="28"/>
      <c r="B541" s="28"/>
      <c r="C541" s="28"/>
      <c r="D541" s="28"/>
      <c r="E541" s="29"/>
      <c r="F541" s="29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 spans="1:28" ht="15.75" customHeight="1" x14ac:dyDescent="0.2">
      <c r="A542" s="28"/>
      <c r="B542" s="28"/>
      <c r="C542" s="28"/>
      <c r="D542" s="28"/>
      <c r="E542" s="29"/>
      <c r="F542" s="29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 spans="1:28" ht="15.75" customHeight="1" x14ac:dyDescent="0.2">
      <c r="A543" s="28"/>
      <c r="B543" s="28"/>
      <c r="C543" s="28"/>
      <c r="D543" s="28"/>
      <c r="E543" s="29"/>
      <c r="F543" s="29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 spans="1:28" ht="15.75" customHeight="1" x14ac:dyDescent="0.2">
      <c r="A544" s="28"/>
      <c r="B544" s="28"/>
      <c r="C544" s="28"/>
      <c r="D544" s="28"/>
      <c r="E544" s="29"/>
      <c r="F544" s="29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 spans="1:28" ht="15.75" customHeight="1" x14ac:dyDescent="0.2">
      <c r="A545" s="28"/>
      <c r="B545" s="28"/>
      <c r="C545" s="28"/>
      <c r="D545" s="28"/>
      <c r="E545" s="29"/>
      <c r="F545" s="29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 spans="1:28" ht="15.75" customHeight="1" x14ac:dyDescent="0.2">
      <c r="A546" s="28"/>
      <c r="B546" s="28"/>
      <c r="C546" s="28"/>
      <c r="D546" s="28"/>
      <c r="E546" s="29"/>
      <c r="F546" s="29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 spans="1:28" ht="15.75" customHeight="1" x14ac:dyDescent="0.2">
      <c r="A547" s="28"/>
      <c r="B547" s="28"/>
      <c r="C547" s="28"/>
      <c r="D547" s="28"/>
      <c r="E547" s="29"/>
      <c r="F547" s="29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 spans="1:28" ht="15.75" customHeight="1" x14ac:dyDescent="0.2">
      <c r="A548" s="28"/>
      <c r="B548" s="28"/>
      <c r="C548" s="28"/>
      <c r="D548" s="28"/>
      <c r="E548" s="29"/>
      <c r="F548" s="29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 spans="1:28" ht="15.75" customHeight="1" x14ac:dyDescent="0.2">
      <c r="A549" s="28"/>
      <c r="B549" s="28"/>
      <c r="C549" s="28"/>
      <c r="D549" s="28"/>
      <c r="E549" s="29"/>
      <c r="F549" s="29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 spans="1:28" ht="15.75" customHeight="1" x14ac:dyDescent="0.2">
      <c r="A550" s="28"/>
      <c r="B550" s="28"/>
      <c r="C550" s="28"/>
      <c r="D550" s="28"/>
      <c r="E550" s="29"/>
      <c r="F550" s="29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 spans="1:28" ht="15.75" customHeight="1" x14ac:dyDescent="0.2">
      <c r="A551" s="28"/>
      <c r="B551" s="28"/>
      <c r="C551" s="28"/>
      <c r="D551" s="28"/>
      <c r="E551" s="29"/>
      <c r="F551" s="29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 spans="1:28" ht="15.75" customHeight="1" x14ac:dyDescent="0.2">
      <c r="A552" s="28"/>
      <c r="B552" s="28"/>
      <c r="C552" s="28"/>
      <c r="D552" s="28"/>
      <c r="E552" s="29"/>
      <c r="F552" s="29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 spans="1:28" ht="15.75" customHeight="1" x14ac:dyDescent="0.2">
      <c r="A553" s="28"/>
      <c r="B553" s="28"/>
      <c r="C553" s="28"/>
      <c r="D553" s="28"/>
      <c r="E553" s="29"/>
      <c r="F553" s="29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 spans="1:28" ht="15.75" customHeight="1" x14ac:dyDescent="0.2">
      <c r="A554" s="28"/>
      <c r="B554" s="28"/>
      <c r="C554" s="28"/>
      <c r="D554" s="28"/>
      <c r="E554" s="29"/>
      <c r="F554" s="29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 spans="1:28" ht="15.75" customHeight="1" x14ac:dyDescent="0.2">
      <c r="A555" s="28"/>
      <c r="B555" s="28"/>
      <c r="C555" s="28"/>
      <c r="D555" s="28"/>
      <c r="E555" s="29"/>
      <c r="F555" s="29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 spans="1:28" ht="15.75" customHeight="1" x14ac:dyDescent="0.2">
      <c r="A556" s="28"/>
      <c r="B556" s="28"/>
      <c r="C556" s="28"/>
      <c r="D556" s="28"/>
      <c r="E556" s="29"/>
      <c r="F556" s="29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 spans="1:28" ht="15.75" customHeight="1" x14ac:dyDescent="0.2">
      <c r="A557" s="28"/>
      <c r="B557" s="28"/>
      <c r="C557" s="28"/>
      <c r="D557" s="28"/>
      <c r="E557" s="29"/>
      <c r="F557" s="29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 spans="1:28" ht="15.75" customHeight="1" x14ac:dyDescent="0.2">
      <c r="A558" s="28"/>
      <c r="B558" s="28"/>
      <c r="C558" s="28"/>
      <c r="D558" s="28"/>
      <c r="E558" s="29"/>
      <c r="F558" s="29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 spans="1:28" ht="15.75" customHeight="1" x14ac:dyDescent="0.2">
      <c r="A559" s="28"/>
      <c r="B559" s="28"/>
      <c r="C559" s="28"/>
      <c r="D559" s="28"/>
      <c r="E559" s="29"/>
      <c r="F559" s="29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 spans="1:28" ht="15.75" customHeight="1" x14ac:dyDescent="0.2">
      <c r="A560" s="28"/>
      <c r="B560" s="28"/>
      <c r="C560" s="28"/>
      <c r="D560" s="28"/>
      <c r="E560" s="29"/>
      <c r="F560" s="29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 spans="1:28" ht="15.75" customHeight="1" x14ac:dyDescent="0.2">
      <c r="A561" s="28"/>
      <c r="B561" s="28"/>
      <c r="C561" s="28"/>
      <c r="D561" s="28"/>
      <c r="E561" s="29"/>
      <c r="F561" s="29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 spans="1:28" ht="15.75" customHeight="1" x14ac:dyDescent="0.2">
      <c r="A562" s="28"/>
      <c r="B562" s="28"/>
      <c r="C562" s="28"/>
      <c r="D562" s="28"/>
      <c r="E562" s="29"/>
      <c r="F562" s="29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 spans="1:28" ht="15.75" customHeight="1" x14ac:dyDescent="0.2">
      <c r="A563" s="28"/>
      <c r="B563" s="28"/>
      <c r="C563" s="28"/>
      <c r="D563" s="28"/>
      <c r="E563" s="29"/>
      <c r="F563" s="29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 spans="1:28" ht="15.75" customHeight="1" x14ac:dyDescent="0.2">
      <c r="A564" s="28"/>
      <c r="B564" s="28"/>
      <c r="C564" s="28"/>
      <c r="D564" s="28"/>
      <c r="E564" s="29"/>
      <c r="F564" s="29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 spans="1:28" ht="15.75" customHeight="1" x14ac:dyDescent="0.2">
      <c r="A565" s="28"/>
      <c r="B565" s="28"/>
      <c r="C565" s="28"/>
      <c r="D565" s="28"/>
      <c r="E565" s="29"/>
      <c r="F565" s="29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 spans="1:28" ht="15.75" customHeight="1" x14ac:dyDescent="0.2">
      <c r="A566" s="28"/>
      <c r="B566" s="28"/>
      <c r="C566" s="28"/>
      <c r="D566" s="28"/>
      <c r="E566" s="29"/>
      <c r="F566" s="29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 spans="1:28" ht="15.75" customHeight="1" x14ac:dyDescent="0.2">
      <c r="A567" s="28"/>
      <c r="B567" s="28"/>
      <c r="C567" s="28"/>
      <c r="D567" s="28"/>
      <c r="E567" s="29"/>
      <c r="F567" s="29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 spans="1:28" ht="15.75" customHeight="1" x14ac:dyDescent="0.2">
      <c r="A568" s="28"/>
      <c r="B568" s="28"/>
      <c r="C568" s="28"/>
      <c r="D568" s="28"/>
      <c r="E568" s="29"/>
      <c r="F568" s="29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 spans="1:28" ht="15.75" customHeight="1" x14ac:dyDescent="0.2">
      <c r="A569" s="28"/>
      <c r="B569" s="28"/>
      <c r="C569" s="28"/>
      <c r="D569" s="28"/>
      <c r="E569" s="29"/>
      <c r="F569" s="29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 spans="1:28" ht="15.75" customHeight="1" x14ac:dyDescent="0.2">
      <c r="A570" s="28"/>
      <c r="B570" s="28"/>
      <c r="C570" s="28"/>
      <c r="D570" s="28"/>
      <c r="E570" s="29"/>
      <c r="F570" s="29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 spans="1:28" ht="15.75" customHeight="1" x14ac:dyDescent="0.2">
      <c r="A571" s="28"/>
      <c r="B571" s="28"/>
      <c r="C571" s="28"/>
      <c r="D571" s="28"/>
      <c r="E571" s="29"/>
      <c r="F571" s="29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 spans="1:28" ht="15.75" customHeight="1" x14ac:dyDescent="0.2">
      <c r="A572" s="28"/>
      <c r="B572" s="28"/>
      <c r="C572" s="28"/>
      <c r="D572" s="28"/>
      <c r="E572" s="29"/>
      <c r="F572" s="29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 spans="1:28" ht="15.75" customHeight="1" x14ac:dyDescent="0.2">
      <c r="A573" s="28"/>
      <c r="B573" s="28"/>
      <c r="C573" s="28"/>
      <c r="D573" s="28"/>
      <c r="E573" s="29"/>
      <c r="F573" s="29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 spans="1:28" ht="15.75" customHeight="1" x14ac:dyDescent="0.2">
      <c r="A574" s="28"/>
      <c r="B574" s="28"/>
      <c r="C574" s="28"/>
      <c r="D574" s="28"/>
      <c r="E574" s="29"/>
      <c r="F574" s="29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 spans="1:28" ht="15.75" customHeight="1" x14ac:dyDescent="0.2">
      <c r="A575" s="28"/>
      <c r="B575" s="28"/>
      <c r="C575" s="28"/>
      <c r="D575" s="28"/>
      <c r="E575" s="29"/>
      <c r="F575" s="29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 spans="1:28" ht="15.75" customHeight="1" x14ac:dyDescent="0.2">
      <c r="A576" s="28"/>
      <c r="B576" s="28"/>
      <c r="C576" s="28"/>
      <c r="D576" s="28"/>
      <c r="E576" s="29"/>
      <c r="F576" s="29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 spans="1:28" ht="15.75" customHeight="1" x14ac:dyDescent="0.2">
      <c r="A577" s="28"/>
      <c r="B577" s="28"/>
      <c r="C577" s="28"/>
      <c r="D577" s="28"/>
      <c r="E577" s="29"/>
      <c r="F577" s="29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 spans="1:28" ht="15.75" customHeight="1" x14ac:dyDescent="0.2">
      <c r="A578" s="28"/>
      <c r="B578" s="28"/>
      <c r="C578" s="28"/>
      <c r="D578" s="28"/>
      <c r="E578" s="29"/>
      <c r="F578" s="29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 spans="1:28" ht="15.75" customHeight="1" x14ac:dyDescent="0.2">
      <c r="A579" s="28"/>
      <c r="B579" s="28"/>
      <c r="C579" s="28"/>
      <c r="D579" s="28"/>
      <c r="E579" s="29"/>
      <c r="F579" s="29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 spans="1:28" ht="15.75" customHeight="1" x14ac:dyDescent="0.2">
      <c r="A580" s="28"/>
      <c r="B580" s="28"/>
      <c r="C580" s="28"/>
      <c r="D580" s="28"/>
      <c r="E580" s="29"/>
      <c r="F580" s="29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 spans="1:28" ht="15.75" customHeight="1" x14ac:dyDescent="0.2">
      <c r="A581" s="28"/>
      <c r="B581" s="28"/>
      <c r="C581" s="28"/>
      <c r="D581" s="28"/>
      <c r="E581" s="29"/>
      <c r="F581" s="29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 spans="1:28" ht="15.75" customHeight="1" x14ac:dyDescent="0.2">
      <c r="A582" s="28"/>
      <c r="B582" s="28"/>
      <c r="C582" s="28"/>
      <c r="D582" s="28"/>
      <c r="E582" s="29"/>
      <c r="F582" s="29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 spans="1:28" ht="15.75" customHeight="1" x14ac:dyDescent="0.2">
      <c r="A583" s="28"/>
      <c r="B583" s="28"/>
      <c r="C583" s="28"/>
      <c r="D583" s="28"/>
      <c r="E583" s="29"/>
      <c r="F583" s="29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 spans="1:28" ht="15.75" customHeight="1" x14ac:dyDescent="0.2">
      <c r="A584" s="28"/>
      <c r="B584" s="28"/>
      <c r="C584" s="28"/>
      <c r="D584" s="28"/>
      <c r="E584" s="29"/>
      <c r="F584" s="29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 spans="1:28" ht="15.75" customHeight="1" x14ac:dyDescent="0.2">
      <c r="A585" s="28"/>
      <c r="B585" s="28"/>
      <c r="C585" s="28"/>
      <c r="D585" s="28"/>
      <c r="E585" s="29"/>
      <c r="F585" s="29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 spans="1:28" ht="15.75" customHeight="1" x14ac:dyDescent="0.2">
      <c r="A586" s="28"/>
      <c r="B586" s="28"/>
      <c r="C586" s="28"/>
      <c r="D586" s="28"/>
      <c r="E586" s="29"/>
      <c r="F586" s="29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 spans="1:28" ht="15.75" customHeight="1" x14ac:dyDescent="0.2">
      <c r="A587" s="28"/>
      <c r="B587" s="28"/>
      <c r="C587" s="28"/>
      <c r="D587" s="28"/>
      <c r="E587" s="29"/>
      <c r="F587" s="29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 spans="1:28" ht="15.75" customHeight="1" x14ac:dyDescent="0.2">
      <c r="A588" s="28"/>
      <c r="B588" s="28"/>
      <c r="C588" s="28"/>
      <c r="D588" s="28"/>
      <c r="E588" s="29"/>
      <c r="F588" s="29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 spans="1:28" ht="15.75" customHeight="1" x14ac:dyDescent="0.2">
      <c r="A589" s="28"/>
      <c r="B589" s="28"/>
      <c r="C589" s="28"/>
      <c r="D589" s="28"/>
      <c r="E589" s="29"/>
      <c r="F589" s="29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 spans="1:28" ht="15.75" customHeight="1" x14ac:dyDescent="0.2">
      <c r="A590" s="28"/>
      <c r="B590" s="28"/>
      <c r="C590" s="28"/>
      <c r="D590" s="28"/>
      <c r="E590" s="29"/>
      <c r="F590" s="29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 spans="1:28" ht="15.75" customHeight="1" x14ac:dyDescent="0.2">
      <c r="A591" s="28"/>
      <c r="B591" s="28"/>
      <c r="C591" s="28"/>
      <c r="D591" s="28"/>
      <c r="E591" s="29"/>
      <c r="F591" s="29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 spans="1:28" ht="15.75" customHeight="1" x14ac:dyDescent="0.2">
      <c r="A592" s="28"/>
      <c r="B592" s="28"/>
      <c r="C592" s="28"/>
      <c r="D592" s="28"/>
      <c r="E592" s="29"/>
      <c r="F592" s="29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 spans="1:28" ht="15.75" customHeight="1" x14ac:dyDescent="0.2">
      <c r="A593" s="28"/>
      <c r="B593" s="28"/>
      <c r="C593" s="28"/>
      <c r="D593" s="28"/>
      <c r="E593" s="29"/>
      <c r="F593" s="29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 spans="1:28" ht="15.75" customHeight="1" x14ac:dyDescent="0.2">
      <c r="A594" s="28"/>
      <c r="B594" s="28"/>
      <c r="C594" s="28"/>
      <c r="D594" s="28"/>
      <c r="E594" s="29"/>
      <c r="F594" s="29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 spans="1:28" ht="15.75" customHeight="1" x14ac:dyDescent="0.2">
      <c r="A595" s="28"/>
      <c r="B595" s="28"/>
      <c r="C595" s="28"/>
      <c r="D595" s="28"/>
      <c r="E595" s="29"/>
      <c r="F595" s="29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 spans="1:28" ht="15.75" customHeight="1" x14ac:dyDescent="0.2">
      <c r="A596" s="28"/>
      <c r="B596" s="28"/>
      <c r="C596" s="28"/>
      <c r="D596" s="28"/>
      <c r="E596" s="29"/>
      <c r="F596" s="29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 spans="1:28" ht="15.75" customHeight="1" x14ac:dyDescent="0.2">
      <c r="A597" s="28"/>
      <c r="B597" s="28"/>
      <c r="C597" s="28"/>
      <c r="D597" s="28"/>
      <c r="E597" s="29"/>
      <c r="F597" s="29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 spans="1:28" ht="15.75" customHeight="1" x14ac:dyDescent="0.2">
      <c r="A598" s="28"/>
      <c r="B598" s="28"/>
      <c r="C598" s="28"/>
      <c r="D598" s="28"/>
      <c r="E598" s="29"/>
      <c r="F598" s="29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 spans="1:28" ht="15.75" customHeight="1" x14ac:dyDescent="0.2">
      <c r="A599" s="28"/>
      <c r="B599" s="28"/>
      <c r="C599" s="28"/>
      <c r="D599" s="28"/>
      <c r="E599" s="29"/>
      <c r="F599" s="29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 spans="1:28" ht="15.75" customHeight="1" x14ac:dyDescent="0.2">
      <c r="A600" s="28"/>
      <c r="B600" s="28"/>
      <c r="C600" s="28"/>
      <c r="D600" s="28"/>
      <c r="E600" s="29"/>
      <c r="F600" s="29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 spans="1:28" ht="15.75" customHeight="1" x14ac:dyDescent="0.2">
      <c r="A601" s="28"/>
      <c r="B601" s="28"/>
      <c r="C601" s="28"/>
      <c r="D601" s="28"/>
      <c r="E601" s="29"/>
      <c r="F601" s="29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 spans="1:28" ht="15.75" customHeight="1" x14ac:dyDescent="0.2">
      <c r="A602" s="28"/>
      <c r="B602" s="28"/>
      <c r="C602" s="28"/>
      <c r="D602" s="28"/>
      <c r="E602" s="29"/>
      <c r="F602" s="29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 spans="1:28" ht="15.75" customHeight="1" x14ac:dyDescent="0.2">
      <c r="A603" s="28"/>
      <c r="B603" s="28"/>
      <c r="C603" s="28"/>
      <c r="D603" s="28"/>
      <c r="E603" s="29"/>
      <c r="F603" s="29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 spans="1:28" ht="15.75" customHeight="1" x14ac:dyDescent="0.2">
      <c r="A604" s="28"/>
      <c r="B604" s="28"/>
      <c r="C604" s="28"/>
      <c r="D604" s="28"/>
      <c r="E604" s="29"/>
      <c r="F604" s="29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 spans="1:28" ht="15.75" customHeight="1" x14ac:dyDescent="0.2">
      <c r="A605" s="28"/>
      <c r="B605" s="28"/>
      <c r="C605" s="28"/>
      <c r="D605" s="28"/>
      <c r="E605" s="29"/>
      <c r="F605" s="29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 spans="1:28" ht="15.75" customHeight="1" x14ac:dyDescent="0.2">
      <c r="A606" s="28"/>
      <c r="B606" s="28"/>
      <c r="C606" s="28"/>
      <c r="D606" s="28"/>
      <c r="E606" s="29"/>
      <c r="F606" s="29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 spans="1:28" ht="15.75" customHeight="1" x14ac:dyDescent="0.2">
      <c r="A607" s="28"/>
      <c r="B607" s="28"/>
      <c r="C607" s="28"/>
      <c r="D607" s="28"/>
      <c r="E607" s="29"/>
      <c r="F607" s="29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 spans="1:28" ht="15.75" customHeight="1" x14ac:dyDescent="0.2">
      <c r="A608" s="28"/>
      <c r="B608" s="28"/>
      <c r="C608" s="28"/>
      <c r="D608" s="28"/>
      <c r="E608" s="29"/>
      <c r="F608" s="29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 spans="1:28" ht="15.75" customHeight="1" x14ac:dyDescent="0.2">
      <c r="A609" s="28"/>
      <c r="B609" s="28"/>
      <c r="C609" s="28"/>
      <c r="D609" s="28"/>
      <c r="E609" s="29"/>
      <c r="F609" s="29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 spans="1:28" ht="15.75" customHeight="1" x14ac:dyDescent="0.2">
      <c r="A610" s="28"/>
      <c r="B610" s="28"/>
      <c r="C610" s="28"/>
      <c r="D610" s="28"/>
      <c r="E610" s="29"/>
      <c r="F610" s="29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 spans="1:28" ht="15.75" customHeight="1" x14ac:dyDescent="0.2">
      <c r="A611" s="28"/>
      <c r="B611" s="28"/>
      <c r="C611" s="28"/>
      <c r="D611" s="28"/>
      <c r="E611" s="29"/>
      <c r="F611" s="29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 spans="1:28" ht="15.75" customHeight="1" x14ac:dyDescent="0.2">
      <c r="A612" s="28"/>
      <c r="B612" s="28"/>
      <c r="C612" s="28"/>
      <c r="D612" s="28"/>
      <c r="E612" s="29"/>
      <c r="F612" s="29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 spans="1:28" ht="15.75" customHeight="1" x14ac:dyDescent="0.2">
      <c r="A613" s="28"/>
      <c r="B613" s="28"/>
      <c r="C613" s="28"/>
      <c r="D613" s="28"/>
      <c r="E613" s="29"/>
      <c r="F613" s="29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 spans="1:28" ht="15.75" customHeight="1" x14ac:dyDescent="0.2">
      <c r="A614" s="28"/>
      <c r="B614" s="28"/>
      <c r="C614" s="28"/>
      <c r="D614" s="28"/>
      <c r="E614" s="29"/>
      <c r="F614" s="29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 spans="1:28" ht="15.75" customHeight="1" x14ac:dyDescent="0.2">
      <c r="A615" s="28"/>
      <c r="B615" s="28"/>
      <c r="C615" s="28"/>
      <c r="D615" s="28"/>
      <c r="E615" s="29"/>
      <c r="F615" s="29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 spans="1:28" ht="15.75" customHeight="1" x14ac:dyDescent="0.2">
      <c r="A616" s="28"/>
      <c r="B616" s="28"/>
      <c r="C616" s="28"/>
      <c r="D616" s="28"/>
      <c r="E616" s="29"/>
      <c r="F616" s="29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 spans="1:28" ht="15.75" customHeight="1" x14ac:dyDescent="0.2">
      <c r="A617" s="28"/>
      <c r="B617" s="28"/>
      <c r="C617" s="28"/>
      <c r="D617" s="28"/>
      <c r="E617" s="29"/>
      <c r="F617" s="29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 spans="1:28" ht="15.75" customHeight="1" x14ac:dyDescent="0.2">
      <c r="A618" s="28"/>
      <c r="B618" s="28"/>
      <c r="C618" s="28"/>
      <c r="D618" s="28"/>
      <c r="E618" s="29"/>
      <c r="F618" s="29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 spans="1:28" ht="15.75" customHeight="1" x14ac:dyDescent="0.2">
      <c r="A619" s="28"/>
      <c r="B619" s="28"/>
      <c r="C619" s="28"/>
      <c r="D619" s="28"/>
      <c r="E619" s="29"/>
      <c r="F619" s="29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 spans="1:28" ht="15.75" customHeight="1" x14ac:dyDescent="0.2">
      <c r="A620" s="28"/>
      <c r="B620" s="28"/>
      <c r="C620" s="28"/>
      <c r="D620" s="28"/>
      <c r="E620" s="29"/>
      <c r="F620" s="29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 spans="1:28" ht="15.75" customHeight="1" x14ac:dyDescent="0.2">
      <c r="A621" s="28"/>
      <c r="B621" s="28"/>
      <c r="C621" s="28"/>
      <c r="D621" s="28"/>
      <c r="E621" s="29"/>
      <c r="F621" s="29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 spans="1:28" ht="15.75" customHeight="1" x14ac:dyDescent="0.2">
      <c r="A622" s="28"/>
      <c r="B622" s="28"/>
      <c r="C622" s="28"/>
      <c r="D622" s="28"/>
      <c r="E622" s="29"/>
      <c r="F622" s="29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 spans="1:28" ht="15.75" customHeight="1" x14ac:dyDescent="0.2">
      <c r="A623" s="28"/>
      <c r="B623" s="28"/>
      <c r="C623" s="28"/>
      <c r="D623" s="28"/>
      <c r="E623" s="29"/>
      <c r="F623" s="29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 spans="1:28" ht="15.75" customHeight="1" x14ac:dyDescent="0.2">
      <c r="A624" s="28"/>
      <c r="B624" s="28"/>
      <c r="C624" s="28"/>
      <c r="D624" s="28"/>
      <c r="E624" s="29"/>
      <c r="F624" s="29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 spans="1:28" ht="15.75" customHeight="1" x14ac:dyDescent="0.2">
      <c r="A625" s="28"/>
      <c r="B625" s="28"/>
      <c r="C625" s="28"/>
      <c r="D625" s="28"/>
      <c r="E625" s="29"/>
      <c r="F625" s="29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 spans="1:28" ht="15.75" customHeight="1" x14ac:dyDescent="0.2">
      <c r="A626" s="28"/>
      <c r="B626" s="28"/>
      <c r="C626" s="28"/>
      <c r="D626" s="28"/>
      <c r="E626" s="29"/>
      <c r="F626" s="29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 spans="1:28" ht="15.75" customHeight="1" x14ac:dyDescent="0.2">
      <c r="A627" s="28"/>
      <c r="B627" s="28"/>
      <c r="C627" s="28"/>
      <c r="D627" s="28"/>
      <c r="E627" s="29"/>
      <c r="F627" s="29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 spans="1:28" ht="15.75" customHeight="1" x14ac:dyDescent="0.2">
      <c r="A628" s="28"/>
      <c r="B628" s="28"/>
      <c r="C628" s="28"/>
      <c r="D628" s="28"/>
      <c r="E628" s="29"/>
      <c r="F628" s="29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 spans="1:28" ht="15.75" customHeight="1" x14ac:dyDescent="0.2">
      <c r="A629" s="28"/>
      <c r="B629" s="28"/>
      <c r="C629" s="28"/>
      <c r="D629" s="28"/>
      <c r="E629" s="29"/>
      <c r="F629" s="29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 spans="1:28" ht="15.75" customHeight="1" x14ac:dyDescent="0.2">
      <c r="A630" s="28"/>
      <c r="B630" s="28"/>
      <c r="C630" s="28"/>
      <c r="D630" s="28"/>
      <c r="E630" s="29"/>
      <c r="F630" s="29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 spans="1:28" ht="15.75" customHeight="1" x14ac:dyDescent="0.2">
      <c r="A631" s="28"/>
      <c r="B631" s="28"/>
      <c r="C631" s="28"/>
      <c r="D631" s="28"/>
      <c r="E631" s="29"/>
      <c r="F631" s="29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 spans="1:28" ht="15.75" customHeight="1" x14ac:dyDescent="0.2">
      <c r="A632" s="28"/>
      <c r="B632" s="28"/>
      <c r="C632" s="28"/>
      <c r="D632" s="28"/>
      <c r="E632" s="29"/>
      <c r="F632" s="29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 spans="1:28" ht="15.75" customHeight="1" x14ac:dyDescent="0.2">
      <c r="A633" s="28"/>
      <c r="B633" s="28"/>
      <c r="C633" s="28"/>
      <c r="D633" s="28"/>
      <c r="E633" s="29"/>
      <c r="F633" s="29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 spans="1:28" ht="15.75" customHeight="1" x14ac:dyDescent="0.2">
      <c r="A634" s="28"/>
      <c r="B634" s="28"/>
      <c r="C634" s="28"/>
      <c r="D634" s="28"/>
      <c r="E634" s="29"/>
      <c r="F634" s="29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 spans="1:28" ht="15.75" customHeight="1" x14ac:dyDescent="0.2">
      <c r="A635" s="28"/>
      <c r="B635" s="28"/>
      <c r="C635" s="28"/>
      <c r="D635" s="28"/>
      <c r="E635" s="29"/>
      <c r="F635" s="29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 spans="1:28" ht="15.75" customHeight="1" x14ac:dyDescent="0.2">
      <c r="A636" s="28"/>
      <c r="B636" s="28"/>
      <c r="C636" s="28"/>
      <c r="D636" s="28"/>
      <c r="E636" s="29"/>
      <c r="F636" s="29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 spans="1:28" ht="15.75" customHeight="1" x14ac:dyDescent="0.2">
      <c r="A637" s="28"/>
      <c r="B637" s="28"/>
      <c r="C637" s="28"/>
      <c r="D637" s="28"/>
      <c r="E637" s="29"/>
      <c r="F637" s="29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 spans="1:28" ht="15.75" customHeight="1" x14ac:dyDescent="0.2">
      <c r="A638" s="28"/>
      <c r="B638" s="28"/>
      <c r="C638" s="28"/>
      <c r="D638" s="28"/>
      <c r="E638" s="29"/>
      <c r="F638" s="29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 spans="1:28" ht="15.75" customHeight="1" x14ac:dyDescent="0.2">
      <c r="A639" s="28"/>
      <c r="B639" s="28"/>
      <c r="C639" s="28"/>
      <c r="D639" s="28"/>
      <c r="E639" s="29"/>
      <c r="F639" s="29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 spans="1:28" ht="15.75" customHeight="1" x14ac:dyDescent="0.2">
      <c r="A640" s="28"/>
      <c r="B640" s="28"/>
      <c r="C640" s="28"/>
      <c r="D640" s="28"/>
      <c r="E640" s="29"/>
      <c r="F640" s="29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 spans="1:28" ht="15.75" customHeight="1" x14ac:dyDescent="0.2">
      <c r="A641" s="28"/>
      <c r="B641" s="28"/>
      <c r="C641" s="28"/>
      <c r="D641" s="28"/>
      <c r="E641" s="29"/>
      <c r="F641" s="29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 spans="1:28" ht="15.75" customHeight="1" x14ac:dyDescent="0.2">
      <c r="A642" s="28"/>
      <c r="B642" s="28"/>
      <c r="C642" s="28"/>
      <c r="D642" s="28"/>
      <c r="E642" s="29"/>
      <c r="F642" s="29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 spans="1:28" ht="15.75" customHeight="1" x14ac:dyDescent="0.2">
      <c r="A643" s="28"/>
      <c r="B643" s="28"/>
      <c r="C643" s="28"/>
      <c r="D643" s="28"/>
      <c r="E643" s="29"/>
      <c r="F643" s="29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 spans="1:28" ht="15.75" customHeight="1" x14ac:dyDescent="0.2">
      <c r="A644" s="28"/>
      <c r="B644" s="28"/>
      <c r="C644" s="28"/>
      <c r="D644" s="28"/>
      <c r="E644" s="29"/>
      <c r="F644" s="29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 spans="1:28" ht="15.75" customHeight="1" x14ac:dyDescent="0.2">
      <c r="A645" s="28"/>
      <c r="B645" s="28"/>
      <c r="C645" s="28"/>
      <c r="D645" s="28"/>
      <c r="E645" s="29"/>
      <c r="F645" s="29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 spans="1:28" ht="15.75" customHeight="1" x14ac:dyDescent="0.2">
      <c r="A646" s="28"/>
      <c r="B646" s="28"/>
      <c r="C646" s="28"/>
      <c r="D646" s="28"/>
      <c r="E646" s="29"/>
      <c r="F646" s="29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 spans="1:28" ht="15.75" customHeight="1" x14ac:dyDescent="0.2">
      <c r="A647" s="28"/>
      <c r="B647" s="28"/>
      <c r="C647" s="28"/>
      <c r="D647" s="28"/>
      <c r="E647" s="29"/>
      <c r="F647" s="29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 spans="1:28" ht="15.75" customHeight="1" x14ac:dyDescent="0.2">
      <c r="A648" s="28"/>
      <c r="B648" s="28"/>
      <c r="C648" s="28"/>
      <c r="D648" s="28"/>
      <c r="E648" s="29"/>
      <c r="F648" s="29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 spans="1:28" ht="15.75" customHeight="1" x14ac:dyDescent="0.2">
      <c r="A649" s="28"/>
      <c r="B649" s="28"/>
      <c r="C649" s="28"/>
      <c r="D649" s="28"/>
      <c r="E649" s="29"/>
      <c r="F649" s="29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 spans="1:28" ht="15.75" customHeight="1" x14ac:dyDescent="0.2">
      <c r="A650" s="28"/>
      <c r="B650" s="28"/>
      <c r="C650" s="28"/>
      <c r="D650" s="28"/>
      <c r="E650" s="29"/>
      <c r="F650" s="29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 spans="1:28" ht="15.75" customHeight="1" x14ac:dyDescent="0.2">
      <c r="A651" s="28"/>
      <c r="B651" s="28"/>
      <c r="C651" s="28"/>
      <c r="D651" s="28"/>
      <c r="E651" s="29"/>
      <c r="F651" s="29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 spans="1:28" ht="15.75" customHeight="1" x14ac:dyDescent="0.2">
      <c r="A652" s="28"/>
      <c r="B652" s="28"/>
      <c r="C652" s="28"/>
      <c r="D652" s="28"/>
      <c r="E652" s="29"/>
      <c r="F652" s="29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 spans="1:28" ht="15.75" customHeight="1" x14ac:dyDescent="0.2">
      <c r="A653" s="28"/>
      <c r="B653" s="28"/>
      <c r="C653" s="28"/>
      <c r="D653" s="28"/>
      <c r="E653" s="29"/>
      <c r="F653" s="29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 spans="1:28" ht="15.75" customHeight="1" x14ac:dyDescent="0.2">
      <c r="A654" s="28"/>
      <c r="B654" s="28"/>
      <c r="C654" s="28"/>
      <c r="D654" s="28"/>
      <c r="E654" s="29"/>
      <c r="F654" s="29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 spans="1:28" ht="15.75" customHeight="1" x14ac:dyDescent="0.2">
      <c r="A655" s="28"/>
      <c r="B655" s="28"/>
      <c r="C655" s="28"/>
      <c r="D655" s="28"/>
      <c r="E655" s="29"/>
      <c r="F655" s="29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 spans="1:28" ht="15.75" customHeight="1" x14ac:dyDescent="0.2">
      <c r="A656" s="28"/>
      <c r="B656" s="28"/>
      <c r="C656" s="28"/>
      <c r="D656" s="28"/>
      <c r="E656" s="29"/>
      <c r="F656" s="29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 spans="1:28" ht="15.75" customHeight="1" x14ac:dyDescent="0.2">
      <c r="A657" s="28"/>
      <c r="B657" s="28"/>
      <c r="C657" s="28"/>
      <c r="D657" s="28"/>
      <c r="E657" s="29"/>
      <c r="F657" s="29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 spans="1:28" ht="15.75" customHeight="1" x14ac:dyDescent="0.2">
      <c r="A658" s="28"/>
      <c r="B658" s="28"/>
      <c r="C658" s="28"/>
      <c r="D658" s="28"/>
      <c r="E658" s="29"/>
      <c r="F658" s="29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 spans="1:28" ht="15.75" customHeight="1" x14ac:dyDescent="0.2">
      <c r="A659" s="28"/>
      <c r="B659" s="28"/>
      <c r="C659" s="28"/>
      <c r="D659" s="28"/>
      <c r="E659" s="29"/>
      <c r="F659" s="29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 spans="1:28" ht="15.75" customHeight="1" x14ac:dyDescent="0.2">
      <c r="A660" s="28"/>
      <c r="B660" s="28"/>
      <c r="C660" s="28"/>
      <c r="D660" s="28"/>
      <c r="E660" s="29"/>
      <c r="F660" s="29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 spans="1:28" ht="15.75" customHeight="1" x14ac:dyDescent="0.2">
      <c r="A661" s="28"/>
      <c r="B661" s="28"/>
      <c r="C661" s="28"/>
      <c r="D661" s="28"/>
      <c r="E661" s="29"/>
      <c r="F661" s="29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 spans="1:28" ht="15.75" customHeight="1" x14ac:dyDescent="0.2">
      <c r="A662" s="28"/>
      <c r="B662" s="28"/>
      <c r="C662" s="28"/>
      <c r="D662" s="28"/>
      <c r="E662" s="29"/>
      <c r="F662" s="29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 spans="1:28" ht="15.75" customHeight="1" x14ac:dyDescent="0.2">
      <c r="A663" s="28"/>
      <c r="B663" s="28"/>
      <c r="C663" s="28"/>
      <c r="D663" s="28"/>
      <c r="E663" s="29"/>
      <c r="F663" s="29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 spans="1:28" ht="15.75" customHeight="1" x14ac:dyDescent="0.2">
      <c r="A664" s="28"/>
      <c r="B664" s="28"/>
      <c r="C664" s="28"/>
      <c r="D664" s="28"/>
      <c r="E664" s="29"/>
      <c r="F664" s="29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 spans="1:28" ht="15.75" customHeight="1" x14ac:dyDescent="0.2">
      <c r="A665" s="28"/>
      <c r="B665" s="28"/>
      <c r="C665" s="28"/>
      <c r="D665" s="28"/>
      <c r="E665" s="29"/>
      <c r="F665" s="29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 spans="1:28" ht="15.75" customHeight="1" x14ac:dyDescent="0.2">
      <c r="A666" s="28"/>
      <c r="B666" s="28"/>
      <c r="C666" s="28"/>
      <c r="D666" s="28"/>
      <c r="E666" s="29"/>
      <c r="F666" s="29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 spans="1:28" ht="15.75" customHeight="1" x14ac:dyDescent="0.2">
      <c r="A667" s="28"/>
      <c r="B667" s="28"/>
      <c r="C667" s="28"/>
      <c r="D667" s="28"/>
      <c r="E667" s="29"/>
      <c r="F667" s="29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 spans="1:28" ht="15.75" customHeight="1" x14ac:dyDescent="0.2">
      <c r="A668" s="28"/>
      <c r="B668" s="28"/>
      <c r="C668" s="28"/>
      <c r="D668" s="28"/>
      <c r="E668" s="29"/>
      <c r="F668" s="29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 spans="1:28" ht="15.75" customHeight="1" x14ac:dyDescent="0.2">
      <c r="A669" s="28"/>
      <c r="B669" s="28"/>
      <c r="C669" s="28"/>
      <c r="D669" s="28"/>
      <c r="E669" s="29"/>
      <c r="F669" s="29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 spans="1:28" ht="15.75" customHeight="1" x14ac:dyDescent="0.2">
      <c r="A670" s="28"/>
      <c r="B670" s="28"/>
      <c r="C670" s="28"/>
      <c r="D670" s="28"/>
      <c r="E670" s="29"/>
      <c r="F670" s="29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 spans="1:28" ht="15.75" customHeight="1" x14ac:dyDescent="0.2">
      <c r="A671" s="28"/>
      <c r="B671" s="28"/>
      <c r="C671" s="28"/>
      <c r="D671" s="28"/>
      <c r="E671" s="29"/>
      <c r="F671" s="29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 spans="1:28" ht="15.75" customHeight="1" x14ac:dyDescent="0.2">
      <c r="A672" s="28"/>
      <c r="B672" s="28"/>
      <c r="C672" s="28"/>
      <c r="D672" s="28"/>
      <c r="E672" s="29"/>
      <c r="F672" s="29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 spans="1:28" ht="15.75" customHeight="1" x14ac:dyDescent="0.2">
      <c r="A673" s="28"/>
      <c r="B673" s="28"/>
      <c r="C673" s="28"/>
      <c r="D673" s="28"/>
      <c r="E673" s="29"/>
      <c r="F673" s="29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 spans="1:28" ht="15.75" customHeight="1" x14ac:dyDescent="0.2">
      <c r="A674" s="28"/>
      <c r="B674" s="28"/>
      <c r="C674" s="28"/>
      <c r="D674" s="28"/>
      <c r="E674" s="29"/>
      <c r="F674" s="29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 spans="1:28" ht="15.75" customHeight="1" x14ac:dyDescent="0.2">
      <c r="A675" s="28"/>
      <c r="B675" s="28"/>
      <c r="C675" s="28"/>
      <c r="D675" s="28"/>
      <c r="E675" s="29"/>
      <c r="F675" s="29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 spans="1:28" ht="15.75" customHeight="1" x14ac:dyDescent="0.2">
      <c r="A676" s="28"/>
      <c r="B676" s="28"/>
      <c r="C676" s="28"/>
      <c r="D676" s="28"/>
      <c r="E676" s="29"/>
      <c r="F676" s="29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 spans="1:28" ht="15.75" customHeight="1" x14ac:dyDescent="0.2">
      <c r="A677" s="28"/>
      <c r="B677" s="28"/>
      <c r="C677" s="28"/>
      <c r="D677" s="28"/>
      <c r="E677" s="29"/>
      <c r="F677" s="29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 spans="1:28" ht="15.75" customHeight="1" x14ac:dyDescent="0.2">
      <c r="A678" s="28"/>
      <c r="B678" s="28"/>
      <c r="C678" s="28"/>
      <c r="D678" s="28"/>
      <c r="E678" s="29"/>
      <c r="F678" s="29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 spans="1:28" ht="15.75" customHeight="1" x14ac:dyDescent="0.2">
      <c r="A679" s="28"/>
      <c r="B679" s="28"/>
      <c r="C679" s="28"/>
      <c r="D679" s="28"/>
      <c r="E679" s="29"/>
      <c r="F679" s="29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 spans="1:28" ht="15.75" customHeight="1" x14ac:dyDescent="0.2">
      <c r="A680" s="28"/>
      <c r="B680" s="28"/>
      <c r="C680" s="28"/>
      <c r="D680" s="28"/>
      <c r="E680" s="29"/>
      <c r="F680" s="29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 spans="1:28" ht="15.75" customHeight="1" x14ac:dyDescent="0.2">
      <c r="A681" s="28"/>
      <c r="B681" s="28"/>
      <c r="C681" s="28"/>
      <c r="D681" s="28"/>
      <c r="E681" s="29"/>
      <c r="F681" s="29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 spans="1:28" ht="15.75" customHeight="1" x14ac:dyDescent="0.2">
      <c r="A682" s="28"/>
      <c r="B682" s="28"/>
      <c r="C682" s="28"/>
      <c r="D682" s="28"/>
      <c r="E682" s="29"/>
      <c r="F682" s="29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 spans="1:28" ht="15.75" customHeight="1" x14ac:dyDescent="0.2">
      <c r="A683" s="28"/>
      <c r="B683" s="28"/>
      <c r="C683" s="28"/>
      <c r="D683" s="28"/>
      <c r="E683" s="29"/>
      <c r="F683" s="29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 spans="1:28" ht="15.75" customHeight="1" x14ac:dyDescent="0.2">
      <c r="A684" s="28"/>
      <c r="B684" s="28"/>
      <c r="C684" s="28"/>
      <c r="D684" s="28"/>
      <c r="E684" s="29"/>
      <c r="F684" s="29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 spans="1:28" ht="15.75" customHeight="1" x14ac:dyDescent="0.2">
      <c r="A685" s="28"/>
      <c r="B685" s="28"/>
      <c r="C685" s="28"/>
      <c r="D685" s="28"/>
      <c r="E685" s="29"/>
      <c r="F685" s="29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 spans="1:28" ht="15.75" customHeight="1" x14ac:dyDescent="0.2">
      <c r="A686" s="28"/>
      <c r="B686" s="28"/>
      <c r="C686" s="28"/>
      <c r="D686" s="28"/>
      <c r="E686" s="29"/>
      <c r="F686" s="29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 spans="1:28" ht="15.75" customHeight="1" x14ac:dyDescent="0.2">
      <c r="A687" s="28"/>
      <c r="B687" s="28"/>
      <c r="C687" s="28"/>
      <c r="D687" s="28"/>
      <c r="E687" s="29"/>
      <c r="F687" s="29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 spans="1:28" ht="15.75" customHeight="1" x14ac:dyDescent="0.2">
      <c r="A688" s="28"/>
      <c r="B688" s="28"/>
      <c r="C688" s="28"/>
      <c r="D688" s="28"/>
      <c r="E688" s="29"/>
      <c r="F688" s="29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 spans="1:28" ht="15.75" customHeight="1" x14ac:dyDescent="0.2">
      <c r="A689" s="28"/>
      <c r="B689" s="28"/>
      <c r="C689" s="28"/>
      <c r="D689" s="28"/>
      <c r="E689" s="29"/>
      <c r="F689" s="29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 spans="1:28" ht="15.75" customHeight="1" x14ac:dyDescent="0.2">
      <c r="A690" s="28"/>
      <c r="B690" s="28"/>
      <c r="C690" s="28"/>
      <c r="D690" s="28"/>
      <c r="E690" s="29"/>
      <c r="F690" s="29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 spans="1:28" ht="15.75" customHeight="1" x14ac:dyDescent="0.2">
      <c r="A691" s="28"/>
      <c r="B691" s="28"/>
      <c r="C691" s="28"/>
      <c r="D691" s="28"/>
      <c r="E691" s="29"/>
      <c r="F691" s="29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 spans="1:28" ht="15.75" customHeight="1" x14ac:dyDescent="0.2">
      <c r="A692" s="28"/>
      <c r="B692" s="28"/>
      <c r="C692" s="28"/>
      <c r="D692" s="28"/>
      <c r="E692" s="29"/>
      <c r="F692" s="29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 spans="1:28" ht="15.75" customHeight="1" x14ac:dyDescent="0.2">
      <c r="A693" s="28"/>
      <c r="B693" s="28"/>
      <c r="C693" s="28"/>
      <c r="D693" s="28"/>
      <c r="E693" s="29"/>
      <c r="F693" s="29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 spans="1:28" ht="15.75" customHeight="1" x14ac:dyDescent="0.2">
      <c r="A694" s="28"/>
      <c r="B694" s="28"/>
      <c r="C694" s="28"/>
      <c r="D694" s="28"/>
      <c r="E694" s="29"/>
      <c r="F694" s="29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 spans="1:28" ht="15.75" customHeight="1" x14ac:dyDescent="0.2">
      <c r="A695" s="28"/>
      <c r="B695" s="28"/>
      <c r="C695" s="28"/>
      <c r="D695" s="28"/>
      <c r="E695" s="29"/>
      <c r="F695" s="29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 spans="1:28" ht="15.75" customHeight="1" x14ac:dyDescent="0.2">
      <c r="A696" s="28"/>
      <c r="B696" s="28"/>
      <c r="C696" s="28"/>
      <c r="D696" s="28"/>
      <c r="E696" s="29"/>
      <c r="F696" s="29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 spans="1:28" ht="15.75" customHeight="1" x14ac:dyDescent="0.2">
      <c r="A697" s="28"/>
      <c r="B697" s="28"/>
      <c r="C697" s="28"/>
      <c r="D697" s="28"/>
      <c r="E697" s="29"/>
      <c r="F697" s="29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 spans="1:28" ht="15.75" customHeight="1" x14ac:dyDescent="0.2">
      <c r="A698" s="28"/>
      <c r="B698" s="28"/>
      <c r="C698" s="28"/>
      <c r="D698" s="28"/>
      <c r="E698" s="29"/>
      <c r="F698" s="29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 spans="1:28" ht="15.75" customHeight="1" x14ac:dyDescent="0.2">
      <c r="A699" s="28"/>
      <c r="B699" s="28"/>
      <c r="C699" s="28"/>
      <c r="D699" s="28"/>
      <c r="E699" s="29"/>
      <c r="F699" s="29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 spans="1:28" ht="15.75" customHeight="1" x14ac:dyDescent="0.2">
      <c r="A700" s="28"/>
      <c r="B700" s="28"/>
      <c r="C700" s="28"/>
      <c r="D700" s="28"/>
      <c r="E700" s="29"/>
      <c r="F700" s="29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 spans="1:28" ht="15.75" customHeight="1" x14ac:dyDescent="0.2">
      <c r="A701" s="28"/>
      <c r="B701" s="28"/>
      <c r="C701" s="28"/>
      <c r="D701" s="28"/>
      <c r="E701" s="29"/>
      <c r="F701" s="29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 spans="1:28" ht="15.75" customHeight="1" x14ac:dyDescent="0.2">
      <c r="A702" s="28"/>
      <c r="B702" s="28"/>
      <c r="C702" s="28"/>
      <c r="D702" s="28"/>
      <c r="E702" s="29"/>
      <c r="F702" s="29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 spans="1:28" ht="15.75" customHeight="1" x14ac:dyDescent="0.2">
      <c r="A703" s="28"/>
      <c r="B703" s="28"/>
      <c r="C703" s="28"/>
      <c r="D703" s="28"/>
      <c r="E703" s="29"/>
      <c r="F703" s="29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 spans="1:28" ht="15.75" customHeight="1" x14ac:dyDescent="0.2">
      <c r="A704" s="28"/>
      <c r="B704" s="28"/>
      <c r="C704" s="28"/>
      <c r="D704" s="28"/>
      <c r="E704" s="29"/>
      <c r="F704" s="29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 spans="1:28" ht="15.75" customHeight="1" x14ac:dyDescent="0.2">
      <c r="A705" s="28"/>
      <c r="B705" s="28"/>
      <c r="C705" s="28"/>
      <c r="D705" s="28"/>
      <c r="E705" s="29"/>
      <c r="F705" s="29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 spans="1:28" ht="15.75" customHeight="1" x14ac:dyDescent="0.2">
      <c r="A706" s="28"/>
      <c r="B706" s="28"/>
      <c r="C706" s="28"/>
      <c r="D706" s="28"/>
      <c r="E706" s="29"/>
      <c r="F706" s="29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 spans="1:28" ht="15.75" customHeight="1" x14ac:dyDescent="0.2">
      <c r="A707" s="28"/>
      <c r="B707" s="28"/>
      <c r="C707" s="28"/>
      <c r="D707" s="28"/>
      <c r="E707" s="29"/>
      <c r="F707" s="29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 spans="1:28" ht="15.75" customHeight="1" x14ac:dyDescent="0.2">
      <c r="A708" s="28"/>
      <c r="B708" s="28"/>
      <c r="C708" s="28"/>
      <c r="D708" s="28"/>
      <c r="E708" s="29"/>
      <c r="F708" s="29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 spans="1:28" ht="15.75" customHeight="1" x14ac:dyDescent="0.2">
      <c r="A709" s="28"/>
      <c r="B709" s="28"/>
      <c r="C709" s="28"/>
      <c r="D709" s="28"/>
      <c r="E709" s="29"/>
      <c r="F709" s="29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 spans="1:28" ht="15.75" customHeight="1" x14ac:dyDescent="0.2">
      <c r="A710" s="28"/>
      <c r="B710" s="28"/>
      <c r="C710" s="28"/>
      <c r="D710" s="28"/>
      <c r="E710" s="29"/>
      <c r="F710" s="29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 spans="1:28" ht="15.75" customHeight="1" x14ac:dyDescent="0.2">
      <c r="A711" s="28"/>
      <c r="B711" s="28"/>
      <c r="C711" s="28"/>
      <c r="D711" s="28"/>
      <c r="E711" s="29"/>
      <c r="F711" s="29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 spans="1:28" ht="15.75" customHeight="1" x14ac:dyDescent="0.2">
      <c r="A712" s="28"/>
      <c r="B712" s="28"/>
      <c r="C712" s="28"/>
      <c r="D712" s="28"/>
      <c r="E712" s="29"/>
      <c r="F712" s="29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 spans="1:28" ht="15.75" customHeight="1" x14ac:dyDescent="0.2">
      <c r="A713" s="28"/>
      <c r="B713" s="28"/>
      <c r="C713" s="28"/>
      <c r="D713" s="28"/>
      <c r="E713" s="29"/>
      <c r="F713" s="29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 spans="1:28" ht="15.75" customHeight="1" x14ac:dyDescent="0.2">
      <c r="A714" s="28"/>
      <c r="B714" s="28"/>
      <c r="C714" s="28"/>
      <c r="D714" s="28"/>
      <c r="E714" s="29"/>
      <c r="F714" s="29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 spans="1:28" ht="15.75" customHeight="1" x14ac:dyDescent="0.2">
      <c r="A715" s="28"/>
      <c r="B715" s="28"/>
      <c r="C715" s="28"/>
      <c r="D715" s="28"/>
      <c r="E715" s="29"/>
      <c r="F715" s="29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 spans="1:28" ht="15.75" customHeight="1" x14ac:dyDescent="0.2">
      <c r="A716" s="28"/>
      <c r="B716" s="28"/>
      <c r="C716" s="28"/>
      <c r="D716" s="28"/>
      <c r="E716" s="29"/>
      <c r="F716" s="29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 spans="1:28" ht="15.75" customHeight="1" x14ac:dyDescent="0.2">
      <c r="A717" s="28"/>
      <c r="B717" s="28"/>
      <c r="C717" s="28"/>
      <c r="D717" s="28"/>
      <c r="E717" s="29"/>
      <c r="F717" s="29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 spans="1:28" ht="15.75" customHeight="1" x14ac:dyDescent="0.2">
      <c r="A718" s="28"/>
      <c r="B718" s="28"/>
      <c r="C718" s="28"/>
      <c r="D718" s="28"/>
      <c r="E718" s="29"/>
      <c r="F718" s="29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 spans="1:28" ht="15.75" customHeight="1" x14ac:dyDescent="0.2">
      <c r="A719" s="28"/>
      <c r="B719" s="28"/>
      <c r="C719" s="28"/>
      <c r="D719" s="28"/>
      <c r="E719" s="29"/>
      <c r="F719" s="29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 spans="1:28" ht="15.75" customHeight="1" x14ac:dyDescent="0.2">
      <c r="A720" s="28"/>
      <c r="B720" s="28"/>
      <c r="C720" s="28"/>
      <c r="D720" s="28"/>
      <c r="E720" s="29"/>
      <c r="F720" s="29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 spans="1:28" ht="15.75" customHeight="1" x14ac:dyDescent="0.2">
      <c r="A721" s="28"/>
      <c r="B721" s="28"/>
      <c r="C721" s="28"/>
      <c r="D721" s="28"/>
      <c r="E721" s="29"/>
      <c r="F721" s="29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 spans="1:28" ht="15.75" customHeight="1" x14ac:dyDescent="0.2">
      <c r="A722" s="28"/>
      <c r="B722" s="28"/>
      <c r="C722" s="28"/>
      <c r="D722" s="28"/>
      <c r="E722" s="29"/>
      <c r="F722" s="29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 spans="1:28" ht="15.75" customHeight="1" x14ac:dyDescent="0.2">
      <c r="A723" s="28"/>
      <c r="B723" s="28"/>
      <c r="C723" s="28"/>
      <c r="D723" s="28"/>
      <c r="E723" s="29"/>
      <c r="F723" s="29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 spans="1:28" ht="15.75" customHeight="1" x14ac:dyDescent="0.2">
      <c r="A724" s="28"/>
      <c r="B724" s="28"/>
      <c r="C724" s="28"/>
      <c r="D724" s="28"/>
      <c r="E724" s="29"/>
      <c r="F724" s="29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 spans="1:28" ht="15.75" customHeight="1" x14ac:dyDescent="0.2">
      <c r="A725" s="28"/>
      <c r="B725" s="28"/>
      <c r="C725" s="28"/>
      <c r="D725" s="28"/>
      <c r="E725" s="29"/>
      <c r="F725" s="29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 spans="1:28" ht="15.75" customHeight="1" x14ac:dyDescent="0.2">
      <c r="A726" s="28"/>
      <c r="B726" s="28"/>
      <c r="C726" s="28"/>
      <c r="D726" s="28"/>
      <c r="E726" s="29"/>
      <c r="F726" s="29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 spans="1:28" ht="15.75" customHeight="1" x14ac:dyDescent="0.2">
      <c r="A727" s="28"/>
      <c r="B727" s="28"/>
      <c r="C727" s="28"/>
      <c r="D727" s="28"/>
      <c r="E727" s="29"/>
      <c r="F727" s="29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 spans="1:28" ht="15.75" customHeight="1" x14ac:dyDescent="0.2">
      <c r="A728" s="28"/>
      <c r="B728" s="28"/>
      <c r="C728" s="28"/>
      <c r="D728" s="28"/>
      <c r="E728" s="29"/>
      <c r="F728" s="29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 spans="1:28" ht="15.75" customHeight="1" x14ac:dyDescent="0.2">
      <c r="A729" s="28"/>
      <c r="B729" s="28"/>
      <c r="C729" s="28"/>
      <c r="D729" s="28"/>
      <c r="E729" s="29"/>
      <c r="F729" s="29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 spans="1:28" ht="15.75" customHeight="1" x14ac:dyDescent="0.2">
      <c r="A730" s="28"/>
      <c r="B730" s="28"/>
      <c r="C730" s="28"/>
      <c r="D730" s="28"/>
      <c r="E730" s="29"/>
      <c r="F730" s="29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 spans="1:28" ht="15.75" customHeight="1" x14ac:dyDescent="0.2">
      <c r="A731" s="28"/>
      <c r="B731" s="28"/>
      <c r="C731" s="28"/>
      <c r="D731" s="28"/>
      <c r="E731" s="29"/>
      <c r="F731" s="29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 spans="1:28" ht="15.75" customHeight="1" x14ac:dyDescent="0.2">
      <c r="A732" s="28"/>
      <c r="B732" s="28"/>
      <c r="C732" s="28"/>
      <c r="D732" s="28"/>
      <c r="E732" s="29"/>
      <c r="F732" s="29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 spans="1:28" ht="15.75" customHeight="1" x14ac:dyDescent="0.2">
      <c r="A733" s="28"/>
      <c r="B733" s="28"/>
      <c r="C733" s="28"/>
      <c r="D733" s="28"/>
      <c r="E733" s="29"/>
      <c r="F733" s="29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 spans="1:28" ht="15.75" customHeight="1" x14ac:dyDescent="0.2">
      <c r="A734" s="28"/>
      <c r="B734" s="28"/>
      <c r="C734" s="28"/>
      <c r="D734" s="28"/>
      <c r="E734" s="29"/>
      <c r="F734" s="29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 spans="1:28" ht="15.75" customHeight="1" x14ac:dyDescent="0.2">
      <c r="A735" s="28"/>
      <c r="B735" s="28"/>
      <c r="C735" s="28"/>
      <c r="D735" s="28"/>
      <c r="E735" s="29"/>
      <c r="F735" s="29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 spans="1:28" ht="15.75" customHeight="1" x14ac:dyDescent="0.2">
      <c r="A736" s="28"/>
      <c r="B736" s="28"/>
      <c r="C736" s="28"/>
      <c r="D736" s="28"/>
      <c r="E736" s="29"/>
      <c r="F736" s="29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 spans="1:28" ht="15.75" customHeight="1" x14ac:dyDescent="0.2">
      <c r="A737" s="28"/>
      <c r="B737" s="28"/>
      <c r="C737" s="28"/>
      <c r="D737" s="28"/>
      <c r="E737" s="29"/>
      <c r="F737" s="29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 spans="1:28" ht="15.75" customHeight="1" x14ac:dyDescent="0.2">
      <c r="A738" s="28"/>
      <c r="B738" s="28"/>
      <c r="C738" s="28"/>
      <c r="D738" s="28"/>
      <c r="E738" s="29"/>
      <c r="F738" s="29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 spans="1:28" ht="15.75" customHeight="1" x14ac:dyDescent="0.2">
      <c r="A739" s="28"/>
      <c r="B739" s="28"/>
      <c r="C739" s="28"/>
      <c r="D739" s="28"/>
      <c r="E739" s="29"/>
      <c r="F739" s="29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 spans="1:28" ht="15.75" customHeight="1" x14ac:dyDescent="0.2">
      <c r="A740" s="28"/>
      <c r="B740" s="28"/>
      <c r="C740" s="28"/>
      <c r="D740" s="28"/>
      <c r="E740" s="29"/>
      <c r="F740" s="29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 spans="1:28" ht="15.75" customHeight="1" x14ac:dyDescent="0.2">
      <c r="A741" s="28"/>
      <c r="B741" s="28"/>
      <c r="C741" s="28"/>
      <c r="D741" s="28"/>
      <c r="E741" s="29"/>
      <c r="F741" s="29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 spans="1:28" ht="15.75" customHeight="1" x14ac:dyDescent="0.2">
      <c r="A742" s="28"/>
      <c r="B742" s="28"/>
      <c r="C742" s="28"/>
      <c r="D742" s="28"/>
      <c r="E742" s="29"/>
      <c r="F742" s="29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 spans="1:28" ht="15.75" customHeight="1" x14ac:dyDescent="0.2">
      <c r="A743" s="28"/>
      <c r="B743" s="28"/>
      <c r="C743" s="28"/>
      <c r="D743" s="28"/>
      <c r="E743" s="29"/>
      <c r="F743" s="29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 spans="1:28" ht="15.75" customHeight="1" x14ac:dyDescent="0.2">
      <c r="A744" s="28"/>
      <c r="B744" s="28"/>
      <c r="C744" s="28"/>
      <c r="D744" s="28"/>
      <c r="E744" s="29"/>
      <c r="F744" s="29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 spans="1:28" ht="15.75" customHeight="1" x14ac:dyDescent="0.2">
      <c r="A745" s="28"/>
      <c r="B745" s="28"/>
      <c r="C745" s="28"/>
      <c r="D745" s="28"/>
      <c r="E745" s="29"/>
      <c r="F745" s="29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 spans="1:28" ht="15.75" customHeight="1" x14ac:dyDescent="0.2">
      <c r="A746" s="28"/>
      <c r="B746" s="28"/>
      <c r="C746" s="28"/>
      <c r="D746" s="28"/>
      <c r="E746" s="29"/>
      <c r="F746" s="29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 spans="1:28" ht="15.75" customHeight="1" x14ac:dyDescent="0.2">
      <c r="A747" s="28"/>
      <c r="B747" s="28"/>
      <c r="C747" s="28"/>
      <c r="D747" s="28"/>
      <c r="E747" s="29"/>
      <c r="F747" s="29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 spans="1:28" ht="15.75" customHeight="1" x14ac:dyDescent="0.2">
      <c r="A748" s="28"/>
      <c r="B748" s="28"/>
      <c r="C748" s="28"/>
      <c r="D748" s="28"/>
      <c r="E748" s="29"/>
      <c r="F748" s="29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 spans="1:28" ht="15.75" customHeight="1" x14ac:dyDescent="0.2">
      <c r="A749" s="28"/>
      <c r="B749" s="28"/>
      <c r="C749" s="28"/>
      <c r="D749" s="28"/>
      <c r="E749" s="29"/>
      <c r="F749" s="29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 spans="1:28" ht="15.75" customHeight="1" x14ac:dyDescent="0.2">
      <c r="A750" s="28"/>
      <c r="B750" s="28"/>
      <c r="C750" s="28"/>
      <c r="D750" s="28"/>
      <c r="E750" s="29"/>
      <c r="F750" s="29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 spans="1:28" ht="15.75" customHeight="1" x14ac:dyDescent="0.2">
      <c r="A751" s="28"/>
      <c r="B751" s="28"/>
      <c r="C751" s="28"/>
      <c r="D751" s="28"/>
      <c r="E751" s="29"/>
      <c r="F751" s="29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 spans="1:28" ht="15.75" customHeight="1" x14ac:dyDescent="0.2">
      <c r="A752" s="28"/>
      <c r="B752" s="28"/>
      <c r="C752" s="28"/>
      <c r="D752" s="28"/>
      <c r="E752" s="29"/>
      <c r="F752" s="29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 spans="1:28" ht="15.75" customHeight="1" x14ac:dyDescent="0.2">
      <c r="A753" s="28"/>
      <c r="B753" s="28"/>
      <c r="C753" s="28"/>
      <c r="D753" s="28"/>
      <c r="E753" s="29"/>
      <c r="F753" s="29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 spans="1:28" ht="15.75" customHeight="1" x14ac:dyDescent="0.2">
      <c r="A754" s="28"/>
      <c r="B754" s="28"/>
      <c r="C754" s="28"/>
      <c r="D754" s="28"/>
      <c r="E754" s="29"/>
      <c r="F754" s="29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 spans="1:28" ht="15.75" customHeight="1" x14ac:dyDescent="0.2">
      <c r="A755" s="28"/>
      <c r="B755" s="28"/>
      <c r="C755" s="28"/>
      <c r="D755" s="28"/>
      <c r="E755" s="29"/>
      <c r="F755" s="29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 spans="1:28" ht="15.75" customHeight="1" x14ac:dyDescent="0.2">
      <c r="A756" s="28"/>
      <c r="B756" s="28"/>
      <c r="C756" s="28"/>
      <c r="D756" s="28"/>
      <c r="E756" s="29"/>
      <c r="F756" s="29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 spans="1:28" ht="15.75" customHeight="1" x14ac:dyDescent="0.2">
      <c r="A757" s="28"/>
      <c r="B757" s="28"/>
      <c r="C757" s="28"/>
      <c r="D757" s="28"/>
      <c r="E757" s="29"/>
      <c r="F757" s="29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 spans="1:28" ht="15.75" customHeight="1" x14ac:dyDescent="0.2">
      <c r="A758" s="28"/>
      <c r="B758" s="28"/>
      <c r="C758" s="28"/>
      <c r="D758" s="28"/>
      <c r="E758" s="29"/>
      <c r="F758" s="29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 spans="1:28" ht="15.75" customHeight="1" x14ac:dyDescent="0.2">
      <c r="A759" s="28"/>
      <c r="B759" s="28"/>
      <c r="C759" s="28"/>
      <c r="D759" s="28"/>
      <c r="E759" s="29"/>
      <c r="F759" s="29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 spans="1:28" ht="15.75" customHeight="1" x14ac:dyDescent="0.2">
      <c r="A760" s="28"/>
      <c r="B760" s="28"/>
      <c r="C760" s="28"/>
      <c r="D760" s="28"/>
      <c r="E760" s="29"/>
      <c r="F760" s="29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 spans="1:28" ht="15.75" customHeight="1" x14ac:dyDescent="0.2">
      <c r="A761" s="28"/>
      <c r="B761" s="28"/>
      <c r="C761" s="28"/>
      <c r="D761" s="28"/>
      <c r="E761" s="29"/>
      <c r="F761" s="29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 spans="1:28" ht="15.75" customHeight="1" x14ac:dyDescent="0.2">
      <c r="A762" s="28"/>
      <c r="B762" s="28"/>
      <c r="C762" s="28"/>
      <c r="D762" s="28"/>
      <c r="E762" s="29"/>
      <c r="F762" s="29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 spans="1:28" ht="15.75" customHeight="1" x14ac:dyDescent="0.2">
      <c r="A763" s="28"/>
      <c r="B763" s="28"/>
      <c r="C763" s="28"/>
      <c r="D763" s="28"/>
      <c r="E763" s="29"/>
      <c r="F763" s="29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 spans="1:28" ht="15.75" customHeight="1" x14ac:dyDescent="0.2">
      <c r="A764" s="28"/>
      <c r="B764" s="28"/>
      <c r="C764" s="28"/>
      <c r="D764" s="28"/>
      <c r="E764" s="29"/>
      <c r="F764" s="29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 spans="1:28" ht="15.75" customHeight="1" x14ac:dyDescent="0.2">
      <c r="A765" s="28"/>
      <c r="B765" s="28"/>
      <c r="C765" s="28"/>
      <c r="D765" s="28"/>
      <c r="E765" s="29"/>
      <c r="F765" s="29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 spans="1:28" ht="15.75" customHeight="1" x14ac:dyDescent="0.2">
      <c r="A766" s="28"/>
      <c r="B766" s="28"/>
      <c r="C766" s="28"/>
      <c r="D766" s="28"/>
      <c r="E766" s="29"/>
      <c r="F766" s="29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 spans="1:28" ht="15.75" customHeight="1" x14ac:dyDescent="0.2">
      <c r="A767" s="28"/>
      <c r="B767" s="28"/>
      <c r="C767" s="28"/>
      <c r="D767" s="28"/>
      <c r="E767" s="29"/>
      <c r="F767" s="29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 spans="1:28" ht="15.75" customHeight="1" x14ac:dyDescent="0.2">
      <c r="A768" s="28"/>
      <c r="B768" s="28"/>
      <c r="C768" s="28"/>
      <c r="D768" s="28"/>
      <c r="E768" s="29"/>
      <c r="F768" s="29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 spans="1:28" ht="15.75" customHeight="1" x14ac:dyDescent="0.2">
      <c r="A769" s="28"/>
      <c r="B769" s="28"/>
      <c r="C769" s="28"/>
      <c r="D769" s="28"/>
      <c r="E769" s="29"/>
      <c r="F769" s="29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 spans="1:28" ht="15.75" customHeight="1" x14ac:dyDescent="0.2">
      <c r="A770" s="28"/>
      <c r="B770" s="28"/>
      <c r="C770" s="28"/>
      <c r="D770" s="28"/>
      <c r="E770" s="29"/>
      <c r="F770" s="29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 spans="1:28" ht="15.75" customHeight="1" x14ac:dyDescent="0.2">
      <c r="A771" s="28"/>
      <c r="B771" s="28"/>
      <c r="C771" s="28"/>
      <c r="D771" s="28"/>
      <c r="E771" s="29"/>
      <c r="F771" s="29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 spans="1:28" ht="15.75" customHeight="1" x14ac:dyDescent="0.2">
      <c r="A772" s="28"/>
      <c r="B772" s="28"/>
      <c r="C772" s="28"/>
      <c r="D772" s="28"/>
      <c r="E772" s="29"/>
      <c r="F772" s="29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 spans="1:28" ht="15.75" customHeight="1" x14ac:dyDescent="0.2">
      <c r="A773" s="28"/>
      <c r="B773" s="28"/>
      <c r="C773" s="28"/>
      <c r="D773" s="28"/>
      <c r="E773" s="29"/>
      <c r="F773" s="29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 spans="1:28" ht="15.75" customHeight="1" x14ac:dyDescent="0.2">
      <c r="A774" s="28"/>
      <c r="B774" s="28"/>
      <c r="C774" s="28"/>
      <c r="D774" s="28"/>
      <c r="E774" s="29"/>
      <c r="F774" s="29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 spans="1:28" ht="15.75" customHeight="1" x14ac:dyDescent="0.2">
      <c r="A775" s="28"/>
      <c r="B775" s="28"/>
      <c r="C775" s="28"/>
      <c r="D775" s="28"/>
      <c r="E775" s="29"/>
      <c r="F775" s="29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 spans="1:28" ht="15.75" customHeight="1" x14ac:dyDescent="0.2">
      <c r="A776" s="28"/>
      <c r="B776" s="28"/>
      <c r="C776" s="28"/>
      <c r="D776" s="28"/>
      <c r="E776" s="29"/>
      <c r="F776" s="29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 spans="1:28" ht="15.75" customHeight="1" x14ac:dyDescent="0.2">
      <c r="A777" s="28"/>
      <c r="B777" s="28"/>
      <c r="C777" s="28"/>
      <c r="D777" s="28"/>
      <c r="E777" s="29"/>
      <c r="F777" s="29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 spans="1:28" ht="15.75" customHeight="1" x14ac:dyDescent="0.2">
      <c r="A778" s="28"/>
      <c r="B778" s="28"/>
      <c r="C778" s="28"/>
      <c r="D778" s="28"/>
      <c r="E778" s="29"/>
      <c r="F778" s="29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 spans="1:28" ht="15.75" customHeight="1" x14ac:dyDescent="0.2">
      <c r="A779" s="28"/>
      <c r="B779" s="28"/>
      <c r="C779" s="28"/>
      <c r="D779" s="28"/>
      <c r="E779" s="29"/>
      <c r="F779" s="29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 spans="1:28" ht="15.75" customHeight="1" x14ac:dyDescent="0.2">
      <c r="A780" s="28"/>
      <c r="B780" s="28"/>
      <c r="C780" s="28"/>
      <c r="D780" s="28"/>
      <c r="E780" s="29"/>
      <c r="F780" s="29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 spans="1:28" ht="15.75" customHeight="1" x14ac:dyDescent="0.2">
      <c r="A781" s="28"/>
      <c r="B781" s="28"/>
      <c r="C781" s="28"/>
      <c r="D781" s="28"/>
      <c r="E781" s="29"/>
      <c r="F781" s="29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 spans="1:28" ht="15.75" customHeight="1" x14ac:dyDescent="0.2">
      <c r="A782" s="28"/>
      <c r="B782" s="28"/>
      <c r="C782" s="28"/>
      <c r="D782" s="28"/>
      <c r="E782" s="29"/>
      <c r="F782" s="29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 spans="1:28" ht="15.75" customHeight="1" x14ac:dyDescent="0.2">
      <c r="A783" s="28"/>
      <c r="B783" s="28"/>
      <c r="C783" s="28"/>
      <c r="D783" s="28"/>
      <c r="E783" s="29"/>
      <c r="F783" s="29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 spans="1:28" ht="15.75" customHeight="1" x14ac:dyDescent="0.2">
      <c r="A784" s="28"/>
      <c r="B784" s="28"/>
      <c r="C784" s="28"/>
      <c r="D784" s="28"/>
      <c r="E784" s="29"/>
      <c r="F784" s="29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 spans="1:28" ht="15.75" customHeight="1" x14ac:dyDescent="0.2">
      <c r="A785" s="28"/>
      <c r="B785" s="28"/>
      <c r="C785" s="28"/>
      <c r="D785" s="28"/>
      <c r="E785" s="29"/>
      <c r="F785" s="29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 spans="1:28" ht="15.75" customHeight="1" x14ac:dyDescent="0.2">
      <c r="A786" s="28"/>
      <c r="B786" s="28"/>
      <c r="C786" s="28"/>
      <c r="D786" s="28"/>
      <c r="E786" s="29"/>
      <c r="F786" s="29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 spans="1:28" ht="15.75" customHeight="1" x14ac:dyDescent="0.2">
      <c r="A787" s="28"/>
      <c r="B787" s="28"/>
      <c r="C787" s="28"/>
      <c r="D787" s="28"/>
      <c r="E787" s="29"/>
      <c r="F787" s="29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 spans="1:28" ht="15.75" customHeight="1" x14ac:dyDescent="0.2">
      <c r="A788" s="28"/>
      <c r="B788" s="28"/>
      <c r="C788" s="28"/>
      <c r="D788" s="28"/>
      <c r="E788" s="29"/>
      <c r="F788" s="29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 spans="1:28" ht="15.75" customHeight="1" x14ac:dyDescent="0.2">
      <c r="A789" s="28"/>
      <c r="B789" s="28"/>
      <c r="C789" s="28"/>
      <c r="D789" s="28"/>
      <c r="E789" s="29"/>
      <c r="F789" s="29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 spans="1:28" ht="15.75" customHeight="1" x14ac:dyDescent="0.2">
      <c r="A790" s="28"/>
      <c r="B790" s="28"/>
      <c r="C790" s="28"/>
      <c r="D790" s="28"/>
      <c r="E790" s="29"/>
      <c r="F790" s="29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 spans="1:28" ht="15.75" customHeight="1" x14ac:dyDescent="0.2">
      <c r="A791" s="28"/>
      <c r="B791" s="28"/>
      <c r="C791" s="28"/>
      <c r="D791" s="28"/>
      <c r="E791" s="29"/>
      <c r="F791" s="29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 spans="1:28" ht="15.75" customHeight="1" x14ac:dyDescent="0.2">
      <c r="A792" s="28"/>
      <c r="B792" s="28"/>
      <c r="C792" s="28"/>
      <c r="D792" s="28"/>
      <c r="E792" s="29"/>
      <c r="F792" s="29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 spans="1:28" ht="15.75" customHeight="1" x14ac:dyDescent="0.2">
      <c r="A793" s="28"/>
      <c r="B793" s="28"/>
      <c r="C793" s="28"/>
      <c r="D793" s="28"/>
      <c r="E793" s="29"/>
      <c r="F793" s="29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 spans="1:28" ht="15.75" customHeight="1" x14ac:dyDescent="0.2">
      <c r="A794" s="28"/>
      <c r="B794" s="28"/>
      <c r="C794" s="28"/>
      <c r="D794" s="28"/>
      <c r="E794" s="29"/>
      <c r="F794" s="29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 spans="1:28" ht="15.75" customHeight="1" x14ac:dyDescent="0.2">
      <c r="A795" s="28"/>
      <c r="B795" s="28"/>
      <c r="C795" s="28"/>
      <c r="D795" s="28"/>
      <c r="E795" s="29"/>
      <c r="F795" s="29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 spans="1:28" ht="15.75" customHeight="1" x14ac:dyDescent="0.2">
      <c r="A796" s="28"/>
      <c r="B796" s="28"/>
      <c r="C796" s="28"/>
      <c r="D796" s="28"/>
      <c r="E796" s="29"/>
      <c r="F796" s="29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 spans="1:28" ht="15.75" customHeight="1" x14ac:dyDescent="0.2">
      <c r="A797" s="28"/>
      <c r="B797" s="28"/>
      <c r="C797" s="28"/>
      <c r="D797" s="28"/>
      <c r="E797" s="29"/>
      <c r="F797" s="29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 spans="1:28" ht="15.75" customHeight="1" x14ac:dyDescent="0.2">
      <c r="A798" s="28"/>
      <c r="B798" s="28"/>
      <c r="C798" s="28"/>
      <c r="D798" s="28"/>
      <c r="E798" s="29"/>
      <c r="F798" s="29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 spans="1:28" ht="15.75" customHeight="1" x14ac:dyDescent="0.2">
      <c r="A799" s="28"/>
      <c r="B799" s="28"/>
      <c r="C799" s="28"/>
      <c r="D799" s="28"/>
      <c r="E799" s="29"/>
      <c r="F799" s="29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 spans="1:28" ht="15.75" customHeight="1" x14ac:dyDescent="0.2">
      <c r="A800" s="28"/>
      <c r="B800" s="28"/>
      <c r="C800" s="28"/>
      <c r="D800" s="28"/>
      <c r="E800" s="29"/>
      <c r="F800" s="29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 spans="1:28" ht="15.75" customHeight="1" x14ac:dyDescent="0.2">
      <c r="A801" s="28"/>
      <c r="B801" s="28"/>
      <c r="C801" s="28"/>
      <c r="D801" s="28"/>
      <c r="E801" s="29"/>
      <c r="F801" s="29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 spans="1:28" ht="15.75" customHeight="1" x14ac:dyDescent="0.2">
      <c r="A802" s="28"/>
      <c r="B802" s="28"/>
      <c r="C802" s="28"/>
      <c r="D802" s="28"/>
      <c r="E802" s="29"/>
      <c r="F802" s="29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 spans="1:28" ht="15.75" customHeight="1" x14ac:dyDescent="0.2">
      <c r="A803" s="28"/>
      <c r="B803" s="28"/>
      <c r="C803" s="28"/>
      <c r="D803" s="28"/>
      <c r="E803" s="29"/>
      <c r="F803" s="29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 spans="1:28" ht="15.75" customHeight="1" x14ac:dyDescent="0.2">
      <c r="A804" s="28"/>
      <c r="B804" s="28"/>
      <c r="C804" s="28"/>
      <c r="D804" s="28"/>
      <c r="E804" s="29"/>
      <c r="F804" s="29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 spans="1:28" ht="15.75" customHeight="1" x14ac:dyDescent="0.2">
      <c r="A805" s="28"/>
      <c r="B805" s="28"/>
      <c r="C805" s="28"/>
      <c r="D805" s="28"/>
      <c r="E805" s="29"/>
      <c r="F805" s="29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 spans="1:28" ht="15.75" customHeight="1" x14ac:dyDescent="0.2">
      <c r="A806" s="28"/>
      <c r="B806" s="28"/>
      <c r="C806" s="28"/>
      <c r="D806" s="28"/>
      <c r="E806" s="29"/>
      <c r="F806" s="29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 spans="1:28" ht="15.75" customHeight="1" x14ac:dyDescent="0.2">
      <c r="A807" s="28"/>
      <c r="B807" s="28"/>
      <c r="C807" s="28"/>
      <c r="D807" s="28"/>
      <c r="E807" s="29"/>
      <c r="F807" s="29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 spans="1:28" ht="15.75" customHeight="1" x14ac:dyDescent="0.2">
      <c r="A808" s="28"/>
      <c r="B808" s="28"/>
      <c r="C808" s="28"/>
      <c r="D808" s="28"/>
      <c r="E808" s="29"/>
      <c r="F808" s="29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 spans="1:28" ht="15.75" customHeight="1" x14ac:dyDescent="0.2">
      <c r="A809" s="28"/>
      <c r="B809" s="28"/>
      <c r="C809" s="28"/>
      <c r="D809" s="28"/>
      <c r="E809" s="29"/>
      <c r="F809" s="29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 spans="1:28" ht="15.75" customHeight="1" x14ac:dyDescent="0.2">
      <c r="A810" s="28"/>
      <c r="B810" s="28"/>
      <c r="C810" s="28"/>
      <c r="D810" s="28"/>
      <c r="E810" s="29"/>
      <c r="F810" s="29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 spans="1:28" ht="15.75" customHeight="1" x14ac:dyDescent="0.2">
      <c r="A811" s="28"/>
      <c r="B811" s="28"/>
      <c r="C811" s="28"/>
      <c r="D811" s="28"/>
      <c r="E811" s="29"/>
      <c r="F811" s="29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 spans="1:28" ht="15.75" customHeight="1" x14ac:dyDescent="0.2">
      <c r="A812" s="28"/>
      <c r="B812" s="28"/>
      <c r="C812" s="28"/>
      <c r="D812" s="28"/>
      <c r="E812" s="29"/>
      <c r="F812" s="29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 spans="1:28" ht="15.75" customHeight="1" x14ac:dyDescent="0.2">
      <c r="A813" s="28"/>
      <c r="B813" s="28"/>
      <c r="C813" s="28"/>
      <c r="D813" s="28"/>
      <c r="E813" s="29"/>
      <c r="F813" s="29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 spans="1:28" ht="15.75" customHeight="1" x14ac:dyDescent="0.2">
      <c r="A814" s="28"/>
      <c r="B814" s="28"/>
      <c r="C814" s="28"/>
      <c r="D814" s="28"/>
      <c r="E814" s="29"/>
      <c r="F814" s="29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 spans="1:28" ht="15.75" customHeight="1" x14ac:dyDescent="0.2">
      <c r="A815" s="28"/>
      <c r="B815" s="28"/>
      <c r="C815" s="28"/>
      <c r="D815" s="28"/>
      <c r="E815" s="29"/>
      <c r="F815" s="29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 spans="1:28" ht="15.75" customHeight="1" x14ac:dyDescent="0.2">
      <c r="A816" s="28"/>
      <c r="B816" s="28"/>
      <c r="C816" s="28"/>
      <c r="D816" s="28"/>
      <c r="E816" s="29"/>
      <c r="F816" s="29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 spans="1:28" ht="15.75" customHeight="1" x14ac:dyDescent="0.2">
      <c r="A817" s="28"/>
      <c r="B817" s="28"/>
      <c r="C817" s="28"/>
      <c r="D817" s="28"/>
      <c r="E817" s="29"/>
      <c r="F817" s="29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 spans="1:28" ht="15.75" customHeight="1" x14ac:dyDescent="0.2">
      <c r="A818" s="28"/>
      <c r="B818" s="28"/>
      <c r="C818" s="28"/>
      <c r="D818" s="28"/>
      <c r="E818" s="29"/>
      <c r="F818" s="29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 spans="1:28" ht="15.75" customHeight="1" x14ac:dyDescent="0.2">
      <c r="A819" s="28"/>
      <c r="B819" s="28"/>
      <c r="C819" s="28"/>
      <c r="D819" s="28"/>
      <c r="E819" s="29"/>
      <c r="F819" s="29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 spans="1:28" ht="15.75" customHeight="1" x14ac:dyDescent="0.2">
      <c r="A820" s="28"/>
      <c r="B820" s="28"/>
      <c r="C820" s="28"/>
      <c r="D820" s="28"/>
      <c r="E820" s="29"/>
      <c r="F820" s="29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 spans="1:28" ht="15.75" customHeight="1" x14ac:dyDescent="0.2">
      <c r="A821" s="28"/>
      <c r="B821" s="28"/>
      <c r="C821" s="28"/>
      <c r="D821" s="28"/>
      <c r="E821" s="29"/>
      <c r="F821" s="29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 spans="1:28" ht="15.75" customHeight="1" x14ac:dyDescent="0.2">
      <c r="A822" s="28"/>
      <c r="B822" s="28"/>
      <c r="C822" s="28"/>
      <c r="D822" s="28"/>
      <c r="E822" s="29"/>
      <c r="F822" s="29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 spans="1:28" ht="15.75" customHeight="1" x14ac:dyDescent="0.2">
      <c r="A823" s="28"/>
      <c r="B823" s="28"/>
      <c r="C823" s="28"/>
      <c r="D823" s="28"/>
      <c r="E823" s="29"/>
      <c r="F823" s="29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 spans="1:28" ht="15.75" customHeight="1" x14ac:dyDescent="0.2">
      <c r="A824" s="28"/>
      <c r="B824" s="28"/>
      <c r="C824" s="28"/>
      <c r="D824" s="28"/>
      <c r="E824" s="29"/>
      <c r="F824" s="29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 spans="1:28" ht="15.75" customHeight="1" x14ac:dyDescent="0.2">
      <c r="A825" s="28"/>
      <c r="B825" s="28"/>
      <c r="C825" s="28"/>
      <c r="D825" s="28"/>
      <c r="E825" s="29"/>
      <c r="F825" s="29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 spans="1:28" ht="15.75" customHeight="1" x14ac:dyDescent="0.2">
      <c r="A826" s="28"/>
      <c r="B826" s="28"/>
      <c r="C826" s="28"/>
      <c r="D826" s="28"/>
      <c r="E826" s="29"/>
      <c r="F826" s="29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 spans="1:28" ht="15.75" customHeight="1" x14ac:dyDescent="0.2">
      <c r="A827" s="28"/>
      <c r="B827" s="28"/>
      <c r="C827" s="28"/>
      <c r="D827" s="28"/>
      <c r="E827" s="29"/>
      <c r="F827" s="29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 spans="1:28" ht="15.75" customHeight="1" x14ac:dyDescent="0.2">
      <c r="A828" s="28"/>
      <c r="B828" s="28"/>
      <c r="C828" s="28"/>
      <c r="D828" s="28"/>
      <c r="E828" s="29"/>
      <c r="F828" s="29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 spans="1:28" ht="15.75" customHeight="1" x14ac:dyDescent="0.2">
      <c r="A829" s="28"/>
      <c r="B829" s="28"/>
      <c r="C829" s="28"/>
      <c r="D829" s="28"/>
      <c r="E829" s="29"/>
      <c r="F829" s="29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 spans="1:28" ht="15.75" customHeight="1" x14ac:dyDescent="0.2">
      <c r="A830" s="28"/>
      <c r="B830" s="28"/>
      <c r="C830" s="28"/>
      <c r="D830" s="28"/>
      <c r="E830" s="29"/>
      <c r="F830" s="29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 spans="1:28" ht="15.75" customHeight="1" x14ac:dyDescent="0.2">
      <c r="A831" s="28"/>
      <c r="B831" s="28"/>
      <c r="C831" s="28"/>
      <c r="D831" s="28"/>
      <c r="E831" s="29"/>
      <c r="F831" s="29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 spans="1:28" ht="15.75" customHeight="1" x14ac:dyDescent="0.2">
      <c r="A832" s="28"/>
      <c r="B832" s="28"/>
      <c r="C832" s="28"/>
      <c r="D832" s="28"/>
      <c r="E832" s="29"/>
      <c r="F832" s="29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 spans="1:28" ht="15.75" customHeight="1" x14ac:dyDescent="0.2">
      <c r="A833" s="28"/>
      <c r="B833" s="28"/>
      <c r="C833" s="28"/>
      <c r="D833" s="28"/>
      <c r="E833" s="29"/>
      <c r="F833" s="29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 spans="1:28" ht="15.75" customHeight="1" x14ac:dyDescent="0.2">
      <c r="A834" s="28"/>
      <c r="B834" s="28"/>
      <c r="C834" s="28"/>
      <c r="D834" s="28"/>
      <c r="E834" s="29"/>
      <c r="F834" s="29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 spans="1:28" ht="15.75" customHeight="1" x14ac:dyDescent="0.2">
      <c r="A835" s="28"/>
      <c r="B835" s="28"/>
      <c r="C835" s="28"/>
      <c r="D835" s="28"/>
      <c r="E835" s="29"/>
      <c r="F835" s="29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 spans="1:28" ht="15.75" customHeight="1" x14ac:dyDescent="0.2">
      <c r="A836" s="28"/>
      <c r="B836" s="28"/>
      <c r="C836" s="28"/>
      <c r="D836" s="28"/>
      <c r="E836" s="29"/>
      <c r="F836" s="29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 spans="1:28" ht="15.75" customHeight="1" x14ac:dyDescent="0.2">
      <c r="A837" s="28"/>
      <c r="B837" s="28"/>
      <c r="C837" s="28"/>
      <c r="D837" s="28"/>
      <c r="E837" s="29"/>
      <c r="F837" s="29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 spans="1:28" ht="15.75" customHeight="1" x14ac:dyDescent="0.2">
      <c r="A838" s="28"/>
      <c r="B838" s="28"/>
      <c r="C838" s="28"/>
      <c r="D838" s="28"/>
      <c r="E838" s="29"/>
      <c r="F838" s="29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 spans="1:28" ht="15.75" customHeight="1" x14ac:dyDescent="0.2">
      <c r="A839" s="28"/>
      <c r="B839" s="28"/>
      <c r="C839" s="28"/>
      <c r="D839" s="28"/>
      <c r="E839" s="29"/>
      <c r="F839" s="29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 spans="1:28" ht="15.75" customHeight="1" x14ac:dyDescent="0.2">
      <c r="A840" s="28"/>
      <c r="B840" s="28"/>
      <c r="C840" s="28"/>
      <c r="D840" s="28"/>
      <c r="E840" s="29"/>
      <c r="F840" s="29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 spans="1:28" ht="15.75" customHeight="1" x14ac:dyDescent="0.2">
      <c r="A841" s="28"/>
      <c r="B841" s="28"/>
      <c r="C841" s="28"/>
      <c r="D841" s="28"/>
      <c r="E841" s="29"/>
      <c r="F841" s="29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 spans="1:28" ht="15.75" customHeight="1" x14ac:dyDescent="0.2">
      <c r="A842" s="28"/>
      <c r="B842" s="28"/>
      <c r="C842" s="28"/>
      <c r="D842" s="28"/>
      <c r="E842" s="29"/>
      <c r="F842" s="29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 spans="1:28" ht="15.75" customHeight="1" x14ac:dyDescent="0.2">
      <c r="A843" s="28"/>
      <c r="B843" s="28"/>
      <c r="C843" s="28"/>
      <c r="D843" s="28"/>
      <c r="E843" s="29"/>
      <c r="F843" s="29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 spans="1:28" ht="15.75" customHeight="1" x14ac:dyDescent="0.2">
      <c r="A844" s="28"/>
      <c r="B844" s="28"/>
      <c r="C844" s="28"/>
      <c r="D844" s="28"/>
      <c r="E844" s="29"/>
      <c r="F844" s="29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 spans="1:28" ht="15.75" customHeight="1" x14ac:dyDescent="0.2">
      <c r="A845" s="28"/>
      <c r="B845" s="28"/>
      <c r="C845" s="28"/>
      <c r="D845" s="28"/>
      <c r="E845" s="29"/>
      <c r="F845" s="29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 spans="1:28" ht="15.75" customHeight="1" x14ac:dyDescent="0.2">
      <c r="A846" s="28"/>
      <c r="B846" s="28"/>
      <c r="C846" s="28"/>
      <c r="D846" s="28"/>
      <c r="E846" s="29"/>
      <c r="F846" s="29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 spans="1:28" ht="15.75" customHeight="1" x14ac:dyDescent="0.2">
      <c r="A847" s="28"/>
      <c r="B847" s="28"/>
      <c r="C847" s="28"/>
      <c r="D847" s="28"/>
      <c r="E847" s="29"/>
      <c r="F847" s="29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 spans="1:28" ht="15.75" customHeight="1" x14ac:dyDescent="0.2">
      <c r="A848" s="28"/>
      <c r="B848" s="28"/>
      <c r="C848" s="28"/>
      <c r="D848" s="28"/>
      <c r="E848" s="29"/>
      <c r="F848" s="29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 spans="1:28" ht="15.75" customHeight="1" x14ac:dyDescent="0.2">
      <c r="A849" s="28"/>
      <c r="B849" s="28"/>
      <c r="C849" s="28"/>
      <c r="D849" s="28"/>
      <c r="E849" s="29"/>
      <c r="F849" s="29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 spans="1:28" ht="15.75" customHeight="1" x14ac:dyDescent="0.2">
      <c r="A850" s="28"/>
      <c r="B850" s="28"/>
      <c r="C850" s="28"/>
      <c r="D850" s="28"/>
      <c r="E850" s="29"/>
      <c r="F850" s="29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 spans="1:28" ht="15.75" customHeight="1" x14ac:dyDescent="0.2">
      <c r="A851" s="28"/>
      <c r="B851" s="28"/>
      <c r="C851" s="28"/>
      <c r="D851" s="28"/>
      <c r="E851" s="29"/>
      <c r="F851" s="29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 spans="1:28" ht="15.75" customHeight="1" x14ac:dyDescent="0.2">
      <c r="A852" s="28"/>
      <c r="B852" s="28"/>
      <c r="C852" s="28"/>
      <c r="D852" s="28"/>
      <c r="E852" s="29"/>
      <c r="F852" s="29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 spans="1:28" ht="15.75" customHeight="1" x14ac:dyDescent="0.2">
      <c r="A853" s="28"/>
      <c r="B853" s="28"/>
      <c r="C853" s="28"/>
      <c r="D853" s="28"/>
      <c r="E853" s="29"/>
      <c r="F853" s="29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 spans="1:28" ht="15.75" customHeight="1" x14ac:dyDescent="0.2">
      <c r="A854" s="28"/>
      <c r="B854" s="28"/>
      <c r="C854" s="28"/>
      <c r="D854" s="28"/>
      <c r="E854" s="29"/>
      <c r="F854" s="29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 spans="1:28" ht="15.75" customHeight="1" x14ac:dyDescent="0.2">
      <c r="A855" s="28"/>
      <c r="B855" s="28"/>
      <c r="C855" s="28"/>
      <c r="D855" s="28"/>
      <c r="E855" s="29"/>
      <c r="F855" s="29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 spans="1:28" ht="15.75" customHeight="1" x14ac:dyDescent="0.2">
      <c r="A856" s="28"/>
      <c r="B856" s="28"/>
      <c r="C856" s="28"/>
      <c r="D856" s="28"/>
      <c r="E856" s="29"/>
      <c r="F856" s="29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 spans="1:28" ht="15.75" customHeight="1" x14ac:dyDescent="0.2">
      <c r="A857" s="28"/>
      <c r="B857" s="28"/>
      <c r="C857" s="28"/>
      <c r="D857" s="28"/>
      <c r="E857" s="29"/>
      <c r="F857" s="29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 spans="1:28" ht="15.75" customHeight="1" x14ac:dyDescent="0.2">
      <c r="A858" s="28"/>
      <c r="B858" s="28"/>
      <c r="C858" s="28"/>
      <c r="D858" s="28"/>
      <c r="E858" s="29"/>
      <c r="F858" s="29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 spans="1:28" ht="15.75" customHeight="1" x14ac:dyDescent="0.2">
      <c r="A859" s="28"/>
      <c r="B859" s="28"/>
      <c r="C859" s="28"/>
      <c r="D859" s="28"/>
      <c r="E859" s="29"/>
      <c r="F859" s="29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 spans="1:28" ht="15.75" customHeight="1" x14ac:dyDescent="0.2">
      <c r="A860" s="28"/>
      <c r="B860" s="28"/>
      <c r="C860" s="28"/>
      <c r="D860" s="28"/>
      <c r="E860" s="29"/>
      <c r="F860" s="29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 spans="1:28" ht="15.75" customHeight="1" x14ac:dyDescent="0.2">
      <c r="A861" s="28"/>
      <c r="B861" s="28"/>
      <c r="C861" s="28"/>
      <c r="D861" s="28"/>
      <c r="E861" s="29"/>
      <c r="F861" s="29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 spans="1:28" ht="15.75" customHeight="1" x14ac:dyDescent="0.2">
      <c r="A862" s="28"/>
      <c r="B862" s="28"/>
      <c r="C862" s="28"/>
      <c r="D862" s="28"/>
      <c r="E862" s="29"/>
      <c r="F862" s="29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 spans="1:28" ht="15.75" customHeight="1" x14ac:dyDescent="0.2">
      <c r="A863" s="28"/>
      <c r="B863" s="28"/>
      <c r="C863" s="28"/>
      <c r="D863" s="28"/>
      <c r="E863" s="29"/>
      <c r="F863" s="29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 spans="1:28" ht="15.75" customHeight="1" x14ac:dyDescent="0.2">
      <c r="A864" s="28"/>
      <c r="B864" s="28"/>
      <c r="C864" s="28"/>
      <c r="D864" s="28"/>
      <c r="E864" s="29"/>
      <c r="F864" s="29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 spans="1:28" ht="15.75" customHeight="1" x14ac:dyDescent="0.2">
      <c r="A865" s="28"/>
      <c r="B865" s="28"/>
      <c r="C865" s="28"/>
      <c r="D865" s="28"/>
      <c r="E865" s="29"/>
      <c r="F865" s="29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 spans="1:28" ht="15.75" customHeight="1" x14ac:dyDescent="0.2">
      <c r="A866" s="28"/>
      <c r="B866" s="28"/>
      <c r="C866" s="28"/>
      <c r="D866" s="28"/>
      <c r="E866" s="29"/>
      <c r="F866" s="29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 spans="1:28" ht="15.75" customHeight="1" x14ac:dyDescent="0.2">
      <c r="A867" s="28"/>
      <c r="B867" s="28"/>
      <c r="C867" s="28"/>
      <c r="D867" s="28"/>
      <c r="E867" s="29"/>
      <c r="F867" s="29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 spans="1:28" ht="15.75" customHeight="1" x14ac:dyDescent="0.2">
      <c r="A868" s="28"/>
      <c r="B868" s="28"/>
      <c r="C868" s="28"/>
      <c r="D868" s="28"/>
      <c r="E868" s="29"/>
      <c r="F868" s="29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 spans="1:28" ht="15.75" customHeight="1" x14ac:dyDescent="0.2">
      <c r="A869" s="28"/>
      <c r="B869" s="28"/>
      <c r="C869" s="28"/>
      <c r="D869" s="28"/>
      <c r="E869" s="29"/>
      <c r="F869" s="29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 spans="1:28" ht="15.75" customHeight="1" x14ac:dyDescent="0.2">
      <c r="A870" s="28"/>
      <c r="B870" s="28"/>
      <c r="C870" s="28"/>
      <c r="D870" s="28"/>
      <c r="E870" s="29"/>
      <c r="F870" s="29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 spans="1:28" ht="15.75" customHeight="1" x14ac:dyDescent="0.2">
      <c r="A871" s="28"/>
      <c r="B871" s="28"/>
      <c r="C871" s="28"/>
      <c r="D871" s="28"/>
      <c r="E871" s="29"/>
      <c r="F871" s="29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 spans="1:28" ht="15.75" customHeight="1" x14ac:dyDescent="0.2">
      <c r="A872" s="28"/>
      <c r="B872" s="28"/>
      <c r="C872" s="28"/>
      <c r="D872" s="28"/>
      <c r="E872" s="29"/>
      <c r="F872" s="29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 spans="1:28" ht="15.75" customHeight="1" x14ac:dyDescent="0.2">
      <c r="A873" s="28"/>
      <c r="B873" s="28"/>
      <c r="C873" s="28"/>
      <c r="D873" s="28"/>
      <c r="E873" s="29"/>
      <c r="F873" s="29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 spans="1:28" ht="15.75" customHeight="1" x14ac:dyDescent="0.2">
      <c r="A874" s="28"/>
      <c r="B874" s="28"/>
      <c r="C874" s="28"/>
      <c r="D874" s="28"/>
      <c r="E874" s="29"/>
      <c r="F874" s="29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 spans="1:28" ht="15.75" customHeight="1" x14ac:dyDescent="0.2">
      <c r="A875" s="28"/>
      <c r="B875" s="28"/>
      <c r="C875" s="28"/>
      <c r="D875" s="28"/>
      <c r="E875" s="29"/>
      <c r="F875" s="29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 spans="1:28" ht="15.75" customHeight="1" x14ac:dyDescent="0.2">
      <c r="A876" s="28"/>
      <c r="B876" s="28"/>
      <c r="C876" s="28"/>
      <c r="D876" s="28"/>
      <c r="E876" s="29"/>
      <c r="F876" s="29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 spans="1:28" ht="15.75" customHeight="1" x14ac:dyDescent="0.2">
      <c r="A877" s="28"/>
      <c r="B877" s="28"/>
      <c r="C877" s="28"/>
      <c r="D877" s="28"/>
      <c r="E877" s="29"/>
      <c r="F877" s="29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 spans="1:28" ht="15.75" customHeight="1" x14ac:dyDescent="0.2">
      <c r="A878" s="28"/>
      <c r="B878" s="28"/>
      <c r="C878" s="28"/>
      <c r="D878" s="28"/>
      <c r="E878" s="29"/>
      <c r="F878" s="29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 spans="1:28" ht="15.75" customHeight="1" x14ac:dyDescent="0.2">
      <c r="A879" s="28"/>
      <c r="B879" s="28"/>
      <c r="C879" s="28"/>
      <c r="D879" s="28"/>
      <c r="E879" s="29"/>
      <c r="F879" s="29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 spans="1:28" ht="15.75" customHeight="1" x14ac:dyDescent="0.2">
      <c r="A880" s="28"/>
      <c r="B880" s="28"/>
      <c r="C880" s="28"/>
      <c r="D880" s="28"/>
      <c r="E880" s="29"/>
      <c r="F880" s="29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 spans="1:28" ht="15.75" customHeight="1" x14ac:dyDescent="0.2">
      <c r="A881" s="28"/>
      <c r="B881" s="28"/>
      <c r="C881" s="28"/>
      <c r="D881" s="28"/>
      <c r="E881" s="29"/>
      <c r="F881" s="29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 spans="1:28" ht="15.75" customHeight="1" x14ac:dyDescent="0.2">
      <c r="A882" s="28"/>
      <c r="B882" s="28"/>
      <c r="C882" s="28"/>
      <c r="D882" s="28"/>
      <c r="E882" s="29"/>
      <c r="F882" s="29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 spans="1:28" ht="15.75" customHeight="1" x14ac:dyDescent="0.2">
      <c r="A883" s="28"/>
      <c r="B883" s="28"/>
      <c r="C883" s="28"/>
      <c r="D883" s="28"/>
      <c r="E883" s="29"/>
      <c r="F883" s="29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 spans="1:28" ht="15.75" customHeight="1" x14ac:dyDescent="0.2">
      <c r="A884" s="28"/>
      <c r="B884" s="28"/>
      <c r="C884" s="28"/>
      <c r="D884" s="28"/>
      <c r="E884" s="29"/>
      <c r="F884" s="29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 spans="1:28" ht="15.75" customHeight="1" x14ac:dyDescent="0.2">
      <c r="A885" s="28"/>
      <c r="B885" s="28"/>
      <c r="C885" s="28"/>
      <c r="D885" s="28"/>
      <c r="E885" s="29"/>
      <c r="F885" s="29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 spans="1:28" ht="15.75" customHeight="1" x14ac:dyDescent="0.2">
      <c r="A886" s="28"/>
      <c r="B886" s="28"/>
      <c r="C886" s="28"/>
      <c r="D886" s="28"/>
      <c r="E886" s="29"/>
      <c r="F886" s="29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 spans="1:28" ht="15.75" customHeight="1" x14ac:dyDescent="0.2">
      <c r="A887" s="28"/>
      <c r="B887" s="28"/>
      <c r="C887" s="28"/>
      <c r="D887" s="28"/>
      <c r="E887" s="29"/>
      <c r="F887" s="29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 spans="1:28" ht="15.75" customHeight="1" x14ac:dyDescent="0.2">
      <c r="A888" s="28"/>
      <c r="B888" s="28"/>
      <c r="C888" s="28"/>
      <c r="D888" s="28"/>
      <c r="E888" s="29"/>
      <c r="F888" s="29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 spans="1:28" ht="15.75" customHeight="1" x14ac:dyDescent="0.2">
      <c r="A889" s="28"/>
      <c r="B889" s="28"/>
      <c r="C889" s="28"/>
      <c r="D889" s="28"/>
      <c r="E889" s="29"/>
      <c r="F889" s="29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 spans="1:28" ht="15.75" customHeight="1" x14ac:dyDescent="0.2">
      <c r="A890" s="28"/>
      <c r="B890" s="28"/>
      <c r="C890" s="28"/>
      <c r="D890" s="28"/>
      <c r="E890" s="29"/>
      <c r="F890" s="29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 spans="1:28" ht="15.75" customHeight="1" x14ac:dyDescent="0.2">
      <c r="A891" s="28"/>
      <c r="B891" s="28"/>
      <c r="C891" s="28"/>
      <c r="D891" s="28"/>
      <c r="E891" s="29"/>
      <c r="F891" s="29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 spans="1:28" ht="15.75" customHeight="1" x14ac:dyDescent="0.2">
      <c r="A892" s="28"/>
      <c r="B892" s="28"/>
      <c r="C892" s="28"/>
      <c r="D892" s="28"/>
      <c r="E892" s="29"/>
      <c r="F892" s="29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 spans="1:28" ht="15.75" customHeight="1" x14ac:dyDescent="0.2">
      <c r="A893" s="28"/>
      <c r="B893" s="28"/>
      <c r="C893" s="28"/>
      <c r="D893" s="28"/>
      <c r="E893" s="29"/>
      <c r="F893" s="29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 spans="1:28" ht="15.75" customHeight="1" x14ac:dyDescent="0.2">
      <c r="A894" s="28"/>
      <c r="B894" s="28"/>
      <c r="C894" s="28"/>
      <c r="D894" s="28"/>
      <c r="E894" s="29"/>
      <c r="F894" s="29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 spans="1:28" ht="15.75" customHeight="1" x14ac:dyDescent="0.2">
      <c r="A895" s="28"/>
      <c r="B895" s="28"/>
      <c r="C895" s="28"/>
      <c r="D895" s="28"/>
      <c r="E895" s="29"/>
      <c r="F895" s="29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 spans="1:28" ht="15.75" customHeight="1" x14ac:dyDescent="0.2">
      <c r="A896" s="28"/>
      <c r="B896" s="28"/>
      <c r="C896" s="28"/>
      <c r="D896" s="28"/>
      <c r="E896" s="29"/>
      <c r="F896" s="29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 spans="1:28" ht="15.75" customHeight="1" x14ac:dyDescent="0.2">
      <c r="A897" s="28"/>
      <c r="B897" s="28"/>
      <c r="C897" s="28"/>
      <c r="D897" s="28"/>
      <c r="E897" s="29"/>
      <c r="F897" s="29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 spans="1:28" ht="15.75" customHeight="1" x14ac:dyDescent="0.2">
      <c r="A898" s="28"/>
      <c r="B898" s="28"/>
      <c r="C898" s="28"/>
      <c r="D898" s="28"/>
      <c r="E898" s="29"/>
      <c r="F898" s="29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 spans="1:28" ht="15.75" customHeight="1" x14ac:dyDescent="0.2">
      <c r="A899" s="28"/>
      <c r="B899" s="28"/>
      <c r="C899" s="28"/>
      <c r="D899" s="28"/>
      <c r="E899" s="29"/>
      <c r="F899" s="29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 spans="1:28" ht="15.75" customHeight="1" x14ac:dyDescent="0.2">
      <c r="A900" s="28"/>
      <c r="B900" s="28"/>
      <c r="C900" s="28"/>
      <c r="D900" s="28"/>
      <c r="E900" s="29"/>
      <c r="F900" s="29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 spans="1:28" ht="15.75" customHeight="1" x14ac:dyDescent="0.2">
      <c r="A901" s="28"/>
      <c r="B901" s="28"/>
      <c r="C901" s="28"/>
      <c r="D901" s="28"/>
      <c r="E901" s="29"/>
      <c r="F901" s="29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 spans="1:28" ht="15.75" customHeight="1" x14ac:dyDescent="0.2">
      <c r="A902" s="28"/>
      <c r="B902" s="28"/>
      <c r="C902" s="28"/>
      <c r="D902" s="28"/>
      <c r="E902" s="29"/>
      <c r="F902" s="29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 spans="1:28" ht="15.75" customHeight="1" x14ac:dyDescent="0.2">
      <c r="A903" s="28"/>
      <c r="B903" s="28"/>
      <c r="C903" s="28"/>
      <c r="D903" s="28"/>
      <c r="E903" s="29"/>
      <c r="F903" s="29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 spans="1:28" ht="15.75" customHeight="1" x14ac:dyDescent="0.2">
      <c r="A904" s="28"/>
      <c r="B904" s="28"/>
      <c r="C904" s="28"/>
      <c r="D904" s="28"/>
      <c r="E904" s="29"/>
      <c r="F904" s="29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 spans="1:28" ht="15.75" customHeight="1" x14ac:dyDescent="0.2">
      <c r="A905" s="28"/>
      <c r="B905" s="28"/>
      <c r="C905" s="28"/>
      <c r="D905" s="28"/>
      <c r="E905" s="29"/>
      <c r="F905" s="29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 spans="1:28" ht="15.75" customHeight="1" x14ac:dyDescent="0.2">
      <c r="A906" s="28"/>
      <c r="B906" s="28"/>
      <c r="C906" s="28"/>
      <c r="D906" s="28"/>
      <c r="E906" s="29"/>
      <c r="F906" s="29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 spans="1:28" ht="15.75" customHeight="1" x14ac:dyDescent="0.2">
      <c r="A907" s="28"/>
      <c r="B907" s="28"/>
      <c r="C907" s="28"/>
      <c r="D907" s="28"/>
      <c r="E907" s="29"/>
      <c r="F907" s="29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 spans="1:28" ht="15.75" customHeight="1" x14ac:dyDescent="0.2">
      <c r="A908" s="28"/>
      <c r="B908" s="28"/>
      <c r="C908" s="28"/>
      <c r="D908" s="28"/>
      <c r="E908" s="29"/>
      <c r="F908" s="29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 spans="1:28" ht="15.75" customHeight="1" x14ac:dyDescent="0.2">
      <c r="A909" s="28"/>
      <c r="B909" s="28"/>
      <c r="C909" s="28"/>
      <c r="D909" s="28"/>
      <c r="E909" s="29"/>
      <c r="F909" s="29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 spans="1:28" ht="15.75" customHeight="1" x14ac:dyDescent="0.2">
      <c r="A910" s="28"/>
      <c r="B910" s="28"/>
      <c r="C910" s="28"/>
      <c r="D910" s="28"/>
      <c r="E910" s="29"/>
      <c r="F910" s="29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 spans="1:28" ht="15.75" customHeight="1" x14ac:dyDescent="0.2">
      <c r="A911" s="28"/>
      <c r="B911" s="28"/>
      <c r="C911" s="28"/>
      <c r="D911" s="28"/>
      <c r="E911" s="29"/>
      <c r="F911" s="29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 spans="1:28" ht="15.75" customHeight="1" x14ac:dyDescent="0.2">
      <c r="A912" s="28"/>
      <c r="B912" s="28"/>
      <c r="C912" s="28"/>
      <c r="D912" s="28"/>
      <c r="E912" s="29"/>
      <c r="F912" s="29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 spans="1:28" ht="15.75" customHeight="1" x14ac:dyDescent="0.2">
      <c r="A913" s="28"/>
      <c r="B913" s="28"/>
      <c r="C913" s="28"/>
      <c r="D913" s="28"/>
      <c r="E913" s="29"/>
      <c r="F913" s="29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 spans="1:28" ht="15.75" customHeight="1" x14ac:dyDescent="0.2">
      <c r="A914" s="28"/>
      <c r="B914" s="28"/>
      <c r="C914" s="28"/>
      <c r="D914" s="28"/>
      <c r="E914" s="29"/>
      <c r="F914" s="29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 spans="1:28" ht="15.75" customHeight="1" x14ac:dyDescent="0.2">
      <c r="A915" s="28"/>
      <c r="B915" s="28"/>
      <c r="C915" s="28"/>
      <c r="D915" s="28"/>
      <c r="E915" s="29"/>
      <c r="F915" s="29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 spans="1:28" ht="15.75" customHeight="1" x14ac:dyDescent="0.2">
      <c r="A916" s="28"/>
      <c r="B916" s="28"/>
      <c r="C916" s="28"/>
      <c r="D916" s="28"/>
      <c r="E916" s="29"/>
      <c r="F916" s="29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 spans="1:28" ht="15.75" customHeight="1" x14ac:dyDescent="0.2">
      <c r="A917" s="28"/>
      <c r="B917" s="28"/>
      <c r="C917" s="28"/>
      <c r="D917" s="28"/>
      <c r="E917" s="29"/>
      <c r="F917" s="29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 spans="1:28" ht="15.75" customHeight="1" x14ac:dyDescent="0.2">
      <c r="A918" s="28"/>
      <c r="B918" s="28"/>
      <c r="C918" s="28"/>
      <c r="D918" s="28"/>
      <c r="E918" s="29"/>
      <c r="F918" s="29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 spans="1:28" ht="15.75" customHeight="1" x14ac:dyDescent="0.2">
      <c r="A919" s="28"/>
      <c r="B919" s="28"/>
      <c r="C919" s="28"/>
      <c r="D919" s="28"/>
      <c r="E919" s="29"/>
      <c r="F919" s="29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 spans="1:28" ht="15.75" customHeight="1" x14ac:dyDescent="0.2">
      <c r="A920" s="28"/>
      <c r="B920" s="28"/>
      <c r="C920" s="28"/>
      <c r="D920" s="28"/>
      <c r="E920" s="29"/>
      <c r="F920" s="29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 spans="1:28" ht="15.75" customHeight="1" x14ac:dyDescent="0.2">
      <c r="A921" s="28"/>
      <c r="B921" s="28"/>
      <c r="C921" s="28"/>
      <c r="D921" s="28"/>
      <c r="E921" s="29"/>
      <c r="F921" s="29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 spans="1:28" ht="15.75" customHeight="1" x14ac:dyDescent="0.2">
      <c r="A922" s="28"/>
      <c r="B922" s="28"/>
      <c r="C922" s="28"/>
      <c r="D922" s="28"/>
      <c r="E922" s="29"/>
      <c r="F922" s="29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 spans="1:28" ht="15.75" customHeight="1" x14ac:dyDescent="0.2">
      <c r="A923" s="28"/>
      <c r="B923" s="28"/>
      <c r="C923" s="28"/>
      <c r="D923" s="28"/>
      <c r="E923" s="29"/>
      <c r="F923" s="29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 spans="1:28" ht="15.75" customHeight="1" x14ac:dyDescent="0.2">
      <c r="A924" s="28"/>
      <c r="B924" s="28"/>
      <c r="C924" s="28"/>
      <c r="D924" s="28"/>
      <c r="E924" s="29"/>
      <c r="F924" s="29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 spans="1:28" ht="15.75" customHeight="1" x14ac:dyDescent="0.2">
      <c r="A925" s="28"/>
      <c r="B925" s="28"/>
      <c r="C925" s="28"/>
      <c r="D925" s="28"/>
      <c r="E925" s="29"/>
      <c r="F925" s="29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 spans="1:28" ht="15.75" customHeight="1" x14ac:dyDescent="0.2">
      <c r="A926" s="28"/>
      <c r="B926" s="28"/>
      <c r="C926" s="28"/>
      <c r="D926" s="28"/>
      <c r="E926" s="29"/>
      <c r="F926" s="29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 spans="1:28" ht="15.75" customHeight="1" x14ac:dyDescent="0.2">
      <c r="A927" s="28"/>
      <c r="B927" s="28"/>
      <c r="C927" s="28"/>
      <c r="D927" s="28"/>
      <c r="E927" s="29"/>
      <c r="F927" s="29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 spans="1:28" ht="15.75" customHeight="1" x14ac:dyDescent="0.2">
      <c r="A928" s="28"/>
      <c r="B928" s="28"/>
      <c r="C928" s="28"/>
      <c r="D928" s="28"/>
      <c r="E928" s="29"/>
      <c r="F928" s="29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 spans="1:28" ht="15.75" customHeight="1" x14ac:dyDescent="0.2">
      <c r="A929" s="28"/>
      <c r="B929" s="28"/>
      <c r="C929" s="28"/>
      <c r="D929" s="28"/>
      <c r="E929" s="29"/>
      <c r="F929" s="29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 spans="1:28" ht="15.75" customHeight="1" x14ac:dyDescent="0.2">
      <c r="A930" s="28"/>
      <c r="B930" s="28"/>
      <c r="C930" s="28"/>
      <c r="D930" s="28"/>
      <c r="E930" s="29"/>
      <c r="F930" s="29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 spans="1:28" ht="15.75" customHeight="1" x14ac:dyDescent="0.2">
      <c r="A931" s="28"/>
      <c r="B931" s="28"/>
      <c r="C931" s="28"/>
      <c r="D931" s="28"/>
      <c r="E931" s="29"/>
      <c r="F931" s="29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 spans="1:28" ht="15.75" customHeight="1" x14ac:dyDescent="0.2">
      <c r="A932" s="28"/>
      <c r="B932" s="28"/>
      <c r="C932" s="28"/>
      <c r="D932" s="28"/>
      <c r="E932" s="29"/>
      <c r="F932" s="29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 spans="1:28" ht="15.75" customHeight="1" x14ac:dyDescent="0.2">
      <c r="A933" s="28"/>
      <c r="B933" s="28"/>
      <c r="C933" s="28"/>
      <c r="D933" s="28"/>
      <c r="E933" s="29"/>
      <c r="F933" s="29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 spans="1:28" ht="15.75" customHeight="1" x14ac:dyDescent="0.2">
      <c r="A934" s="28"/>
      <c r="B934" s="28"/>
      <c r="C934" s="28"/>
      <c r="D934" s="28"/>
      <c r="E934" s="29"/>
      <c r="F934" s="29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 spans="1:28" ht="15.75" customHeight="1" x14ac:dyDescent="0.2">
      <c r="A935" s="28"/>
      <c r="B935" s="28"/>
      <c r="C935" s="28"/>
      <c r="D935" s="28"/>
      <c r="E935" s="29"/>
      <c r="F935" s="29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 spans="1:28" ht="15.75" customHeight="1" x14ac:dyDescent="0.2">
      <c r="A936" s="28"/>
      <c r="B936" s="28"/>
      <c r="C936" s="28"/>
      <c r="D936" s="28"/>
      <c r="E936" s="29"/>
      <c r="F936" s="29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 spans="1:28" ht="15.75" customHeight="1" x14ac:dyDescent="0.2">
      <c r="A937" s="28"/>
      <c r="B937" s="28"/>
      <c r="C937" s="28"/>
      <c r="D937" s="28"/>
      <c r="E937" s="29"/>
      <c r="F937" s="29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 spans="1:28" ht="15.75" customHeight="1" x14ac:dyDescent="0.2">
      <c r="A938" s="28"/>
      <c r="B938" s="28"/>
      <c r="C938" s="28"/>
      <c r="D938" s="28"/>
      <c r="E938" s="29"/>
      <c r="F938" s="29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 spans="1:28" ht="15.75" customHeight="1" x14ac:dyDescent="0.2">
      <c r="A939" s="28"/>
      <c r="B939" s="28"/>
      <c r="C939" s="28"/>
      <c r="D939" s="28"/>
      <c r="E939" s="29"/>
      <c r="F939" s="29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 spans="1:28" ht="15.75" customHeight="1" x14ac:dyDescent="0.2">
      <c r="A940" s="28"/>
      <c r="B940" s="28"/>
      <c r="C940" s="28"/>
      <c r="D940" s="28"/>
      <c r="E940" s="29"/>
      <c r="F940" s="29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 spans="1:28" ht="15.75" customHeight="1" x14ac:dyDescent="0.2">
      <c r="A941" s="28"/>
      <c r="B941" s="28"/>
      <c r="C941" s="28"/>
      <c r="D941" s="28"/>
      <c r="E941" s="29"/>
      <c r="F941" s="29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 spans="1:28" ht="15.75" customHeight="1" x14ac:dyDescent="0.2">
      <c r="A942" s="28"/>
      <c r="B942" s="28"/>
      <c r="C942" s="28"/>
      <c r="D942" s="28"/>
      <c r="E942" s="29"/>
      <c r="F942" s="29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 spans="1:28" ht="15.75" customHeight="1" x14ac:dyDescent="0.2">
      <c r="A943" s="28"/>
      <c r="B943" s="28"/>
      <c r="C943" s="28"/>
      <c r="D943" s="28"/>
      <c r="E943" s="29"/>
      <c r="F943" s="29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 spans="1:28" ht="15.75" customHeight="1" x14ac:dyDescent="0.2">
      <c r="A944" s="28"/>
      <c r="B944" s="28"/>
      <c r="C944" s="28"/>
      <c r="D944" s="28"/>
      <c r="E944" s="29"/>
      <c r="F944" s="29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 spans="1:28" ht="15.75" customHeight="1" x14ac:dyDescent="0.2">
      <c r="A945" s="28"/>
      <c r="B945" s="28"/>
      <c r="C945" s="28"/>
      <c r="D945" s="28"/>
      <c r="E945" s="29"/>
      <c r="F945" s="29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 spans="1:28" ht="15.75" customHeight="1" x14ac:dyDescent="0.2">
      <c r="A946" s="28"/>
      <c r="B946" s="28"/>
      <c r="C946" s="28"/>
      <c r="D946" s="28"/>
      <c r="E946" s="29"/>
      <c r="F946" s="29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 spans="1:28" ht="15.75" customHeight="1" x14ac:dyDescent="0.2">
      <c r="A947" s="28"/>
      <c r="B947" s="28"/>
      <c r="C947" s="28"/>
      <c r="D947" s="28"/>
      <c r="E947" s="29"/>
      <c r="F947" s="29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 spans="1:28" ht="15.75" customHeight="1" x14ac:dyDescent="0.2">
      <c r="A948" s="28"/>
      <c r="B948" s="28"/>
      <c r="C948" s="28"/>
      <c r="D948" s="28"/>
      <c r="E948" s="29"/>
      <c r="F948" s="29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 spans="1:28" ht="15.75" customHeight="1" x14ac:dyDescent="0.2">
      <c r="A949" s="28"/>
      <c r="B949" s="28"/>
      <c r="C949" s="28"/>
      <c r="D949" s="28"/>
      <c r="E949" s="29"/>
      <c r="F949" s="29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 spans="1:28" ht="15.75" customHeight="1" x14ac:dyDescent="0.2">
      <c r="A950" s="28"/>
      <c r="B950" s="28"/>
      <c r="C950" s="28"/>
      <c r="D950" s="28"/>
      <c r="E950" s="29"/>
      <c r="F950" s="29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 spans="1:28" ht="15.75" customHeight="1" x14ac:dyDescent="0.2">
      <c r="A951" s="28"/>
      <c r="B951" s="28"/>
      <c r="C951" s="28"/>
      <c r="D951" s="28"/>
      <c r="E951" s="29"/>
      <c r="F951" s="29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 spans="1:28" ht="15.75" customHeight="1" x14ac:dyDescent="0.2">
      <c r="A952" s="28"/>
      <c r="B952" s="28"/>
      <c r="C952" s="28"/>
      <c r="D952" s="28"/>
      <c r="E952" s="29"/>
      <c r="F952" s="29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 spans="1:28" ht="15.75" customHeight="1" x14ac:dyDescent="0.2">
      <c r="A953" s="28"/>
      <c r="B953" s="28"/>
      <c r="C953" s="28"/>
      <c r="D953" s="28"/>
      <c r="E953" s="29"/>
      <c r="F953" s="29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 spans="1:28" ht="15.75" customHeight="1" x14ac:dyDescent="0.2">
      <c r="A954" s="28"/>
      <c r="B954" s="28"/>
      <c r="C954" s="28"/>
      <c r="D954" s="28"/>
      <c r="E954" s="29"/>
      <c r="F954" s="29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 spans="1:28" ht="15.75" customHeight="1" x14ac:dyDescent="0.2">
      <c r="A955" s="28"/>
      <c r="B955" s="28"/>
      <c r="C955" s="28"/>
      <c r="D955" s="28"/>
      <c r="E955" s="29"/>
      <c r="F955" s="29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 spans="1:28" ht="15.75" customHeight="1" x14ac:dyDescent="0.2">
      <c r="A956" s="28"/>
      <c r="B956" s="28"/>
      <c r="C956" s="28"/>
      <c r="D956" s="28"/>
      <c r="E956" s="29"/>
      <c r="F956" s="29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 spans="1:28" ht="15.75" customHeight="1" x14ac:dyDescent="0.2">
      <c r="A957" s="28"/>
      <c r="B957" s="28"/>
      <c r="C957" s="28"/>
      <c r="D957" s="28"/>
      <c r="E957" s="29"/>
      <c r="F957" s="29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 spans="1:28" ht="15.75" customHeight="1" x14ac:dyDescent="0.2">
      <c r="A958" s="28"/>
      <c r="B958" s="28"/>
      <c r="C958" s="28"/>
      <c r="D958" s="28"/>
      <c r="E958" s="29"/>
      <c r="F958" s="29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 spans="1:28" ht="15.75" customHeight="1" x14ac:dyDescent="0.2">
      <c r="A959" s="28"/>
      <c r="B959" s="28"/>
      <c r="C959" s="28"/>
      <c r="D959" s="28"/>
      <c r="E959" s="29"/>
      <c r="F959" s="29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 spans="1:28" ht="15.75" customHeight="1" x14ac:dyDescent="0.2">
      <c r="A960" s="28"/>
      <c r="B960" s="28"/>
      <c r="C960" s="28"/>
      <c r="D960" s="28"/>
      <c r="E960" s="29"/>
      <c r="F960" s="29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 spans="1:28" ht="15.75" customHeight="1" x14ac:dyDescent="0.2">
      <c r="A961" s="28"/>
      <c r="B961" s="28"/>
      <c r="C961" s="28"/>
      <c r="D961" s="28"/>
      <c r="E961" s="29"/>
      <c r="F961" s="29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 spans="1:28" ht="15.75" customHeight="1" x14ac:dyDescent="0.2">
      <c r="A962" s="28"/>
      <c r="B962" s="28"/>
      <c r="C962" s="28"/>
      <c r="D962" s="28"/>
      <c r="E962" s="29"/>
      <c r="F962" s="29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 spans="1:28" ht="15.75" customHeight="1" x14ac:dyDescent="0.2">
      <c r="A963" s="28"/>
      <c r="B963" s="28"/>
      <c r="C963" s="28"/>
      <c r="D963" s="28"/>
      <c r="E963" s="29"/>
      <c r="F963" s="29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 spans="1:28" ht="15.75" customHeight="1" x14ac:dyDescent="0.2">
      <c r="A964" s="28"/>
      <c r="B964" s="28"/>
      <c r="C964" s="28"/>
      <c r="D964" s="28"/>
      <c r="E964" s="29"/>
      <c r="F964" s="29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 spans="1:28" ht="15.75" customHeight="1" x14ac:dyDescent="0.2">
      <c r="A965" s="28"/>
      <c r="B965" s="28"/>
      <c r="C965" s="28"/>
      <c r="D965" s="28"/>
      <c r="E965" s="29"/>
      <c r="F965" s="29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 spans="1:28" ht="15.75" customHeight="1" x14ac:dyDescent="0.2">
      <c r="A966" s="28"/>
      <c r="B966" s="28"/>
      <c r="C966" s="28"/>
      <c r="D966" s="28"/>
      <c r="E966" s="29"/>
      <c r="F966" s="29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 spans="1:28" ht="15.75" customHeight="1" x14ac:dyDescent="0.2">
      <c r="A967" s="28"/>
      <c r="B967" s="28"/>
      <c r="C967" s="28"/>
      <c r="D967" s="28"/>
      <c r="E967" s="29"/>
      <c r="F967" s="29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 spans="1:28" ht="15.75" customHeight="1" x14ac:dyDescent="0.2">
      <c r="A968" s="28"/>
      <c r="B968" s="28"/>
      <c r="C968" s="28"/>
      <c r="D968" s="28"/>
      <c r="E968" s="29"/>
      <c r="F968" s="29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 spans="1:28" ht="15.75" customHeight="1" x14ac:dyDescent="0.2">
      <c r="A969" s="28"/>
      <c r="B969" s="28"/>
      <c r="C969" s="28"/>
      <c r="D969" s="28"/>
      <c r="E969" s="29"/>
      <c r="F969" s="29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 spans="1:28" ht="15.75" customHeight="1" x14ac:dyDescent="0.2">
      <c r="A970" s="28"/>
      <c r="B970" s="28"/>
      <c r="C970" s="28"/>
      <c r="D970" s="28"/>
      <c r="E970" s="29"/>
      <c r="F970" s="29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 spans="1:28" ht="15.75" customHeight="1" x14ac:dyDescent="0.2">
      <c r="A971" s="28"/>
      <c r="B971" s="28"/>
      <c r="C971" s="28"/>
      <c r="D971" s="28"/>
      <c r="E971" s="29"/>
      <c r="F971" s="29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 spans="1:28" ht="15.75" customHeight="1" x14ac:dyDescent="0.2">
      <c r="A972" s="28"/>
      <c r="B972" s="28"/>
      <c r="C972" s="28"/>
      <c r="D972" s="28"/>
      <c r="E972" s="29"/>
      <c r="F972" s="29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 spans="1:28" ht="15.75" customHeight="1" x14ac:dyDescent="0.2">
      <c r="A973" s="28"/>
      <c r="B973" s="28"/>
      <c r="C973" s="28"/>
      <c r="D973" s="28"/>
      <c r="E973" s="29"/>
      <c r="F973" s="29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 spans="1:28" ht="15.75" customHeight="1" x14ac:dyDescent="0.2">
      <c r="A974" s="28"/>
      <c r="B974" s="28"/>
      <c r="C974" s="28"/>
      <c r="D974" s="28"/>
      <c r="E974" s="29"/>
      <c r="F974" s="29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 spans="1:28" ht="15.75" customHeight="1" x14ac:dyDescent="0.2">
      <c r="A975" s="28"/>
      <c r="B975" s="28"/>
      <c r="C975" s="28"/>
      <c r="D975" s="28"/>
      <c r="E975" s="29"/>
      <c r="F975" s="29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 spans="1:28" ht="15.75" customHeight="1" x14ac:dyDescent="0.2">
      <c r="A976" s="28"/>
      <c r="B976" s="28"/>
      <c r="C976" s="28"/>
      <c r="D976" s="28"/>
      <c r="E976" s="29"/>
      <c r="F976" s="29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 spans="1:28" ht="15.75" customHeight="1" x14ac:dyDescent="0.2">
      <c r="A977" s="28"/>
      <c r="B977" s="28"/>
      <c r="C977" s="28"/>
      <c r="D977" s="28"/>
      <c r="E977" s="29"/>
      <c r="F977" s="29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 spans="1:28" ht="15.75" customHeight="1" x14ac:dyDescent="0.2">
      <c r="A978" s="28"/>
      <c r="B978" s="28"/>
      <c r="C978" s="28"/>
      <c r="D978" s="28"/>
      <c r="E978" s="29"/>
      <c r="F978" s="29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 spans="1:28" ht="15.75" customHeight="1" x14ac:dyDescent="0.2">
      <c r="A979" s="28"/>
      <c r="B979" s="28"/>
      <c r="C979" s="28"/>
      <c r="D979" s="28"/>
      <c r="E979" s="29"/>
      <c r="F979" s="29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 spans="1:28" ht="15.75" customHeight="1" x14ac:dyDescent="0.2">
      <c r="A980" s="28"/>
      <c r="B980" s="28"/>
      <c r="C980" s="28"/>
      <c r="D980" s="28"/>
      <c r="E980" s="29"/>
      <c r="F980" s="29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 spans="1:28" ht="15.75" customHeight="1" x14ac:dyDescent="0.2">
      <c r="A981" s="28"/>
      <c r="B981" s="28"/>
      <c r="C981" s="28"/>
      <c r="D981" s="28"/>
      <c r="E981" s="29"/>
      <c r="F981" s="29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 spans="1:28" ht="15.75" customHeight="1" x14ac:dyDescent="0.2">
      <c r="A982" s="28"/>
      <c r="B982" s="28"/>
      <c r="C982" s="28"/>
      <c r="D982" s="28"/>
      <c r="E982" s="29"/>
      <c r="F982" s="29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 spans="1:28" ht="15.75" customHeight="1" x14ac:dyDescent="0.2">
      <c r="A983" s="28"/>
      <c r="B983" s="28"/>
      <c r="C983" s="28"/>
      <c r="D983" s="28"/>
      <c r="E983" s="29"/>
      <c r="F983" s="29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 spans="1:28" ht="15.75" customHeight="1" x14ac:dyDescent="0.2">
      <c r="A984" s="28"/>
      <c r="B984" s="28"/>
      <c r="C984" s="28"/>
      <c r="D984" s="28"/>
      <c r="E984" s="29"/>
      <c r="F984" s="29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 spans="1:28" ht="15.75" customHeight="1" x14ac:dyDescent="0.2">
      <c r="A985" s="28"/>
      <c r="B985" s="28"/>
      <c r="C985" s="28"/>
      <c r="D985" s="28"/>
      <c r="E985" s="29"/>
      <c r="F985" s="29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 spans="1:28" ht="15.75" customHeight="1" x14ac:dyDescent="0.2">
      <c r="A986" s="28"/>
      <c r="B986" s="28"/>
      <c r="C986" s="28"/>
      <c r="D986" s="28"/>
      <c r="E986" s="29"/>
      <c r="F986" s="29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 spans="1:28" ht="15.75" customHeight="1" x14ac:dyDescent="0.2">
      <c r="A987" s="28"/>
      <c r="B987" s="28"/>
      <c r="C987" s="28"/>
      <c r="D987" s="28"/>
      <c r="E987" s="29"/>
      <c r="F987" s="29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 spans="1:28" ht="15.75" customHeight="1" x14ac:dyDescent="0.2">
      <c r="A988" s="28"/>
      <c r="B988" s="28"/>
      <c r="C988" s="28"/>
      <c r="D988" s="28"/>
      <c r="E988" s="29"/>
      <c r="F988" s="29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 spans="1:28" ht="15.75" customHeight="1" x14ac:dyDescent="0.2">
      <c r="A989" s="28"/>
      <c r="B989" s="28"/>
      <c r="C989" s="28"/>
      <c r="D989" s="28"/>
      <c r="E989" s="29"/>
      <c r="F989" s="29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 spans="1:28" ht="15.75" customHeight="1" x14ac:dyDescent="0.2">
      <c r="A990" s="28"/>
      <c r="B990" s="28"/>
      <c r="C990" s="28"/>
      <c r="D990" s="28"/>
      <c r="E990" s="29"/>
      <c r="F990" s="29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 spans="1:28" ht="15.75" customHeight="1" x14ac:dyDescent="0.2">
      <c r="A991" s="28"/>
      <c r="B991" s="28"/>
      <c r="C991" s="28"/>
      <c r="D991" s="28"/>
      <c r="E991" s="29"/>
      <c r="F991" s="29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 spans="1:28" ht="15.75" customHeight="1" x14ac:dyDescent="0.2">
      <c r="A992" s="28"/>
      <c r="B992" s="28"/>
      <c r="C992" s="28"/>
      <c r="D992" s="28"/>
      <c r="E992" s="29"/>
      <c r="F992" s="29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 spans="1:28" ht="15.75" customHeight="1" x14ac:dyDescent="0.2">
      <c r="A993" s="28"/>
      <c r="B993" s="28"/>
      <c r="C993" s="28"/>
      <c r="D993" s="28"/>
      <c r="E993" s="29"/>
      <c r="F993" s="29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 spans="1:28" ht="15.75" customHeight="1" x14ac:dyDescent="0.2">
      <c r="A994" s="28"/>
      <c r="B994" s="28"/>
      <c r="C994" s="28"/>
      <c r="D994" s="28"/>
      <c r="E994" s="29"/>
      <c r="F994" s="29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 spans="1:28" ht="15.75" customHeight="1" x14ac:dyDescent="0.2">
      <c r="A995" s="28"/>
      <c r="B995" s="28"/>
      <c r="C995" s="28"/>
      <c r="D995" s="28"/>
      <c r="E995" s="29"/>
      <c r="F995" s="29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 spans="1:28" ht="15.75" customHeight="1" x14ac:dyDescent="0.2">
      <c r="A996" s="28"/>
      <c r="B996" s="28"/>
      <c r="C996" s="28"/>
      <c r="D996" s="28"/>
      <c r="E996" s="29"/>
      <c r="F996" s="29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 spans="1:28" ht="15.75" customHeight="1" x14ac:dyDescent="0.2">
      <c r="A997" s="28"/>
      <c r="B997" s="28"/>
      <c r="C997" s="28"/>
      <c r="D997" s="28"/>
      <c r="E997" s="29"/>
      <c r="F997" s="29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 spans="1:28" ht="15.75" customHeight="1" x14ac:dyDescent="0.2">
      <c r="A998" s="28"/>
      <c r="B998" s="28"/>
      <c r="C998" s="28"/>
      <c r="D998" s="28"/>
      <c r="E998" s="29"/>
      <c r="F998" s="29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 spans="1:28" ht="15.75" customHeight="1" x14ac:dyDescent="0.2">
      <c r="A999" s="28"/>
      <c r="B999" s="28"/>
      <c r="C999" s="28"/>
      <c r="D999" s="28"/>
      <c r="E999" s="29"/>
      <c r="F999" s="29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up-to-date values, metric </vt:lpstr>
      <vt:lpstr>working spreadsheet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Jonko</cp:lastModifiedBy>
  <dcterms:created xsi:type="dcterms:W3CDTF">2021-05-24T19:57:36Z</dcterms:created>
  <dcterms:modified xsi:type="dcterms:W3CDTF">2023-06-06T15:39:17Z</dcterms:modified>
</cp:coreProperties>
</file>