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wnloads\Ankit\"/>
    </mc:Choice>
  </mc:AlternateContent>
  <xr:revisionPtr revIDLastSave="0" documentId="13_ncr:1_{1E1439A6-9712-46F6-895F-CBC480B3FE15}" xr6:coauthVersionLast="47" xr6:coauthVersionMax="47" xr10:uidLastSave="{00000000-0000-0000-0000-000000000000}"/>
  <bookViews>
    <workbookView xWindow="-108" yWindow="-108" windowWidth="23256" windowHeight="12456" xr2:uid="{BB8B026D-63B5-4E29-9B60-52D2AB182FEF}"/>
  </bookViews>
  <sheets>
    <sheet name="P&amp;L-FY23" sheetId="3" r:id="rId1"/>
    <sheet name="CF-FY23" sheetId="5" r:id="rId2"/>
    <sheet name="BS-FY23" sheetId="2" r:id="rId3"/>
    <sheet name="BS-FY2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21" i="5"/>
  <c r="C20" i="5"/>
  <c r="C19" i="5"/>
  <c r="C13" i="5"/>
  <c r="C14" i="5" s="1"/>
  <c r="C12" i="5"/>
  <c r="C10" i="5"/>
  <c r="C9" i="5"/>
  <c r="C5" i="5"/>
  <c r="C4" i="5"/>
  <c r="C7" i="5" s="1"/>
  <c r="C17" i="5" l="1"/>
  <c r="C22" i="5"/>
</calcChain>
</file>

<file path=xl/sharedStrings.xml><?xml version="1.0" encoding="utf-8"?>
<sst xmlns="http://schemas.openxmlformats.org/spreadsheetml/2006/main" count="252" uniqueCount="181">
  <si>
    <t>Balance Sheet</t>
  </si>
  <si>
    <t>Liabilities</t>
  </si>
  <si>
    <t>Assets</t>
  </si>
  <si>
    <t>Capital Account</t>
  </si>
  <si>
    <t>Fixed Assets</t>
  </si>
  <si>
    <t>Reserves &amp; Surplus</t>
  </si>
  <si>
    <t>SHARE CAPITAL</t>
  </si>
  <si>
    <t>VEHICLE</t>
  </si>
  <si>
    <t>Loans (Liability)</t>
  </si>
  <si>
    <t>COMPUTERS &amp; PRINTERS</t>
  </si>
  <si>
    <t>Bank OD A/c</t>
  </si>
  <si>
    <t>Secured Loans</t>
  </si>
  <si>
    <t>Unsecured Loans</t>
  </si>
  <si>
    <t>Investments</t>
  </si>
  <si>
    <t>Current Liabilities</t>
  </si>
  <si>
    <t>INVESTMENT IN WOG INFRA PVT LTD</t>
  </si>
  <si>
    <t>Duties &amp; Taxes</t>
  </si>
  <si>
    <t>Current Assets</t>
  </si>
  <si>
    <t>Provisions</t>
  </si>
  <si>
    <t>Closing Stock</t>
  </si>
  <si>
    <t>Sundry Creditors</t>
  </si>
  <si>
    <t>Deposits (Asset)</t>
  </si>
  <si>
    <t>Employee Liability -F&amp;F</t>
  </si>
  <si>
    <t>Loans &amp; Advances (Asset)</t>
  </si>
  <si>
    <t>WOG GROUP LIABILITY</t>
  </si>
  <si>
    <t>Sundry Debtors</t>
  </si>
  <si>
    <t>Cash-in-hand</t>
  </si>
  <si>
    <t>Bank Accounts</t>
  </si>
  <si>
    <t>AMIT CHAUHAN (APPLE INTERNATIONAL)</t>
  </si>
  <si>
    <t>Suspense A/c</t>
  </si>
  <si>
    <t>DUTY-DRAWBACK RECEIVABLE</t>
  </si>
  <si>
    <t>Profit &amp; Loss A/c</t>
  </si>
  <si>
    <t>Opening Balance</t>
  </si>
  <si>
    <t>Current Period</t>
  </si>
  <si>
    <t>PREPAID EXPENSES FY- 2023-24</t>
  </si>
  <si>
    <t>Less: Transferred</t>
  </si>
  <si>
    <t>PREPAID EXPENSES FY - 2024-25</t>
  </si>
  <si>
    <t>TCS Receivable</t>
  </si>
  <si>
    <t>Misc. Expenses (ASSET)</t>
  </si>
  <si>
    <t>Total</t>
  </si>
  <si>
    <t>Lines Selected for :</t>
  </si>
  <si>
    <t>WOG TECHNOLOGIES PVT LTD. - (from 1-Apr-22)</t>
  </si>
  <si>
    <t>BF-72 PANKHA ROAD JANAKPURI</t>
  </si>
  <si>
    <t>NEW DELHI, DELHI-110058</t>
  </si>
  <si>
    <t>GSTIN NO-07AABCW0188P1ZT</t>
  </si>
  <si>
    <t>STATE CODE-07</t>
  </si>
  <si>
    <t>CIN: U72900DL2010PTC209726</t>
  </si>
  <si>
    <t>1-Apr-22 to 31-Mar-23</t>
  </si>
  <si>
    <t/>
  </si>
  <si>
    <t>as at 31-Mar-23</t>
  </si>
  <si>
    <t>FURNITURE AND FIXTURE</t>
  </si>
  <si>
    <t>OFFICE EQUIPMENT</t>
  </si>
  <si>
    <t>SERVER AND SOFTWARES</t>
  </si>
  <si>
    <t>LYFIUS 10% Advance Received Against ABG</t>
  </si>
  <si>
    <t>SECURITY DEPOSIT-LIABILITY</t>
  </si>
  <si>
    <t>RECEIVABLE ( LD )</t>
  </si>
  <si>
    <t>DEFERRED TAX ASSETS</t>
  </si>
  <si>
    <t>PREPAID EXPENSES FY - 2025-26</t>
  </si>
  <si>
    <t>PREPAID EXPENSES FY - 2026-27</t>
  </si>
  <si>
    <t>RODTEP RECEIVABLE</t>
  </si>
  <si>
    <t>Particulars</t>
  </si>
  <si>
    <t>Trading Account:</t>
  </si>
  <si>
    <t>Sales Accounts</t>
  </si>
  <si>
    <t>SERVICES - DOMESTIC</t>
  </si>
  <si>
    <t>ERECTION /COMMISSIONING &amp;SUPERVISION</t>
  </si>
  <si>
    <t>ERECTION SERVICES</t>
  </si>
  <si>
    <t>EXPORT SALE</t>
  </si>
  <si>
    <t>REIMBURSEMENT ON SERVICE PROVIDED</t>
  </si>
  <si>
    <t>Opening Stock</t>
  </si>
  <si>
    <t>Direct Expenses</t>
  </si>
  <si>
    <t>BONUS-HPCL</t>
  </si>
  <si>
    <t>BONUS-OMC</t>
  </si>
  <si>
    <t>BONUS-RGTPP</t>
  </si>
  <si>
    <t>ERECTION/SUPERVISION CHARGES</t>
  </si>
  <si>
    <t>FREIGHT &amp; CARTAGE CHARGES</t>
  </si>
  <si>
    <t>OPERATION &amp; MAINTINENCE</t>
  </si>
  <si>
    <t>PAINTING &amp; PLASTERING</t>
  </si>
  <si>
    <t>PROJECT EXPENSES</t>
  </si>
  <si>
    <t>SITE DEPUTED STAFF SALARY-HPCL</t>
  </si>
  <si>
    <t>SITE DEPUTED STAFF SALARY-IOCL</t>
  </si>
  <si>
    <t>SITE DEPUTED STAFF SALARY-OMC</t>
  </si>
  <si>
    <t>SITE DEPUTED STAFF SALARY-RGTPP</t>
  </si>
  <si>
    <t>SITE EXPENSESS</t>
  </si>
  <si>
    <t>SOFTWARE SUPPORT SERVICES CHARGES</t>
  </si>
  <si>
    <t>STORE &amp; CONSUMABLE (CONSTRUCTION)</t>
  </si>
  <si>
    <t>STORE &amp; CONSUMABLE (ELECTRICAL)</t>
  </si>
  <si>
    <t>TESTING/INSPECTION EXPENSES</t>
  </si>
  <si>
    <t>Income Statement:</t>
  </si>
  <si>
    <t>Indirect Incomes</t>
  </si>
  <si>
    <t>DUTY DRAWBACK CUSTOMS</t>
  </si>
  <si>
    <t>FOREX GAIN/LOSS</t>
  </si>
  <si>
    <t>INTEREST ON FDR</t>
  </si>
  <si>
    <t>SUNDRY BALANCE WRITTEN BACK</t>
  </si>
  <si>
    <t>Indirect Expenses</t>
  </si>
  <si>
    <t>SALARY &amp; WAGES</t>
  </si>
  <si>
    <t>AUDITORS EXPS.</t>
  </si>
  <si>
    <t>COMMUNICATION EXP</t>
  </si>
  <si>
    <t>FINANCIAL CHARGES</t>
  </si>
  <si>
    <t>GENERAL EXP</t>
  </si>
  <si>
    <t>PROFESSIONAL EXP</t>
  </si>
  <si>
    <t>RENT,ELECTRICITY &amp; MAINTENANCE CHARGE</t>
  </si>
  <si>
    <t>REPAIR &amp; MAINTENANCE</t>
  </si>
  <si>
    <t>SELLING EXPS</t>
  </si>
  <si>
    <t>TAXES &amp; DUTIES PAID</t>
  </si>
  <si>
    <t>TOUR &amp; TRAVEL EXP</t>
  </si>
  <si>
    <t>BROKERAGE CHARGES</t>
  </si>
  <si>
    <t>Consultancy Fee Exp</t>
  </si>
  <si>
    <t>CUSTOM CLEARING ON EXPORT</t>
  </si>
  <si>
    <t>CUTTING CHARGES</t>
  </si>
  <si>
    <t>DEFFERED TAX -INCOME/EXPENSES</t>
  </si>
  <si>
    <t>DEPRECIATION</t>
  </si>
  <si>
    <t>DSC EXP</t>
  </si>
  <si>
    <t>EMPLOYEE INCENTIVE</t>
  </si>
  <si>
    <t>FEES FOR LATE FILING OF RETURN</t>
  </si>
  <si>
    <t>FEE &amp; SUBSCRIPTIONS</t>
  </si>
  <si>
    <t>Fixed Reimbursement to VK Sir</t>
  </si>
  <si>
    <t>GIFT</t>
  </si>
  <si>
    <t>IEC EXPENSES</t>
  </si>
  <si>
    <t>INCOME TAX CURRENT FY 22-23</t>
  </si>
  <si>
    <t>INCOME TAX FOR EARLIER YEAR</t>
  </si>
  <si>
    <t>INSURANCE EMPLOYEE</t>
  </si>
  <si>
    <t>INSURANCE OTHER</t>
  </si>
  <si>
    <t>INSURANCE ( VEHICLE)</t>
  </si>
  <si>
    <t>INTEREST ON INCOME TAX</t>
  </si>
  <si>
    <t>INTEREST ON LATE PMTS</t>
  </si>
  <si>
    <t>INTERST ON TDS-2022-23</t>
  </si>
  <si>
    <t>LEGAL FEE EXPENSES &amp; LEGAL OTHER CHARGES</t>
  </si>
  <si>
    <t>LOADING/UNLOADING CHARGES</t>
  </si>
  <si>
    <t>MEDICAL EXPENSES</t>
  </si>
  <si>
    <t>Packing &amp; Freight Charges</t>
  </si>
  <si>
    <t>PIPING STRESS ANALYSIS</t>
  </si>
  <si>
    <t>PROFESSIONAL TAX</t>
  </si>
  <si>
    <t>RECRUITEMENT &amp; TRAINING</t>
  </si>
  <si>
    <t>REGISTRATION  CHARGES</t>
  </si>
  <si>
    <t>REVERSAL OF GST INPUT-DRC 03</t>
  </si>
  <si>
    <t>SECURITY GUARD EXPENSES</t>
  </si>
  <si>
    <t>SITE DEVELOPMENT EXP</t>
  </si>
  <si>
    <t>SUNDRY BALANCE WRITE OFF</t>
  </si>
  <si>
    <t>TENDER FEES</t>
  </si>
  <si>
    <t>TRANSPOTATION EXP</t>
  </si>
  <si>
    <t>Variable Reimbursement to VK Sir</t>
  </si>
  <si>
    <t>VEHICLE FUEL EXPENSES</t>
  </si>
  <si>
    <t>WOG TECHNOLOGIES PVT LTD. (APR-18 TO MAR-22)</t>
  </si>
  <si>
    <t>COMPAN ADDRESS-BF-72 PANKHA ROAD JANAKPURI</t>
  </si>
  <si>
    <t>CORPORATE OFFICE -3RD FLOOR, FORTUNE TOWER</t>
  </si>
  <si>
    <t>PLOT NO-406 UDYOG VIHAR PH-3 GURGAON</t>
  </si>
  <si>
    <t>PINCODE-122016</t>
  </si>
  <si>
    <t>1-Apr-21 to 31-Mar-22</t>
  </si>
  <si>
    <t>as at 31-Mar-22</t>
  </si>
  <si>
    <t>SOFTWARES</t>
  </si>
  <si>
    <t>FURNITURE &amp; FIXTURES</t>
  </si>
  <si>
    <t>OFFICE EQUIPMENTS</t>
  </si>
  <si>
    <t>RELIANCE INDUSTRIES LTD - 20% ADVANCE</t>
  </si>
  <si>
    <t>RELIANCE INDUSTRIES LTD - DAHEJ-20% Advance</t>
  </si>
  <si>
    <t>DEFERRED TAX ASSETS/( ASSETS)</t>
  </si>
  <si>
    <t>PREPAID EXPENSES F.Y. 2022-23</t>
  </si>
  <si>
    <t>Unadjusted Forex Gain/Loss</t>
  </si>
  <si>
    <t>Difference in opening balances</t>
  </si>
  <si>
    <t>PAT</t>
  </si>
  <si>
    <t>Cashflow from Ops</t>
  </si>
  <si>
    <t>delta Wcap</t>
  </si>
  <si>
    <t>Debt</t>
  </si>
  <si>
    <t>Cashflow from Financing</t>
  </si>
  <si>
    <t>Cashflow from Investing &amp; Capex</t>
  </si>
  <si>
    <t>Capex</t>
  </si>
  <si>
    <t>Change in Cash</t>
  </si>
  <si>
    <t>Change</t>
  </si>
  <si>
    <t>recon amt</t>
  </si>
  <si>
    <t>Closing Cash Mar23</t>
  </si>
  <si>
    <t>Opening Cash Mar22</t>
  </si>
  <si>
    <t>Forex loss</t>
  </si>
  <si>
    <t>check</t>
  </si>
  <si>
    <t>EXPORT - SERVICES</t>
  </si>
  <si>
    <t>SALES - CIVIL WORK</t>
  </si>
  <si>
    <t>SALES - DOMESTIC</t>
  </si>
  <si>
    <t>Nett Profit</t>
  </si>
  <si>
    <t>Purchase Accounts</t>
  </si>
  <si>
    <t>Gross Profit:</t>
  </si>
  <si>
    <t>Cost of Sales:</t>
  </si>
  <si>
    <t>Blue. - (from 1-Apr-22)</t>
  </si>
  <si>
    <t>BlueTide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</si>
</sst>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1">
    <xf numFmtId="0" fontId="0" fillId="0" borderId="0" xfId="0"/>
    <xf numFmtId="49" fontId="5" fillId="0" borderId="1" xfId="0" applyNumberFormat="1" applyFont="1" applyBorder="1" applyAlignment="1">
      <alignment horizontal="left" vertical="top" indent="2"/>
    </xf>
    <xf numFmtId="49" fontId="5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horizontal="left" vertical="top" indent="1"/>
    </xf>
    <xf numFmtId="49" fontId="6" fillId="0" borderId="5" xfId="0" applyNumberFormat="1" applyFont="1" applyBorder="1" applyAlignment="1">
      <alignment horizontal="left" vertical="top" indent="1"/>
    </xf>
    <xf numFmtId="49" fontId="5" fillId="0" borderId="5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49" fontId="2" fillId="0" borderId="0" xfId="0" applyNumberFormat="1" applyFont="1" applyAlignment="1">
      <alignment horizontal="center" vertical="top"/>
    </xf>
    <xf numFmtId="49" fontId="5" fillId="0" borderId="6" xfId="0" applyNumberFormat="1" applyFont="1" applyBorder="1" applyAlignment="1">
      <alignment horizontal="left" vertical="top" indent="2"/>
    </xf>
    <xf numFmtId="49" fontId="5" fillId="0" borderId="0" xfId="0" applyNumberFormat="1" applyFont="1" applyAlignment="1">
      <alignment vertical="top"/>
    </xf>
    <xf numFmtId="49" fontId="4" fillId="0" borderId="0" xfId="0" applyNumberFormat="1" applyFont="1" applyAlignment="1">
      <alignment horizontal="left" vertical="top" indent="1"/>
    </xf>
    <xf numFmtId="49" fontId="6" fillId="0" borderId="0" xfId="0" applyNumberFormat="1" applyFont="1" applyAlignment="1">
      <alignment horizontal="left" vertical="top" indent="1"/>
    </xf>
    <xf numFmtId="49" fontId="2" fillId="0" borderId="7" xfId="0" applyNumberFormat="1" applyFont="1" applyBorder="1" applyAlignment="1">
      <alignment horizontal="left" vertical="top" indent="2"/>
    </xf>
    <xf numFmtId="49" fontId="2" fillId="0" borderId="9" xfId="0" applyNumberFormat="1" applyFont="1" applyBorder="1" applyAlignment="1">
      <alignment horizontal="left" vertical="top" indent="2"/>
    </xf>
    <xf numFmtId="49" fontId="2" fillId="0" borderId="10" xfId="0" applyNumberFormat="1" applyFont="1" applyBorder="1" applyAlignment="1">
      <alignment horizontal="left" vertical="top" indent="2"/>
    </xf>
    <xf numFmtId="49" fontId="9" fillId="0" borderId="7" xfId="0" applyNumberFormat="1" applyFont="1" applyBorder="1" applyAlignment="1">
      <alignment vertical="top"/>
    </xf>
    <xf numFmtId="49" fontId="4" fillId="0" borderId="0" xfId="0" applyNumberFormat="1" applyFont="1" applyAlignment="1">
      <alignment horizontal="left" vertical="top" indent="2"/>
    </xf>
    <xf numFmtId="49" fontId="5" fillId="0" borderId="0" xfId="0" applyNumberFormat="1" applyFont="1" applyAlignment="1">
      <alignment horizontal="left" vertical="top" indent="1"/>
    </xf>
    <xf numFmtId="49" fontId="6" fillId="0" borderId="0" xfId="0" applyNumberFormat="1" applyFont="1" applyAlignment="1">
      <alignment horizontal="left" vertical="top" indent="3"/>
    </xf>
    <xf numFmtId="49" fontId="5" fillId="0" borderId="0" xfId="0" applyNumberFormat="1" applyFont="1" applyAlignment="1">
      <alignment horizontal="left" vertical="top" indent="2"/>
    </xf>
    <xf numFmtId="49" fontId="9" fillId="0" borderId="1" xfId="0" applyNumberFormat="1" applyFont="1" applyBorder="1" applyAlignment="1">
      <alignment vertical="top"/>
    </xf>
    <xf numFmtId="49" fontId="4" fillId="0" borderId="0" xfId="0" applyNumberFormat="1" applyFont="1" applyAlignment="1">
      <alignment vertical="top"/>
    </xf>
    <xf numFmtId="49" fontId="6" fillId="0" borderId="10" xfId="0" applyNumberFormat="1" applyFont="1" applyBorder="1" applyAlignment="1">
      <alignment horizontal="left" vertical="top" indent="1"/>
    </xf>
    <xf numFmtId="49" fontId="2" fillId="0" borderId="7" xfId="0" applyNumberFormat="1" applyFont="1" applyBorder="1" applyAlignment="1">
      <alignment horizontal="left" vertical="top"/>
    </xf>
    <xf numFmtId="49" fontId="6" fillId="0" borderId="9" xfId="0" applyNumberFormat="1" applyFont="1" applyBorder="1" applyAlignment="1">
      <alignment horizontal="left" vertical="top" indent="1"/>
    </xf>
    <xf numFmtId="165" fontId="1" fillId="0" borderId="0" xfId="1" applyNumberFormat="1" applyFont="1" applyAlignment="1">
      <alignment vertical="top"/>
    </xf>
    <xf numFmtId="165" fontId="6" fillId="0" borderId="0" xfId="1" applyNumberFormat="1" applyFont="1" applyAlignment="1">
      <alignment horizontal="right" vertical="top"/>
    </xf>
    <xf numFmtId="165" fontId="5" fillId="0" borderId="2" xfId="1" applyNumberFormat="1" applyFont="1" applyBorder="1" applyAlignment="1">
      <alignment horizontal="right" vertical="top"/>
    </xf>
    <xf numFmtId="165" fontId="5" fillId="0" borderId="3" xfId="1" applyNumberFormat="1" applyFont="1" applyBorder="1" applyAlignment="1">
      <alignment horizontal="right" vertical="top"/>
    </xf>
    <xf numFmtId="165" fontId="6" fillId="0" borderId="1" xfId="1" applyNumberFormat="1" applyFont="1" applyBorder="1" applyAlignment="1">
      <alignment horizontal="right" vertical="top"/>
    </xf>
    <xf numFmtId="165" fontId="7" fillId="0" borderId="7" xfId="1" applyNumberFormat="1" applyFont="1" applyBorder="1" applyAlignment="1">
      <alignment horizontal="right" vertical="top"/>
    </xf>
    <xf numFmtId="165" fontId="2" fillId="0" borderId="8" xfId="1" applyNumberFormat="1" applyFont="1" applyBorder="1" applyAlignment="1">
      <alignment horizontal="right" vertical="top"/>
    </xf>
    <xf numFmtId="165" fontId="0" fillId="0" borderId="0" xfId="1" applyNumberFormat="1" applyFont="1"/>
    <xf numFmtId="165" fontId="5" fillId="0" borderId="0" xfId="1" applyNumberFormat="1" applyFont="1" applyAlignment="1">
      <alignment horizontal="right" vertical="top"/>
    </xf>
    <xf numFmtId="165" fontId="2" fillId="0" borderId="7" xfId="1" applyNumberFormat="1" applyFont="1" applyBorder="1" applyAlignment="1">
      <alignment horizontal="right" vertical="top"/>
    </xf>
    <xf numFmtId="165" fontId="4" fillId="0" borderId="0" xfId="1" applyNumberFormat="1" applyFont="1" applyAlignment="1">
      <alignment horizontal="right" vertical="top"/>
    </xf>
    <xf numFmtId="165" fontId="6" fillId="0" borderId="6" xfId="1" applyNumberFormat="1" applyFont="1" applyBorder="1" applyAlignment="1">
      <alignment horizontal="right" vertical="top"/>
    </xf>
    <xf numFmtId="165" fontId="4" fillId="0" borderId="6" xfId="1" applyNumberFormat="1" applyFont="1" applyBorder="1" applyAlignment="1">
      <alignment horizontal="right" vertical="top"/>
    </xf>
    <xf numFmtId="165" fontId="6" fillId="0" borderId="7" xfId="1" applyNumberFormat="1" applyFont="1" applyBorder="1" applyAlignment="1">
      <alignment horizontal="right" vertical="top"/>
    </xf>
    <xf numFmtId="165" fontId="5" fillId="0" borderId="7" xfId="1" applyNumberFormat="1" applyFont="1" applyBorder="1" applyAlignment="1">
      <alignment horizontal="right" vertical="top"/>
    </xf>
    <xf numFmtId="165" fontId="0" fillId="0" borderId="0" xfId="0" applyNumberFormat="1"/>
    <xf numFmtId="166" fontId="10" fillId="0" borderId="0" xfId="2" applyNumberFormat="1" applyFont="1"/>
    <xf numFmtId="0" fontId="11" fillId="0" borderId="0" xfId="0" applyFont="1"/>
    <xf numFmtId="165" fontId="11" fillId="0" borderId="0" xfId="0" applyNumberFormat="1" applyFont="1"/>
    <xf numFmtId="166" fontId="12" fillId="0" borderId="0" xfId="2" applyNumberFormat="1" applyFont="1"/>
    <xf numFmtId="165" fontId="11" fillId="0" borderId="0" xfId="1" applyNumberFormat="1" applyFont="1"/>
    <xf numFmtId="165" fontId="5" fillId="0" borderId="11" xfId="1" applyNumberFormat="1" applyFont="1" applyBorder="1" applyAlignment="1">
      <alignment horizontal="right" vertical="top"/>
    </xf>
    <xf numFmtId="165" fontId="11" fillId="0" borderId="12" xfId="1" applyNumberFormat="1" applyFont="1" applyBorder="1"/>
    <xf numFmtId="0" fontId="13" fillId="0" borderId="0" xfId="0" applyFont="1"/>
    <xf numFmtId="165" fontId="13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0" borderId="0" xfId="0" quotePrefix="1"/>
    <xf numFmtId="49" fontId="3" fillId="0" borderId="6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  <xf numFmtId="165" fontId="5" fillId="0" borderId="4" xfId="1" applyNumberFormat="1" applyFont="1" applyBorder="1" applyAlignment="1">
      <alignment horizontal="center" vertical="top" wrapText="1"/>
    </xf>
    <xf numFmtId="165" fontId="5" fillId="0" borderId="6" xfId="1" applyNumberFormat="1" applyFont="1" applyBorder="1" applyAlignment="1">
      <alignment horizontal="center" vertical="top" wrapText="1"/>
    </xf>
    <xf numFmtId="165" fontId="4" fillId="0" borderId="10" xfId="1" applyNumberFormat="1" applyFont="1" applyBorder="1" applyAlignment="1">
      <alignment horizontal="center" vertical="top" wrapText="1"/>
    </xf>
    <xf numFmtId="165" fontId="4" fillId="0" borderId="1" xfId="1" applyNumberFormat="1" applyFont="1" applyBorder="1" applyAlignment="1">
      <alignment horizontal="center" vertical="top" wrapText="1"/>
    </xf>
    <xf numFmtId="49" fontId="3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EB5D-4BC2-BD48-84D5-B7A14248FE0B}">
  <dimension ref="A1:H103"/>
  <sheetViews>
    <sheetView tabSelected="1" topLeftCell="A88" zoomScale="90" workbookViewId="0">
      <selection activeCell="F99" sqref="F99"/>
    </sheetView>
  </sheetViews>
  <sheetFormatPr defaultColWidth="8.77734375" defaultRowHeight="14.4" x14ac:dyDescent="0.3"/>
  <cols>
    <col min="1" max="1" width="46" bestFit="1" customWidth="1"/>
    <col min="2" max="2" width="13.109375" style="32" bestFit="1" customWidth="1"/>
    <col min="3" max="3" width="12.77734375" style="32" bestFit="1" customWidth="1"/>
    <col min="6" max="6" width="18.44140625" customWidth="1"/>
    <col min="7" max="7" width="12.109375" bestFit="1" customWidth="1"/>
  </cols>
  <sheetData>
    <row r="1" spans="1:8" x14ac:dyDescent="0.3">
      <c r="A1" s="7" t="s">
        <v>40</v>
      </c>
      <c r="B1" s="25"/>
      <c r="C1" s="25"/>
    </row>
    <row r="2" spans="1:8" ht="15.6" x14ac:dyDescent="0.3">
      <c r="A2" s="59" t="s">
        <v>179</v>
      </c>
      <c r="B2" s="59"/>
      <c r="C2" s="59"/>
    </row>
    <row r="3" spans="1:8" x14ac:dyDescent="0.3">
      <c r="A3" s="54"/>
      <c r="B3" s="54"/>
      <c r="C3" s="54"/>
    </row>
    <row r="4" spans="1:8" x14ac:dyDescent="0.3">
      <c r="A4" s="54"/>
      <c r="B4" s="54"/>
      <c r="C4" s="54"/>
    </row>
    <row r="5" spans="1:8" x14ac:dyDescent="0.3">
      <c r="A5" s="54"/>
      <c r="B5" s="54"/>
      <c r="C5" s="54"/>
    </row>
    <row r="6" spans="1:8" x14ac:dyDescent="0.3">
      <c r="A6" s="54"/>
      <c r="B6" s="54"/>
      <c r="C6" s="54"/>
    </row>
    <row r="7" spans="1:8" x14ac:dyDescent="0.3">
      <c r="A7" s="60"/>
      <c r="B7" s="60"/>
      <c r="C7" s="60"/>
    </row>
    <row r="8" spans="1:8" ht="15.6" x14ac:dyDescent="0.3">
      <c r="A8" s="53" t="s">
        <v>31</v>
      </c>
      <c r="B8" s="53"/>
      <c r="C8" s="53"/>
    </row>
    <row r="9" spans="1:8" x14ac:dyDescent="0.3">
      <c r="A9" s="54" t="s">
        <v>47</v>
      </c>
      <c r="B9" s="54"/>
      <c r="C9" s="54"/>
    </row>
    <row r="10" spans="1:8" x14ac:dyDescent="0.3">
      <c r="A10" s="8" t="s">
        <v>48</v>
      </c>
      <c r="B10" s="55" t="s">
        <v>180</v>
      </c>
      <c r="C10" s="56"/>
    </row>
    <row r="11" spans="1:8" x14ac:dyDescent="0.3">
      <c r="A11" s="14" t="s">
        <v>60</v>
      </c>
      <c r="B11" s="57" t="s">
        <v>47</v>
      </c>
      <c r="C11" s="58"/>
      <c r="F11" s="42"/>
      <c r="G11" s="43"/>
      <c r="H11" s="44"/>
    </row>
    <row r="12" spans="1:8" x14ac:dyDescent="0.3">
      <c r="A12" s="15" t="s">
        <v>61</v>
      </c>
      <c r="B12" s="35" t="s">
        <v>48</v>
      </c>
      <c r="C12" s="25"/>
      <c r="G12" s="40"/>
      <c r="H12" s="41"/>
    </row>
    <row r="13" spans="1:8" x14ac:dyDescent="0.3">
      <c r="A13" s="9" t="s">
        <v>62</v>
      </c>
      <c r="B13" s="26"/>
      <c r="C13" s="33">
        <v>45931194.460000001</v>
      </c>
      <c r="F13" s="42"/>
      <c r="G13" s="43"/>
      <c r="H13" s="44"/>
    </row>
    <row r="14" spans="1:8" x14ac:dyDescent="0.3">
      <c r="A14" s="10" t="s">
        <v>172</v>
      </c>
      <c r="B14" s="26">
        <v>45843135</v>
      </c>
      <c r="C14" s="33"/>
      <c r="G14" s="40"/>
      <c r="H14" s="41"/>
    </row>
    <row r="15" spans="1:8" x14ac:dyDescent="0.3">
      <c r="A15" s="10" t="s">
        <v>63</v>
      </c>
      <c r="B15" s="26">
        <v>141953278.03999999</v>
      </c>
      <c r="C15" s="33"/>
      <c r="F15" s="42"/>
      <c r="G15" s="43"/>
      <c r="H15" s="44"/>
    </row>
    <row r="16" spans="1:8" x14ac:dyDescent="0.3">
      <c r="A16" s="11" t="s">
        <v>64</v>
      </c>
      <c r="B16" s="26">
        <v>7755000</v>
      </c>
      <c r="C16" s="33"/>
      <c r="G16" s="40"/>
      <c r="H16" s="41"/>
    </row>
    <row r="17" spans="1:8" x14ac:dyDescent="0.3">
      <c r="A17" s="11" t="s">
        <v>65</v>
      </c>
      <c r="B17" s="26">
        <v>5838293.71</v>
      </c>
      <c r="C17" s="33"/>
      <c r="G17" s="40"/>
      <c r="H17" s="41"/>
    </row>
    <row r="18" spans="1:8" x14ac:dyDescent="0.3">
      <c r="A18" s="11" t="s">
        <v>66</v>
      </c>
      <c r="B18" s="26">
        <v>114182086.17</v>
      </c>
      <c r="C18" s="33"/>
      <c r="F18" s="42"/>
      <c r="G18" s="43"/>
      <c r="H18" s="44"/>
    </row>
    <row r="19" spans="1:8" x14ac:dyDescent="0.3">
      <c r="A19" s="11" t="s">
        <v>67</v>
      </c>
      <c r="B19" s="26">
        <v>60535.15</v>
      </c>
      <c r="C19" s="33"/>
      <c r="G19" s="40"/>
      <c r="H19" s="41"/>
    </row>
    <row r="20" spans="1:8" x14ac:dyDescent="0.3">
      <c r="A20" s="11" t="s">
        <v>173</v>
      </c>
      <c r="B20" s="26">
        <v>241242.61</v>
      </c>
      <c r="C20" s="33"/>
      <c r="F20" s="42"/>
      <c r="G20" s="43"/>
      <c r="H20" s="44"/>
    </row>
    <row r="21" spans="1:8" x14ac:dyDescent="0.3">
      <c r="A21" s="11" t="s">
        <v>174</v>
      </c>
      <c r="B21" s="26">
        <v>219049246.03999999</v>
      </c>
      <c r="C21" s="33"/>
    </row>
    <row r="22" spans="1:8" x14ac:dyDescent="0.3">
      <c r="A22" s="11" t="s">
        <v>63</v>
      </c>
      <c r="B22" s="29">
        <v>4458445</v>
      </c>
      <c r="C22" s="33"/>
    </row>
    <row r="23" spans="1:8" x14ac:dyDescent="0.3">
      <c r="A23" s="9" t="s">
        <v>178</v>
      </c>
      <c r="B23" s="26"/>
      <c r="C23" s="33">
        <v>458893558.42000002</v>
      </c>
    </row>
    <row r="24" spans="1:8" x14ac:dyDescent="0.3">
      <c r="A24" s="10" t="s">
        <v>68</v>
      </c>
      <c r="B24" s="26">
        <v>1048123.45</v>
      </c>
      <c r="C24" s="33"/>
    </row>
    <row r="25" spans="1:8" x14ac:dyDescent="0.3">
      <c r="A25" s="16" t="s">
        <v>176</v>
      </c>
      <c r="B25" s="26">
        <v>230523517.78</v>
      </c>
      <c r="C25" s="33"/>
    </row>
    <row r="26" spans="1:8" x14ac:dyDescent="0.3">
      <c r="A26" s="10" t="s">
        <v>19</v>
      </c>
      <c r="B26" s="26">
        <v>4594249.4000000004</v>
      </c>
      <c r="C26" s="33"/>
    </row>
    <row r="27" spans="1:8" x14ac:dyDescent="0.3">
      <c r="A27" s="16" t="s">
        <v>48</v>
      </c>
      <c r="B27" s="36">
        <v>40677391.829999998</v>
      </c>
      <c r="C27" s="33"/>
    </row>
    <row r="28" spans="1:8" x14ac:dyDescent="0.3">
      <c r="A28" s="17" t="s">
        <v>69</v>
      </c>
      <c r="B28" s="29">
        <v>48216166.590000004</v>
      </c>
      <c r="C28" s="33"/>
    </row>
    <row r="29" spans="1:8" x14ac:dyDescent="0.3">
      <c r="A29" s="18" t="s">
        <v>70</v>
      </c>
      <c r="B29" s="26">
        <v>7317811</v>
      </c>
      <c r="C29" s="33"/>
    </row>
    <row r="30" spans="1:8" x14ac:dyDescent="0.3">
      <c r="A30" s="18" t="s">
        <v>71</v>
      </c>
      <c r="B30" s="26">
        <v>7317811</v>
      </c>
      <c r="C30" s="33"/>
    </row>
    <row r="31" spans="1:8" x14ac:dyDescent="0.3">
      <c r="A31" s="18" t="s">
        <v>72</v>
      </c>
      <c r="B31" s="26">
        <v>7317811</v>
      </c>
      <c r="C31" s="33"/>
    </row>
    <row r="32" spans="1:8" x14ac:dyDescent="0.3">
      <c r="A32" s="18" t="s">
        <v>73</v>
      </c>
      <c r="B32" s="26">
        <v>7317811</v>
      </c>
      <c r="C32" s="33"/>
    </row>
    <row r="33" spans="1:5" x14ac:dyDescent="0.3">
      <c r="A33" s="18" t="s">
        <v>74</v>
      </c>
      <c r="B33" s="26">
        <v>7317811</v>
      </c>
      <c r="C33" s="33"/>
    </row>
    <row r="34" spans="1:5" x14ac:dyDescent="0.3">
      <c r="A34" s="18" t="s">
        <v>75</v>
      </c>
      <c r="B34" s="26">
        <v>7317811</v>
      </c>
      <c r="C34" s="33"/>
    </row>
    <row r="35" spans="1:5" x14ac:dyDescent="0.3">
      <c r="A35" s="18" t="s">
        <v>76</v>
      </c>
      <c r="B35" s="26">
        <v>7317811</v>
      </c>
      <c r="C35" s="33"/>
    </row>
    <row r="36" spans="1:5" x14ac:dyDescent="0.3">
      <c r="A36" s="18" t="s">
        <v>77</v>
      </c>
      <c r="B36" s="26">
        <v>7317811</v>
      </c>
      <c r="C36" s="33"/>
    </row>
    <row r="37" spans="1:5" x14ac:dyDescent="0.3">
      <c r="A37" s="18" t="s">
        <v>78</v>
      </c>
      <c r="B37" s="26">
        <v>7317811</v>
      </c>
      <c r="C37" s="33"/>
    </row>
    <row r="38" spans="1:5" x14ac:dyDescent="0.3">
      <c r="A38" s="18" t="s">
        <v>79</v>
      </c>
      <c r="B38" s="26">
        <v>7317811</v>
      </c>
      <c r="C38" s="33"/>
    </row>
    <row r="39" spans="1:5" x14ac:dyDescent="0.3">
      <c r="A39" s="18" t="s">
        <v>80</v>
      </c>
      <c r="B39" s="26">
        <v>2874217</v>
      </c>
      <c r="C39" s="33"/>
    </row>
    <row r="40" spans="1:5" x14ac:dyDescent="0.3">
      <c r="A40" s="18" t="s">
        <v>81</v>
      </c>
      <c r="B40" s="26">
        <v>2874217</v>
      </c>
      <c r="C40" s="33"/>
    </row>
    <row r="41" spans="1:5" x14ac:dyDescent="0.3">
      <c r="A41" s="18" t="s">
        <v>82</v>
      </c>
      <c r="B41" s="26">
        <v>2874217</v>
      </c>
      <c r="C41" s="33"/>
    </row>
    <row r="42" spans="1:5" x14ac:dyDescent="0.3">
      <c r="A42" s="18" t="s">
        <v>83</v>
      </c>
      <c r="B42" s="26">
        <v>2874217</v>
      </c>
      <c r="C42" s="33"/>
    </row>
    <row r="43" spans="1:5" x14ac:dyDescent="0.3">
      <c r="A43" s="18" t="s">
        <v>84</v>
      </c>
      <c r="B43" s="26">
        <v>2874217</v>
      </c>
      <c r="C43" s="33"/>
    </row>
    <row r="44" spans="1:5" x14ac:dyDescent="0.3">
      <c r="A44" s="18" t="s">
        <v>85</v>
      </c>
      <c r="B44" s="26">
        <v>2874217</v>
      </c>
      <c r="C44" s="33"/>
    </row>
    <row r="45" spans="1:5" x14ac:dyDescent="0.3">
      <c r="A45" s="18" t="s">
        <v>86</v>
      </c>
      <c r="B45" s="26">
        <v>1238162</v>
      </c>
      <c r="C45" s="33"/>
    </row>
    <row r="46" spans="1:5" x14ac:dyDescent="0.3">
      <c r="A46" s="19" t="s">
        <v>177</v>
      </c>
      <c r="B46" s="36"/>
      <c r="C46" s="33">
        <v>458893558.42000002</v>
      </c>
    </row>
    <row r="47" spans="1:5" x14ac:dyDescent="0.3">
      <c r="A47" s="20" t="s">
        <v>87</v>
      </c>
      <c r="B47" s="35" t="s">
        <v>48</v>
      </c>
      <c r="C47" s="25"/>
    </row>
    <row r="48" spans="1:5" x14ac:dyDescent="0.3">
      <c r="A48" s="9" t="s">
        <v>88</v>
      </c>
      <c r="B48" s="26"/>
      <c r="C48" s="33">
        <v>458893558.42000002</v>
      </c>
      <c r="E48" s="52"/>
    </row>
    <row r="49" spans="1:3" x14ac:dyDescent="0.3">
      <c r="A49" s="11" t="s">
        <v>89</v>
      </c>
      <c r="B49" s="26">
        <v>1524476</v>
      </c>
      <c r="C49" s="33"/>
    </row>
    <row r="50" spans="1:3" x14ac:dyDescent="0.3">
      <c r="A50" s="11" t="s">
        <v>90</v>
      </c>
      <c r="B50" s="26">
        <v>5594256.46</v>
      </c>
      <c r="C50" s="33"/>
    </row>
    <row r="51" spans="1:3" x14ac:dyDescent="0.3">
      <c r="A51" s="11" t="s">
        <v>91</v>
      </c>
      <c r="B51" s="26">
        <v>351909.05</v>
      </c>
      <c r="C51" s="33"/>
    </row>
    <row r="52" spans="1:3" x14ac:dyDescent="0.3">
      <c r="A52" s="11" t="s">
        <v>92</v>
      </c>
      <c r="B52" s="26">
        <v>8005908.9800000004</v>
      </c>
      <c r="C52" s="33"/>
    </row>
    <row r="53" spans="1:3" x14ac:dyDescent="0.3">
      <c r="A53" s="16" t="s">
        <v>48</v>
      </c>
      <c r="B53" s="36"/>
      <c r="C53" s="37">
        <v>157514186.53</v>
      </c>
    </row>
    <row r="54" spans="1:3" x14ac:dyDescent="0.3">
      <c r="A54" s="9" t="s">
        <v>93</v>
      </c>
      <c r="B54" s="26"/>
      <c r="C54" s="33">
        <v>458893558.42000002</v>
      </c>
    </row>
    <row r="55" spans="1:3" x14ac:dyDescent="0.3">
      <c r="A55" s="10" t="s">
        <v>94</v>
      </c>
      <c r="B55" s="26">
        <v>8005908.9800000004</v>
      </c>
      <c r="C55" s="33"/>
    </row>
    <row r="56" spans="1:3" x14ac:dyDescent="0.3">
      <c r="A56" s="10" t="s">
        <v>95</v>
      </c>
      <c r="B56" s="26">
        <v>8005908.9800000004</v>
      </c>
      <c r="C56" s="33"/>
    </row>
    <row r="57" spans="1:3" x14ac:dyDescent="0.3">
      <c r="A57" s="10" t="s">
        <v>96</v>
      </c>
      <c r="B57" s="26">
        <v>8005908.9800000004</v>
      </c>
      <c r="C57" s="33"/>
    </row>
    <row r="58" spans="1:3" x14ac:dyDescent="0.3">
      <c r="A58" s="10" t="s">
        <v>97</v>
      </c>
      <c r="B58" s="26">
        <v>8005908.9800000004</v>
      </c>
      <c r="C58" s="33"/>
    </row>
    <row r="59" spans="1:3" x14ac:dyDescent="0.3">
      <c r="A59" s="10" t="s">
        <v>98</v>
      </c>
      <c r="B59" s="26">
        <v>8005908.9800000004</v>
      </c>
      <c r="C59" s="33"/>
    </row>
    <row r="60" spans="1:3" x14ac:dyDescent="0.3">
      <c r="A60" s="10" t="s">
        <v>99</v>
      </c>
      <c r="B60" s="26">
        <v>8005908.9800000004</v>
      </c>
      <c r="C60" s="33"/>
    </row>
    <row r="61" spans="1:3" x14ac:dyDescent="0.3">
      <c r="A61" s="10" t="s">
        <v>100</v>
      </c>
      <c r="B61" s="26">
        <v>8005908.9800000004</v>
      </c>
      <c r="C61" s="33"/>
    </row>
    <row r="62" spans="1:3" x14ac:dyDescent="0.3">
      <c r="A62" s="10" t="s">
        <v>101</v>
      </c>
      <c r="B62" s="26">
        <v>8005908.9800000004</v>
      </c>
      <c r="C62" s="33"/>
    </row>
    <row r="63" spans="1:3" x14ac:dyDescent="0.3">
      <c r="A63" s="10" t="s">
        <v>102</v>
      </c>
      <c r="B63" s="26">
        <v>8005908.9800000004</v>
      </c>
      <c r="C63" s="33"/>
    </row>
    <row r="64" spans="1:3" x14ac:dyDescent="0.3">
      <c r="A64" s="10" t="s">
        <v>103</v>
      </c>
      <c r="B64" s="26">
        <v>8005908.9800000004</v>
      </c>
      <c r="C64" s="33"/>
    </row>
    <row r="65" spans="1:3" x14ac:dyDescent="0.3">
      <c r="A65" s="10" t="s">
        <v>104</v>
      </c>
      <c r="B65" s="26">
        <v>8005908.9800000004</v>
      </c>
      <c r="C65" s="33"/>
    </row>
    <row r="66" spans="1:3" x14ac:dyDescent="0.3">
      <c r="A66" s="11" t="s">
        <v>105</v>
      </c>
      <c r="B66" s="26">
        <v>8000</v>
      </c>
      <c r="C66" s="33"/>
    </row>
    <row r="67" spans="1:3" x14ac:dyDescent="0.3">
      <c r="A67" s="11" t="s">
        <v>106</v>
      </c>
      <c r="B67" s="26">
        <v>300000</v>
      </c>
      <c r="C67" s="33"/>
    </row>
    <row r="68" spans="1:3" x14ac:dyDescent="0.3">
      <c r="A68" s="11" t="s">
        <v>107</v>
      </c>
      <c r="B68" s="26">
        <v>2790469.82</v>
      </c>
      <c r="C68" s="33"/>
    </row>
    <row r="69" spans="1:3" x14ac:dyDescent="0.3">
      <c r="A69" s="11" t="s">
        <v>108</v>
      </c>
      <c r="B69" s="26">
        <v>10030</v>
      </c>
      <c r="C69" s="33"/>
    </row>
    <row r="70" spans="1:3" x14ac:dyDescent="0.3">
      <c r="A70" s="11" t="s">
        <v>109</v>
      </c>
      <c r="B70" s="26">
        <v>-374146</v>
      </c>
      <c r="C70" s="33"/>
    </row>
    <row r="71" spans="1:3" x14ac:dyDescent="0.3">
      <c r="A71" s="11" t="s">
        <v>110</v>
      </c>
      <c r="B71" s="26">
        <v>7317811</v>
      </c>
      <c r="C71" s="33"/>
    </row>
    <row r="72" spans="1:3" x14ac:dyDescent="0.3">
      <c r="A72" s="11" t="s">
        <v>111</v>
      </c>
      <c r="B72" s="26">
        <v>4000</v>
      </c>
      <c r="C72" s="33"/>
    </row>
    <row r="73" spans="1:3" x14ac:dyDescent="0.3">
      <c r="A73" s="11" t="s">
        <v>112</v>
      </c>
      <c r="B73" s="26">
        <v>7317811</v>
      </c>
      <c r="C73" s="33"/>
    </row>
    <row r="74" spans="1:3" x14ac:dyDescent="0.3">
      <c r="A74" s="11" t="s">
        <v>113</v>
      </c>
      <c r="B74" s="26">
        <v>7317811</v>
      </c>
      <c r="C74" s="33"/>
    </row>
    <row r="75" spans="1:3" x14ac:dyDescent="0.3">
      <c r="A75" s="11" t="s">
        <v>114</v>
      </c>
      <c r="B75" s="26">
        <v>7317811</v>
      </c>
      <c r="C75" s="33"/>
    </row>
    <row r="76" spans="1:3" x14ac:dyDescent="0.3">
      <c r="A76" s="11" t="s">
        <v>115</v>
      </c>
      <c r="B76" s="26">
        <v>2874217</v>
      </c>
      <c r="C76" s="33"/>
    </row>
    <row r="77" spans="1:3" x14ac:dyDescent="0.3">
      <c r="A77" s="11" t="s">
        <v>116</v>
      </c>
      <c r="B77" s="26">
        <v>2874217</v>
      </c>
      <c r="C77" s="33"/>
    </row>
    <row r="78" spans="1:3" x14ac:dyDescent="0.3">
      <c r="A78" s="11" t="s">
        <v>117</v>
      </c>
      <c r="B78" s="26">
        <v>2874217</v>
      </c>
      <c r="C78" s="33"/>
    </row>
    <row r="79" spans="1:3" x14ac:dyDescent="0.3">
      <c r="A79" s="11" t="s">
        <v>118</v>
      </c>
      <c r="B79" s="26">
        <v>2874217</v>
      </c>
      <c r="C79" s="33"/>
    </row>
    <row r="80" spans="1:3" x14ac:dyDescent="0.3">
      <c r="A80" s="11" t="s">
        <v>119</v>
      </c>
      <c r="B80" s="26">
        <v>2874217</v>
      </c>
      <c r="C80" s="33"/>
    </row>
    <row r="81" spans="1:3" x14ac:dyDescent="0.3">
      <c r="A81" s="11" t="s">
        <v>120</v>
      </c>
      <c r="B81" s="26">
        <v>2874217</v>
      </c>
      <c r="C81" s="33"/>
    </row>
    <row r="82" spans="1:3" x14ac:dyDescent="0.3">
      <c r="A82" s="11" t="s">
        <v>121</v>
      </c>
      <c r="B82" s="26">
        <v>2874217</v>
      </c>
      <c r="C82" s="33"/>
    </row>
    <row r="83" spans="1:3" x14ac:dyDescent="0.3">
      <c r="A83" s="11" t="s">
        <v>122</v>
      </c>
      <c r="B83" s="26">
        <v>2874217</v>
      </c>
      <c r="C83" s="33"/>
    </row>
    <row r="84" spans="1:3" x14ac:dyDescent="0.3">
      <c r="A84" s="11" t="s">
        <v>123</v>
      </c>
      <c r="B84" s="26">
        <v>2874217</v>
      </c>
      <c r="C84" s="33"/>
    </row>
    <row r="85" spans="1:3" x14ac:dyDescent="0.3">
      <c r="A85" s="11" t="s">
        <v>124</v>
      </c>
      <c r="B85" s="26">
        <v>2874217</v>
      </c>
      <c r="C85" s="33"/>
    </row>
    <row r="86" spans="1:3" x14ac:dyDescent="0.3">
      <c r="A86" s="11" t="s">
        <v>125</v>
      </c>
      <c r="B86" s="26">
        <v>2874217</v>
      </c>
      <c r="C86" s="33"/>
    </row>
    <row r="87" spans="1:3" x14ac:dyDescent="0.3">
      <c r="A87" s="11" t="s">
        <v>126</v>
      </c>
      <c r="B87" s="26">
        <v>2874217</v>
      </c>
      <c r="C87" s="33"/>
    </row>
    <row r="88" spans="1:3" x14ac:dyDescent="0.3">
      <c r="A88" s="11" t="s">
        <v>127</v>
      </c>
      <c r="B88" s="26">
        <v>2874217</v>
      </c>
      <c r="C88" s="33"/>
    </row>
    <row r="89" spans="1:3" x14ac:dyDescent="0.3">
      <c r="A89" s="11" t="s">
        <v>128</v>
      </c>
      <c r="B89" s="26">
        <v>-588026.11</v>
      </c>
      <c r="C89" s="33"/>
    </row>
    <row r="90" spans="1:3" x14ac:dyDescent="0.3">
      <c r="A90" s="11" t="s">
        <v>129</v>
      </c>
      <c r="B90" s="26">
        <v>270702.82</v>
      </c>
      <c r="C90" s="33"/>
    </row>
    <row r="91" spans="1:3" x14ac:dyDescent="0.3">
      <c r="A91" s="11" t="s">
        <v>130</v>
      </c>
      <c r="B91" s="26">
        <v>270702.82</v>
      </c>
      <c r="C91" s="33"/>
    </row>
    <row r="92" spans="1:3" x14ac:dyDescent="0.3">
      <c r="A92" s="11" t="s">
        <v>131</v>
      </c>
      <c r="B92" s="26">
        <v>270702.82</v>
      </c>
      <c r="C92" s="33"/>
    </row>
    <row r="93" spans="1:3" x14ac:dyDescent="0.3">
      <c r="A93" s="11" t="s">
        <v>132</v>
      </c>
      <c r="B93" s="26">
        <v>270702.82</v>
      </c>
      <c r="C93" s="33"/>
    </row>
    <row r="94" spans="1:3" x14ac:dyDescent="0.3">
      <c r="A94" s="11" t="s">
        <v>133</v>
      </c>
      <c r="B94" s="26">
        <v>270702.82</v>
      </c>
      <c r="C94" s="33"/>
    </row>
    <row r="95" spans="1:3" x14ac:dyDescent="0.3">
      <c r="A95" s="11" t="s">
        <v>134</v>
      </c>
      <c r="B95" s="26">
        <v>270702.82</v>
      </c>
      <c r="C95" s="33"/>
    </row>
    <row r="96" spans="1:3" x14ac:dyDescent="0.3">
      <c r="A96" s="11" t="s">
        <v>135</v>
      </c>
      <c r="B96" s="26">
        <v>270702.82</v>
      </c>
      <c r="C96" s="33"/>
    </row>
    <row r="97" spans="1:3" x14ac:dyDescent="0.3">
      <c r="A97" s="11" t="s">
        <v>136</v>
      </c>
      <c r="B97" s="26">
        <v>270702.82</v>
      </c>
      <c r="C97" s="33"/>
    </row>
    <row r="98" spans="1:3" x14ac:dyDescent="0.3">
      <c r="A98" s="11" t="s">
        <v>137</v>
      </c>
      <c r="B98" s="26">
        <v>270702.82</v>
      </c>
      <c r="C98" s="33"/>
    </row>
    <row r="99" spans="1:3" x14ac:dyDescent="0.3">
      <c r="A99" s="11" t="s">
        <v>138</v>
      </c>
      <c r="B99" s="26">
        <v>52360</v>
      </c>
      <c r="C99" s="33"/>
    </row>
    <row r="100" spans="1:3" x14ac:dyDescent="0.3">
      <c r="A100" s="11" t="s">
        <v>139</v>
      </c>
      <c r="B100" s="26">
        <v>52360</v>
      </c>
      <c r="C100" s="33"/>
    </row>
    <row r="101" spans="1:3" x14ac:dyDescent="0.3">
      <c r="A101" s="11" t="s">
        <v>140</v>
      </c>
      <c r="B101" s="26">
        <v>52360</v>
      </c>
      <c r="C101" s="33"/>
    </row>
    <row r="102" spans="1:3" x14ac:dyDescent="0.3">
      <c r="A102" s="11" t="s">
        <v>141</v>
      </c>
      <c r="B102" s="26">
        <v>52360</v>
      </c>
      <c r="C102" s="33"/>
    </row>
    <row r="103" spans="1:3" x14ac:dyDescent="0.3">
      <c r="A103" s="19" t="s">
        <v>175</v>
      </c>
      <c r="B103" s="38"/>
      <c r="C103" s="33">
        <v>458893558.42000002</v>
      </c>
    </row>
  </sheetData>
  <mergeCells count="10">
    <mergeCell ref="A8:C8"/>
    <mergeCell ref="A9:C9"/>
    <mergeCell ref="B10:C10"/>
    <mergeCell ref="B11:C11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731B9-626A-F747-9130-42D511BEFDF5}">
  <dimension ref="A3:D22"/>
  <sheetViews>
    <sheetView topLeftCell="A2" zoomScale="150" workbookViewId="0">
      <selection activeCell="D18" sqref="D18"/>
    </sheetView>
  </sheetViews>
  <sheetFormatPr defaultColWidth="11.5546875" defaultRowHeight="14.4" x14ac:dyDescent="0.3"/>
  <cols>
    <col min="2" max="2" width="27.33203125" bestFit="1" customWidth="1"/>
    <col min="3" max="3" width="15.109375" style="32" bestFit="1" customWidth="1"/>
  </cols>
  <sheetData>
    <row r="3" spans="1:4" x14ac:dyDescent="0.3">
      <c r="B3" s="42" t="s">
        <v>159</v>
      </c>
    </row>
    <row r="4" spans="1:4" x14ac:dyDescent="0.3">
      <c r="B4" t="s">
        <v>158</v>
      </c>
      <c r="C4" s="32">
        <f>'P&amp;L-FY23'!G20</f>
        <v>0</v>
      </c>
    </row>
    <row r="5" spans="1:4" x14ac:dyDescent="0.3">
      <c r="B5" t="s">
        <v>160</v>
      </c>
      <c r="C5" s="32">
        <f>-('BS-FY23'!F20-'BS-FY23'!E25-'BS-FY23'!E26)+('BS-FY22'!F23-'BS-FY22'!E28-'BS-FY22'!E29)+'BS-FY23'!C20-'BS-FY22'!C22</f>
        <v>-87003669.849999949</v>
      </c>
    </row>
    <row r="6" spans="1:4" x14ac:dyDescent="0.3">
      <c r="A6" s="50"/>
      <c r="B6" s="50" t="s">
        <v>170</v>
      </c>
      <c r="C6" s="51">
        <f>-'BS-FY22'!C36</f>
        <v>-49759.92</v>
      </c>
      <c r="D6" s="50" t="s">
        <v>171</v>
      </c>
    </row>
    <row r="7" spans="1:4" ht="15" thickBot="1" x14ac:dyDescent="0.35">
      <c r="C7" s="47">
        <f>SUM(C4:C6)</f>
        <v>-87053429.769999951</v>
      </c>
    </row>
    <row r="8" spans="1:4" ht="15" thickTop="1" x14ac:dyDescent="0.3">
      <c r="B8" s="42" t="s">
        <v>162</v>
      </c>
    </row>
    <row r="9" spans="1:4" x14ac:dyDescent="0.3">
      <c r="B9" t="s">
        <v>161</v>
      </c>
      <c r="C9" s="32">
        <f>'BS-FY23'!C15-'BS-FY22'!C18</f>
        <v>56691221.849999994</v>
      </c>
    </row>
    <row r="10" spans="1:4" ht="15" thickBot="1" x14ac:dyDescent="0.35">
      <c r="C10" s="47">
        <f>C9</f>
        <v>56691221.849999994</v>
      </c>
    </row>
    <row r="11" spans="1:4" ht="15" thickTop="1" x14ac:dyDescent="0.3">
      <c r="B11" s="42" t="s">
        <v>163</v>
      </c>
    </row>
    <row r="12" spans="1:4" x14ac:dyDescent="0.3">
      <c r="B12" t="s">
        <v>164</v>
      </c>
      <c r="C12" s="32">
        <f>'BS-FY22'!F15-'BS-FY23'!F12</f>
        <v>5215013.7200000007</v>
      </c>
    </row>
    <row r="13" spans="1:4" x14ac:dyDescent="0.3">
      <c r="B13" t="s">
        <v>13</v>
      </c>
      <c r="C13" s="32">
        <f>'BS-FY22'!E22-'BS-FY23'!E19</f>
        <v>0</v>
      </c>
    </row>
    <row r="14" spans="1:4" ht="15" thickBot="1" x14ac:dyDescent="0.35">
      <c r="C14" s="47">
        <f>C13+C12</f>
        <v>5215013.7200000007</v>
      </c>
    </row>
    <row r="15" spans="1:4" ht="15" thickTop="1" x14ac:dyDescent="0.3"/>
    <row r="17" spans="2:3" x14ac:dyDescent="0.3">
      <c r="B17" s="42" t="s">
        <v>165</v>
      </c>
      <c r="C17" s="45">
        <f>C14+C10+C7</f>
        <v>-25147194.199999958</v>
      </c>
    </row>
    <row r="19" spans="2:3" x14ac:dyDescent="0.3">
      <c r="B19" t="s">
        <v>169</v>
      </c>
      <c r="C19" s="32">
        <f>'BS-FY22'!E28+'BS-FY22'!E29</f>
        <v>588449.69999999995</v>
      </c>
    </row>
    <row r="20" spans="2:3" x14ac:dyDescent="0.3">
      <c r="B20" t="s">
        <v>168</v>
      </c>
      <c r="C20" s="32">
        <f>'BS-FY23'!E25+'BS-FY23'!E26</f>
        <v>95275.24</v>
      </c>
    </row>
    <row r="21" spans="2:3" x14ac:dyDescent="0.3">
      <c r="B21" t="s">
        <v>166</v>
      </c>
      <c r="C21" s="32">
        <f>C20-C19</f>
        <v>-493174.45999999996</v>
      </c>
    </row>
    <row r="22" spans="2:3" x14ac:dyDescent="0.3">
      <c r="B22" s="48" t="s">
        <v>167</v>
      </c>
      <c r="C22" s="49">
        <f>C21-C17</f>
        <v>24654019.739999957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AD20-4939-4E99-B18D-917C746371A7}">
  <dimension ref="A1:G38"/>
  <sheetViews>
    <sheetView zoomScale="144" workbookViewId="0">
      <selection activeCell="B16" sqref="B16:B19"/>
    </sheetView>
  </sheetViews>
  <sheetFormatPr defaultColWidth="8.77734375" defaultRowHeight="14.4" x14ac:dyDescent="0.3"/>
  <cols>
    <col min="1" max="1" width="39.44140625" bestFit="1" customWidth="1"/>
    <col min="2" max="2" width="13.109375" style="32" bestFit="1" customWidth="1"/>
    <col min="3" max="3" width="14.6640625" style="32" bestFit="1" customWidth="1"/>
    <col min="4" max="4" width="38.44140625" bestFit="1" customWidth="1"/>
    <col min="5" max="5" width="13.109375" style="32" bestFit="1" customWidth="1"/>
    <col min="6" max="6" width="14.6640625" style="32" bestFit="1" customWidth="1"/>
    <col min="7" max="7" width="11.109375" bestFit="1" customWidth="1"/>
  </cols>
  <sheetData>
    <row r="1" spans="1:7" x14ac:dyDescent="0.3">
      <c r="A1" s="7" t="s">
        <v>40</v>
      </c>
      <c r="B1" s="25"/>
      <c r="C1" s="25"/>
      <c r="D1" s="6"/>
      <c r="E1" s="25"/>
      <c r="F1" s="25"/>
    </row>
    <row r="2" spans="1:7" ht="15.6" x14ac:dyDescent="0.3">
      <c r="A2" s="59" t="s">
        <v>41</v>
      </c>
      <c r="B2" s="59"/>
      <c r="C2" s="59"/>
      <c r="D2" s="6"/>
      <c r="E2" s="25"/>
      <c r="F2" s="25"/>
    </row>
    <row r="3" spans="1:7" x14ac:dyDescent="0.3">
      <c r="A3" s="54" t="s">
        <v>42</v>
      </c>
      <c r="B3" s="54"/>
      <c r="C3" s="54"/>
      <c r="D3" s="6"/>
      <c r="E3" s="25"/>
      <c r="F3" s="25"/>
    </row>
    <row r="4" spans="1:7" x14ac:dyDescent="0.3">
      <c r="A4" s="54" t="s">
        <v>43</v>
      </c>
      <c r="B4" s="54"/>
      <c r="C4" s="54"/>
      <c r="D4" s="6"/>
      <c r="E4" s="25"/>
      <c r="F4" s="25"/>
    </row>
    <row r="5" spans="1:7" x14ac:dyDescent="0.3">
      <c r="A5" s="54" t="s">
        <v>44</v>
      </c>
      <c r="B5" s="54"/>
      <c r="C5" s="54"/>
      <c r="D5" s="6"/>
      <c r="E5" s="25"/>
      <c r="F5" s="25"/>
    </row>
    <row r="6" spans="1:7" x14ac:dyDescent="0.3">
      <c r="A6" s="54" t="s">
        <v>45</v>
      </c>
      <c r="B6" s="54"/>
      <c r="C6" s="54"/>
      <c r="D6" s="6"/>
      <c r="E6" s="25"/>
      <c r="F6" s="25"/>
    </row>
    <row r="7" spans="1:7" x14ac:dyDescent="0.3">
      <c r="A7" s="60" t="s">
        <v>46</v>
      </c>
      <c r="B7" s="60"/>
      <c r="C7" s="60"/>
      <c r="D7" s="6"/>
      <c r="E7" s="25"/>
      <c r="F7" s="25"/>
    </row>
    <row r="8" spans="1:7" ht="15.6" x14ac:dyDescent="0.3">
      <c r="A8" s="53" t="s">
        <v>0</v>
      </c>
      <c r="B8" s="53"/>
      <c r="C8" s="53"/>
      <c r="D8" s="6"/>
      <c r="E8" s="25"/>
      <c r="F8" s="25"/>
    </row>
    <row r="9" spans="1:7" x14ac:dyDescent="0.3">
      <c r="A9" s="54" t="s">
        <v>47</v>
      </c>
      <c r="B9" s="54"/>
      <c r="C9" s="54"/>
      <c r="D9" s="6"/>
      <c r="E9" s="25"/>
      <c r="F9" s="25"/>
    </row>
    <row r="10" spans="1:7" x14ac:dyDescent="0.3">
      <c r="A10" s="8" t="s">
        <v>48</v>
      </c>
      <c r="B10" s="56" t="s">
        <v>41</v>
      </c>
      <c r="C10" s="56"/>
      <c r="D10" s="8" t="s">
        <v>48</v>
      </c>
      <c r="E10" s="56" t="s">
        <v>41</v>
      </c>
      <c r="F10" s="56"/>
    </row>
    <row r="11" spans="1:7" x14ac:dyDescent="0.3">
      <c r="A11" s="1" t="s">
        <v>1</v>
      </c>
      <c r="B11" s="58" t="s">
        <v>49</v>
      </c>
      <c r="C11" s="58"/>
      <c r="D11" s="1" t="s">
        <v>2</v>
      </c>
      <c r="E11" s="58" t="s">
        <v>49</v>
      </c>
      <c r="F11" s="58"/>
    </row>
    <row r="12" spans="1:7" x14ac:dyDescent="0.3">
      <c r="A12" s="9" t="s">
        <v>3</v>
      </c>
      <c r="B12" s="26"/>
      <c r="C12" s="27">
        <v>128276873.19</v>
      </c>
      <c r="D12" s="2" t="s">
        <v>4</v>
      </c>
      <c r="E12" s="26"/>
      <c r="F12" s="33">
        <v>11127106.09</v>
      </c>
    </row>
    <row r="13" spans="1:7" x14ac:dyDescent="0.3">
      <c r="A13" s="10" t="s">
        <v>5</v>
      </c>
      <c r="B13" s="26">
        <v>83276873.189999998</v>
      </c>
      <c r="C13" s="28"/>
      <c r="D13" s="3" t="s">
        <v>50</v>
      </c>
      <c r="E13" s="26">
        <v>20607</v>
      </c>
      <c r="F13" s="33"/>
    </row>
    <row r="14" spans="1:7" x14ac:dyDescent="0.3">
      <c r="A14" s="11" t="s">
        <v>6</v>
      </c>
      <c r="B14" s="29">
        <v>45000000</v>
      </c>
      <c r="C14" s="28"/>
      <c r="D14" s="3" t="s">
        <v>51</v>
      </c>
      <c r="E14" s="26">
        <v>230298.95</v>
      </c>
      <c r="F14" s="33"/>
      <c r="G14" s="40"/>
    </row>
    <row r="15" spans="1:7" x14ac:dyDescent="0.3">
      <c r="A15" s="9" t="s">
        <v>8</v>
      </c>
      <c r="B15" s="26"/>
      <c r="C15" s="28">
        <v>117173869.20999999</v>
      </c>
      <c r="D15" s="3" t="s">
        <v>52</v>
      </c>
      <c r="E15" s="26">
        <v>1925701</v>
      </c>
      <c r="F15" s="33"/>
    </row>
    <row r="16" spans="1:7" x14ac:dyDescent="0.3">
      <c r="A16" s="10" t="s">
        <v>10</v>
      </c>
      <c r="B16" s="26">
        <v>56768712.659999996</v>
      </c>
      <c r="C16" s="28"/>
      <c r="D16" s="3" t="s">
        <v>7</v>
      </c>
      <c r="E16" s="26">
        <v>5167544.04</v>
      </c>
      <c r="F16" s="33"/>
    </row>
    <row r="17" spans="1:6" x14ac:dyDescent="0.3">
      <c r="A17" s="10" t="s">
        <v>11</v>
      </c>
      <c r="B17" s="26">
        <v>5452024.1200000001</v>
      </c>
      <c r="C17" s="28"/>
      <c r="D17" s="4" t="s">
        <v>9</v>
      </c>
      <c r="E17" s="29">
        <v>3782955.1</v>
      </c>
      <c r="F17" s="33"/>
    </row>
    <row r="18" spans="1:6" x14ac:dyDescent="0.3">
      <c r="A18" s="10" t="s">
        <v>12</v>
      </c>
      <c r="B18" s="26">
        <v>39351856.43</v>
      </c>
      <c r="C18" s="28"/>
      <c r="D18" s="5" t="s">
        <v>13</v>
      </c>
      <c r="E18" s="26"/>
      <c r="F18" s="33">
        <v>1000</v>
      </c>
    </row>
    <row r="19" spans="1:6" x14ac:dyDescent="0.3">
      <c r="A19" s="11" t="s">
        <v>53</v>
      </c>
      <c r="B19" s="29">
        <v>15601276</v>
      </c>
      <c r="C19" s="28"/>
      <c r="D19" s="4" t="s">
        <v>15</v>
      </c>
      <c r="E19" s="29">
        <v>1000</v>
      </c>
      <c r="F19" s="33"/>
    </row>
    <row r="20" spans="1:6" x14ac:dyDescent="0.3">
      <c r="A20" s="9" t="s">
        <v>14</v>
      </c>
      <c r="B20" s="26"/>
      <c r="C20" s="28">
        <v>173663855.78</v>
      </c>
      <c r="D20" s="5" t="s">
        <v>17</v>
      </c>
      <c r="E20" s="26"/>
      <c r="F20" s="33">
        <v>407986492.08999997</v>
      </c>
    </row>
    <row r="21" spans="1:6" x14ac:dyDescent="0.3">
      <c r="A21" s="10" t="s">
        <v>16</v>
      </c>
      <c r="B21" s="26">
        <v>3564878.71</v>
      </c>
      <c r="C21" s="28"/>
      <c r="D21" s="3" t="s">
        <v>19</v>
      </c>
      <c r="E21" s="26">
        <v>1294249.3999999999</v>
      </c>
      <c r="F21" s="33"/>
    </row>
    <row r="22" spans="1:6" x14ac:dyDescent="0.3">
      <c r="A22" s="10" t="s">
        <v>18</v>
      </c>
      <c r="B22" s="26">
        <v>27753872.59</v>
      </c>
      <c r="C22" s="28"/>
      <c r="D22" s="3" t="s">
        <v>21</v>
      </c>
      <c r="E22" s="26">
        <v>70235053.609999999</v>
      </c>
      <c r="F22" s="33"/>
    </row>
    <row r="23" spans="1:6" x14ac:dyDescent="0.3">
      <c r="A23" s="10" t="s">
        <v>20</v>
      </c>
      <c r="B23" s="26">
        <v>134298560.28999999</v>
      </c>
      <c r="C23" s="28"/>
      <c r="D23" s="3" t="s">
        <v>23</v>
      </c>
      <c r="E23" s="26">
        <v>-5562784.0300000003</v>
      </c>
      <c r="F23" s="33"/>
    </row>
    <row r="24" spans="1:6" x14ac:dyDescent="0.3">
      <c r="A24" s="10" t="s">
        <v>22</v>
      </c>
      <c r="B24" s="26">
        <v>3415933.13</v>
      </c>
      <c r="C24" s="28"/>
      <c r="D24" s="3" t="s">
        <v>25</v>
      </c>
      <c r="E24" s="26">
        <v>326573441.70999998</v>
      </c>
      <c r="F24" s="33"/>
    </row>
    <row r="25" spans="1:6" x14ac:dyDescent="0.3">
      <c r="A25" s="10" t="s">
        <v>24</v>
      </c>
      <c r="B25" s="26">
        <v>1377448.52</v>
      </c>
      <c r="C25" s="28"/>
      <c r="D25" s="3" t="s">
        <v>26</v>
      </c>
      <c r="E25" s="26">
        <v>14088</v>
      </c>
      <c r="F25" s="33"/>
    </row>
    <row r="26" spans="1:6" x14ac:dyDescent="0.3">
      <c r="A26" s="11" t="s">
        <v>54</v>
      </c>
      <c r="B26" s="29">
        <v>3253162.54</v>
      </c>
      <c r="C26" s="28"/>
      <c r="D26" s="3" t="s">
        <v>27</v>
      </c>
      <c r="E26" s="26">
        <v>81187.240000000005</v>
      </c>
      <c r="F26" s="33"/>
    </row>
    <row r="27" spans="1:6" x14ac:dyDescent="0.3">
      <c r="A27" s="9" t="s">
        <v>29</v>
      </c>
      <c r="B27" s="26"/>
      <c r="C27" s="28"/>
      <c r="D27" s="3" t="s">
        <v>55</v>
      </c>
      <c r="E27" s="26">
        <v>4794273</v>
      </c>
      <c r="F27" s="33"/>
    </row>
    <row r="28" spans="1:6" x14ac:dyDescent="0.3">
      <c r="A28" s="9" t="s">
        <v>31</v>
      </c>
      <c r="B28" s="26"/>
      <c r="C28" s="28"/>
      <c r="D28" s="4" t="s">
        <v>28</v>
      </c>
      <c r="E28" s="26">
        <v>500000</v>
      </c>
      <c r="F28" s="33"/>
    </row>
    <row r="29" spans="1:6" x14ac:dyDescent="0.3">
      <c r="A29" s="11" t="s">
        <v>32</v>
      </c>
      <c r="B29" s="26"/>
      <c r="C29" s="28"/>
      <c r="D29" s="4" t="s">
        <v>56</v>
      </c>
      <c r="E29" s="26">
        <v>4184973</v>
      </c>
      <c r="F29" s="33"/>
    </row>
    <row r="30" spans="1:6" x14ac:dyDescent="0.3">
      <c r="A30" s="11" t="s">
        <v>33</v>
      </c>
      <c r="B30" s="26">
        <v>24656137.640000001</v>
      </c>
      <c r="C30" s="28"/>
      <c r="D30" s="4" t="s">
        <v>30</v>
      </c>
      <c r="E30" s="26">
        <v>4008435</v>
      </c>
      <c r="F30" s="33"/>
    </row>
    <row r="31" spans="1:6" x14ac:dyDescent="0.3">
      <c r="A31" s="11" t="s">
        <v>35</v>
      </c>
      <c r="B31" s="29">
        <v>24656137.640000001</v>
      </c>
      <c r="C31" s="28"/>
      <c r="D31" s="4" t="s">
        <v>34</v>
      </c>
      <c r="E31" s="26">
        <v>986893.28</v>
      </c>
      <c r="F31" s="33"/>
    </row>
    <row r="32" spans="1:6" x14ac:dyDescent="0.3">
      <c r="A32" s="6"/>
      <c r="B32" s="25"/>
      <c r="C32" s="25"/>
      <c r="D32" s="4" t="s">
        <v>36</v>
      </c>
      <c r="E32" s="26">
        <v>225677.71</v>
      </c>
      <c r="F32" s="33"/>
    </row>
    <row r="33" spans="1:6" x14ac:dyDescent="0.3">
      <c r="A33" s="6"/>
      <c r="B33" s="25"/>
      <c r="C33" s="25"/>
      <c r="D33" s="4" t="s">
        <v>57</v>
      </c>
      <c r="E33" s="26">
        <v>19185.46</v>
      </c>
      <c r="F33" s="33"/>
    </row>
    <row r="34" spans="1:6" x14ac:dyDescent="0.3">
      <c r="A34" s="6"/>
      <c r="B34" s="25"/>
      <c r="C34" s="25"/>
      <c r="D34" s="4" t="s">
        <v>58</v>
      </c>
      <c r="E34" s="26">
        <v>1099</v>
      </c>
      <c r="F34" s="33"/>
    </row>
    <row r="35" spans="1:6" x14ac:dyDescent="0.3">
      <c r="A35" s="6"/>
      <c r="B35" s="25"/>
      <c r="C35" s="25"/>
      <c r="D35" s="4" t="s">
        <v>59</v>
      </c>
      <c r="E35" s="26">
        <v>586263</v>
      </c>
      <c r="F35" s="33"/>
    </row>
    <row r="36" spans="1:6" x14ac:dyDescent="0.3">
      <c r="A36" s="6"/>
      <c r="B36" s="25"/>
      <c r="C36" s="25"/>
      <c r="D36" s="4" t="s">
        <v>37</v>
      </c>
      <c r="E36" s="29">
        <v>44456.71</v>
      </c>
      <c r="F36" s="33"/>
    </row>
    <row r="37" spans="1:6" x14ac:dyDescent="0.3">
      <c r="A37" s="6"/>
      <c r="B37" s="25"/>
      <c r="C37" s="25"/>
      <c r="D37" s="5" t="s">
        <v>38</v>
      </c>
      <c r="E37" s="26"/>
      <c r="F37" s="33"/>
    </row>
    <row r="38" spans="1:6" x14ac:dyDescent="0.3">
      <c r="A38" s="12" t="s">
        <v>39</v>
      </c>
      <c r="B38" s="30"/>
      <c r="C38" s="31">
        <v>419114598.18000001</v>
      </c>
      <c r="D38" s="13" t="s">
        <v>39</v>
      </c>
      <c r="E38" s="30"/>
      <c r="F38" s="34">
        <v>419114598.18000001</v>
      </c>
    </row>
  </sheetData>
  <mergeCells count="12">
    <mergeCell ref="A7:C7"/>
    <mergeCell ref="A2:C2"/>
    <mergeCell ref="A3:C3"/>
    <mergeCell ref="A4:C4"/>
    <mergeCell ref="A5:C5"/>
    <mergeCell ref="A6:C6"/>
    <mergeCell ref="A8:C8"/>
    <mergeCell ref="A9:C9"/>
    <mergeCell ref="B10:C10"/>
    <mergeCell ref="B11:C11"/>
    <mergeCell ref="E10:F10"/>
    <mergeCell ref="E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8526A-16C8-6B44-A185-DE849A934E8F}">
  <dimension ref="A1:F40"/>
  <sheetViews>
    <sheetView topLeftCell="A13" zoomScale="150" workbookViewId="0">
      <selection activeCell="E4" sqref="E1:F1048576"/>
    </sheetView>
  </sheetViews>
  <sheetFormatPr defaultColWidth="8.77734375" defaultRowHeight="14.4" x14ac:dyDescent="0.3"/>
  <cols>
    <col min="1" max="1" width="46.33203125" bestFit="1" customWidth="1"/>
    <col min="2" max="2" width="12.33203125" style="32" bestFit="1" customWidth="1"/>
    <col min="3" max="3" width="14.6640625" style="32" bestFit="1" customWidth="1"/>
    <col min="4" max="4" width="38.44140625" bestFit="1" customWidth="1"/>
    <col min="5" max="5" width="13.109375" style="32" bestFit="1" customWidth="1"/>
    <col min="6" max="6" width="14.6640625" style="32" bestFit="1" customWidth="1"/>
  </cols>
  <sheetData>
    <row r="1" spans="1:6" x14ac:dyDescent="0.3">
      <c r="A1" s="7" t="s">
        <v>40</v>
      </c>
      <c r="B1" s="25"/>
      <c r="C1" s="25"/>
      <c r="D1" s="6"/>
      <c r="E1" s="25"/>
      <c r="F1" s="25"/>
    </row>
    <row r="2" spans="1:6" ht="15.6" x14ac:dyDescent="0.3">
      <c r="A2" s="59" t="s">
        <v>142</v>
      </c>
      <c r="B2" s="59"/>
      <c r="C2" s="59"/>
      <c r="D2" s="6"/>
      <c r="E2" s="25"/>
      <c r="F2" s="25"/>
    </row>
    <row r="3" spans="1:6" x14ac:dyDescent="0.3">
      <c r="A3" s="54" t="s">
        <v>143</v>
      </c>
      <c r="B3" s="54"/>
      <c r="C3" s="54"/>
      <c r="D3" s="6"/>
      <c r="E3" s="25"/>
      <c r="F3" s="25"/>
    </row>
    <row r="4" spans="1:6" x14ac:dyDescent="0.3">
      <c r="A4" s="54" t="s">
        <v>43</v>
      </c>
      <c r="B4" s="54"/>
      <c r="C4" s="54"/>
      <c r="D4" s="6"/>
      <c r="E4" s="25"/>
      <c r="F4" s="25"/>
    </row>
    <row r="5" spans="1:6" x14ac:dyDescent="0.3">
      <c r="A5" s="54" t="s">
        <v>44</v>
      </c>
      <c r="B5" s="54"/>
      <c r="C5" s="54"/>
      <c r="D5" s="6"/>
      <c r="E5" s="25"/>
      <c r="F5" s="25"/>
    </row>
    <row r="6" spans="1:6" x14ac:dyDescent="0.3">
      <c r="A6" s="54" t="s">
        <v>45</v>
      </c>
      <c r="B6" s="54"/>
      <c r="C6" s="54"/>
      <c r="D6" s="6"/>
      <c r="E6" s="25"/>
      <c r="F6" s="25"/>
    </row>
    <row r="7" spans="1:6" x14ac:dyDescent="0.3">
      <c r="A7" s="54" t="s">
        <v>144</v>
      </c>
      <c r="B7" s="54"/>
      <c r="C7" s="54"/>
      <c r="D7" s="6"/>
      <c r="E7" s="25"/>
      <c r="F7" s="25"/>
    </row>
    <row r="8" spans="1:6" x14ac:dyDescent="0.3">
      <c r="A8" s="54" t="s">
        <v>145</v>
      </c>
      <c r="B8" s="54"/>
      <c r="C8" s="54"/>
      <c r="D8" s="6"/>
      <c r="E8" s="25"/>
      <c r="F8" s="25"/>
    </row>
    <row r="9" spans="1:6" x14ac:dyDescent="0.3">
      <c r="A9" s="54" t="s">
        <v>146</v>
      </c>
      <c r="B9" s="54"/>
      <c r="C9" s="54"/>
      <c r="D9" s="6"/>
      <c r="E9" s="25"/>
      <c r="F9" s="25"/>
    </row>
    <row r="10" spans="1:6" x14ac:dyDescent="0.3">
      <c r="A10" s="60" t="s">
        <v>46</v>
      </c>
      <c r="B10" s="60"/>
      <c r="C10" s="60"/>
      <c r="D10" s="6"/>
      <c r="E10" s="25"/>
      <c r="F10" s="25"/>
    </row>
    <row r="11" spans="1:6" ht="15.6" x14ac:dyDescent="0.3">
      <c r="A11" s="53" t="s">
        <v>0</v>
      </c>
      <c r="B11" s="53"/>
      <c r="C11" s="53"/>
      <c r="D11" s="6"/>
      <c r="E11" s="25"/>
      <c r="F11" s="25"/>
    </row>
    <row r="12" spans="1:6" x14ac:dyDescent="0.3">
      <c r="A12" s="60" t="s">
        <v>147</v>
      </c>
      <c r="B12" s="60"/>
      <c r="C12" s="60"/>
      <c r="D12" s="6"/>
      <c r="E12" s="25"/>
      <c r="F12" s="25"/>
    </row>
    <row r="13" spans="1:6" x14ac:dyDescent="0.3">
      <c r="A13" s="8" t="s">
        <v>48</v>
      </c>
      <c r="B13" s="56" t="s">
        <v>142</v>
      </c>
      <c r="C13" s="56"/>
      <c r="D13" s="8" t="s">
        <v>48</v>
      </c>
      <c r="E13" s="56" t="s">
        <v>142</v>
      </c>
      <c r="F13" s="56"/>
    </row>
    <row r="14" spans="1:6" x14ac:dyDescent="0.3">
      <c r="A14" s="1" t="s">
        <v>1</v>
      </c>
      <c r="B14" s="58" t="s">
        <v>148</v>
      </c>
      <c r="C14" s="58"/>
      <c r="D14" s="1" t="s">
        <v>2</v>
      </c>
      <c r="E14" s="58" t="s">
        <v>148</v>
      </c>
      <c r="F14" s="58"/>
    </row>
    <row r="15" spans="1:6" x14ac:dyDescent="0.3">
      <c r="A15" s="9" t="s">
        <v>3</v>
      </c>
      <c r="B15" s="26"/>
      <c r="C15" s="27">
        <v>86346064.769999996</v>
      </c>
      <c r="D15" s="2" t="s">
        <v>4</v>
      </c>
      <c r="E15" s="26"/>
      <c r="F15" s="33">
        <v>16342119.810000001</v>
      </c>
    </row>
    <row r="16" spans="1:6" x14ac:dyDescent="0.3">
      <c r="A16" s="10" t="s">
        <v>5</v>
      </c>
      <c r="B16" s="26">
        <v>41346064.770000003</v>
      </c>
      <c r="C16" s="28"/>
      <c r="D16" s="3" t="s">
        <v>149</v>
      </c>
      <c r="E16" s="26">
        <v>2664914</v>
      </c>
      <c r="F16" s="33"/>
    </row>
    <row r="17" spans="1:6" x14ac:dyDescent="0.3">
      <c r="A17" s="11" t="s">
        <v>6</v>
      </c>
      <c r="B17" s="29">
        <v>45000000</v>
      </c>
      <c r="C17" s="28"/>
      <c r="D17" s="3" t="s">
        <v>7</v>
      </c>
      <c r="E17" s="26">
        <v>7298866</v>
      </c>
      <c r="F17" s="33"/>
    </row>
    <row r="18" spans="1:6" x14ac:dyDescent="0.3">
      <c r="A18" s="9" t="s">
        <v>8</v>
      </c>
      <c r="B18" s="26"/>
      <c r="C18" s="28">
        <v>60482647.359999999</v>
      </c>
      <c r="D18" s="4" t="s">
        <v>9</v>
      </c>
      <c r="E18" s="26">
        <v>5993495.8600000003</v>
      </c>
      <c r="F18" s="33"/>
    </row>
    <row r="19" spans="1:6" x14ac:dyDescent="0.3">
      <c r="A19" s="10" t="s">
        <v>10</v>
      </c>
      <c r="B19" s="26">
        <v>42884065.890000001</v>
      </c>
      <c r="C19" s="28"/>
      <c r="D19" s="4" t="s">
        <v>150</v>
      </c>
      <c r="E19" s="26">
        <v>15146</v>
      </c>
      <c r="F19" s="33"/>
    </row>
    <row r="20" spans="1:6" x14ac:dyDescent="0.3">
      <c r="A20" s="10" t="s">
        <v>11</v>
      </c>
      <c r="B20" s="26">
        <v>8581493.3599999994</v>
      </c>
      <c r="C20" s="28"/>
      <c r="D20" s="4" t="s">
        <v>151</v>
      </c>
      <c r="E20" s="29">
        <v>369697.95</v>
      </c>
      <c r="F20" s="33"/>
    </row>
    <row r="21" spans="1:6" x14ac:dyDescent="0.3">
      <c r="A21" s="10" t="s">
        <v>12</v>
      </c>
      <c r="B21" s="29">
        <v>9017088.1099999994</v>
      </c>
      <c r="C21" s="28"/>
      <c r="D21" s="5" t="s">
        <v>13</v>
      </c>
      <c r="E21" s="26"/>
      <c r="F21" s="33">
        <v>1000</v>
      </c>
    </row>
    <row r="22" spans="1:6" x14ac:dyDescent="0.3">
      <c r="A22" s="9" t="s">
        <v>14</v>
      </c>
      <c r="B22" s="26"/>
      <c r="C22" s="28">
        <v>115859464.05</v>
      </c>
      <c r="D22" s="4" t="s">
        <v>15</v>
      </c>
      <c r="E22" s="29">
        <v>1000</v>
      </c>
      <c r="F22" s="33"/>
    </row>
    <row r="23" spans="1:6" x14ac:dyDescent="0.3">
      <c r="A23" s="10" t="s">
        <v>16</v>
      </c>
      <c r="B23" s="26">
        <v>-1992714.2</v>
      </c>
      <c r="C23" s="28"/>
      <c r="D23" s="5" t="s">
        <v>17</v>
      </c>
      <c r="E23" s="26"/>
      <c r="F23" s="33">
        <v>263671604.97</v>
      </c>
    </row>
    <row r="24" spans="1:6" x14ac:dyDescent="0.3">
      <c r="A24" s="10" t="s">
        <v>18</v>
      </c>
      <c r="B24" s="26">
        <v>25676102.010000002</v>
      </c>
      <c r="C24" s="28"/>
      <c r="D24" s="3" t="s">
        <v>19</v>
      </c>
      <c r="E24" s="26">
        <v>1448123.45</v>
      </c>
      <c r="F24" s="33"/>
    </row>
    <row r="25" spans="1:6" x14ac:dyDescent="0.3">
      <c r="A25" s="10" t="s">
        <v>20</v>
      </c>
      <c r="B25" s="26">
        <v>82805270.120000005</v>
      </c>
      <c r="C25" s="28"/>
      <c r="D25" s="3" t="s">
        <v>21</v>
      </c>
      <c r="E25" s="26">
        <v>13901453.91</v>
      </c>
      <c r="F25" s="33"/>
    </row>
    <row r="26" spans="1:6" x14ac:dyDescent="0.3">
      <c r="A26" s="10" t="s">
        <v>22</v>
      </c>
      <c r="B26" s="26">
        <v>3673296.66</v>
      </c>
      <c r="C26" s="28"/>
      <c r="D26" s="3" t="s">
        <v>23</v>
      </c>
      <c r="E26" s="26">
        <v>714054.45</v>
      </c>
      <c r="F26" s="33"/>
    </row>
    <row r="27" spans="1:6" x14ac:dyDescent="0.3">
      <c r="A27" s="10" t="s">
        <v>24</v>
      </c>
      <c r="B27" s="26">
        <v>1084850.76</v>
      </c>
      <c r="C27" s="28"/>
      <c r="D27" s="3" t="s">
        <v>25</v>
      </c>
      <c r="E27" s="26">
        <v>238608018.27000001</v>
      </c>
      <c r="F27" s="33"/>
    </row>
    <row r="28" spans="1:6" x14ac:dyDescent="0.3">
      <c r="A28" s="11" t="s">
        <v>152</v>
      </c>
      <c r="B28" s="26">
        <v>2585001</v>
      </c>
      <c r="C28" s="28"/>
      <c r="D28" s="3" t="s">
        <v>26</v>
      </c>
      <c r="E28" s="26">
        <v>24698</v>
      </c>
      <c r="F28" s="33"/>
    </row>
    <row r="29" spans="1:6" x14ac:dyDescent="0.3">
      <c r="A29" s="11" t="s">
        <v>153</v>
      </c>
      <c r="B29" s="26">
        <v>940000</v>
      </c>
      <c r="C29" s="28"/>
      <c r="D29" s="3" t="s">
        <v>27</v>
      </c>
      <c r="E29" s="26">
        <v>563751.69999999995</v>
      </c>
      <c r="F29" s="33"/>
    </row>
    <row r="30" spans="1:6" x14ac:dyDescent="0.3">
      <c r="A30" s="11" t="s">
        <v>54</v>
      </c>
      <c r="B30" s="29">
        <v>1087657.7</v>
      </c>
      <c r="C30" s="28"/>
      <c r="D30" s="4" t="s">
        <v>28</v>
      </c>
      <c r="E30" s="26">
        <v>500000</v>
      </c>
      <c r="F30" s="33"/>
    </row>
    <row r="31" spans="1:6" x14ac:dyDescent="0.3">
      <c r="A31" s="9" t="s">
        <v>29</v>
      </c>
      <c r="B31" s="26"/>
      <c r="C31" s="28"/>
      <c r="D31" s="4" t="s">
        <v>154</v>
      </c>
      <c r="E31" s="26">
        <v>3810828</v>
      </c>
      <c r="F31" s="33"/>
    </row>
    <row r="32" spans="1:6" x14ac:dyDescent="0.3">
      <c r="A32" s="9" t="s">
        <v>31</v>
      </c>
      <c r="B32" s="26"/>
      <c r="C32" s="28">
        <v>17276787.41</v>
      </c>
      <c r="D32" s="4" t="s">
        <v>30</v>
      </c>
      <c r="E32" s="26">
        <v>3070222</v>
      </c>
      <c r="F32" s="33"/>
    </row>
    <row r="33" spans="1:6" x14ac:dyDescent="0.3">
      <c r="A33" s="11" t="s">
        <v>32</v>
      </c>
      <c r="B33" s="26">
        <v>2117.36</v>
      </c>
      <c r="C33" s="28"/>
      <c r="D33" s="4" t="s">
        <v>155</v>
      </c>
      <c r="E33" s="26">
        <v>737234.95</v>
      </c>
      <c r="F33" s="33"/>
    </row>
    <row r="34" spans="1:6" x14ac:dyDescent="0.3">
      <c r="A34" s="11" t="s">
        <v>33</v>
      </c>
      <c r="B34" s="26">
        <v>16662632.050000001</v>
      </c>
      <c r="C34" s="28"/>
      <c r="D34" s="4" t="s">
        <v>34</v>
      </c>
      <c r="E34" s="26">
        <v>221538.01</v>
      </c>
      <c r="F34" s="33"/>
    </row>
    <row r="35" spans="1:6" x14ac:dyDescent="0.3">
      <c r="A35" s="11" t="s">
        <v>35</v>
      </c>
      <c r="B35" s="29">
        <v>612038</v>
      </c>
      <c r="C35" s="28"/>
      <c r="D35" s="4" t="s">
        <v>36</v>
      </c>
      <c r="E35" s="26">
        <v>41154.519999999997</v>
      </c>
      <c r="F35" s="33"/>
    </row>
    <row r="36" spans="1:6" x14ac:dyDescent="0.3">
      <c r="A36" s="21" t="s">
        <v>156</v>
      </c>
      <c r="B36" s="26"/>
      <c r="C36" s="28">
        <v>49759.92</v>
      </c>
      <c r="D36" s="4" t="s">
        <v>57</v>
      </c>
      <c r="E36" s="29">
        <v>2909</v>
      </c>
      <c r="F36" s="33"/>
    </row>
    <row r="37" spans="1:6" x14ac:dyDescent="0.3">
      <c r="A37" s="21" t="s">
        <v>157</v>
      </c>
      <c r="B37" s="26"/>
      <c r="C37" s="46">
        <v>1.27</v>
      </c>
      <c r="D37" s="22" t="s">
        <v>58</v>
      </c>
      <c r="E37" s="26">
        <v>1099</v>
      </c>
      <c r="F37" s="33"/>
    </row>
    <row r="38" spans="1:6" x14ac:dyDescent="0.3">
      <c r="A38" s="23"/>
      <c r="B38" s="30"/>
      <c r="C38" s="31"/>
      <c r="D38" s="24" t="s">
        <v>37</v>
      </c>
      <c r="E38" s="38">
        <v>26519.71</v>
      </c>
      <c r="F38" s="39"/>
    </row>
    <row r="39" spans="1:6" x14ac:dyDescent="0.3">
      <c r="A39" s="6"/>
      <c r="B39" s="25"/>
      <c r="C39" s="25"/>
      <c r="D39" s="2" t="s">
        <v>38</v>
      </c>
      <c r="E39" s="26"/>
      <c r="F39" s="33"/>
    </row>
    <row r="40" spans="1:6" x14ac:dyDescent="0.3">
      <c r="A40" s="12" t="s">
        <v>39</v>
      </c>
      <c r="B40" s="30"/>
      <c r="C40" s="31">
        <v>280014724.77999997</v>
      </c>
      <c r="D40" s="13" t="s">
        <v>39</v>
      </c>
      <c r="E40" s="30"/>
      <c r="F40" s="34">
        <v>280014724.77999997</v>
      </c>
    </row>
  </sheetData>
  <mergeCells count="15">
    <mergeCell ref="A7:C7"/>
    <mergeCell ref="A2:C2"/>
    <mergeCell ref="A3:C3"/>
    <mergeCell ref="A4:C4"/>
    <mergeCell ref="A5:C5"/>
    <mergeCell ref="A6:C6"/>
    <mergeCell ref="E13:F13"/>
    <mergeCell ref="B14:C14"/>
    <mergeCell ref="E14:F14"/>
    <mergeCell ref="A8:C8"/>
    <mergeCell ref="A9:C9"/>
    <mergeCell ref="A10:C10"/>
    <mergeCell ref="A11:C11"/>
    <mergeCell ref="A12:C12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P&amp;L-FY23</vt:lpstr>
      <vt:lpstr>CF-FY23</vt:lpstr>
      <vt:lpstr>BS-FY23</vt:lpstr>
      <vt:lpstr>BS-FY22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VERMA</dc:creator>
  <cp:lastModifiedBy>Shrey</cp:lastModifiedBy>
  <dcterms:created xsi:type="dcterms:W3CDTF">2024-02-06T12:03:25Z</dcterms:created>
  <dcterms:modified xsi:type="dcterms:W3CDTF">2024-02-28T06:47:05Z</dcterms:modified>
</cp:coreProperties>
</file>