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aron\SkyDrive\Docs\CUNY\Seminar June 2015\ny_teacher\code\"/>
    </mc:Choice>
  </mc:AlternateContent>
  <bookViews>
    <workbookView xWindow="2880" yWindow="0" windowWidth="22080" windowHeight="9972" activeTab="1"/>
  </bookViews>
  <sheets>
    <sheet name="practice data" sheetId="8" r:id="rId1"/>
    <sheet name="practice data w lr" sheetId="11" r:id="rId2"/>
    <sheet name="ny raw data" sheetId="2" r:id="rId3"/>
    <sheet name="Sheet3" sheetId="3" r:id="rId4"/>
    <sheet name="ny mod data" sheetId="7" r:id="rId5"/>
  </sheets>
  <definedNames>
    <definedName name="_xlnm._FilterDatabase" localSheetId="2" hidden="1">'ny raw data'!$A$4:$BA$4</definedName>
    <definedName name="solver_adj" localSheetId="0" hidden="1">'practice data'!$F$2:$G$4</definedName>
    <definedName name="solver_adj" localSheetId="1" hidden="1">'practice data w lr'!$M$31:$M$32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3</definedName>
    <definedName name="solver_eng" localSheetId="1" hidden="1">3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'practice data'!$F$2:$G$4</definedName>
    <definedName name="solver_lhs1" localSheetId="1" hidden="1">'practice data w lr'!$M$31:$M$32</definedName>
    <definedName name="solver_lhs2" localSheetId="0" hidden="1">'practice data'!$F$2:$G$4</definedName>
    <definedName name="solver_lhs2" localSheetId="1" hidden="1">'practice data w lr'!$M$31:$M$32</definedName>
    <definedName name="solver_lhs3" localSheetId="0" hidden="1">'practice data'!$F$2:$G$4</definedName>
    <definedName name="solver_lhs3" localSheetId="1" hidden="1">'practice data w lr'!$F$30:$G$32</definedName>
    <definedName name="solver_lhs4" localSheetId="0" hidden="1">'practice data'!$G$4</definedName>
    <definedName name="solver_lhs4" localSheetId="1" hidden="1">'practice data w lr'!$G$32</definedName>
    <definedName name="solver_lhs5" localSheetId="0" hidden="1">'practice data'!$G$4</definedName>
    <definedName name="solver_lhs5" localSheetId="1" hidden="1">'practice data w lr'!$G$32</definedName>
    <definedName name="solver_lhs6" localSheetId="0" hidden="1">'practice data'!$G$4</definedName>
    <definedName name="solver_lhs6" localSheetId="1" hidden="1">'practice data w lr'!$G$32</definedName>
    <definedName name="solver_lhs7" localSheetId="0" hidden="1">'practice data'!$G$4</definedName>
    <definedName name="solver_lhs7" localSheetId="1" hidden="1">'practice data w lr'!$G$32</definedName>
    <definedName name="solver_lhs8" localSheetId="0" hidden="1">'practice data'!$G$4</definedName>
    <definedName name="solver_lhs8" localSheetId="1" hidden="1">'practice data w lr'!$G$32</definedName>
    <definedName name="solver_lhs9" localSheetId="0" hidden="1">'practice data'!$G$4</definedName>
    <definedName name="solver_lhs9" localSheetId="1" hidden="1">'practice data w lr'!$G$32</definedName>
    <definedName name="solver_mip" localSheetId="0" hidden="1">2147483647</definedName>
    <definedName name="solver_mip" localSheetId="1" hidden="1">2147483647</definedName>
    <definedName name="solver_mni" localSheetId="0" hidden="1">600</definedName>
    <definedName name="solver_mni" localSheetId="1" hidden="1">60</definedName>
    <definedName name="solver_mrt" localSheetId="0" hidden="1">0.1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'practice data'!$K$67</definedName>
    <definedName name="solver_opt" localSheetId="1" hidden="1">'practice data w lr'!$N$95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el3" localSheetId="0" hidden="1">3</definedName>
    <definedName name="solver_rel3" localSheetId="1" hidden="1">3</definedName>
    <definedName name="solver_rel4" localSheetId="0" hidden="1">1</definedName>
    <definedName name="solver_rel4" localSheetId="1" hidden="1">1</definedName>
    <definedName name="solver_rel5" localSheetId="0" hidden="1">1</definedName>
    <definedName name="solver_rel5" localSheetId="1" hidden="1">1</definedName>
    <definedName name="solver_rel6" localSheetId="0" hidden="1">1</definedName>
    <definedName name="solver_rel6" localSheetId="1" hidden="1">1</definedName>
    <definedName name="solver_rel7" localSheetId="0" hidden="1">1</definedName>
    <definedName name="solver_rel7" localSheetId="1" hidden="1">1</definedName>
    <definedName name="solver_rel8" localSheetId="0" hidden="1">1</definedName>
    <definedName name="solver_rel8" localSheetId="1" hidden="1">1</definedName>
    <definedName name="solver_rel9" localSheetId="0" hidden="1">1</definedName>
    <definedName name="solver_rel9" localSheetId="1" hidden="1">1</definedName>
    <definedName name="solver_rhs1" localSheetId="0" hidden="1">10</definedName>
    <definedName name="solver_rhs1" localSheetId="1" hidden="1">5</definedName>
    <definedName name="solver_rhs2" localSheetId="0" hidden="1">-10</definedName>
    <definedName name="solver_rhs2" localSheetId="1" hidden="1">-5</definedName>
    <definedName name="solver_rhs3" localSheetId="0" hidden="1">-10</definedName>
    <definedName name="solver_rhs3" localSheetId="1" hidden="1">-10</definedName>
    <definedName name="solver_rhs4" localSheetId="0" hidden="1">10</definedName>
    <definedName name="solver_rhs4" localSheetId="1" hidden="1">10</definedName>
    <definedName name="solver_rhs5" localSheetId="0" hidden="1">10</definedName>
    <definedName name="solver_rhs5" localSheetId="1" hidden="1">10</definedName>
    <definedName name="solver_rhs6" localSheetId="0" hidden="1">10</definedName>
    <definedName name="solver_rhs6" localSheetId="1" hidden="1">10</definedName>
    <definedName name="solver_rhs7" localSheetId="0" hidden="1">10</definedName>
    <definedName name="solver_rhs7" localSheetId="1" hidden="1">10</definedName>
    <definedName name="solver_rhs8" localSheetId="0" hidden="1">10</definedName>
    <definedName name="solver_rhs8" localSheetId="1" hidden="1">10</definedName>
    <definedName name="solver_rhs9" localSheetId="0" hidden="1">10</definedName>
    <definedName name="solver_rhs9" localSheetId="1" hidden="1">10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 concurrentCalc="0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11" l="1"/>
  <c r="L35" i="11"/>
  <c r="N35" i="11"/>
  <c r="K36" i="11"/>
  <c r="L36" i="11"/>
  <c r="N36" i="11"/>
  <c r="K37" i="11"/>
  <c r="L37" i="11"/>
  <c r="N37" i="11"/>
  <c r="K38" i="11"/>
  <c r="L38" i="11"/>
  <c r="N38" i="11"/>
  <c r="K39" i="11"/>
  <c r="L39" i="11"/>
  <c r="N39" i="11"/>
  <c r="K40" i="11"/>
  <c r="L40" i="11"/>
  <c r="N40" i="11"/>
  <c r="K41" i="11"/>
  <c r="L41" i="11"/>
  <c r="N41" i="11"/>
  <c r="K42" i="11"/>
  <c r="L42" i="11"/>
  <c r="N42" i="11"/>
  <c r="K43" i="11"/>
  <c r="L43" i="11"/>
  <c r="N43" i="11"/>
  <c r="K44" i="11"/>
  <c r="L44" i="11"/>
  <c r="N44" i="11"/>
  <c r="K45" i="11"/>
  <c r="L45" i="11"/>
  <c r="N45" i="11"/>
  <c r="K46" i="11"/>
  <c r="L46" i="11"/>
  <c r="N46" i="11"/>
  <c r="K47" i="11"/>
  <c r="L47" i="11"/>
  <c r="N47" i="11"/>
  <c r="K48" i="11"/>
  <c r="L48" i="11"/>
  <c r="N48" i="11"/>
  <c r="K49" i="11"/>
  <c r="L49" i="11"/>
  <c r="N49" i="11"/>
  <c r="K50" i="11"/>
  <c r="L50" i="11"/>
  <c r="N50" i="11"/>
  <c r="K51" i="11"/>
  <c r="L51" i="11"/>
  <c r="N51" i="11"/>
  <c r="K52" i="11"/>
  <c r="L52" i="11"/>
  <c r="N52" i="11"/>
  <c r="K53" i="11"/>
  <c r="L53" i="11"/>
  <c r="N53" i="11"/>
  <c r="K54" i="11"/>
  <c r="L54" i="11"/>
  <c r="N54" i="11"/>
  <c r="K55" i="11"/>
  <c r="L55" i="11"/>
  <c r="N55" i="11"/>
  <c r="K56" i="11"/>
  <c r="L56" i="11"/>
  <c r="N56" i="11"/>
  <c r="K57" i="11"/>
  <c r="L57" i="11"/>
  <c r="N57" i="11"/>
  <c r="K58" i="11"/>
  <c r="L58" i="11"/>
  <c r="N58" i="11"/>
  <c r="K59" i="11"/>
  <c r="L59" i="11"/>
  <c r="N59" i="11"/>
  <c r="K60" i="11"/>
  <c r="L60" i="11"/>
  <c r="N60" i="11"/>
  <c r="K61" i="11"/>
  <c r="L61" i="11"/>
  <c r="N61" i="11"/>
  <c r="K62" i="11"/>
  <c r="L62" i="11"/>
  <c r="N62" i="11"/>
  <c r="K63" i="11"/>
  <c r="L63" i="11"/>
  <c r="N63" i="11"/>
  <c r="K64" i="11"/>
  <c r="L64" i="11"/>
  <c r="N64" i="11"/>
  <c r="K65" i="11"/>
  <c r="L65" i="11"/>
  <c r="N65" i="11"/>
  <c r="K66" i="11"/>
  <c r="L66" i="11"/>
  <c r="N66" i="11"/>
  <c r="K67" i="11"/>
  <c r="L67" i="11"/>
  <c r="N67" i="11"/>
  <c r="K68" i="11"/>
  <c r="L68" i="11"/>
  <c r="N68" i="11"/>
  <c r="K69" i="11"/>
  <c r="L69" i="11"/>
  <c r="N69" i="11"/>
  <c r="K70" i="11"/>
  <c r="L70" i="11"/>
  <c r="N70" i="11"/>
  <c r="K71" i="11"/>
  <c r="L71" i="11"/>
  <c r="N71" i="11"/>
  <c r="K72" i="11"/>
  <c r="L72" i="11"/>
  <c r="N72" i="11"/>
  <c r="K73" i="11"/>
  <c r="L73" i="11"/>
  <c r="N73" i="11"/>
  <c r="K74" i="11"/>
  <c r="L74" i="11"/>
  <c r="N74" i="11"/>
  <c r="K75" i="11"/>
  <c r="L75" i="11"/>
  <c r="M75" i="11"/>
  <c r="N75" i="11"/>
  <c r="K76" i="11"/>
  <c r="L76" i="11"/>
  <c r="M76" i="11"/>
  <c r="N76" i="11"/>
  <c r="K77" i="11"/>
  <c r="L77" i="11"/>
  <c r="M77" i="11"/>
  <c r="N77" i="11"/>
  <c r="K78" i="11"/>
  <c r="L78" i="11"/>
  <c r="M78" i="11"/>
  <c r="N78" i="11"/>
  <c r="K79" i="11"/>
  <c r="L79" i="11"/>
  <c r="M79" i="11"/>
  <c r="N79" i="11"/>
  <c r="K80" i="11"/>
  <c r="L80" i="11"/>
  <c r="M80" i="11"/>
  <c r="N80" i="11"/>
  <c r="K81" i="11"/>
  <c r="L81" i="11"/>
  <c r="M81" i="11"/>
  <c r="N81" i="11"/>
  <c r="K82" i="11"/>
  <c r="L82" i="11"/>
  <c r="M82" i="11"/>
  <c r="N82" i="11"/>
  <c r="K83" i="11"/>
  <c r="L83" i="11"/>
  <c r="M83" i="11"/>
  <c r="N83" i="11"/>
  <c r="K84" i="11"/>
  <c r="L84" i="11"/>
  <c r="M84" i="11"/>
  <c r="N84" i="11"/>
  <c r="K85" i="11"/>
  <c r="L85" i="11"/>
  <c r="M85" i="11"/>
  <c r="N85" i="11"/>
  <c r="K86" i="11"/>
  <c r="L86" i="11"/>
  <c r="M86" i="11"/>
  <c r="N86" i="11"/>
  <c r="K87" i="11"/>
  <c r="L87" i="11"/>
  <c r="M87" i="11"/>
  <c r="N87" i="11"/>
  <c r="K88" i="11"/>
  <c r="L88" i="11"/>
  <c r="M88" i="11"/>
  <c r="N88" i="11"/>
  <c r="K89" i="11"/>
  <c r="L89" i="11"/>
  <c r="M89" i="11"/>
  <c r="N89" i="11"/>
  <c r="K90" i="11"/>
  <c r="L90" i="11"/>
  <c r="M90" i="11"/>
  <c r="N90" i="11"/>
  <c r="K91" i="11"/>
  <c r="L91" i="11"/>
  <c r="M91" i="11"/>
  <c r="N91" i="11"/>
  <c r="K92" i="11"/>
  <c r="L92" i="11"/>
  <c r="M92" i="11"/>
  <c r="N92" i="11"/>
  <c r="K93" i="11"/>
  <c r="L93" i="11"/>
  <c r="M93" i="11"/>
  <c r="N93" i="11"/>
  <c r="K94" i="11"/>
  <c r="L94" i="11"/>
  <c r="M94" i="11"/>
  <c r="N9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N95" i="11"/>
  <c r="D95" i="11"/>
  <c r="D96" i="11"/>
  <c r="F35" i="11"/>
  <c r="E95" i="11"/>
  <c r="E96" i="11"/>
  <c r="G35" i="11"/>
  <c r="H35" i="11"/>
  <c r="I35" i="11"/>
  <c r="J35" i="11"/>
  <c r="F36" i="11"/>
  <c r="G36" i="11"/>
  <c r="H36" i="11"/>
  <c r="I36" i="11"/>
  <c r="J36" i="11"/>
  <c r="F37" i="11"/>
  <c r="G37" i="11"/>
  <c r="H37" i="11"/>
  <c r="I37" i="11"/>
  <c r="J37" i="11"/>
  <c r="F38" i="11"/>
  <c r="G38" i="11"/>
  <c r="H38" i="11"/>
  <c r="I38" i="11"/>
  <c r="J38" i="11"/>
  <c r="F39" i="11"/>
  <c r="G39" i="11"/>
  <c r="H39" i="11"/>
  <c r="I39" i="11"/>
  <c r="J39" i="11"/>
  <c r="F40" i="11"/>
  <c r="G40" i="11"/>
  <c r="H40" i="11"/>
  <c r="I40" i="11"/>
  <c r="J40" i="11"/>
  <c r="F41" i="11"/>
  <c r="G41" i="11"/>
  <c r="H41" i="11"/>
  <c r="I41" i="11"/>
  <c r="J41" i="11"/>
  <c r="F42" i="11"/>
  <c r="G42" i="11"/>
  <c r="H42" i="11"/>
  <c r="I42" i="11"/>
  <c r="J42" i="11"/>
  <c r="F43" i="11"/>
  <c r="G43" i="11"/>
  <c r="H43" i="11"/>
  <c r="I43" i="11"/>
  <c r="J43" i="11"/>
  <c r="F44" i="11"/>
  <c r="G44" i="11"/>
  <c r="H44" i="11"/>
  <c r="I44" i="11"/>
  <c r="J44" i="11"/>
  <c r="F45" i="11"/>
  <c r="G45" i="11"/>
  <c r="H45" i="11"/>
  <c r="I45" i="11"/>
  <c r="J45" i="11"/>
  <c r="F46" i="11"/>
  <c r="G46" i="11"/>
  <c r="H46" i="11"/>
  <c r="I46" i="11"/>
  <c r="J46" i="11"/>
  <c r="F47" i="11"/>
  <c r="G47" i="11"/>
  <c r="H47" i="11"/>
  <c r="I47" i="11"/>
  <c r="J47" i="11"/>
  <c r="F48" i="11"/>
  <c r="G48" i="11"/>
  <c r="H48" i="11"/>
  <c r="I48" i="11"/>
  <c r="J48" i="11"/>
  <c r="F49" i="11"/>
  <c r="G49" i="11"/>
  <c r="H49" i="11"/>
  <c r="I49" i="11"/>
  <c r="J49" i="11"/>
  <c r="F50" i="11"/>
  <c r="G50" i="11"/>
  <c r="H50" i="11"/>
  <c r="I50" i="11"/>
  <c r="J50" i="11"/>
  <c r="F51" i="11"/>
  <c r="G51" i="11"/>
  <c r="H51" i="11"/>
  <c r="I51" i="11"/>
  <c r="J51" i="11"/>
  <c r="F52" i="11"/>
  <c r="G52" i="11"/>
  <c r="H52" i="11"/>
  <c r="I52" i="11"/>
  <c r="J52" i="11"/>
  <c r="F53" i="11"/>
  <c r="G53" i="11"/>
  <c r="H53" i="11"/>
  <c r="I53" i="11"/>
  <c r="J53" i="11"/>
  <c r="F54" i="11"/>
  <c r="G54" i="11"/>
  <c r="H54" i="11"/>
  <c r="I54" i="11"/>
  <c r="J54" i="11"/>
  <c r="F55" i="11"/>
  <c r="G55" i="11"/>
  <c r="H55" i="11"/>
  <c r="I55" i="11"/>
  <c r="J55" i="11"/>
  <c r="F56" i="11"/>
  <c r="G56" i="11"/>
  <c r="H56" i="11"/>
  <c r="I56" i="11"/>
  <c r="J56" i="11"/>
  <c r="F57" i="11"/>
  <c r="G57" i="11"/>
  <c r="H57" i="11"/>
  <c r="I57" i="11"/>
  <c r="J57" i="11"/>
  <c r="F58" i="11"/>
  <c r="G58" i="11"/>
  <c r="H58" i="11"/>
  <c r="I58" i="11"/>
  <c r="J58" i="11"/>
  <c r="F59" i="11"/>
  <c r="G59" i="11"/>
  <c r="H59" i="11"/>
  <c r="I59" i="11"/>
  <c r="J59" i="11"/>
  <c r="F60" i="11"/>
  <c r="G60" i="11"/>
  <c r="H60" i="11"/>
  <c r="I60" i="11"/>
  <c r="J60" i="11"/>
  <c r="F61" i="11"/>
  <c r="G61" i="11"/>
  <c r="H61" i="11"/>
  <c r="I61" i="11"/>
  <c r="J61" i="11"/>
  <c r="F62" i="11"/>
  <c r="G62" i="11"/>
  <c r="H62" i="11"/>
  <c r="I62" i="11"/>
  <c r="J62" i="11"/>
  <c r="F63" i="11"/>
  <c r="G63" i="11"/>
  <c r="H63" i="11"/>
  <c r="I63" i="11"/>
  <c r="J63" i="11"/>
  <c r="F64" i="11"/>
  <c r="G64" i="11"/>
  <c r="H64" i="11"/>
  <c r="I64" i="11"/>
  <c r="J64" i="11"/>
  <c r="F65" i="11"/>
  <c r="G65" i="11"/>
  <c r="H65" i="11"/>
  <c r="I65" i="11"/>
  <c r="J65" i="11"/>
  <c r="F66" i="11"/>
  <c r="G66" i="11"/>
  <c r="H66" i="11"/>
  <c r="I66" i="11"/>
  <c r="J66" i="11"/>
  <c r="F67" i="11"/>
  <c r="G67" i="11"/>
  <c r="H67" i="11"/>
  <c r="I67" i="11"/>
  <c r="J67" i="11"/>
  <c r="F68" i="11"/>
  <c r="G68" i="11"/>
  <c r="H68" i="11"/>
  <c r="I68" i="11"/>
  <c r="J68" i="11"/>
  <c r="F69" i="11"/>
  <c r="G69" i="11"/>
  <c r="H69" i="11"/>
  <c r="I69" i="11"/>
  <c r="J69" i="11"/>
  <c r="F70" i="11"/>
  <c r="G70" i="11"/>
  <c r="H70" i="11"/>
  <c r="I70" i="11"/>
  <c r="J70" i="11"/>
  <c r="F71" i="11"/>
  <c r="G71" i="11"/>
  <c r="H71" i="11"/>
  <c r="I71" i="11"/>
  <c r="J71" i="11"/>
  <c r="F72" i="11"/>
  <c r="G72" i="11"/>
  <c r="H72" i="11"/>
  <c r="I72" i="11"/>
  <c r="J72" i="11"/>
  <c r="F73" i="11"/>
  <c r="G73" i="11"/>
  <c r="H73" i="11"/>
  <c r="I73" i="11"/>
  <c r="J73" i="11"/>
  <c r="F74" i="11"/>
  <c r="G74" i="11"/>
  <c r="H74" i="11"/>
  <c r="I74" i="11"/>
  <c r="J74" i="11"/>
  <c r="F75" i="11"/>
  <c r="G75" i="11"/>
  <c r="H75" i="11"/>
  <c r="I75" i="11"/>
  <c r="J75" i="11"/>
  <c r="F76" i="11"/>
  <c r="G76" i="11"/>
  <c r="H76" i="11"/>
  <c r="I76" i="11"/>
  <c r="J76" i="11"/>
  <c r="F77" i="11"/>
  <c r="G77" i="11"/>
  <c r="H77" i="11"/>
  <c r="I77" i="11"/>
  <c r="J77" i="11"/>
  <c r="F78" i="11"/>
  <c r="G78" i="11"/>
  <c r="H78" i="11"/>
  <c r="I78" i="11"/>
  <c r="J78" i="11"/>
  <c r="F79" i="11"/>
  <c r="G79" i="11"/>
  <c r="H79" i="11"/>
  <c r="I79" i="11"/>
  <c r="J79" i="11"/>
  <c r="F80" i="11"/>
  <c r="G80" i="11"/>
  <c r="H80" i="11"/>
  <c r="I80" i="11"/>
  <c r="J80" i="11"/>
  <c r="F81" i="11"/>
  <c r="G81" i="11"/>
  <c r="H81" i="11"/>
  <c r="I81" i="11"/>
  <c r="J81" i="11"/>
  <c r="F82" i="11"/>
  <c r="G82" i="11"/>
  <c r="H82" i="11"/>
  <c r="I82" i="11"/>
  <c r="J82" i="11"/>
  <c r="F83" i="11"/>
  <c r="G83" i="11"/>
  <c r="H83" i="11"/>
  <c r="I83" i="11"/>
  <c r="J83" i="11"/>
  <c r="F84" i="11"/>
  <c r="G84" i="11"/>
  <c r="H84" i="11"/>
  <c r="I84" i="11"/>
  <c r="J84" i="11"/>
  <c r="F85" i="11"/>
  <c r="G85" i="11"/>
  <c r="H85" i="11"/>
  <c r="I85" i="11"/>
  <c r="J85" i="11"/>
  <c r="F86" i="11"/>
  <c r="G86" i="11"/>
  <c r="H86" i="11"/>
  <c r="I86" i="11"/>
  <c r="J86" i="11"/>
  <c r="F87" i="11"/>
  <c r="G87" i="11"/>
  <c r="H87" i="11"/>
  <c r="I87" i="11"/>
  <c r="J87" i="11"/>
  <c r="F88" i="11"/>
  <c r="G88" i="11"/>
  <c r="H88" i="11"/>
  <c r="I88" i="11"/>
  <c r="J88" i="11"/>
  <c r="F89" i="11"/>
  <c r="G89" i="11"/>
  <c r="H89" i="11"/>
  <c r="I89" i="11"/>
  <c r="J89" i="11"/>
  <c r="F90" i="11"/>
  <c r="G90" i="11"/>
  <c r="H90" i="11"/>
  <c r="I90" i="11"/>
  <c r="J90" i="11"/>
  <c r="F91" i="11"/>
  <c r="G91" i="11"/>
  <c r="H91" i="11"/>
  <c r="I91" i="11"/>
  <c r="J91" i="11"/>
  <c r="F92" i="11"/>
  <c r="G92" i="11"/>
  <c r="H92" i="11"/>
  <c r="I92" i="11"/>
  <c r="J92" i="11"/>
  <c r="F93" i="11"/>
  <c r="G93" i="11"/>
  <c r="H93" i="11"/>
  <c r="I93" i="11"/>
  <c r="J93" i="11"/>
  <c r="F94" i="11"/>
  <c r="G94" i="11"/>
  <c r="H94" i="11"/>
  <c r="I94" i="11"/>
  <c r="J94" i="11"/>
  <c r="G96" i="11"/>
  <c r="F96" i="11"/>
  <c r="K95" i="11"/>
  <c r="J95" i="11"/>
  <c r="I95" i="11"/>
  <c r="H95" i="11"/>
  <c r="G95" i="11"/>
  <c r="F95" i="11"/>
  <c r="D67" i="8"/>
  <c r="D68" i="8"/>
  <c r="F13" i="8"/>
  <c r="E67" i="8"/>
  <c r="E68" i="8"/>
  <c r="G13" i="8"/>
  <c r="H13" i="8"/>
  <c r="I13" i="8"/>
  <c r="J13" i="8"/>
  <c r="K13" i="8"/>
  <c r="L13" i="8"/>
  <c r="F25" i="8"/>
  <c r="G25" i="8"/>
  <c r="H25" i="8"/>
  <c r="I25" i="8"/>
  <c r="J25" i="8"/>
  <c r="K25" i="8"/>
  <c r="L25" i="8"/>
  <c r="F8" i="8"/>
  <c r="G8" i="8"/>
  <c r="H8" i="8"/>
  <c r="I8" i="8"/>
  <c r="J8" i="8"/>
  <c r="K8" i="8"/>
  <c r="L8" i="8"/>
  <c r="F26" i="8"/>
  <c r="G26" i="8"/>
  <c r="H26" i="8"/>
  <c r="I26" i="8"/>
  <c r="J26" i="8"/>
  <c r="K26" i="8"/>
  <c r="L26" i="8"/>
  <c r="F7" i="8"/>
  <c r="G7" i="8"/>
  <c r="H7" i="8"/>
  <c r="I7" i="8"/>
  <c r="J7" i="8"/>
  <c r="K7" i="8"/>
  <c r="L7" i="8"/>
  <c r="F22" i="8"/>
  <c r="G22" i="8"/>
  <c r="H22" i="8"/>
  <c r="I22" i="8"/>
  <c r="J22" i="8"/>
  <c r="K22" i="8"/>
  <c r="L22" i="8"/>
  <c r="F14" i="8"/>
  <c r="G14" i="8"/>
  <c r="H14" i="8"/>
  <c r="I14" i="8"/>
  <c r="J14" i="8"/>
  <c r="K14" i="8"/>
  <c r="L14" i="8"/>
  <c r="F18" i="8"/>
  <c r="G18" i="8"/>
  <c r="H18" i="8"/>
  <c r="I18" i="8"/>
  <c r="J18" i="8"/>
  <c r="K18" i="8"/>
  <c r="L18" i="8"/>
  <c r="F16" i="8"/>
  <c r="G16" i="8"/>
  <c r="H16" i="8"/>
  <c r="I16" i="8"/>
  <c r="J16" i="8"/>
  <c r="K16" i="8"/>
  <c r="L16" i="8"/>
  <c r="F24" i="8"/>
  <c r="G24" i="8"/>
  <c r="H24" i="8"/>
  <c r="I24" i="8"/>
  <c r="J24" i="8"/>
  <c r="K24" i="8"/>
  <c r="L24" i="8"/>
  <c r="F15" i="8"/>
  <c r="G15" i="8"/>
  <c r="H15" i="8"/>
  <c r="I15" i="8"/>
  <c r="J15" i="8"/>
  <c r="K15" i="8"/>
  <c r="L15" i="8"/>
  <c r="F11" i="8"/>
  <c r="G11" i="8"/>
  <c r="H11" i="8"/>
  <c r="I11" i="8"/>
  <c r="J11" i="8"/>
  <c r="K11" i="8"/>
  <c r="L11" i="8"/>
  <c r="F20" i="8"/>
  <c r="G20" i="8"/>
  <c r="H20" i="8"/>
  <c r="I20" i="8"/>
  <c r="J20" i="8"/>
  <c r="K20" i="8"/>
  <c r="L20" i="8"/>
  <c r="F21" i="8"/>
  <c r="G21" i="8"/>
  <c r="H21" i="8"/>
  <c r="I21" i="8"/>
  <c r="J21" i="8"/>
  <c r="K21" i="8"/>
  <c r="L21" i="8"/>
  <c r="F19" i="8"/>
  <c r="G19" i="8"/>
  <c r="H19" i="8"/>
  <c r="I19" i="8"/>
  <c r="J19" i="8"/>
  <c r="K19" i="8"/>
  <c r="L19" i="8"/>
  <c r="F17" i="8"/>
  <c r="G17" i="8"/>
  <c r="H17" i="8"/>
  <c r="I17" i="8"/>
  <c r="J17" i="8"/>
  <c r="K17" i="8"/>
  <c r="L17" i="8"/>
  <c r="F12" i="8"/>
  <c r="G12" i="8"/>
  <c r="H12" i="8"/>
  <c r="I12" i="8"/>
  <c r="J12" i="8"/>
  <c r="K12" i="8"/>
  <c r="L12" i="8"/>
  <c r="F9" i="8"/>
  <c r="G9" i="8"/>
  <c r="H9" i="8"/>
  <c r="I9" i="8"/>
  <c r="J9" i="8"/>
  <c r="K9" i="8"/>
  <c r="L9" i="8"/>
  <c r="F10" i="8"/>
  <c r="G10" i="8"/>
  <c r="H10" i="8"/>
  <c r="I10" i="8"/>
  <c r="J10" i="8"/>
  <c r="K10" i="8"/>
  <c r="L10" i="8"/>
  <c r="F23" i="8"/>
  <c r="G23" i="8"/>
  <c r="H23" i="8"/>
  <c r="I23" i="8"/>
  <c r="J23" i="8"/>
  <c r="K23" i="8"/>
  <c r="L23" i="8"/>
  <c r="F39" i="8"/>
  <c r="G39" i="8"/>
  <c r="H39" i="8"/>
  <c r="I39" i="8"/>
  <c r="J39" i="8"/>
  <c r="K39" i="8"/>
  <c r="L39" i="8"/>
  <c r="F41" i="8"/>
  <c r="G41" i="8"/>
  <c r="H41" i="8"/>
  <c r="I41" i="8"/>
  <c r="J41" i="8"/>
  <c r="K41" i="8"/>
  <c r="L41" i="8"/>
  <c r="F43" i="8"/>
  <c r="G43" i="8"/>
  <c r="H43" i="8"/>
  <c r="I43" i="8"/>
  <c r="J43" i="8"/>
  <c r="K43" i="8"/>
  <c r="L43" i="8"/>
  <c r="F44" i="8"/>
  <c r="G44" i="8"/>
  <c r="H44" i="8"/>
  <c r="I44" i="8"/>
  <c r="J44" i="8"/>
  <c r="K44" i="8"/>
  <c r="L44" i="8"/>
  <c r="F32" i="8"/>
  <c r="G32" i="8"/>
  <c r="H32" i="8"/>
  <c r="I32" i="8"/>
  <c r="J32" i="8"/>
  <c r="K32" i="8"/>
  <c r="L32" i="8"/>
  <c r="F37" i="8"/>
  <c r="G37" i="8"/>
  <c r="H37" i="8"/>
  <c r="I37" i="8"/>
  <c r="J37" i="8"/>
  <c r="K37" i="8"/>
  <c r="L37" i="8"/>
  <c r="F42" i="8"/>
  <c r="G42" i="8"/>
  <c r="H42" i="8"/>
  <c r="I42" i="8"/>
  <c r="J42" i="8"/>
  <c r="K42" i="8"/>
  <c r="L42" i="8"/>
  <c r="F27" i="8"/>
  <c r="G27" i="8"/>
  <c r="H27" i="8"/>
  <c r="I27" i="8"/>
  <c r="J27" i="8"/>
  <c r="K27" i="8"/>
  <c r="L27" i="8"/>
  <c r="F31" i="8"/>
  <c r="G31" i="8"/>
  <c r="H31" i="8"/>
  <c r="I31" i="8"/>
  <c r="J31" i="8"/>
  <c r="K31" i="8"/>
  <c r="L31" i="8"/>
  <c r="F45" i="8"/>
  <c r="G45" i="8"/>
  <c r="H45" i="8"/>
  <c r="I45" i="8"/>
  <c r="J45" i="8"/>
  <c r="K45" i="8"/>
  <c r="L45" i="8"/>
  <c r="F38" i="8"/>
  <c r="G38" i="8"/>
  <c r="H38" i="8"/>
  <c r="I38" i="8"/>
  <c r="J38" i="8"/>
  <c r="K38" i="8"/>
  <c r="L38" i="8"/>
  <c r="F29" i="8"/>
  <c r="G29" i="8"/>
  <c r="H29" i="8"/>
  <c r="I29" i="8"/>
  <c r="J29" i="8"/>
  <c r="K29" i="8"/>
  <c r="L29" i="8"/>
  <c r="F30" i="8"/>
  <c r="G30" i="8"/>
  <c r="H30" i="8"/>
  <c r="I30" i="8"/>
  <c r="J30" i="8"/>
  <c r="K30" i="8"/>
  <c r="L30" i="8"/>
  <c r="F36" i="8"/>
  <c r="G36" i="8"/>
  <c r="H36" i="8"/>
  <c r="I36" i="8"/>
  <c r="J36" i="8"/>
  <c r="K36" i="8"/>
  <c r="L36" i="8"/>
  <c r="F46" i="8"/>
  <c r="G46" i="8"/>
  <c r="H46" i="8"/>
  <c r="I46" i="8"/>
  <c r="J46" i="8"/>
  <c r="K46" i="8"/>
  <c r="L46" i="8"/>
  <c r="F34" i="8"/>
  <c r="G34" i="8"/>
  <c r="H34" i="8"/>
  <c r="I34" i="8"/>
  <c r="J34" i="8"/>
  <c r="K34" i="8"/>
  <c r="L34" i="8"/>
  <c r="F40" i="8"/>
  <c r="G40" i="8"/>
  <c r="H40" i="8"/>
  <c r="I40" i="8"/>
  <c r="J40" i="8"/>
  <c r="K40" i="8"/>
  <c r="L40" i="8"/>
  <c r="F28" i="8"/>
  <c r="G28" i="8"/>
  <c r="H28" i="8"/>
  <c r="I28" i="8"/>
  <c r="J28" i="8"/>
  <c r="K28" i="8"/>
  <c r="L28" i="8"/>
  <c r="F33" i="8"/>
  <c r="G33" i="8"/>
  <c r="H33" i="8"/>
  <c r="I33" i="8"/>
  <c r="J33" i="8"/>
  <c r="K33" i="8"/>
  <c r="L33" i="8"/>
  <c r="F35" i="8"/>
  <c r="G35" i="8"/>
  <c r="H35" i="8"/>
  <c r="I35" i="8"/>
  <c r="J35" i="8"/>
  <c r="K35" i="8"/>
  <c r="L35" i="8"/>
  <c r="F63" i="8"/>
  <c r="G63" i="8"/>
  <c r="H63" i="8"/>
  <c r="I63" i="8"/>
  <c r="J63" i="8"/>
  <c r="K63" i="8"/>
  <c r="L63" i="8"/>
  <c r="F55" i="8"/>
  <c r="G55" i="8"/>
  <c r="H55" i="8"/>
  <c r="I55" i="8"/>
  <c r="J55" i="8"/>
  <c r="K55" i="8"/>
  <c r="L55" i="8"/>
  <c r="F59" i="8"/>
  <c r="G59" i="8"/>
  <c r="H59" i="8"/>
  <c r="I59" i="8"/>
  <c r="J59" i="8"/>
  <c r="K59" i="8"/>
  <c r="L59" i="8"/>
  <c r="F61" i="8"/>
  <c r="G61" i="8"/>
  <c r="H61" i="8"/>
  <c r="I61" i="8"/>
  <c r="J61" i="8"/>
  <c r="K61" i="8"/>
  <c r="L61" i="8"/>
  <c r="F64" i="8"/>
  <c r="G64" i="8"/>
  <c r="H64" i="8"/>
  <c r="I64" i="8"/>
  <c r="J64" i="8"/>
  <c r="K64" i="8"/>
  <c r="L64" i="8"/>
  <c r="F49" i="8"/>
  <c r="G49" i="8"/>
  <c r="H49" i="8"/>
  <c r="I49" i="8"/>
  <c r="J49" i="8"/>
  <c r="K49" i="8"/>
  <c r="L49" i="8"/>
  <c r="F48" i="8"/>
  <c r="G48" i="8"/>
  <c r="H48" i="8"/>
  <c r="I48" i="8"/>
  <c r="J48" i="8"/>
  <c r="K48" i="8"/>
  <c r="L48" i="8"/>
  <c r="F50" i="8"/>
  <c r="G50" i="8"/>
  <c r="H50" i="8"/>
  <c r="I50" i="8"/>
  <c r="J50" i="8"/>
  <c r="K50" i="8"/>
  <c r="L50" i="8"/>
  <c r="F53" i="8"/>
  <c r="G53" i="8"/>
  <c r="H53" i="8"/>
  <c r="I53" i="8"/>
  <c r="J53" i="8"/>
  <c r="K53" i="8"/>
  <c r="L53" i="8"/>
  <c r="F60" i="8"/>
  <c r="G60" i="8"/>
  <c r="H60" i="8"/>
  <c r="I60" i="8"/>
  <c r="J60" i="8"/>
  <c r="K60" i="8"/>
  <c r="L60" i="8"/>
  <c r="F62" i="8"/>
  <c r="G62" i="8"/>
  <c r="H62" i="8"/>
  <c r="I62" i="8"/>
  <c r="J62" i="8"/>
  <c r="K62" i="8"/>
  <c r="L62" i="8"/>
  <c r="F56" i="8"/>
  <c r="G56" i="8"/>
  <c r="H56" i="8"/>
  <c r="I56" i="8"/>
  <c r="J56" i="8"/>
  <c r="K56" i="8"/>
  <c r="L56" i="8"/>
  <c r="F58" i="8"/>
  <c r="G58" i="8"/>
  <c r="H58" i="8"/>
  <c r="I58" i="8"/>
  <c r="J58" i="8"/>
  <c r="K58" i="8"/>
  <c r="L58" i="8"/>
  <c r="F65" i="8"/>
  <c r="G65" i="8"/>
  <c r="H65" i="8"/>
  <c r="I65" i="8"/>
  <c r="J65" i="8"/>
  <c r="K65" i="8"/>
  <c r="L65" i="8"/>
  <c r="F57" i="8"/>
  <c r="G57" i="8"/>
  <c r="H57" i="8"/>
  <c r="I57" i="8"/>
  <c r="J57" i="8"/>
  <c r="K57" i="8"/>
  <c r="L57" i="8"/>
  <c r="F51" i="8"/>
  <c r="G51" i="8"/>
  <c r="H51" i="8"/>
  <c r="I51" i="8"/>
  <c r="J51" i="8"/>
  <c r="K51" i="8"/>
  <c r="L51" i="8"/>
  <c r="F47" i="8"/>
  <c r="G47" i="8"/>
  <c r="H47" i="8"/>
  <c r="I47" i="8"/>
  <c r="J47" i="8"/>
  <c r="K47" i="8"/>
  <c r="L47" i="8"/>
  <c r="F66" i="8"/>
  <c r="G66" i="8"/>
  <c r="H66" i="8"/>
  <c r="I66" i="8"/>
  <c r="J66" i="8"/>
  <c r="K66" i="8"/>
  <c r="L66" i="8"/>
  <c r="F52" i="8"/>
  <c r="G52" i="8"/>
  <c r="H52" i="8"/>
  <c r="I52" i="8"/>
  <c r="J52" i="8"/>
  <c r="K52" i="8"/>
  <c r="L52" i="8"/>
  <c r="F54" i="8"/>
  <c r="G54" i="8"/>
  <c r="H54" i="8"/>
  <c r="I54" i="8"/>
  <c r="J54" i="8"/>
  <c r="K54" i="8"/>
  <c r="L54" i="8"/>
  <c r="K67" i="8"/>
  <c r="H67" i="8"/>
  <c r="I67" i="8"/>
  <c r="J67" i="8"/>
  <c r="G68" i="8"/>
  <c r="G67" i="8"/>
  <c r="F68" i="8"/>
  <c r="F67" i="8"/>
</calcChain>
</file>

<file path=xl/sharedStrings.xml><?xml version="1.0" encoding="utf-8"?>
<sst xmlns="http://schemas.openxmlformats.org/spreadsheetml/2006/main" count="2835" uniqueCount="1138">
  <si>
    <t>ENTITY_CD</t>
  </si>
  <si>
    <t>AVG_TEACHER_RATING</t>
  </si>
  <si>
    <t>DISTRICT_BEDS</t>
  </si>
  <si>
    <t>DISTRICT_NAME</t>
  </si>
  <si>
    <t>SCHOOL_NAME</t>
  </si>
  <si>
    <t>TESTED</t>
  </si>
  <si>
    <t>AVG_TEST_LEVEL</t>
  </si>
  <si>
    <t>FORCED_CLUSTER</t>
  </si>
  <si>
    <t>PER_FREE_LUNCH</t>
  </si>
  <si>
    <t>PER_REDUCED_LUNCH</t>
  </si>
  <si>
    <t>PER_LEP</t>
  </si>
  <si>
    <t>PER_AM_IND</t>
  </si>
  <si>
    <t>PER_BLACK</t>
  </si>
  <si>
    <t>PER_HISP</t>
  </si>
  <si>
    <t>PER_ASIAN</t>
  </si>
  <si>
    <t>PER_WHITE</t>
  </si>
  <si>
    <t>PER_Multi</t>
  </si>
  <si>
    <t>PER_SWD</t>
  </si>
  <si>
    <t>PER_FEMALE</t>
  </si>
  <si>
    <t>PER_MALE</t>
  </si>
  <si>
    <t>NUM_ECDIS</t>
  </si>
  <si>
    <t>PER_ECDIS</t>
  </si>
  <si>
    <t>DISTRICT_CD</t>
  </si>
  <si>
    <t>CSO_NAME</t>
  </si>
  <si>
    <t>STREET</t>
  </si>
  <si>
    <t>CITY</t>
  </si>
  <si>
    <t>PHONE</t>
  </si>
  <si>
    <t>GRADE_RANGE</t>
  </si>
  <si>
    <t>NUM_TEACH</t>
  </si>
  <si>
    <t>NUM_NO_VALID_CERT</t>
  </si>
  <si>
    <t>PER_NO_VALID_CERT</t>
  </si>
  <si>
    <t>NUM_TEACH_OUT_CERT</t>
  </si>
  <si>
    <t>PER_TEACH_OUT_CERT</t>
  </si>
  <si>
    <t>NUM_FEWER_3YRS_EXP</t>
  </si>
  <si>
    <t>PER_FEWER_3YRS_EXP</t>
  </si>
  <si>
    <t>NUM_MAS_PLUS</t>
  </si>
  <si>
    <t>PER_MAS_PLUS</t>
  </si>
  <si>
    <t>NUM_CORE</t>
  </si>
  <si>
    <t>PER_NOT_HQ</t>
  </si>
  <si>
    <t>NUM_CLASS</t>
  </si>
  <si>
    <t>NUM_NO_APPROP_CERT</t>
  </si>
  <si>
    <t>PER_NO_APPROP_CERT</t>
  </si>
  <si>
    <t>PER_TURN_FIVE_YRS</t>
  </si>
  <si>
    <t>PER_TURN_ALL</t>
  </si>
  <si>
    <t>NUM_FT_OTH_PROF_STAFF</t>
  </si>
  <si>
    <t>NUM_PT_OTH_PROF_STAFF</t>
  </si>
  <si>
    <t>NUM_FT_PARAPROFESSIONALS</t>
  </si>
  <si>
    <t>NUM_PT_PARAPROFESSIONALS</t>
  </si>
  <si>
    <t>NUM_FT_ASST_PRINCIPALS</t>
  </si>
  <si>
    <t>NUM_PT_ASST_PRINCIPALS</t>
  </si>
  <si>
    <t>NUM_FT_PRINCIPALS</t>
  </si>
  <si>
    <t>NUM_PT_PRINCIPALS</t>
  </si>
  <si>
    <t>NEW YORK CITY GEOGRAPHIC DISTRICT # 1</t>
  </si>
  <si>
    <t>PS 184 SHUANG WEN</t>
  </si>
  <si>
    <t>IRIS CHIU</t>
  </si>
  <si>
    <t>327 CHERRY ST-2ND FL</t>
  </si>
  <si>
    <t>NEW YORK</t>
  </si>
  <si>
    <t>PK-8, UE</t>
  </si>
  <si>
    <t>TOMPKINS SQUARE MIDDLE SCHOOL</t>
  </si>
  <si>
    <t>SONHANDO ESTWICK</t>
  </si>
  <si>
    <t>600 E 6TH ST</t>
  </si>
  <si>
    <t>6-8, US</t>
  </si>
  <si>
    <t>HENRY STREET SCHOOL FOR INTERNATIONAL STUDIES</t>
  </si>
  <si>
    <t>CHRISTINE LOUGHLIN</t>
  </si>
  <si>
    <t>220 HENRY ST</t>
  </si>
  <si>
    <t>LOWER EAST SIDE PREPARATORY HIGH SCHOOL</t>
  </si>
  <si>
    <t>MARTHA POLIN</t>
  </si>
  <si>
    <t>145 STANTON ST-4TH FL</t>
  </si>
  <si>
    <t>CASCADES HIGH SCHOOL</t>
  </si>
  <si>
    <t>PAUL ROTONDO</t>
  </si>
  <si>
    <t>198 FORSYTH ST-3RD FL</t>
  </si>
  <si>
    <t>BARD HIGH SCHOOL EARLY COLLEGE</t>
  </si>
  <si>
    <t>MICHAEL LERNER</t>
  </si>
  <si>
    <t>525 E HOUSTON ST</t>
  </si>
  <si>
    <t>NEW YORK CITY GEOGRAPHIC DISTRICT # 2</t>
  </si>
  <si>
    <t>AMERICAN SIGN LANGUAGE &amp; ENGLISH SECONDARY SCHOOL</t>
  </si>
  <si>
    <t>WATFA SHAMA</t>
  </si>
  <si>
    <t>223 E 23RD ST</t>
  </si>
  <si>
    <t>9-12, US</t>
  </si>
  <si>
    <t>EAST SIDE MIDDLE SCHOOL</t>
  </si>
  <si>
    <t>DAVID GETZ</t>
  </si>
  <si>
    <t>331 E 91ST ST</t>
  </si>
  <si>
    <t>PS 126 JACOB AUGUST RIIS</t>
  </si>
  <si>
    <t>JACQUELINE GETZ</t>
  </si>
  <si>
    <t>80 CATHERINE ST</t>
  </si>
  <si>
    <t>PK-8</t>
  </si>
  <si>
    <t xml:space="preserve">MS 131 </t>
  </si>
  <si>
    <t>PHYLLIS TAM</t>
  </si>
  <si>
    <t>100 HESTER ST</t>
  </si>
  <si>
    <t>NYC LAB MS FOR COLLABORATIVE STUDIES</t>
  </si>
  <si>
    <t>MEGAN ADAMS</t>
  </si>
  <si>
    <t>333 W 17TH ST</t>
  </si>
  <si>
    <t>NYC MUSEUM SCHOOL</t>
  </si>
  <si>
    <t>DARLENE MILLER</t>
  </si>
  <si>
    <t>URBAN ASSEMBLY SCHOOL FOR EMERGENCY MANAGEMENT</t>
  </si>
  <si>
    <t>RODOLFO ELIZONDO</t>
  </si>
  <si>
    <t>439 W 49TH ST</t>
  </si>
  <si>
    <t>URBAN ASSEMBLY SCHOOL OF BUSINESS FOR YOUNG WOMEN</t>
  </si>
  <si>
    <t>PATRICIA MINAYA</t>
  </si>
  <si>
    <t>26 BROADWAY</t>
  </si>
  <si>
    <t>MANHATTAN BUSINESS ACADEMY</t>
  </si>
  <si>
    <t>KAREN POLSONETTI</t>
  </si>
  <si>
    <t>351 W 18TH ST</t>
  </si>
  <si>
    <t>BUSINESS OF SPORTS SCHOOL</t>
  </si>
  <si>
    <t>JOSHUA SOLOMON</t>
  </si>
  <si>
    <t xml:space="preserve">HIGH SCHOOL FOR ENVIRONMENTAL STUDIES </t>
  </si>
  <si>
    <t>SHIRLEY MATTHEWS</t>
  </si>
  <si>
    <t>444 W 56TH ST</t>
  </si>
  <si>
    <t>INSTITUTE FOR COLLABORATIVE EDUCATION</t>
  </si>
  <si>
    <t>PETER KARP</t>
  </si>
  <si>
    <t>345 E 15TH ST</t>
  </si>
  <si>
    <t>HIGH SCHOOL FOR HEALTH PROFESSIONS &amp; HUMAN SERVICES</t>
  </si>
  <si>
    <t>ROBERT GENTILE</t>
  </si>
  <si>
    <t>QUEST TO LEARN</t>
  </si>
  <si>
    <t>ELISA ARAGON</t>
  </si>
  <si>
    <t>MURRAY HILL ACADEMY</t>
  </si>
  <si>
    <t>ANITA MANNINEN-FELIX</t>
  </si>
  <si>
    <t>111 E 33RD ST</t>
  </si>
  <si>
    <t>MANHATTAN VILLAGE ACADEMY</t>
  </si>
  <si>
    <t>HECTOR GEAGER</t>
  </si>
  <si>
    <t>43 W 22ND ST</t>
  </si>
  <si>
    <t>MURRY BERGTRAUM HIGH SCHOOL FOR BUSINESS CAREERS</t>
  </si>
  <si>
    <t>LOTTIE ALMONTE</t>
  </si>
  <si>
    <t>411 PEARL ST</t>
  </si>
  <si>
    <t xml:space="preserve">JACQUELINE KENNEDY-ONASSIS HIGH SCHOOL </t>
  </si>
  <si>
    <t>EDWARD DEMEO</t>
  </si>
  <si>
    <t>120 W 46TH ST</t>
  </si>
  <si>
    <t>MANHATTAN BRIDGES HIGH SCHOOL</t>
  </si>
  <si>
    <t>MIRZA SANCHEZ-MEDINA</t>
  </si>
  <si>
    <t>525 W 50TH ST</t>
  </si>
  <si>
    <t>HIGH SCHOOL FOR DUAL LANGUAGE AND ASIAN STUDIES</t>
  </si>
  <si>
    <t>LI YAN</t>
  </si>
  <si>
    <t>350 GRAND ST</t>
  </si>
  <si>
    <t>LIBERTY HIGH SCHOOL ACADEMY FOR NEWCOMERS</t>
  </si>
  <si>
    <t>RHONDA HUEGEL</t>
  </si>
  <si>
    <t>250 W 18TH ST</t>
  </si>
  <si>
    <t>MANHATTAN COMPREHENSIVE NIGHT AND DAY HIGH SCHOOL</t>
  </si>
  <si>
    <t>MICHAEL TOISE</t>
  </si>
  <si>
    <t>240 2ND AVE</t>
  </si>
  <si>
    <t>RICHARD R GREEN HIGH SCHOOL OF TEACHING</t>
  </si>
  <si>
    <t>NIGEL PUGH</t>
  </si>
  <si>
    <t>HIGH SCHOOL OF FASHION INDUSTRIES (THE)</t>
  </si>
  <si>
    <t>DARYL BLANK</t>
  </si>
  <si>
    <t>225 W 24TH ST</t>
  </si>
  <si>
    <t>CHELSEA CAREER AND TECHNICAL EDUCATION HIGH SCHOOL</t>
  </si>
  <si>
    <t>BRIAN ROSENBLOOM</t>
  </si>
  <si>
    <t>131 AVE OF THE AMERICAS</t>
  </si>
  <si>
    <t>LIFE SCIENCES SECONDARY SCHOOL</t>
  </si>
  <si>
    <t>GENEVIEVE STANISLAUS</t>
  </si>
  <si>
    <t>320 E 96TH ST</t>
  </si>
  <si>
    <t>6-12, US</t>
  </si>
  <si>
    <t>NEW YORK CITY GEOGRAPHIC DISTRICT # 3</t>
  </si>
  <si>
    <t>JHS 54 BOOKER T WASHINGTON</t>
  </si>
  <si>
    <t>ELANA ELSTER</t>
  </si>
  <si>
    <t>103 W 107TH ST</t>
  </si>
  <si>
    <t>6-8, UE, US</t>
  </si>
  <si>
    <t>MS 245 THE COMPUTER SCHOOL</t>
  </si>
  <si>
    <t>HENRY ZYMECK</t>
  </si>
  <si>
    <t>100 W 77TH ST</t>
  </si>
  <si>
    <t>COMMUNITY ACTION SCHOOL-MS 258</t>
  </si>
  <si>
    <t>JOHN CURRY</t>
  </si>
  <si>
    <t>154 W 93RD ST</t>
  </si>
  <si>
    <t>URBAN ASSEMBLY SCHOOL FOR MEDIA STUDIES</t>
  </si>
  <si>
    <t>CORDELIA VEVE</t>
  </si>
  <si>
    <t>122 AMSTERDAM AVE</t>
  </si>
  <si>
    <t>WADLEIGH SECONDARY SCHOOL FOR THE PERFORMING  AND VISUAL ARTS</t>
  </si>
  <si>
    <t>TYEE CHIN</t>
  </si>
  <si>
    <t>215 W 114TH ST</t>
  </si>
  <si>
    <t>FIORELLO H LAGUARDIA HIGH SCHOOL OF MUSIC, ART AND PERFORMING ARTS</t>
  </si>
  <si>
    <t>LISA MARS</t>
  </si>
  <si>
    <t>100 AMSTERDAM AVE</t>
  </si>
  <si>
    <t>HIGH SCHOOL FOR LAW, ADVOCACY AND COMMUNITY JUSTICE</t>
  </si>
  <si>
    <t>DOREEN CONWELL</t>
  </si>
  <si>
    <t>HIGH SCHOOL OF ARTS AND TECHNOLOGY</t>
  </si>
  <si>
    <t>ANNE GEIGER</t>
  </si>
  <si>
    <t>FREDERICK DOUGLASS ACADEMY II SECONDARY SCHOOL</t>
  </si>
  <si>
    <t>OSEI OWUSU-AFRIYIE</t>
  </si>
  <si>
    <t>NEW YORK CITY GEOGRAPHIC DISTRICT # 4</t>
  </si>
  <si>
    <t>TAG YOUNG SCHOLARS</t>
  </si>
  <si>
    <t>JANETTE CESAR</t>
  </si>
  <si>
    <t>240 E 109TH ST</t>
  </si>
  <si>
    <t>K-8</t>
  </si>
  <si>
    <t>PS 171 PATRICK HENRY</t>
  </si>
  <si>
    <t>DIMITRES PANTELIDIS</t>
  </si>
  <si>
    <t>19 E 103RD ST</t>
  </si>
  <si>
    <t>ESPERANZA PREPATORY ACADEMY</t>
  </si>
  <si>
    <t>WENDY MERCEDES</t>
  </si>
  <si>
    <t>6-10, UE, US</t>
  </si>
  <si>
    <t>CENTRAL PARK EAST HIGH SCHOOL</t>
  </si>
  <si>
    <t>BENNETT LIEBERMAN</t>
  </si>
  <si>
    <t>1573 MADISON AVE-RM 321</t>
  </si>
  <si>
    <t>HERITAGE SCHOOL (THE)</t>
  </si>
  <si>
    <t>DYANAND SUGRIM</t>
  </si>
  <si>
    <t>1680 LEXINGTON AVE</t>
  </si>
  <si>
    <t>NEW YORK CITY GEOGRAPHIC DISTRICT # 5</t>
  </si>
  <si>
    <t>MOTT HALL HIGH SCHOOL</t>
  </si>
  <si>
    <t>ALTAGARCIA VILLALONA</t>
  </si>
  <si>
    <t>6 EDGECOMBE AVE</t>
  </si>
  <si>
    <t>ACADEMY FOR SOCIAL ACTION-A COLLEGE BOARD SCHOOL</t>
  </si>
  <si>
    <t>RHOKEISHA FORD</t>
  </si>
  <si>
    <t>509 W 129TH ST</t>
  </si>
  <si>
    <t>FREDERICK DOUGLASS ACADEMY</t>
  </si>
  <si>
    <t>JOSEPH GATES</t>
  </si>
  <si>
    <t>2581 7TH AVE</t>
  </si>
  <si>
    <t>6-12, UE, US</t>
  </si>
  <si>
    <t>THURGOOD MARSHALL ACADEMY FOR LEARNING &amp; SOCIAL CHANGE</t>
  </si>
  <si>
    <t>SEAN DAVENPORT</t>
  </si>
  <si>
    <t>200-214 W 135TH ST</t>
  </si>
  <si>
    <t>HIGH SCHOOL MATH SCIENCE AND ENGINEERING AT CCNY</t>
  </si>
  <si>
    <t>CRYSTAL BONDS</t>
  </si>
  <si>
    <t>240 CONVENT AVE</t>
  </si>
  <si>
    <t>NEW YORK CITY GEOGRAPHIC DISTRICT # 6</t>
  </si>
  <si>
    <t>PS/IS 187 HUDSON CLIFFS</t>
  </si>
  <si>
    <t>CYNTHIA CHORY</t>
  </si>
  <si>
    <t>349 CABRINI BLVD</t>
  </si>
  <si>
    <t>MS 324 PATRIA MIRABAL</t>
  </si>
  <si>
    <t>JANET HELLER</t>
  </si>
  <si>
    <t>21 JUMEL PL</t>
  </si>
  <si>
    <t>CITY COLLEGE ACADEMY OF THE ARTS</t>
  </si>
  <si>
    <t>BERNEDETTE DRYSDALE</t>
  </si>
  <si>
    <t>4600 BROADWAY</t>
  </si>
  <si>
    <t>COMMUNITY HEALTH ACADEMY OF THE HEIGHTS</t>
  </si>
  <si>
    <t>MARK HOUSE</t>
  </si>
  <si>
    <t>504 W 158TH ST</t>
  </si>
  <si>
    <t>WASHINGTON HEIGHTS EXPEDITIONARY LEARNING SCHOOL</t>
  </si>
  <si>
    <t>BRETT KIMMEL</t>
  </si>
  <si>
    <t>511 W 182ND ST</t>
  </si>
  <si>
    <t xml:space="preserve">HIGH SCHOOL FOR MEDIA &amp; COMMUNICATIONS </t>
  </si>
  <si>
    <t>RONNI MICHELEN</t>
  </si>
  <si>
    <t>549 AUDUBON AVE</t>
  </si>
  <si>
    <t>HIGH SCHOOL FOR HEALTH CAREERS &amp; SCIENCES</t>
  </si>
  <si>
    <t>JAVIER TREJO</t>
  </si>
  <si>
    <t>A PHILIP RANDOLPH CAMPUS HIGH SCHOOL</t>
  </si>
  <si>
    <t>DAVID FANNING</t>
  </si>
  <si>
    <t>433 W 135TH ST</t>
  </si>
  <si>
    <t>NEW YORK CITY GEOGRAPHIC DISTRICT # 7</t>
  </si>
  <si>
    <t>PS/MS 29 MELROSE SCHOOL</t>
  </si>
  <si>
    <t>MEREDITH GOTLIN</t>
  </si>
  <si>
    <t>758 COURTLANDT AVE</t>
  </si>
  <si>
    <t>BRONX</t>
  </si>
  <si>
    <t>SOUTH BRONX ACADEMY FOR APPLIED MEDIA</t>
  </si>
  <si>
    <t>ROSHONE AULT</t>
  </si>
  <si>
    <t>778 FOREST AVE</t>
  </si>
  <si>
    <t>6-8, UE</t>
  </si>
  <si>
    <t>ACADEMY OF PUBLIC RELATIONS</t>
  </si>
  <si>
    <t>AMY ANDINO</t>
  </si>
  <si>
    <t>SOUTH BRONX PREPARATORY - A COLLEGE BOARD SCHOOL</t>
  </si>
  <si>
    <t>ELLEN REDDON FLANAGAN</t>
  </si>
  <si>
    <t>360 E 145TH ST</t>
  </si>
  <si>
    <t>HOSTOS-LINCOLN ACADEMY OF SCIENCE</t>
  </si>
  <si>
    <t>NICHOLAS PAARLBERG</t>
  </si>
  <si>
    <t>600 ST ANN'S AVE</t>
  </si>
  <si>
    <t>BRONX LEADERSHIP ACADEMY II HIGH SCHOOL</t>
  </si>
  <si>
    <t>KATHERINE CALLAGHAN</t>
  </si>
  <si>
    <t>730 CONCOURSE VILLAGE W</t>
  </si>
  <si>
    <t>URBAN ASSEMBLY BRONX ACADEMY OF LETTERS (THE)</t>
  </si>
  <si>
    <t>JEFFREY GARRETT</t>
  </si>
  <si>
    <t>339 MORRIS AVE</t>
  </si>
  <si>
    <t>6-12, UE</t>
  </si>
  <si>
    <t>HEALTH OPPORTUNITIES HIGH SCHOOL</t>
  </si>
  <si>
    <t>JULIE MCHEDLISHVILI</t>
  </si>
  <si>
    <t>350 GERARD AVE</t>
  </si>
  <si>
    <t>NEW YORK CITY GEOGRAPHIC DISTRICT # 8</t>
  </si>
  <si>
    <t xml:space="preserve">JHS 125 HENRY HUDSON </t>
  </si>
  <si>
    <t>LORIANNE DIMARCO-EVANKO</t>
  </si>
  <si>
    <t>1111 PUGSLEY AVE</t>
  </si>
  <si>
    <t>MS 302 LUISA DESSUS CRUZ</t>
  </si>
  <si>
    <t>LIZA ORTIZ</t>
  </si>
  <si>
    <t>681 KELLY ST</t>
  </si>
  <si>
    <t>URBAN INSTITUTE OF MATHEMATICS</t>
  </si>
  <si>
    <t>JENNIFER JOYNT</t>
  </si>
  <si>
    <t>650 HOLLYWOOD AVE</t>
  </si>
  <si>
    <t>MOTT HALL COMMUNITY SCHOOL</t>
  </si>
  <si>
    <t>JUANA ROSARIO</t>
  </si>
  <si>
    <t>BRONX STUDIO SCHOOL FOR WRITERS AND ARTISTS</t>
  </si>
  <si>
    <t>DAVID VAZQUEZ</t>
  </si>
  <si>
    <t>928 SIMPSON ST</t>
  </si>
  <si>
    <t>PABLO NERUDA ACADEMY FOR ARCHITECTURE AND WORLD STUDIES</t>
  </si>
  <si>
    <t>DAVID LIU</t>
  </si>
  <si>
    <t>1980 LAFAYETTE AVE</t>
  </si>
  <si>
    <t>ARCHIMEDES ACADEMY FOR MATH, SCIENCE AND TECHNOLOGY APPLICATIONS</t>
  </si>
  <si>
    <t>MIRIAM LAZAR</t>
  </si>
  <si>
    <t>456 WHITE PLAINS RD</t>
  </si>
  <si>
    <t>HERBERT H LEHMAN HIGH SCHOOL</t>
  </si>
  <si>
    <t>ROSE LOBIANCO</t>
  </si>
  <si>
    <t>3000 E TREMONT AVE</t>
  </si>
  <si>
    <t>BRONX BRIDGES HIGH SCHOOL</t>
  </si>
  <si>
    <t>PABLO VILLAVICENCIO</t>
  </si>
  <si>
    <t>FELISA RINCON DE GAUTIER INSTITUTE FOR LAW AND PUBLIC POLICY</t>
  </si>
  <si>
    <t>GRISMALDY LABOY-WILSON</t>
  </si>
  <si>
    <t>1440 STORY AVE</t>
  </si>
  <si>
    <t>BANANA KELLY HIGH SCHOOL</t>
  </si>
  <si>
    <t>CHARLETTE POPE</t>
  </si>
  <si>
    <t>965 LONGWOOD AVE</t>
  </si>
  <si>
    <t>BRONX COMPASS HIGH SCHOOL</t>
  </si>
  <si>
    <t>STACY MCCOY</t>
  </si>
  <si>
    <t>NEW YORK CITY GEOGRAPHIC DISTRICT # 9</t>
  </si>
  <si>
    <t>PS/MS 4 CROTONA PARK WEST</t>
  </si>
  <si>
    <t>VINCENT RESTO</t>
  </si>
  <si>
    <t>1701 FULTON AVE</t>
  </si>
  <si>
    <t>K-8, UE, US</t>
  </si>
  <si>
    <t>PS/IS 218 RAFAEL HERNANDEZ DUAL LANGUAGE MAGNET SCHOOL</t>
  </si>
  <si>
    <t>LETICIA ROSARIO</t>
  </si>
  <si>
    <t>1220 GERARD AVE</t>
  </si>
  <si>
    <t>IS 219 NEW VENTURE SCHOOL</t>
  </si>
  <si>
    <t>DOMINIC CIPOLLONE</t>
  </si>
  <si>
    <t>3630 3RD AVE</t>
  </si>
  <si>
    <t>IS 232</t>
  </si>
  <si>
    <t>NEIFI ACOSTA</t>
  </si>
  <si>
    <t>1700 MACOMBS RD</t>
  </si>
  <si>
    <t>IS 303 LEADERSHIP &amp; COMM SERVICE</t>
  </si>
  <si>
    <t>PATRICIA BENTLEY</t>
  </si>
  <si>
    <t>BRONX WRITING ACADEMY</t>
  </si>
  <si>
    <t>KAMAR SAMUELS</t>
  </si>
  <si>
    <t>270 E 167TH ST</t>
  </si>
  <si>
    <t>COMPREHENSIVE MODEL SCHOOL PROJECT MS 327</t>
  </si>
  <si>
    <t>MANUEL RAMIREZ</t>
  </si>
  <si>
    <t>1501 JEROME AVE</t>
  </si>
  <si>
    <t>IS 339</t>
  </si>
  <si>
    <t>KIM OUTERBRIDGE</t>
  </si>
  <si>
    <t>1600 WEBSTER AVE</t>
  </si>
  <si>
    <t>SCIENCE AND TECHNOLOGY ACADEMY:  A MOTT HALL SCHOOL</t>
  </si>
  <si>
    <t>PATRICK AWOSOGBA</t>
  </si>
  <si>
    <t>250 E 164TH ST</t>
  </si>
  <si>
    <t>EAGLE ACADEMY FOR YOUNG MEN</t>
  </si>
  <si>
    <t>JONATHAN FOY</t>
  </si>
  <si>
    <t>4143 3RD AVE</t>
  </si>
  <si>
    <t>URBAN ASSEMBLY SCHOOL FOR APPLIED MATH AND SCIENCE</t>
  </si>
  <si>
    <t>DAVID KRULWICH</t>
  </si>
  <si>
    <t>1595 BATHGATE AVE</t>
  </si>
  <si>
    <t>BRONX CENTER FOR SCIENCE AND MATHEMATICS</t>
  </si>
  <si>
    <t>EDWARD TOM</t>
  </si>
  <si>
    <t>1363 FULTON AVE</t>
  </si>
  <si>
    <t>LEADERSHIP INSTITUTE</t>
  </si>
  <si>
    <t>MARTA COLON</t>
  </si>
  <si>
    <t>BRONX EARLY COLLEGE ACADEMY FOR TEACHING AND LEARNING</t>
  </si>
  <si>
    <t>YVETTE RIVERA</t>
  </si>
  <si>
    <t>ACADEMY FOR LANGUAGE AND TECHNOLOGY</t>
  </si>
  <si>
    <t>JOSE VINALES</t>
  </si>
  <si>
    <t>BRONX INTERNATIONAL HIGH SCHOOL</t>
  </si>
  <si>
    <t>JOAQUIN VEGA</t>
  </si>
  <si>
    <t>1110 BOSTON RD</t>
  </si>
  <si>
    <t>BRONX SCHOOL FOR LAW, GOVERNMENT AND JUSTICE</t>
  </si>
  <si>
    <t>MEISHA ROSS-PORTER</t>
  </si>
  <si>
    <t>244 E 163RD ST</t>
  </si>
  <si>
    <t>HIGH SCHOOL FOR VIOLIN AND DANCE</t>
  </si>
  <si>
    <t>FRANKLIN SIM</t>
  </si>
  <si>
    <t>1100 BOSTON RD</t>
  </si>
  <si>
    <t>CLAREMONT INTERNATIONAL HIGH SCHOOL</t>
  </si>
  <si>
    <t>ELIZABETH DEMCHAK</t>
  </si>
  <si>
    <t>240 E 172ND ST</t>
  </si>
  <si>
    <t>NEW YORK CITY GEOGRAPHIC DISTRICT #10</t>
  </si>
  <si>
    <t>PS 37 MULTIPLE INTELLIGENCE SCHOOL</t>
  </si>
  <si>
    <t>KENNETH PETRICCIONE</t>
  </si>
  <si>
    <t>360 W 230TH ST</t>
  </si>
  <si>
    <t>THOMAS C GIORDANO MIDDLE SCHOOL 45</t>
  </si>
  <si>
    <t>ANNAMARIA GIORDANO</t>
  </si>
  <si>
    <t>2502 LORILLARD PL</t>
  </si>
  <si>
    <t xml:space="preserve">JHS 80 THE MOSHOLU PARKWAY </t>
  </si>
  <si>
    <t>EMMANUEL POLANCO</t>
  </si>
  <si>
    <t>149 E MOSHOLU PKWY N</t>
  </si>
  <si>
    <t>6-9, UE, US</t>
  </si>
  <si>
    <t>PS 95 SHEILA MENCHER</t>
  </si>
  <si>
    <t>SERGE DAVIS</t>
  </si>
  <si>
    <t>3961 HILLMAN AVE</t>
  </si>
  <si>
    <t>JHS 118 WILLIAM W NILES</t>
  </si>
  <si>
    <t>ELIZABETH LAWRENCE</t>
  </si>
  <si>
    <t>577 E 179TH ST</t>
  </si>
  <si>
    <t>NEW SCHOOL FOR LEADERSHIP AND JOURNALISM</t>
  </si>
  <si>
    <t>DOLORES PETERSON</t>
  </si>
  <si>
    <t>120 W 231ST ST</t>
  </si>
  <si>
    <t xml:space="preserve">BRONX ENGINEERING AND TECHNOLOGY ACADEMY </t>
  </si>
  <si>
    <t>KARALYNE SPERLING</t>
  </si>
  <si>
    <t>99 TERRACE VIEW AVE</t>
  </si>
  <si>
    <t>WEST BRONX ACADEMY FOR THE FUTURE</t>
  </si>
  <si>
    <t>WILPER MORALES</t>
  </si>
  <si>
    <t>500 E FORDHAM RD</t>
  </si>
  <si>
    <t>KINGSBRIDGE INTERNATIONAL HIGH SCHOOL</t>
  </si>
  <si>
    <t>RONALD FOREMAN</t>
  </si>
  <si>
    <t>2780 RESERVOIR AVE</t>
  </si>
  <si>
    <t>HIGH SCHOOL FOR TEACHING AND THE PROFESSIONS</t>
  </si>
  <si>
    <t>JASON MAASS</t>
  </si>
  <si>
    <t>2780 RESEVOIR AVE</t>
  </si>
  <si>
    <t>FORDHAM HIGH SCHOOL FOR THE ARTS</t>
  </si>
  <si>
    <t>IRIS BLIGE</t>
  </si>
  <si>
    <t>FORDHAM LEADERSHIP ACADEMY FOR BUSINESS &amp; TECHNOLOGY</t>
  </si>
  <si>
    <t>MARY ANN TUCKER</t>
  </si>
  <si>
    <t>DEWITT CLINTON HIGH SCHOOL</t>
  </si>
  <si>
    <t>SANTIAGO TAVERAS</t>
  </si>
  <si>
    <t>100 W MOSHOLU PKWY S</t>
  </si>
  <si>
    <t>BRONX HIGH SCHOOL OF SCIENCE</t>
  </si>
  <si>
    <t>JEAN DONOHUE</t>
  </si>
  <si>
    <t>75 W 205TH ST</t>
  </si>
  <si>
    <t>EAST FORDHAM ACADEMY FOR THE ARTS</t>
  </si>
  <si>
    <t>TANICIA WILLIAMS</t>
  </si>
  <si>
    <t>120 E 184TH ST</t>
  </si>
  <si>
    <t>MARBLE HILL HIGH SCHOOL OF INTERNATIONAL STUDIES</t>
  </si>
  <si>
    <t>KRISTEN LARSON</t>
  </si>
  <si>
    <t>DISCOVERY HIGH SCHOOL</t>
  </si>
  <si>
    <t>ROLANDO RIVERA</t>
  </si>
  <si>
    <t>HIGH SCHOOL OF AMERICAN STUDIES AT LEHMAN COLLEGE</t>
  </si>
  <si>
    <t>ALESSANDRO WEISS</t>
  </si>
  <si>
    <t>2925 GOULDEN AVE</t>
  </si>
  <si>
    <t>NEW YORK CITY GEOGRAPHIC DISTRICT #11</t>
  </si>
  <si>
    <t>PS 89</t>
  </si>
  <si>
    <t>RALPH MARTINEZ</t>
  </si>
  <si>
    <t>980 MACE AVE</t>
  </si>
  <si>
    <t>PK-8, UE, US</t>
  </si>
  <si>
    <t xml:space="preserve">JHS 127 THE CASTLE HILL </t>
  </si>
  <si>
    <t>HARRY SHERMAN</t>
  </si>
  <si>
    <t>1560 PURDY ST</t>
  </si>
  <si>
    <t>PS 175 CITY ISLAND</t>
  </si>
  <si>
    <t>AMY LIPSON</t>
  </si>
  <si>
    <t>200 CITY ISLAND AVE</t>
  </si>
  <si>
    <t>IS 181 PABLO CASALS</t>
  </si>
  <si>
    <t>CHRISTOPHER WARNOCK</t>
  </si>
  <si>
    <t>800 BAYCHESTER AVE</t>
  </si>
  <si>
    <t>PS/MS 194</t>
  </si>
  <si>
    <t>ROSA SIFUENTES-ROSADO</t>
  </si>
  <si>
    <t>2365 WATERBURY AVE</t>
  </si>
  <si>
    <t>BRONX HEALTH SCIENCES HIGH SCHOOL</t>
  </si>
  <si>
    <t>MIRIAM RIVAS</t>
  </si>
  <si>
    <t>750 BAYCHESTER AVE</t>
  </si>
  <si>
    <t>HARRY S TRUMAN HIGH SCHOOL</t>
  </si>
  <si>
    <t>KERI ALFANO</t>
  </si>
  <si>
    <t>PELHAM PREPARATORY ACADEMY</t>
  </si>
  <si>
    <t>CARLOS SANTIAGO</t>
  </si>
  <si>
    <t>925 ASTOR AVE</t>
  </si>
  <si>
    <t>NEW YORK CITY GEOGRAPHIC DISTRICT #12</t>
  </si>
  <si>
    <t>JHS 98 HERMAN RIDDER</t>
  </si>
  <si>
    <t>CLARALEE IROBUNDA</t>
  </si>
  <si>
    <t>1619 BOSTON RD</t>
  </si>
  <si>
    <t>MS 129 ACADEMY OF INDEPENDENT LEARNING AND LEADERSHIP</t>
  </si>
  <si>
    <t>RAYMOND GRANDA</t>
  </si>
  <si>
    <t>2055 MAPES AVE</t>
  </si>
  <si>
    <t xml:space="preserve">PS 211 </t>
  </si>
  <si>
    <t>BETTY GONZALEZ-SOTO</t>
  </si>
  <si>
    <t>1919 PROSPECT AVE</t>
  </si>
  <si>
    <t>PS 214</t>
  </si>
  <si>
    <t>DAVID CINTRON</t>
  </si>
  <si>
    <t>1970 W FARMS RD</t>
  </si>
  <si>
    <t>MOTT HALL V</t>
  </si>
  <si>
    <t>PETER OROSZLANY</t>
  </si>
  <si>
    <t>1551 E 172ND ST</t>
  </si>
  <si>
    <t>BRONX LATIN SCHOOL</t>
  </si>
  <si>
    <t>ANNETTE FIORENTINO</t>
  </si>
  <si>
    <t>800 HOME ST</t>
  </si>
  <si>
    <t>PAN AMERICAN INTERNATIONAL HIGH SCHOOL AT MONROE</t>
  </si>
  <si>
    <t>BRIDGIT CLAIRE BYE</t>
  </si>
  <si>
    <t>1300 BOYNTON AVE</t>
  </si>
  <si>
    <t>WINGS ACADEMY</t>
  </si>
  <si>
    <t>TUWANNA WILLIAMS GRAY</t>
  </si>
  <si>
    <t>1122 E 180TH ST</t>
  </si>
  <si>
    <t>NEW YORK CITY GEOGRAPHIC DISTRICT #13</t>
  </si>
  <si>
    <t>MS 113 RONALD EDMONDS LEARNING CENTER</t>
  </si>
  <si>
    <t>DAWNIQUE DAUGHTRY</t>
  </si>
  <si>
    <t>300 ADELPHI ST</t>
  </si>
  <si>
    <t>BROOKLYN</t>
  </si>
  <si>
    <t>DR SUSAN S MCKINNEY SECONDARY SCHOOL OF THE ARTS</t>
  </si>
  <si>
    <t>PAULA HOLMES</t>
  </si>
  <si>
    <t>101 PARK AVE</t>
  </si>
  <si>
    <t>PS 282 PARK SLOPE</t>
  </si>
  <si>
    <t>MAGALIE ALEXIS</t>
  </si>
  <si>
    <t>180 6TH AVE</t>
  </si>
  <si>
    <t>BROOKLYN COMMUNITY HIGH SCH-COMMUNICATION, ARTS &amp; MEDIA</t>
  </si>
  <si>
    <t>JAMES O'BRIEN</t>
  </si>
  <si>
    <t>300 WILLOUGHBY AVE</t>
  </si>
  <si>
    <t>SCIENCE SKILLS CENTER HIGH SCHOOL FOR SCI, TECH AND CREATIVE ARTS</t>
  </si>
  <si>
    <t>DAHLIA MCGREGOR</t>
  </si>
  <si>
    <t>49 FLATBUSH AVE EXT</t>
  </si>
  <si>
    <t>BROOKLYN TECHNICAL HIGH SCHOOL</t>
  </si>
  <si>
    <t>RANDY ASHER</t>
  </si>
  <si>
    <t>29 FT GREENE PL</t>
  </si>
  <si>
    <t>URBAN ASSEMBLY INSTITUTE OF MATH AND SCIENCE FOR YOUNG WOMEN</t>
  </si>
  <si>
    <t>KIRI SOARES</t>
  </si>
  <si>
    <t>283 ADAMS ST</t>
  </si>
  <si>
    <t>BEDFORD ACADEMY HIGH SCHOOL</t>
  </si>
  <si>
    <t>ADOFO MUHAMMAD</t>
  </si>
  <si>
    <t>1119 BEDFORD AVE</t>
  </si>
  <si>
    <t>GEORGE WESTINGHOUSE CAREER &amp; TECHNICAL ED HIGH SCHOOL</t>
  </si>
  <si>
    <t>JANINE KIERAN</t>
  </si>
  <si>
    <t>105 JOHNSON ST</t>
  </si>
  <si>
    <t xml:space="preserve">BENJAMIN BANNEKER ACADEMY </t>
  </si>
  <si>
    <t>DEONCA RENEE</t>
  </si>
  <si>
    <t>71-77 CLINTON AVE</t>
  </si>
  <si>
    <t>CITY POLYTECHNIC HIGH SCHOOL OF ENGINEERING, ARCHITECTURE AND TECHNOLOGY</t>
  </si>
  <si>
    <t>YUSUF MUHAMMAD</t>
  </si>
  <si>
    <t>NEW YORK CITY GEOGRAPHIC DISTRICT #14</t>
  </si>
  <si>
    <t>IS 318 EUGENO MARIA DE HOSTOS</t>
  </si>
  <si>
    <t>LEANDER WINDLEY</t>
  </si>
  <si>
    <t>101 WALTON ST</t>
  </si>
  <si>
    <t>CONSELYEA PREPARATORY SCHOOL</t>
  </si>
  <si>
    <t>MARIA MASULLO</t>
  </si>
  <si>
    <t>208 N 5TH ST</t>
  </si>
  <si>
    <t>JUAN MOREL CAMPOS SECONDARY SCHOOL</t>
  </si>
  <si>
    <t>ERIC FRASER</t>
  </si>
  <si>
    <t>215 HEYWARD ST</t>
  </si>
  <si>
    <t>PROGRESS HIGH SCHOOL FOR PROFESSIONAL CAREERS</t>
  </si>
  <si>
    <t>WILLIAM JUSINO</t>
  </si>
  <si>
    <t>850 GRAND ST</t>
  </si>
  <si>
    <t>SCHOOL FOR LEGAL STUDIES</t>
  </si>
  <si>
    <t>MONICA ORTIZ</t>
  </si>
  <si>
    <t>HIGH SCHOOL OF ENTERPRISE, BUSINESS &amp; TECHNOLOGY</t>
  </si>
  <si>
    <t>HOLGER CARRILLO</t>
  </si>
  <si>
    <t>BROOKLYN PREPARATORY HIGH SCHOOL</t>
  </si>
  <si>
    <t>NOAH LANSNER</t>
  </si>
  <si>
    <t>257 N 6TH ST</t>
  </si>
  <si>
    <t>LYONS COMMUNITY SCHOOL</t>
  </si>
  <si>
    <t>TAEKO ONISHI</t>
  </si>
  <si>
    <t>223 GRAHAM AVE</t>
  </si>
  <si>
    <t>AUTOMOTIVE HIGH SCHOOL</t>
  </si>
  <si>
    <t>CATERINA LAFERGOLA</t>
  </si>
  <si>
    <t>50 BEDFORD AVE</t>
  </si>
  <si>
    <t>NEW YORK CITY GEOGRAPHIC DISTRICT #15</t>
  </si>
  <si>
    <t>MS 51 WILLIAM ALEXANDER</t>
  </si>
  <si>
    <t>LENORE BERNER</t>
  </si>
  <si>
    <t>350 5TH AVE</t>
  </si>
  <si>
    <t>JHS 88 PETER ROUGET</t>
  </si>
  <si>
    <t>AILENE ALTMAN MITCHELL</t>
  </si>
  <si>
    <t>544 7TH AVE</t>
  </si>
  <si>
    <t>NEW VOICES SCHOOL OF ACADEMIC AND CREATIVE ARTS</t>
  </si>
  <si>
    <t>FRANK GIORDANO</t>
  </si>
  <si>
    <t>330 18TH ST</t>
  </si>
  <si>
    <t>MATH AND SCIENCE EXPLORATORY SCHOOL (THE)</t>
  </si>
  <si>
    <t>DAWN VALLE</t>
  </si>
  <si>
    <t>345 DEAN ST</t>
  </si>
  <si>
    <t>BROOKLYN SCHOOL FOR GLOBAL STUDIES</t>
  </si>
  <si>
    <t>DAWN MECONI</t>
  </si>
  <si>
    <t>284 BALTIC ST</t>
  </si>
  <si>
    <t>SECONDARY SCHOOL FOR JOURNALISM</t>
  </si>
  <si>
    <t>JODI RADWELL</t>
  </si>
  <si>
    <t>237 7TH AVE</t>
  </si>
  <si>
    <t>8-12, US</t>
  </si>
  <si>
    <t>COBBLE HILL SCHOOL OF AMERICAN STUDIES</t>
  </si>
  <si>
    <t>ANNAMARIA MULE</t>
  </si>
  <si>
    <t>347 BALTIC ST</t>
  </si>
  <si>
    <t>BROOKLYN HIGH SCHOOL OF THE ARTS</t>
  </si>
  <si>
    <t>MARGARET LACEY-BERMAN</t>
  </si>
  <si>
    <t>SUNSET PARK HIGH SCHOOL</t>
  </si>
  <si>
    <t>CORINNE VINAL</t>
  </si>
  <si>
    <t>153 35TH ST</t>
  </si>
  <si>
    <t>MILLENNIUM BROOKLYN HIGH SCHOOL</t>
  </si>
  <si>
    <t>LISA GIOE</t>
  </si>
  <si>
    <t>NEW YORK CITY GEOGRAPHIC DISTRICT #16</t>
  </si>
  <si>
    <t>BOYS AND GIRLS HIGH SCHOOL</t>
  </si>
  <si>
    <t>BERNARD GASSAWAY</t>
  </si>
  <si>
    <t>1700 FULTON ST</t>
  </si>
  <si>
    <t>NEW YORK CITY GEOGRAPHIC DISTRICT #17</t>
  </si>
  <si>
    <t>PARKSIDE PREPARATORY ACADEMY</t>
  </si>
  <si>
    <t>ADRIENNE SPENCER</t>
  </si>
  <si>
    <t>655 PARKSIDE AVE</t>
  </si>
  <si>
    <t>MS 61 GLADSTONE H ATWELL</t>
  </si>
  <si>
    <t>SHANNON BURTON</t>
  </si>
  <si>
    <t>400 EMPIRE BLVD</t>
  </si>
  <si>
    <t>PS 189 THE BILINGUAL CENTER</t>
  </si>
  <si>
    <t>BERTHE FAUSTIN</t>
  </si>
  <si>
    <t>1100 E NEW YORK AVE</t>
  </si>
  <si>
    <t xml:space="preserve">MS 246 WALT WHITMAN </t>
  </si>
  <si>
    <t>BENTLY WARRINGTON</t>
  </si>
  <si>
    <t>72 VERONICA PL</t>
  </si>
  <si>
    <t>PATHWAYS TECHNOLOGY EARLY COLLEGE HIGH SCHOOL</t>
  </si>
  <si>
    <t>RASHID DAVIS</t>
  </si>
  <si>
    <t>150 ALBANY AVE</t>
  </si>
  <si>
    <t>ACAD FOR COLLEGE PREP &amp; CAREER EXPLORATION: A COLLEGE BOARD SCH</t>
  </si>
  <si>
    <t>DORIS UNGER</t>
  </si>
  <si>
    <t>911 FLATBUSH AVE</t>
  </si>
  <si>
    <t>HIGH SCHOOL FOR GLOBAL CITIZENSHIP (THE)</t>
  </si>
  <si>
    <t>MICHELLE ROCHON</t>
  </si>
  <si>
    <t>883 CLASSON AVE</t>
  </si>
  <si>
    <t>SCHOOL FOR DEMOCRACY AND LEADERSHIP</t>
  </si>
  <si>
    <t>JAMES OLEARCHIK</t>
  </si>
  <si>
    <t>600 KINGSTON AVE</t>
  </si>
  <si>
    <t>HS FOR PUBLIC SERVICE-HEROES OF TOMORROW</t>
  </si>
  <si>
    <t>SEAN RICE</t>
  </si>
  <si>
    <t>BROOKLYN SCHOOL FOR MUSIC &amp; THEATER</t>
  </si>
  <si>
    <t>PAMELA RANDAZZO-DORCELY</t>
  </si>
  <si>
    <t>MEDGAR EVERS COLLEGE PREPARATORY SCHOOL</t>
  </si>
  <si>
    <t>MICHAEL WILTSHIRE</t>
  </si>
  <si>
    <t>1186 CARROLL ST</t>
  </si>
  <si>
    <t>CLARA BARTON HIGH SCHOOL</t>
  </si>
  <si>
    <t>RICHARD FORMAN</t>
  </si>
  <si>
    <t>901 CLASSON AVE</t>
  </si>
  <si>
    <t>NEW YORK CITY GEOGRAPHIC DISTRICT #18</t>
  </si>
  <si>
    <t xml:space="preserve">IS 211 JOHN WILSON </t>
  </si>
  <si>
    <t>CAROLYN JAMES</t>
  </si>
  <si>
    <t>1001 E 100TH ST</t>
  </si>
  <si>
    <t>EAST FLATBUSH COMMUNITY RESEARCH SCHOOL</t>
  </si>
  <si>
    <t>DAVEIDA DANIEL</t>
  </si>
  <si>
    <t>905 WINTHROP ST</t>
  </si>
  <si>
    <t>VICTORY COLLEGIATE HIGH SCHOOL</t>
  </si>
  <si>
    <t>MARCEL DEANS</t>
  </si>
  <si>
    <t>6565 FLATLANDS AVE</t>
  </si>
  <si>
    <t>HIGH SCHOOL FOR INNOVATION IN ADVERTISING AND MEDIA</t>
  </si>
  <si>
    <t>ADALEZA MICHELENA</t>
  </si>
  <si>
    <t>1600 ROCKAWAY PKWY</t>
  </si>
  <si>
    <t>CULTURAL ACADEMY FOR THE ARTS AND SCIENCES</t>
  </si>
  <si>
    <t>DIANE VARANO</t>
  </si>
  <si>
    <t>5800 TILDEN AVE</t>
  </si>
  <si>
    <t>URBAN ACTION ACADEMY</t>
  </si>
  <si>
    <t>STEVE DORCELY</t>
  </si>
  <si>
    <t>NEW YORK CITY GEOGRAPHIC DISTRICT #19</t>
  </si>
  <si>
    <t xml:space="preserve">JHS 218 JAMES P SINNOTT </t>
  </si>
  <si>
    <t>LISA ANN HERMANN</t>
  </si>
  <si>
    <t>370 FOUNTAIN AVE</t>
  </si>
  <si>
    <t xml:space="preserve">JHS 292 MARGARET S DOUGLAS </t>
  </si>
  <si>
    <t>GLORIA WILLIAMS-NANDAN</t>
  </si>
  <si>
    <t>301 VERMONT ST</t>
  </si>
  <si>
    <t>FREDERICK DOUGLASS ACADEMY VIII MIDDLE SCHOOL</t>
  </si>
  <si>
    <t>YOLANDA MARTIN</t>
  </si>
  <si>
    <t>1400 PENNSYLVANIA AVE</t>
  </si>
  <si>
    <t>ACADEMY FOR YOUNG WRITERS</t>
  </si>
  <si>
    <t>COURTNEY WINKFIELD</t>
  </si>
  <si>
    <t>1065 ELTON ST</t>
  </si>
  <si>
    <t>6, 9-12, UE, US</t>
  </si>
  <si>
    <t>MULTICULTURAL HIGH SCHOOL</t>
  </si>
  <si>
    <t>ALEXANDRA HERNANDEZ</t>
  </si>
  <si>
    <t>999 JAMAICA AVE-RM 436</t>
  </si>
  <si>
    <t>TRANSIT TECH CAREER AND TECHNICAL EDUCATION HIGH SCHOOL</t>
  </si>
  <si>
    <t>MARLON BYNUM</t>
  </si>
  <si>
    <t>1 WELLS ST</t>
  </si>
  <si>
    <t>CYPRESS HILLS COLLEGIATE PREPARATORY SCHOOL</t>
  </si>
  <si>
    <t>AMY YAGER</t>
  </si>
  <si>
    <t>999 JAMAICA AVE</t>
  </si>
  <si>
    <t>NEW YORK CITY GEOGRAPHIC DISTRICT #20</t>
  </si>
  <si>
    <t>JHS 62 DITMAS</t>
  </si>
  <si>
    <t>BARRY KEVORKIAN</t>
  </si>
  <si>
    <t>700 CORTELYOU RD</t>
  </si>
  <si>
    <t>PS/IS 104 THE FORT HAMILTON SCHOOL</t>
  </si>
  <si>
    <t>MARIE DIBELLA</t>
  </si>
  <si>
    <t>9115 5TH AVE</t>
  </si>
  <si>
    <t>PS 163 BATH BEACH</t>
  </si>
  <si>
    <t>MARYANN WASMUTH</t>
  </si>
  <si>
    <t>109 BAY 14TH ST</t>
  </si>
  <si>
    <t>K-8, UE</t>
  </si>
  <si>
    <t>SEEALL ACADEMY (THE)</t>
  </si>
  <si>
    <t>GARY WILLIAMS</t>
  </si>
  <si>
    <t>5601 16TH AVE</t>
  </si>
  <si>
    <t>PS 192 MAGNET SCHOOL FOR MATH AND SCIENCE INQUIRY</t>
  </si>
  <si>
    <t>LISET ISAAC</t>
  </si>
  <si>
    <t>4715 18TH AVE</t>
  </si>
  <si>
    <t>JHS 201 THE DYKER HEIGHTS</t>
  </si>
  <si>
    <t>ROBERT CIULLA</t>
  </si>
  <si>
    <t>8010 12TH AVE</t>
  </si>
  <si>
    <t>JHS 220 JOHN J PERSHING</t>
  </si>
  <si>
    <t>LORETTA WITEK</t>
  </si>
  <si>
    <t>4812 9TH AVE</t>
  </si>
  <si>
    <t>JHS 223 THE MONTAUK</t>
  </si>
  <si>
    <t>ANDREW FRANK</t>
  </si>
  <si>
    <t>4200 16TH AVE</t>
  </si>
  <si>
    <t>JHS 227 EDWARD B SHALLOW</t>
  </si>
  <si>
    <t>EDWIN HERNANDEZ</t>
  </si>
  <si>
    <t>6500 16TH AVE</t>
  </si>
  <si>
    <t>PS 229 DYKER</t>
  </si>
  <si>
    <t>ROBERT ZAPPULLA</t>
  </si>
  <si>
    <t>1400 BENSON AVE</t>
  </si>
  <si>
    <t>JHS 259 WILLIAM MCKINLEY</t>
  </si>
  <si>
    <t>JANICE GEARY</t>
  </si>
  <si>
    <t>7301 FT HAMILTON PKWY</t>
  </si>
  <si>
    <t>NEW UTRECHT HIGH SCHOOL</t>
  </si>
  <si>
    <t>MAUREEN GOLDFARB</t>
  </si>
  <si>
    <t>1601 80TH ST</t>
  </si>
  <si>
    <t>HIGH SCHOOL OF TELECOMMUNICATIONS ARTS AND TECHNOLOGY</t>
  </si>
  <si>
    <t>XHENETE SHEPARD</t>
  </si>
  <si>
    <t>350 67TH ST</t>
  </si>
  <si>
    <t>FORT HAMILTON HIGH SCHOOL</t>
  </si>
  <si>
    <t>KAYE HOULIHAN</t>
  </si>
  <si>
    <t>8301 SHORE RD</t>
  </si>
  <si>
    <t>FRANKLIN DELANO ROOSEVELT HIGH SCHOOL</t>
  </si>
  <si>
    <t>STEVEN DEMARCO</t>
  </si>
  <si>
    <t>5800 20TH AVE</t>
  </si>
  <si>
    <t>URBAN ASSEMBLY SCHOOL FOR CRIMINAL JUSTICE</t>
  </si>
  <si>
    <t>MARIELA GRAHAM</t>
  </si>
  <si>
    <t>NEW YORK CITY GEOGRAPHIC DISTRICT #21</t>
  </si>
  <si>
    <t>IS 98 BAY ACADEMY</t>
  </si>
  <si>
    <t>MARIA TIMO</t>
  </si>
  <si>
    <t>1401 EMMONS AVE</t>
  </si>
  <si>
    <t>PS 99 ISAAC ASIMOV</t>
  </si>
  <si>
    <t>GREGORY PIRRAGLIA</t>
  </si>
  <si>
    <t>1120 E 10TH ST</t>
  </si>
  <si>
    <t>PS 226 ALFRED DE B MASON</t>
  </si>
  <si>
    <t>SHERRY TANNENBAUM</t>
  </si>
  <si>
    <t>6006 23RD AVE</t>
  </si>
  <si>
    <t>PS 238 ANNE SULLIVAN</t>
  </si>
  <si>
    <t>HARLA JOY MUSOFF-WEISS</t>
  </si>
  <si>
    <t>1633 E 8TH ST</t>
  </si>
  <si>
    <t>MARK TWAIN IS 239 FOR THE GIFTED AND TALENTED</t>
  </si>
  <si>
    <t>KAREN DITOLLA</t>
  </si>
  <si>
    <t>2401 NEPTUNE AVE</t>
  </si>
  <si>
    <t xml:space="preserve">IS 303 HERBERT S EISENBERG </t>
  </si>
  <si>
    <t>CARMEN AMADOR</t>
  </si>
  <si>
    <t>501 WEST AVE</t>
  </si>
  <si>
    <t>RACHEL CARSON HIGH SCHOOL FOR COASTAL STUDIES</t>
  </si>
  <si>
    <t>EDWARD WILENSKY</t>
  </si>
  <si>
    <t>521 WEST AVE</t>
  </si>
  <si>
    <t>HIGH SCHOOL OF SPORTS MANAGEMENT</t>
  </si>
  <si>
    <t>ROBIN PITTS</t>
  </si>
  <si>
    <t>2630 BENSON AVE</t>
  </si>
  <si>
    <t>ABRAHAM LINCOLN HIGH SCHOOL</t>
  </si>
  <si>
    <t>ARI HOOGENBOOM</t>
  </si>
  <si>
    <t>2800 OCEAN PKWY</t>
  </si>
  <si>
    <t>KINGSBOROUGH EARLY COLLEGE SCHOOL</t>
  </si>
  <si>
    <t>CONNIE HAMILTON</t>
  </si>
  <si>
    <t>EDWARD R MURROW HIGH SCHOOL</t>
  </si>
  <si>
    <t>ALLEN BARGE</t>
  </si>
  <si>
    <t>1600 AVE L</t>
  </si>
  <si>
    <t>JOHN DEWEY HIGH SCHOOL</t>
  </si>
  <si>
    <t>KATHLEEN ELVIN</t>
  </si>
  <si>
    <t>50 AVE X</t>
  </si>
  <si>
    <t>LIFE ACADEMY HIGH SCHOOL FOR FILM AND MUSIC</t>
  </si>
  <si>
    <t>LISA FERRAIOLA</t>
  </si>
  <si>
    <t>BROOKLYN STUDIO SECONDARY SCHOOL</t>
  </si>
  <si>
    <t>ANDREA CILIOTTA</t>
  </si>
  <si>
    <t>8310 21ST AVE</t>
  </si>
  <si>
    <t>NEW YORK CITY GEOGRAPHIC DISTRICT #22</t>
  </si>
  <si>
    <t>JHS 14 SHELL BANK</t>
  </si>
  <si>
    <t>TERI AHEARN</t>
  </si>
  <si>
    <t>2424 BATCHELDER ST</t>
  </si>
  <si>
    <t xml:space="preserve">JHS 78 ROY H MANN </t>
  </si>
  <si>
    <t>ANTHONY CUSUMANO</t>
  </si>
  <si>
    <t>1420 E 68TH ST</t>
  </si>
  <si>
    <t>PS 109</t>
  </si>
  <si>
    <t>DWIGHT CHASE</t>
  </si>
  <si>
    <t>1001 E 45TH ST</t>
  </si>
  <si>
    <t>PS 206 JOSEPH F LAMB</t>
  </si>
  <si>
    <t>DEIRDRE KEYES</t>
  </si>
  <si>
    <t>2200 GRAVESEND NECK RD</t>
  </si>
  <si>
    <t xml:space="preserve">JHS 234 ARTHUR W CUNNINGHAM </t>
  </si>
  <si>
    <t>SUSAN SCHAEFFER</t>
  </si>
  <si>
    <t>1875 E 17TH ST</t>
  </si>
  <si>
    <t>ANDRIES HUDDE SCHOOL</t>
  </si>
  <si>
    <t>ELENA O'SULLIVAN</t>
  </si>
  <si>
    <t>2500 NOSTRAND AVE</t>
  </si>
  <si>
    <t xml:space="preserve">JHS 278 MARINE PARK </t>
  </si>
  <si>
    <t>DEBRA GAROFALO</t>
  </si>
  <si>
    <t>1925 STUART ST</t>
  </si>
  <si>
    <t>MIDWOOD HIGH SCHOOL</t>
  </si>
  <si>
    <t>MICHAEL MCDONNELL</t>
  </si>
  <si>
    <t>2839 BEDFORD AVE</t>
  </si>
  <si>
    <t>JAMES MADISON HIGH SCHOOL</t>
  </si>
  <si>
    <t>JODIE COHEN</t>
  </si>
  <si>
    <t>3787 BEDFORD AVE</t>
  </si>
  <si>
    <t>LEON M GOLDSTEIN HIGH SCHOOL FOR THE SCIENCES</t>
  </si>
  <si>
    <t>SCOTT HUGHES</t>
  </si>
  <si>
    <t>1830 SHORE BLVD</t>
  </si>
  <si>
    <t>NEW YORK CITY GEOGRAPHIC DISTRICT #23</t>
  </si>
  <si>
    <t>PS/IS 137 RACHAEL JEAN MITCHELL</t>
  </si>
  <si>
    <t>ZINA COOPER</t>
  </si>
  <si>
    <t>121 SARATOGA AVE</t>
  </si>
  <si>
    <t>MOTT HALL BRIDGES ACADEMY</t>
  </si>
  <si>
    <t>NADIA LOPEZ</t>
  </si>
  <si>
    <t>210 CHESTER ST</t>
  </si>
  <si>
    <t>BROOKLYN COLLEGIATE-A COLLEGE BOARD SCHOOL</t>
  </si>
  <si>
    <t>AMOTE SIAS</t>
  </si>
  <si>
    <t>2021 BERGEN ST</t>
  </si>
  <si>
    <t>EAGLE ACADEMY FOR YOUNG MEN II</t>
  </si>
  <si>
    <t>RASHAD MEADE</t>
  </si>
  <si>
    <t>1137 HERKIMER ST</t>
  </si>
  <si>
    <t>6-11, US</t>
  </si>
  <si>
    <t>NEW YORK CITY GEOGRAPHIC DISTRICT #32</t>
  </si>
  <si>
    <t>JHS 383 PHILIPPA SCHUYLER</t>
  </si>
  <si>
    <t>JEANETTE SMITH</t>
  </si>
  <si>
    <t>1300 GREENE AVE</t>
  </si>
  <si>
    <t>5-8, US</t>
  </si>
  <si>
    <t>BUSHWICK LEADERS HS FOR ACADEMIC EXCELLENCE</t>
  </si>
  <si>
    <t>CATHERINE REILLY</t>
  </si>
  <si>
    <t>797 BUSHWICK AVE</t>
  </si>
  <si>
    <t>NEW YORK CITY GEOGRAPHIC DISTRICT #24</t>
  </si>
  <si>
    <t>IS 5 THE WALTER CROWLEY INTERMEDIATE SCHOOL</t>
  </si>
  <si>
    <t>KELLY NEPOGODA</t>
  </si>
  <si>
    <t>50-40 JACOBUS ST</t>
  </si>
  <si>
    <t>ELMHURST</t>
  </si>
  <si>
    <t xml:space="preserve">PS 49 DOROTHY BONAWIT KOLE </t>
  </si>
  <si>
    <t>THOMAS CARTY</t>
  </si>
  <si>
    <t>63-60 80TH ST</t>
  </si>
  <si>
    <t>MIDDLE VILLAGE</t>
  </si>
  <si>
    <t xml:space="preserve">IS 61 LEONARDO DA VINCI </t>
  </si>
  <si>
    <t>JOSEPH LISA</t>
  </si>
  <si>
    <t>98-50 50TH AVE</t>
  </si>
  <si>
    <t>CORONA</t>
  </si>
  <si>
    <t>IS 119 THE GLENDALE</t>
  </si>
  <si>
    <t>JEANNE FAGAN</t>
  </si>
  <si>
    <t>74-01 78TH AVE</t>
  </si>
  <si>
    <t>GLENDALE</t>
  </si>
  <si>
    <t>K-2, 6-8, UE, US</t>
  </si>
  <si>
    <t>IS 125 THOMAS J MCCANN WOODSIDE</t>
  </si>
  <si>
    <t>JUDY MITTLER</t>
  </si>
  <si>
    <t>46-02 47TH AVE</t>
  </si>
  <si>
    <t>WOODSIDE</t>
  </si>
  <si>
    <t>5-8, UE, US</t>
  </si>
  <si>
    <t>PS 128 THE LORRAINE TUZZO, JUNIPER VALLEY ELEMENTARY</t>
  </si>
  <si>
    <t>JOHN LAVELLE</t>
  </si>
  <si>
    <t>69-10 65TH DR</t>
  </si>
  <si>
    <t>NEWTOWN HIGH SCHOOL</t>
  </si>
  <si>
    <t>JOHN FICALORA</t>
  </si>
  <si>
    <t>48-01 90TH ST</t>
  </si>
  <si>
    <t>GROVER CLEVELAND HIGH SCHOOL</t>
  </si>
  <si>
    <t>DENISE VITTOR</t>
  </si>
  <si>
    <t>21-27 HIMROD ST</t>
  </si>
  <si>
    <t>RIDGEWOOD</t>
  </si>
  <si>
    <t xml:space="preserve">HIGH SCHOOL FOR ARTS AND BUSINESS </t>
  </si>
  <si>
    <t>ANA ZAMBRANO-BURAKOV</t>
  </si>
  <si>
    <t>105-25 HORACE HARDING EXPW</t>
  </si>
  <si>
    <t>ROBERT F WAGNER JR SECONDARY SCHOOL-ARTS AND TECHNOLOGY</t>
  </si>
  <si>
    <t>ANN SEIFULLAH</t>
  </si>
  <si>
    <t>47-07 30TH PL</t>
  </si>
  <si>
    <t>LONG ISLAND CITY</t>
  </si>
  <si>
    <t>MASPETH HIGH SCHOOL</t>
  </si>
  <si>
    <t>KHURSHID ABDUL-MUTAKABBIR</t>
  </si>
  <si>
    <t>54-40 74TH ST</t>
  </si>
  <si>
    <t>QUEENS VOCATIONAL AND TECHNICAL HIGH SCHOOL</t>
  </si>
  <si>
    <t>MELISSA BURG</t>
  </si>
  <si>
    <t>37-02 47TH AVE</t>
  </si>
  <si>
    <t>AVIATION CAREER AND TECHNICAL HIGH SCHOOL</t>
  </si>
  <si>
    <t>DENO CHARALAMBOUS</t>
  </si>
  <si>
    <t>45-30 36TH ST</t>
  </si>
  <si>
    <t>NEW YORK CITY GEOGRAPHIC DISTRICT #25</t>
  </si>
  <si>
    <t xml:space="preserve">IS 25 ADRIEN BLOCK </t>
  </si>
  <si>
    <t>MARY ELLEN BEIRNE</t>
  </si>
  <si>
    <t>34-65 192ND ST</t>
  </si>
  <si>
    <t>FLUSHING</t>
  </si>
  <si>
    <t>JHS 185 EDWARD BLEEKER</t>
  </si>
  <si>
    <t>THERESA MSHAR</t>
  </si>
  <si>
    <t>147-26 25TH DR</t>
  </si>
  <si>
    <t>JHS 194 WILLIAM CARR</t>
  </si>
  <si>
    <t>JENNIFER MILLER</t>
  </si>
  <si>
    <t>154-60 17TH AVE</t>
  </si>
  <si>
    <t>WHITESTONE</t>
  </si>
  <si>
    <t xml:space="preserve">IS 237 </t>
  </si>
  <si>
    <t>JUDITH FRIEDMAN</t>
  </si>
  <si>
    <t>46-21 COLDEN ST</t>
  </si>
  <si>
    <t>FLUSHING INTERNATIONAL HIGH SCHOOL</t>
  </si>
  <si>
    <t>LARA EVANGELISTA</t>
  </si>
  <si>
    <t>144-80 BARCLAY AVE</t>
  </si>
  <si>
    <t>EAST-WEST SCHOOL OF INTERNATIONAL STUDIES</t>
  </si>
  <si>
    <t>BEN SHERMAN</t>
  </si>
  <si>
    <t>WORLD JOURNALISM PREPARATORY:  A COLLEGE BOARD SCHOOL</t>
  </si>
  <si>
    <t>CYNTHIA SCHNEIDER</t>
  </si>
  <si>
    <t>JOHN BOWNE HIGH SCHOOL</t>
  </si>
  <si>
    <t>HOWARD KWAIT</t>
  </si>
  <si>
    <t>63-25 MAIN ST</t>
  </si>
  <si>
    <t>FLUSHING HIGH SCHOOL</t>
  </si>
  <si>
    <t>JAMES BROWN</t>
  </si>
  <si>
    <t>35-01 UNION ST</t>
  </si>
  <si>
    <t>QUEENS COLLEGE SCHOOL FOR MATH, SCIENCE &amp; TECHNOLOGY</t>
  </si>
  <si>
    <t>HELENE JACOB</t>
  </si>
  <si>
    <t>148-20 REEVES AVE</t>
  </si>
  <si>
    <t>TOWNSEND HARRIS HIGH SCHOOL</t>
  </si>
  <si>
    <t>ANTHONY BARBETTA</t>
  </si>
  <si>
    <t>149-11 MELBOURNE AVE</t>
  </si>
  <si>
    <t>NEW YORK CITY GEOGRAPHIC DISTRICT #26</t>
  </si>
  <si>
    <t>JHS 67 LOUIS PASTEUR</t>
  </si>
  <si>
    <t>ZOI MCGRATH</t>
  </si>
  <si>
    <t>51-60 MARATHON PKWY</t>
  </si>
  <si>
    <t>LITTLE NECK</t>
  </si>
  <si>
    <t xml:space="preserve">JHS 74 NATHANIEL HAWTHORNE </t>
  </si>
  <si>
    <t>ANTHONY ARMSTRONG</t>
  </si>
  <si>
    <t>61-15 OCEANIA ST</t>
  </si>
  <si>
    <t>BAYSIDE</t>
  </si>
  <si>
    <t>IRWIN ALTMAN MIDDLE SCHOOL 172</t>
  </si>
  <si>
    <t>JEFFREY SLIVKO</t>
  </si>
  <si>
    <t>81-14 257TH ST</t>
  </si>
  <si>
    <t>FLORAL PARK</t>
  </si>
  <si>
    <t>PS/IS 178 HOLLISWOOD</t>
  </si>
  <si>
    <t>JENNIFER AMBERT</t>
  </si>
  <si>
    <t>189-10 RADNOR RD</t>
  </si>
  <si>
    <t>JAMAICA</t>
  </si>
  <si>
    <t>PK-8, US</t>
  </si>
  <si>
    <t>JHS 216 GEORGE J RYAN</t>
  </si>
  <si>
    <t>REGINALD LANDEAU</t>
  </si>
  <si>
    <t>64-20 175TH ST</t>
  </si>
  <si>
    <t>BENJAMIN N CARDOZO HIGH SCHOOL</t>
  </si>
  <si>
    <t>GERALD MARTORI</t>
  </si>
  <si>
    <t>57-00 223RD ST</t>
  </si>
  <si>
    <t>FRANCIS LEWIS HIGH SCHOOL</t>
  </si>
  <si>
    <t>DAVID MARMOR</t>
  </si>
  <si>
    <t>58-20 UTOPIA PKY</t>
  </si>
  <si>
    <t>FRESH MEADOWS</t>
  </si>
  <si>
    <t>MARTIN VAN BUREN HIGH SCHOOL</t>
  </si>
  <si>
    <t>SAM SOCHET</t>
  </si>
  <si>
    <t>230-17 HILLSIDE AVE</t>
  </si>
  <si>
    <t>QUEENS VILLAGE</t>
  </si>
  <si>
    <t>QUEENS HIGH SCHOOL OF TEACHING, LIBERAL ARTS AND SCIENCES</t>
  </si>
  <si>
    <t>JAE HYUN CHO</t>
  </si>
  <si>
    <t>74-20 COMMONWEALTH BLVD</t>
  </si>
  <si>
    <t>BELLEROSE</t>
  </si>
  <si>
    <t>NEW YORK CITY GEOGRAPHIC DISTRICT #27</t>
  </si>
  <si>
    <t>PS/MS 42 R VERNAM</t>
  </si>
  <si>
    <t>PATRICIA FINN</t>
  </si>
  <si>
    <t>488 BEACH 66TH ST</t>
  </si>
  <si>
    <t>ARVERNE</t>
  </si>
  <si>
    <t>PS 43</t>
  </si>
  <si>
    <t>GARY FAIRWEATHER</t>
  </si>
  <si>
    <t>160 BEACH 29TH ST</t>
  </si>
  <si>
    <t>FAR ROCKAWAY</t>
  </si>
  <si>
    <t>PS 105 THE BAY SCHOOL</t>
  </si>
  <si>
    <t>LAURIE SHAPIRO</t>
  </si>
  <si>
    <t>420 BEACH 51ST ST</t>
  </si>
  <si>
    <t>PS 124 OSMOND A CHURCH</t>
  </si>
  <si>
    <t>VALARIE LEWIS</t>
  </si>
  <si>
    <t>129-15 150TH AVE</t>
  </si>
  <si>
    <t>SOUTH OZONE PARK</t>
  </si>
  <si>
    <t>MS 137 AMERICA'S SCHOOL OF HEROES</t>
  </si>
  <si>
    <t>LAURA MASTROGIOVANNI</t>
  </si>
  <si>
    <t>109-15 98TH ST</t>
  </si>
  <si>
    <t>OZONE PARK</t>
  </si>
  <si>
    <t xml:space="preserve">JHS 202 ROBERT H GODDARD </t>
  </si>
  <si>
    <t>WILLIAM FITZGERALD</t>
  </si>
  <si>
    <t>138-30 LAFAYETTE ST</t>
  </si>
  <si>
    <t>PS 207 ROCKWOOD PARK</t>
  </si>
  <si>
    <t>LINDA SPADARO</t>
  </si>
  <si>
    <t>159-15 88TH ST</t>
  </si>
  <si>
    <t>HOWARD BEACH</t>
  </si>
  <si>
    <t xml:space="preserve">JHS 210 ELIZABETH BLACKWELL </t>
  </si>
  <si>
    <t>ROSALYN ALLMAN-MANNING</t>
  </si>
  <si>
    <t>93-11 101ST AVE</t>
  </si>
  <si>
    <t xml:space="preserve">JHS 226 VIRGIL I GRISSON </t>
  </si>
  <si>
    <t>RUSHELL WHITE</t>
  </si>
  <si>
    <t>121-10 ROCKAWAY BLVD</t>
  </si>
  <si>
    <t>PS 232 LINDENWOOD</t>
  </si>
  <si>
    <t>LISA JOSEPHSON</t>
  </si>
  <si>
    <t>153-23 83RD ST</t>
  </si>
  <si>
    <t>SCHOLARS' ACADEMY</t>
  </si>
  <si>
    <t>BRIAN O'CONNELL</t>
  </si>
  <si>
    <t>320 BEACH 104TH ST</t>
  </si>
  <si>
    <t>ROCKAWAY PARK</t>
  </si>
  <si>
    <t>GOLDIE MAPLE ACADEMY</t>
  </si>
  <si>
    <t>ANGELA LOGAN-SMITH</t>
  </si>
  <si>
    <t>3-65 BEACH 56TH ST</t>
  </si>
  <si>
    <t>ROBERT H GODDARD HIGH SCHOOL FOR COMM ARTS 7 &amp; TECHNOLOGY</t>
  </si>
  <si>
    <t>JOSEPH BIRGELES</t>
  </si>
  <si>
    <t>ACADEY OF MEDICAL TECHNOLOGY - A COLLEGE BOARD SCHOOL</t>
  </si>
  <si>
    <t>JOSE MERCED</t>
  </si>
  <si>
    <t>8-21 BAY 25TH ST</t>
  </si>
  <si>
    <t>AUGUST MARTIN HIGH SCHOOL</t>
  </si>
  <si>
    <t>GILLIAN SMITH</t>
  </si>
  <si>
    <t>156-10 BAISLEY BLVD</t>
  </si>
  <si>
    <t>RICHMOND HILL HIGH SCHOOL</t>
  </si>
  <si>
    <t>NEIL GANESH</t>
  </si>
  <si>
    <t>89-30 114TH ST</t>
  </si>
  <si>
    <t>RICHMOND HILL</t>
  </si>
  <si>
    <t>JOHN ADAMS HIGH SCHOOL</t>
  </si>
  <si>
    <t>DANIEL SCANLON</t>
  </si>
  <si>
    <t>101-01 ROCKAWAY BLVD</t>
  </si>
  <si>
    <t>HIGH SCH-CONSTRUCTION, TRADES, ENGINEERING &amp; ARCHITECTURE</t>
  </si>
  <si>
    <t>LAKEISHA GORDON</t>
  </si>
  <si>
    <t>94-06 104TH ST</t>
  </si>
  <si>
    <t>NEW YORK CITY GEOGRAPHIC DISTRICT #28</t>
  </si>
  <si>
    <t xml:space="preserve">JHS 8 RICHARD S GROSSLEY </t>
  </si>
  <si>
    <t>ANGELA GREEN</t>
  </si>
  <si>
    <t>108-35 167TH ST</t>
  </si>
  <si>
    <t>CATHERINE AND COUNT BASIE MIDDLE SCHOOL 72</t>
  </si>
  <si>
    <t>OMOTAYO CINEUS</t>
  </si>
  <si>
    <t>133-25 GUY R BREWER BLVD</t>
  </si>
  <si>
    <t xml:space="preserve">JHS 157 STEPHEN A HALSEY </t>
  </si>
  <si>
    <t>VINCENT SURACI</t>
  </si>
  <si>
    <t>63-55 102ND ST</t>
  </si>
  <si>
    <t>REGO PARK</t>
  </si>
  <si>
    <t xml:space="preserve">JHS 190 RUSSELL SAGE </t>
  </si>
  <si>
    <t>MARILYN GRANT</t>
  </si>
  <si>
    <t>68-17 AUSTIN ST</t>
  </si>
  <si>
    <t>FOREST HILLS</t>
  </si>
  <si>
    <t>JHS 217 ROBERT A VAN WYCK</t>
  </si>
  <si>
    <t>PATRICK BURNS</t>
  </si>
  <si>
    <t>85-05 144TH ST</t>
  </si>
  <si>
    <t>METROPOLITAN EXPEDITIONARY LEARNING SCHOOL</t>
  </si>
  <si>
    <t>DAMON MCCORD</t>
  </si>
  <si>
    <t>91-30 METROPOLITAN AVE</t>
  </si>
  <si>
    <t>6-10, US</t>
  </si>
  <si>
    <t>QUEENS COLLEGIATE - A COLLEGE BOARD SCHOOL</t>
  </si>
  <si>
    <t>JAIME ANNE DUBEI</t>
  </si>
  <si>
    <t>167-01 GOTHIC DR</t>
  </si>
  <si>
    <t>HIGH SCHOOL FOR COMMUNITY LEADERSHIP</t>
  </si>
  <si>
    <t>CARLOS BORRERO</t>
  </si>
  <si>
    <t>FOREST HILLS HIGH SCHOOL</t>
  </si>
  <si>
    <t>SAUL GOOTNICK</t>
  </si>
  <si>
    <t>67-01 110TH ST</t>
  </si>
  <si>
    <t>HILLCREST HIGH SCHOOL</t>
  </si>
  <si>
    <t>DAVID MORRISON</t>
  </si>
  <si>
    <t>160-05 HIGHLAND AVE</t>
  </si>
  <si>
    <t>THOMAS A EDISON CAREER AND TECHNICAL HIGH SCHOOL</t>
  </si>
  <si>
    <t>MOSES OJEDA</t>
  </si>
  <si>
    <t>165-65 84TH AVE</t>
  </si>
  <si>
    <t>QUEENS GATEWAY TO HEALTH SCIENCES SECONDARY SCHOOL</t>
  </si>
  <si>
    <t>JUDY HENRY</t>
  </si>
  <si>
    <t>160-20 GOETHALS AVE</t>
  </si>
  <si>
    <t>QUEENS METROPOLITAN HIGH SCHOOL</t>
  </si>
  <si>
    <t>GREGORY DUTTON</t>
  </si>
  <si>
    <t>NEW YORK CITY GEOGRAPHIC DISTRICT #29</t>
  </si>
  <si>
    <t>PS/MS 138 SUNRISE</t>
  </si>
  <si>
    <t>JAMES MCENANEY</t>
  </si>
  <si>
    <t>251-11 WELLER AVE</t>
  </si>
  <si>
    <t>ROSEDALE</t>
  </si>
  <si>
    <t>IS 192 THE LINDEN</t>
  </si>
  <si>
    <t>HARRIETT DIAZ</t>
  </si>
  <si>
    <t>109-89 204TH ST</t>
  </si>
  <si>
    <t>SAINT ALBANS</t>
  </si>
  <si>
    <t>IS 238 SUSAN B ANTHONY ACADEMY</t>
  </si>
  <si>
    <t>PETER LEDDY</t>
  </si>
  <si>
    <t>88-15 182ND ST</t>
  </si>
  <si>
    <t>HOLLIS</t>
  </si>
  <si>
    <t>PS/IS 268</t>
  </si>
  <si>
    <t>LISSA GRANT-STEWART</t>
  </si>
  <si>
    <t>92-07 175TH ST</t>
  </si>
  <si>
    <t>COLLABORATIVE ARTS MIDDLE SCHOOL</t>
  </si>
  <si>
    <t>TAMMY HOLLOWAY</t>
  </si>
  <si>
    <t>145-00 SPRINGFIELD BLVD</t>
  </si>
  <si>
    <t>SPRINGFIELD GARDENS</t>
  </si>
  <si>
    <t>PATHWAYS COLLEGE PREPARATORY SCHOOL:  A COLLEGE BOARD SCHOOL</t>
  </si>
  <si>
    <t>KIMBERLY MITCHELL</t>
  </si>
  <si>
    <t>GEORGE WASHINGTON CARVER HIGH SCHOOL FOR THE SCIENCES</t>
  </si>
  <si>
    <t>JANICE SUTTON</t>
  </si>
  <si>
    <t>143-10 SPRINGFIELD BLVD</t>
  </si>
  <si>
    <t>CAMBRIA HEIGHTS ACADEMY</t>
  </si>
  <si>
    <t>MELISSA MENAKE</t>
  </si>
  <si>
    <t>188-04 91ST AVE</t>
  </si>
  <si>
    <t>MATH/SCIENCE RESEARCH AND TECHNOLOGY MAGNET HS</t>
  </si>
  <si>
    <t>JOSE CRUZ</t>
  </si>
  <si>
    <t>207-01 116TH AVE</t>
  </si>
  <si>
    <t>CAMBRIA HEIGHTS</t>
  </si>
  <si>
    <t>NEW YORK CITY GEOGRAPHIC DISTRICT #30</t>
  </si>
  <si>
    <t>IS 10 HORACE GREELEY</t>
  </si>
  <si>
    <t>CLEMENTE LOPES</t>
  </si>
  <si>
    <t>45-11 31ST AVE</t>
  </si>
  <si>
    <t>PS 122 MAMIE FAY</t>
  </si>
  <si>
    <t>PAMELA SABEL</t>
  </si>
  <si>
    <t>21-21 DITMARS BLVD</t>
  </si>
  <si>
    <t>ASTORIA</t>
  </si>
  <si>
    <t>IS 141 THE STEINWAY</t>
  </si>
  <si>
    <t>MIRANDA PAVLOU</t>
  </si>
  <si>
    <t>37-11 21ST AVE</t>
  </si>
  <si>
    <t xml:space="preserve">IS 145 JOSEPH PULITZER </t>
  </si>
  <si>
    <t>DOLORES BECKHAM</t>
  </si>
  <si>
    <t>33-34 80TH ST</t>
  </si>
  <si>
    <t>JACKSON HEIGHTS</t>
  </si>
  <si>
    <t>IS 204 OLIVER W HOLMES</t>
  </si>
  <si>
    <t>YVONNE LEIMSIDER</t>
  </si>
  <si>
    <t>36-41 28TH ST</t>
  </si>
  <si>
    <t>IS 230</t>
  </si>
  <si>
    <t>SHARON TERRY</t>
  </si>
  <si>
    <t>73-10 34TH AVE</t>
  </si>
  <si>
    <t>IS 227 LOUIS ARMSTRONG</t>
  </si>
  <si>
    <t>WILLIAM FAHEY</t>
  </si>
  <si>
    <t>32-02 JUNCTION BLVD</t>
  </si>
  <si>
    <t>EAST ELMHURST</t>
  </si>
  <si>
    <t>YOUNG WOMENS LEADERSHIP SCHOOL</t>
  </si>
  <si>
    <t>LAURA MITCHELL</t>
  </si>
  <si>
    <t>23-15 NEWTOWN AVE</t>
  </si>
  <si>
    <t>WILLIAM CULLEN BRYANT HIGH SCHOOL</t>
  </si>
  <si>
    <t>NAMITA DWARKA</t>
  </si>
  <si>
    <t>48-10 31ST AVE</t>
  </si>
  <si>
    <t>LONG ISLAND CITY HIGH SCHOOL</t>
  </si>
  <si>
    <t>VIVIAN SELENIKAS</t>
  </si>
  <si>
    <t>14-30 BROADWAY</t>
  </si>
  <si>
    <t>NEW YORK CITY GEOGRAPHIC DISTRICT #31</t>
  </si>
  <si>
    <t>IS 7 ELIAS BERNSTEIN</t>
  </si>
  <si>
    <t>NORA DE ROSA</t>
  </si>
  <si>
    <t>1270 HUGUENOT AVE</t>
  </si>
  <si>
    <t>STATEN ISLAND</t>
  </si>
  <si>
    <t>IS 24 MYRA S BARNES</t>
  </si>
  <si>
    <t>LENNY SANTAMARIA</t>
  </si>
  <si>
    <t>225 CLEVELAND AVE</t>
  </si>
  <si>
    <t xml:space="preserve">IS 27 ANNING S PRALL </t>
  </si>
  <si>
    <t>TRACEY KORNISH</t>
  </si>
  <si>
    <t>11 CLOVE LAKE PL</t>
  </si>
  <si>
    <t>IS 34 TOTTENVILLE</t>
  </si>
  <si>
    <t>JOHN BOYLE</t>
  </si>
  <si>
    <t>528 ACADEMY AVE</t>
  </si>
  <si>
    <t>IS 61 WILLIAM A MORRIS</t>
  </si>
  <si>
    <t>SUSAN TRONOLONE</t>
  </si>
  <si>
    <t>445 CASTLETON AVE</t>
  </si>
  <si>
    <t>MARSH AVENUE SCHOOL FOR EXPEDITIONARY LEARNING</t>
  </si>
  <si>
    <t>CARA DEANGELO</t>
  </si>
  <si>
    <t>100 ESSEX DR</t>
  </si>
  <si>
    <t>IS 72 ROCCO LAURIE</t>
  </si>
  <si>
    <t>PETER MACELLARI</t>
  </si>
  <si>
    <t>33 FERNDALE AVE</t>
  </si>
  <si>
    <t xml:space="preserve">IS 75 FRANK D PAULO </t>
  </si>
  <si>
    <t>KENNETH ZAPATA</t>
  </si>
  <si>
    <t>455 HUGUENOT AVE</t>
  </si>
  <si>
    <t>STATEN ISLAND SCHOOL OF CIVIC LEADERSHIP</t>
  </si>
  <si>
    <t>DONNA NILSEN</t>
  </si>
  <si>
    <t>280 REGIS DR</t>
  </si>
  <si>
    <t>CSI HIGH SCHOOL FOR INTERNATIONAL STUDIES</t>
  </si>
  <si>
    <t>JOSEPH CANALE</t>
  </si>
  <si>
    <t>MICHAEL J PETRIDES SCHOOL (THE)</t>
  </si>
  <si>
    <t>JOANNE BUCKHEIT</t>
  </si>
  <si>
    <t>715 OCEAN TERR</t>
  </si>
  <si>
    <t>K-12, UE, US</t>
  </si>
  <si>
    <t>NEW DORP HIGH SCHOOL</t>
  </si>
  <si>
    <t>DEIRDRE DEANGELIS</t>
  </si>
  <si>
    <t>465 NEW DORP LN</t>
  </si>
  <si>
    <t>PORT RICHMOND HIGH SCHOOL</t>
  </si>
  <si>
    <t>TIMOTHY GANNON</t>
  </si>
  <si>
    <t>85 ST JOSEPHS AVE</t>
  </si>
  <si>
    <t>CURTIS HIGH SCHOOL</t>
  </si>
  <si>
    <t>AURELIA CURTIS</t>
  </si>
  <si>
    <t>105 HAMILTON AVE</t>
  </si>
  <si>
    <t>TOTTENVILLE HIGH SCHOOL</t>
  </si>
  <si>
    <t>WILLIAM DUGAN</t>
  </si>
  <si>
    <t>100 LUTEN AVE</t>
  </si>
  <si>
    <t>SUSAN E WAGNER HIGH SCHOOL</t>
  </si>
  <si>
    <t>GARY GIORDANO</t>
  </si>
  <si>
    <t>1200 MANOR RD</t>
  </si>
  <si>
    <t>STATEN ISLAND TECHNICAL HIGH SCHOOL</t>
  </si>
  <si>
    <t>MARK ERLENWEIN</t>
  </si>
  <si>
    <t>485 CLAWSON ST</t>
  </si>
  <si>
    <t>6-12</t>
  </si>
  <si>
    <t>10-12</t>
  </si>
  <si>
    <t>9-12</t>
  </si>
  <si>
    <t>6-8</t>
  </si>
  <si>
    <t>9</t>
  </si>
  <si>
    <t>6-10</t>
  </si>
  <si>
    <t>9-10</t>
  </si>
  <si>
    <t>9-11</t>
  </si>
  <si>
    <t>7-12</t>
  </si>
  <si>
    <t>Column1</t>
  </si>
  <si>
    <t>Grand Total</t>
  </si>
  <si>
    <t>Max of PER_FREE_LUNCH</t>
  </si>
  <si>
    <t>Max of PER_FEMALE</t>
  </si>
  <si>
    <t>Max of PER_MALE</t>
  </si>
  <si>
    <t>Count of GRADE_RANGE</t>
  </si>
  <si>
    <t>test 1</t>
  </si>
  <si>
    <t>test 2</t>
  </si>
  <si>
    <t>cluster</t>
  </si>
  <si>
    <t>norm1</t>
  </si>
  <si>
    <t>norm2</t>
  </si>
  <si>
    <t>cluster 1</t>
  </si>
  <si>
    <t>cluster 2</t>
  </si>
  <si>
    <t>cluster 3</t>
  </si>
  <si>
    <t>d c1</t>
  </si>
  <si>
    <t>d c2</t>
  </si>
  <si>
    <t>d c3</t>
  </si>
  <si>
    <t>min</t>
  </si>
  <si>
    <t>cluster2</t>
  </si>
  <si>
    <t>slope</t>
  </si>
  <si>
    <t>int</t>
  </si>
  <si>
    <t>pt2 c1</t>
  </si>
  <si>
    <t>d pt2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</si>
</sst>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8"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1" formatCode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'practice data'!$F$7:$F$66</c:f>
              <c:numCache>
                <c:formatCode>General</c:formatCode>
                <c:ptCount val="60"/>
                <c:pt idx="0">
                  <c:v>0.58311774304550157</c:v>
                </c:pt>
                <c:pt idx="1">
                  <c:v>0.60571695905102607</c:v>
                </c:pt>
                <c:pt idx="2">
                  <c:v>0.68437818673434714</c:v>
                </c:pt>
                <c:pt idx="3">
                  <c:v>0.81004675668108195</c:v>
                </c:pt>
                <c:pt idx="4">
                  <c:v>0.82730606402942319</c:v>
                </c:pt>
                <c:pt idx="5">
                  <c:v>0.83858557017288449</c:v>
                </c:pt>
                <c:pt idx="6">
                  <c:v>0.87207164987077401</c:v>
                </c:pt>
                <c:pt idx="7">
                  <c:v>1.0362046082603866</c:v>
                </c:pt>
                <c:pt idx="8">
                  <c:v>1.0476134145940741</c:v>
                </c:pt>
                <c:pt idx="9">
                  <c:v>1.0780206092760185</c:v>
                </c:pt>
                <c:pt idx="10">
                  <c:v>1.0813299048801055</c:v>
                </c:pt>
                <c:pt idx="11">
                  <c:v>1.0865420028943298</c:v>
                </c:pt>
                <c:pt idx="12">
                  <c:v>1.1018794194695167</c:v>
                </c:pt>
                <c:pt idx="13">
                  <c:v>1.1146205066578436</c:v>
                </c:pt>
                <c:pt idx="14">
                  <c:v>1.122784758763457</c:v>
                </c:pt>
                <c:pt idx="15">
                  <c:v>1.2357615479505482</c:v>
                </c:pt>
                <c:pt idx="16">
                  <c:v>1.2435700971048969</c:v>
                </c:pt>
                <c:pt idx="17">
                  <c:v>1.2852686788050816</c:v>
                </c:pt>
                <c:pt idx="18">
                  <c:v>1.3082799763773303</c:v>
                </c:pt>
                <c:pt idx="19">
                  <c:v>1.5413644984187511</c:v>
                </c:pt>
                <c:pt idx="20">
                  <c:v>-1.9835342167599761</c:v>
                </c:pt>
                <c:pt idx="21">
                  <c:v>-1.8540718275891841</c:v>
                </c:pt>
                <c:pt idx="22">
                  <c:v>-1.5583455327802027</c:v>
                </c:pt>
                <c:pt idx="23">
                  <c:v>-1.5144001071357167</c:v>
                </c:pt>
                <c:pt idx="24">
                  <c:v>-1.4115048699570765</c:v>
                </c:pt>
                <c:pt idx="25">
                  <c:v>-1.4108457745960381</c:v>
                </c:pt>
                <c:pt idx="26">
                  <c:v>-1.3809215265316304</c:v>
                </c:pt>
                <c:pt idx="27">
                  <c:v>-1.3283309412460502</c:v>
                </c:pt>
                <c:pt idx="28">
                  <c:v>-1.3102550365183387</c:v>
                </c:pt>
                <c:pt idx="29">
                  <c:v>-1.2999938078092779</c:v>
                </c:pt>
                <c:pt idx="30">
                  <c:v>-1.299024574541636</c:v>
                </c:pt>
                <c:pt idx="31">
                  <c:v>-1.2772225483620883</c:v>
                </c:pt>
                <c:pt idx="32">
                  <c:v>-1.1797131141638317</c:v>
                </c:pt>
                <c:pt idx="33">
                  <c:v>-1.1624014488180656</c:v>
                </c:pt>
                <c:pt idx="34">
                  <c:v>-1.1544300395178178</c:v>
                </c:pt>
                <c:pt idx="35">
                  <c:v>-0.93447577204163934</c:v>
                </c:pt>
                <c:pt idx="36">
                  <c:v>-0.67086505522219764</c:v>
                </c:pt>
                <c:pt idx="37">
                  <c:v>-0.50427006179653533</c:v>
                </c:pt>
                <c:pt idx="38">
                  <c:v>-0.44888224689748168</c:v>
                </c:pt>
                <c:pt idx="39">
                  <c:v>-0.21649633104420346</c:v>
                </c:pt>
                <c:pt idx="40">
                  <c:v>-0.61910465768491585</c:v>
                </c:pt>
                <c:pt idx="41">
                  <c:v>-0.36049702087490537</c:v>
                </c:pt>
                <c:pt idx="42">
                  <c:v>-0.33359654516466125</c:v>
                </c:pt>
                <c:pt idx="43">
                  <c:v>-0.26855667515180431</c:v>
                </c:pt>
                <c:pt idx="44">
                  <c:v>-0.19843216625621274</c:v>
                </c:pt>
                <c:pt idx="45">
                  <c:v>-7.6627044375996017E-2</c:v>
                </c:pt>
                <c:pt idx="46">
                  <c:v>-6.6971608905855989E-2</c:v>
                </c:pt>
                <c:pt idx="47">
                  <c:v>-5.7253855069974394E-2</c:v>
                </c:pt>
                <c:pt idx="48">
                  <c:v>-2.402865467268377E-2</c:v>
                </c:pt>
                <c:pt idx="49">
                  <c:v>-2.2695278242893961E-2</c:v>
                </c:pt>
                <c:pt idx="50">
                  <c:v>0.1107300444824357</c:v>
                </c:pt>
                <c:pt idx="51">
                  <c:v>0.14525560731755924</c:v>
                </c:pt>
                <c:pt idx="52">
                  <c:v>0.32531230222514906</c:v>
                </c:pt>
                <c:pt idx="53">
                  <c:v>0.39381990961583374</c:v>
                </c:pt>
                <c:pt idx="54">
                  <c:v>0.40456640691406487</c:v>
                </c:pt>
                <c:pt idx="55">
                  <c:v>0.51406609633011535</c:v>
                </c:pt>
                <c:pt idx="56">
                  <c:v>0.55489329337687476</c:v>
                </c:pt>
                <c:pt idx="57">
                  <c:v>0.56051700768232404</c:v>
                </c:pt>
                <c:pt idx="58">
                  <c:v>0.74722971591202414</c:v>
                </c:pt>
                <c:pt idx="59">
                  <c:v>1.6668950028351242</c:v>
                </c:pt>
              </c:numCache>
            </c:numRef>
          </c:xVal>
          <c:yVal>
            <c:numRef>
              <c:f>'practice data'!$G$7:$G$66</c:f>
              <c:numCache>
                <c:formatCode>General</c:formatCode>
                <c:ptCount val="60"/>
                <c:pt idx="0">
                  <c:v>0.41207875014056472</c:v>
                </c:pt>
                <c:pt idx="1">
                  <c:v>0.5452901336116831</c:v>
                </c:pt>
                <c:pt idx="2">
                  <c:v>0.20111743672643356</c:v>
                </c:pt>
                <c:pt idx="3">
                  <c:v>0.43754693837727593</c:v>
                </c:pt>
                <c:pt idx="4">
                  <c:v>0.3746639192838257</c:v>
                </c:pt>
                <c:pt idx="5">
                  <c:v>0.61413878238995223</c:v>
                </c:pt>
                <c:pt idx="6">
                  <c:v>0.41670054020661129</c:v>
                </c:pt>
                <c:pt idx="7">
                  <c:v>0.40074127937187065</c:v>
                </c:pt>
                <c:pt idx="8">
                  <c:v>0.78236633000735201</c:v>
                </c:pt>
                <c:pt idx="9">
                  <c:v>0.7412972571478933</c:v>
                </c:pt>
                <c:pt idx="10">
                  <c:v>0.81609292079994888</c:v>
                </c:pt>
                <c:pt idx="11">
                  <c:v>0.97565763436792363</c:v>
                </c:pt>
                <c:pt idx="12">
                  <c:v>0.56317068869782794</c:v>
                </c:pt>
                <c:pt idx="13">
                  <c:v>0.8075373932256108</c:v>
                </c:pt>
                <c:pt idx="14">
                  <c:v>0.93606765300101513</c:v>
                </c:pt>
                <c:pt idx="15">
                  <c:v>0.58980707385350672</c:v>
                </c:pt>
                <c:pt idx="16">
                  <c:v>0.7103633967143369</c:v>
                </c:pt>
                <c:pt idx="17">
                  <c:v>0.86540044257971671</c:v>
                </c:pt>
                <c:pt idx="18">
                  <c:v>1.0403231243338127</c:v>
                </c:pt>
                <c:pt idx="19">
                  <c:v>0.7112265794583349</c:v>
                </c:pt>
                <c:pt idx="20">
                  <c:v>0.30313543593566411</c:v>
                </c:pt>
                <c:pt idx="21">
                  <c:v>0.27101867125362772</c:v>
                </c:pt>
                <c:pt idx="22">
                  <c:v>0.54477141031802712</c:v>
                </c:pt>
                <c:pt idx="23">
                  <c:v>0.46451646963749516</c:v>
                </c:pt>
                <c:pt idx="24">
                  <c:v>0.64264379671306726</c:v>
                </c:pt>
                <c:pt idx="25">
                  <c:v>0.66396252889660357</c:v>
                </c:pt>
                <c:pt idx="26">
                  <c:v>0.59663363963539362</c:v>
                </c:pt>
                <c:pt idx="27">
                  <c:v>0.61327056876173525</c:v>
                </c:pt>
                <c:pt idx="28">
                  <c:v>0.58397452631673841</c:v>
                </c:pt>
                <c:pt idx="29">
                  <c:v>0.62941733685411128</c:v>
                </c:pt>
                <c:pt idx="30">
                  <c:v>0.64466659882511257</c:v>
                </c:pt>
                <c:pt idx="31">
                  <c:v>0.57353510353840753</c:v>
                </c:pt>
                <c:pt idx="32">
                  <c:v>0.69405785561582944</c:v>
                </c:pt>
                <c:pt idx="33">
                  <c:v>0.67879840829689853</c:v>
                </c:pt>
                <c:pt idx="34">
                  <c:v>0.73330962402566013</c:v>
                </c:pt>
                <c:pt idx="35">
                  <c:v>0.98136284556352116</c:v>
                </c:pt>
                <c:pt idx="36">
                  <c:v>1.0006404356364855</c:v>
                </c:pt>
                <c:pt idx="37">
                  <c:v>1.0416018025274507</c:v>
                </c:pt>
                <c:pt idx="38">
                  <c:v>1.1059298866116032</c:v>
                </c:pt>
                <c:pt idx="39">
                  <c:v>1.2500430058018124</c:v>
                </c:pt>
                <c:pt idx="40">
                  <c:v>-1.3888291742952088</c:v>
                </c:pt>
                <c:pt idx="41">
                  <c:v>-1.6536203978659259</c:v>
                </c:pt>
                <c:pt idx="42">
                  <c:v>-1.6357029084302825</c:v>
                </c:pt>
                <c:pt idx="43">
                  <c:v>-1.7045077550423233</c:v>
                </c:pt>
                <c:pt idx="44">
                  <c:v>-0.64839115161843364</c:v>
                </c:pt>
                <c:pt idx="45">
                  <c:v>-1.1051369375085536</c:v>
                </c:pt>
                <c:pt idx="46">
                  <c:v>-0.87238775121499057</c:v>
                </c:pt>
                <c:pt idx="47">
                  <c:v>-1.6409233781639767</c:v>
                </c:pt>
                <c:pt idx="48">
                  <c:v>-1.2726163462269797</c:v>
                </c:pt>
                <c:pt idx="49">
                  <c:v>-1.779308162494794</c:v>
                </c:pt>
                <c:pt idx="50">
                  <c:v>-1.2021007935027919</c:v>
                </c:pt>
                <c:pt idx="51">
                  <c:v>-1.6451103616171927</c:v>
                </c:pt>
                <c:pt idx="52">
                  <c:v>-1.7648377985798469</c:v>
                </c:pt>
                <c:pt idx="53">
                  <c:v>-0.92632274860842356</c:v>
                </c:pt>
                <c:pt idx="54">
                  <c:v>-1.3443676973510568</c:v>
                </c:pt>
                <c:pt idx="55">
                  <c:v>-0.45679877731575935</c:v>
                </c:pt>
                <c:pt idx="56">
                  <c:v>-1.2476568111879145</c:v>
                </c:pt>
                <c:pt idx="57">
                  <c:v>-2.1025128978711227</c:v>
                </c:pt>
                <c:pt idx="58">
                  <c:v>-1.4157309558014648</c:v>
                </c:pt>
                <c:pt idx="59">
                  <c:v>-1.1520154203636634</c:v>
                </c:pt>
              </c:numCache>
            </c:numRef>
          </c:yVal>
          <c:smooth val="0"/>
        </c:ser>
        <c:ser>
          <c:idx val="1"/>
          <c:order val="1"/>
          <c:tx>
            <c:v>c1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76200">
                <a:solidFill>
                  <a:schemeClr val="accent2"/>
                </a:solidFill>
              </a:ln>
              <a:effectLst/>
            </c:spPr>
          </c:marker>
          <c:xVal>
            <c:numRef>
              <c:f>'practice data'!$F$2</c:f>
              <c:numCache>
                <c:formatCode>General</c:formatCode>
                <c:ptCount val="1"/>
                <c:pt idx="0">
                  <c:v>0.1697765746395008</c:v>
                </c:pt>
              </c:numCache>
            </c:numRef>
          </c:xVal>
          <c:yVal>
            <c:numRef>
              <c:f>'practice data'!$G$2</c:f>
              <c:numCache>
                <c:formatCode>General</c:formatCode>
                <c:ptCount val="1"/>
                <c:pt idx="0">
                  <c:v>-1.3479438261096888</c:v>
                </c:pt>
              </c:numCache>
            </c:numRef>
          </c:yVal>
          <c:smooth val="0"/>
        </c:ser>
        <c:ser>
          <c:idx val="2"/>
          <c:order val="2"/>
          <c:tx>
            <c:v>c2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7150">
                <a:solidFill>
                  <a:schemeClr val="accent3"/>
                </a:solidFill>
              </a:ln>
              <a:effectLst/>
            </c:spPr>
          </c:marker>
          <c:xVal>
            <c:numRef>
              <c:f>'practice data'!$F$3</c:f>
              <c:numCache>
                <c:formatCode>General</c:formatCode>
                <c:ptCount val="1"/>
                <c:pt idx="0">
                  <c:v>1.0252232153662584</c:v>
                </c:pt>
              </c:numCache>
            </c:numRef>
          </c:xVal>
          <c:yVal>
            <c:numRef>
              <c:f>'practice data'!$G$3</c:f>
              <c:numCache>
                <c:formatCode>General</c:formatCode>
                <c:ptCount val="1"/>
                <c:pt idx="0">
                  <c:v>0.64707963211396879</c:v>
                </c:pt>
              </c:numCache>
            </c:numRef>
          </c:yVal>
          <c:smooth val="0"/>
        </c:ser>
        <c:ser>
          <c:idx val="3"/>
          <c:order val="3"/>
          <c:tx>
            <c:v>c3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76200">
                <a:solidFill>
                  <a:schemeClr val="accent4"/>
                </a:solidFill>
              </a:ln>
              <a:effectLst/>
            </c:spPr>
          </c:marker>
          <c:xVal>
            <c:numRef>
              <c:f>'practice data'!$F$4</c:f>
              <c:numCache>
                <c:formatCode>General</c:formatCode>
                <c:ptCount val="1"/>
                <c:pt idx="0">
                  <c:v>-1.1949992592550567</c:v>
                </c:pt>
              </c:numCache>
            </c:numRef>
          </c:xVal>
          <c:yVal>
            <c:numRef>
              <c:f>'practice data'!$G$4</c:f>
              <c:numCache>
                <c:formatCode>General</c:formatCode>
                <c:ptCount val="1"/>
                <c:pt idx="0">
                  <c:v>0.70086449828155639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49712"/>
        <c:axId val="432747752"/>
      </c:scatterChart>
      <c:valAx>
        <c:axId val="43274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47752"/>
        <c:crosses val="autoZero"/>
        <c:crossBetween val="midCat"/>
      </c:valAx>
      <c:valAx>
        <c:axId val="4327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4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'practice data w lr'!$F$35:$F$94</c:f>
              <c:numCache>
                <c:formatCode>General</c:formatCode>
                <c:ptCount val="60"/>
                <c:pt idx="0">
                  <c:v>0.58311774304550157</c:v>
                </c:pt>
                <c:pt idx="1">
                  <c:v>0.60571695905102607</c:v>
                </c:pt>
                <c:pt idx="2">
                  <c:v>0.68437818673434714</c:v>
                </c:pt>
                <c:pt idx="3">
                  <c:v>0.81004675668108195</c:v>
                </c:pt>
                <c:pt idx="4">
                  <c:v>0.82730606402942319</c:v>
                </c:pt>
                <c:pt idx="5">
                  <c:v>0.83858557017288449</c:v>
                </c:pt>
                <c:pt idx="6">
                  <c:v>0.87207164987077401</c:v>
                </c:pt>
                <c:pt idx="7">
                  <c:v>1.0362046082603866</c:v>
                </c:pt>
                <c:pt idx="8">
                  <c:v>1.0476134145940741</c:v>
                </c:pt>
                <c:pt idx="9">
                  <c:v>1.0780206092760185</c:v>
                </c:pt>
                <c:pt idx="10">
                  <c:v>1.0813299048801055</c:v>
                </c:pt>
                <c:pt idx="11">
                  <c:v>1.0865420028943298</c:v>
                </c:pt>
                <c:pt idx="12">
                  <c:v>1.1018794194695167</c:v>
                </c:pt>
                <c:pt idx="13">
                  <c:v>1.1146205066578436</c:v>
                </c:pt>
                <c:pt idx="14">
                  <c:v>1.122784758763457</c:v>
                </c:pt>
                <c:pt idx="15">
                  <c:v>1.2357615479505482</c:v>
                </c:pt>
                <c:pt idx="16">
                  <c:v>1.2435700971048969</c:v>
                </c:pt>
                <c:pt idx="17">
                  <c:v>1.2852686788050816</c:v>
                </c:pt>
                <c:pt idx="18">
                  <c:v>1.3082799763773303</c:v>
                </c:pt>
                <c:pt idx="19">
                  <c:v>1.5413644984187511</c:v>
                </c:pt>
                <c:pt idx="20">
                  <c:v>-1.9835342167599761</c:v>
                </c:pt>
                <c:pt idx="21">
                  <c:v>-1.8540718275891841</c:v>
                </c:pt>
                <c:pt idx="22">
                  <c:v>-1.5583455327802027</c:v>
                </c:pt>
                <c:pt idx="23">
                  <c:v>-1.5144001071357167</c:v>
                </c:pt>
                <c:pt idx="24">
                  <c:v>-1.4115048699570765</c:v>
                </c:pt>
                <c:pt idx="25">
                  <c:v>-1.4108457745960381</c:v>
                </c:pt>
                <c:pt idx="26">
                  <c:v>-1.3809215265316304</c:v>
                </c:pt>
                <c:pt idx="27">
                  <c:v>-1.3283309412460502</c:v>
                </c:pt>
                <c:pt idx="28">
                  <c:v>-1.3102550365183387</c:v>
                </c:pt>
                <c:pt idx="29">
                  <c:v>-1.2999938078092779</c:v>
                </c:pt>
                <c:pt idx="30">
                  <c:v>-1.299024574541636</c:v>
                </c:pt>
                <c:pt idx="31">
                  <c:v>-1.2772225483620883</c:v>
                </c:pt>
                <c:pt idx="32">
                  <c:v>-1.1797131141638317</c:v>
                </c:pt>
                <c:pt idx="33">
                  <c:v>-1.1624014488180656</c:v>
                </c:pt>
                <c:pt idx="34">
                  <c:v>-1.1544300395178178</c:v>
                </c:pt>
                <c:pt idx="35">
                  <c:v>-0.93447577204163934</c:v>
                </c:pt>
                <c:pt idx="36">
                  <c:v>-0.67086505522219764</c:v>
                </c:pt>
                <c:pt idx="37">
                  <c:v>-0.50427006179653533</c:v>
                </c:pt>
                <c:pt idx="38">
                  <c:v>-0.44888224689748168</c:v>
                </c:pt>
                <c:pt idx="39">
                  <c:v>-0.21649633104420346</c:v>
                </c:pt>
                <c:pt idx="40">
                  <c:v>-0.61910465768491585</c:v>
                </c:pt>
                <c:pt idx="41">
                  <c:v>-0.36049702087490537</c:v>
                </c:pt>
                <c:pt idx="42">
                  <c:v>-0.33359654516466125</c:v>
                </c:pt>
                <c:pt idx="43">
                  <c:v>-0.26855667515180431</c:v>
                </c:pt>
                <c:pt idx="44">
                  <c:v>-0.19843216625621274</c:v>
                </c:pt>
                <c:pt idx="45">
                  <c:v>-7.6627044375996017E-2</c:v>
                </c:pt>
                <c:pt idx="46">
                  <c:v>-6.6971608905855989E-2</c:v>
                </c:pt>
                <c:pt idx="47">
                  <c:v>-5.7253855069974394E-2</c:v>
                </c:pt>
                <c:pt idx="48">
                  <c:v>-2.402865467268377E-2</c:v>
                </c:pt>
                <c:pt idx="49">
                  <c:v>-2.2695278242893961E-2</c:v>
                </c:pt>
                <c:pt idx="50">
                  <c:v>0.1107300444824357</c:v>
                </c:pt>
                <c:pt idx="51">
                  <c:v>0.14525560731755924</c:v>
                </c:pt>
                <c:pt idx="52">
                  <c:v>0.32531230222514906</c:v>
                </c:pt>
                <c:pt idx="53">
                  <c:v>0.39381990961583374</c:v>
                </c:pt>
                <c:pt idx="54">
                  <c:v>0.40456640691406487</c:v>
                </c:pt>
                <c:pt idx="55">
                  <c:v>0.51406609633011535</c:v>
                </c:pt>
                <c:pt idx="56">
                  <c:v>0.55489329337687476</c:v>
                </c:pt>
                <c:pt idx="57">
                  <c:v>0.56051700768232404</c:v>
                </c:pt>
                <c:pt idx="58">
                  <c:v>0.74722971591202414</c:v>
                </c:pt>
                <c:pt idx="59">
                  <c:v>1.6668950028351242</c:v>
                </c:pt>
              </c:numCache>
            </c:numRef>
          </c:xVal>
          <c:yVal>
            <c:numRef>
              <c:f>'practice data w lr'!$G$35:$G$94</c:f>
              <c:numCache>
                <c:formatCode>General</c:formatCode>
                <c:ptCount val="60"/>
                <c:pt idx="0">
                  <c:v>0.41207875014056472</c:v>
                </c:pt>
                <c:pt idx="1">
                  <c:v>0.5452901336116831</c:v>
                </c:pt>
                <c:pt idx="2">
                  <c:v>0.20111743672643356</c:v>
                </c:pt>
                <c:pt idx="3">
                  <c:v>0.43754693837727593</c:v>
                </c:pt>
                <c:pt idx="4">
                  <c:v>0.3746639192838257</c:v>
                </c:pt>
                <c:pt idx="5">
                  <c:v>0.61413878238995223</c:v>
                </c:pt>
                <c:pt idx="6">
                  <c:v>0.41670054020661129</c:v>
                </c:pt>
                <c:pt idx="7">
                  <c:v>0.40074127937187065</c:v>
                </c:pt>
                <c:pt idx="8">
                  <c:v>0.78236633000735201</c:v>
                </c:pt>
                <c:pt idx="9">
                  <c:v>0.7412972571478933</c:v>
                </c:pt>
                <c:pt idx="10">
                  <c:v>0.81609292079994888</c:v>
                </c:pt>
                <c:pt idx="11">
                  <c:v>0.97565763436792363</c:v>
                </c:pt>
                <c:pt idx="12">
                  <c:v>0.56317068869782794</c:v>
                </c:pt>
                <c:pt idx="13">
                  <c:v>0.8075373932256108</c:v>
                </c:pt>
                <c:pt idx="14">
                  <c:v>0.93606765300101513</c:v>
                </c:pt>
                <c:pt idx="15">
                  <c:v>0.58980707385350672</c:v>
                </c:pt>
                <c:pt idx="16">
                  <c:v>0.7103633967143369</c:v>
                </c:pt>
                <c:pt idx="17">
                  <c:v>0.86540044257971671</c:v>
                </c:pt>
                <c:pt idx="18">
                  <c:v>1.0403231243338127</c:v>
                </c:pt>
                <c:pt idx="19">
                  <c:v>0.7112265794583349</c:v>
                </c:pt>
                <c:pt idx="20">
                  <c:v>0.30313543593566411</c:v>
                </c:pt>
                <c:pt idx="21">
                  <c:v>0.27101867125362772</c:v>
                </c:pt>
                <c:pt idx="22">
                  <c:v>0.54477141031802712</c:v>
                </c:pt>
                <c:pt idx="23">
                  <c:v>0.46451646963749516</c:v>
                </c:pt>
                <c:pt idx="24">
                  <c:v>0.64264379671306726</c:v>
                </c:pt>
                <c:pt idx="25">
                  <c:v>0.66396252889660357</c:v>
                </c:pt>
                <c:pt idx="26">
                  <c:v>0.59663363963539362</c:v>
                </c:pt>
                <c:pt idx="27">
                  <c:v>0.61327056876173525</c:v>
                </c:pt>
                <c:pt idx="28">
                  <c:v>0.58397452631673841</c:v>
                </c:pt>
                <c:pt idx="29">
                  <c:v>0.62941733685411128</c:v>
                </c:pt>
                <c:pt idx="30">
                  <c:v>0.64466659882511257</c:v>
                </c:pt>
                <c:pt idx="31">
                  <c:v>0.57353510353840753</c:v>
                </c:pt>
                <c:pt idx="32">
                  <c:v>0.69405785561582944</c:v>
                </c:pt>
                <c:pt idx="33">
                  <c:v>0.67879840829689853</c:v>
                </c:pt>
                <c:pt idx="34">
                  <c:v>0.73330962402566013</c:v>
                </c:pt>
                <c:pt idx="35">
                  <c:v>0.98136284556352116</c:v>
                </c:pt>
                <c:pt idx="36">
                  <c:v>1.0006404356364855</c:v>
                </c:pt>
                <c:pt idx="37">
                  <c:v>1.0416018025274507</c:v>
                </c:pt>
                <c:pt idx="38">
                  <c:v>1.1059298866116032</c:v>
                </c:pt>
                <c:pt idx="39">
                  <c:v>1.2500430058018124</c:v>
                </c:pt>
                <c:pt idx="40">
                  <c:v>-1.3888291742952088</c:v>
                </c:pt>
                <c:pt idx="41">
                  <c:v>-1.6536203978659259</c:v>
                </c:pt>
                <c:pt idx="42">
                  <c:v>-1.6357029084302825</c:v>
                </c:pt>
                <c:pt idx="43">
                  <c:v>-1.7045077550423233</c:v>
                </c:pt>
                <c:pt idx="44">
                  <c:v>-0.64839115161843364</c:v>
                </c:pt>
                <c:pt idx="45">
                  <c:v>-1.1051369375085536</c:v>
                </c:pt>
                <c:pt idx="46">
                  <c:v>-0.87238775121499057</c:v>
                </c:pt>
                <c:pt idx="47">
                  <c:v>-1.6409233781639767</c:v>
                </c:pt>
                <c:pt idx="48">
                  <c:v>-1.2726163462269797</c:v>
                </c:pt>
                <c:pt idx="49">
                  <c:v>-1.779308162494794</c:v>
                </c:pt>
                <c:pt idx="50">
                  <c:v>-1.2021007935027919</c:v>
                </c:pt>
                <c:pt idx="51">
                  <c:v>-1.6451103616171927</c:v>
                </c:pt>
                <c:pt idx="52">
                  <c:v>-1.7648377985798469</c:v>
                </c:pt>
                <c:pt idx="53">
                  <c:v>-0.92632274860842356</c:v>
                </c:pt>
                <c:pt idx="54">
                  <c:v>-1.3443676973510568</c:v>
                </c:pt>
                <c:pt idx="55">
                  <c:v>-0.45679877731575935</c:v>
                </c:pt>
                <c:pt idx="56">
                  <c:v>-1.2476568111879145</c:v>
                </c:pt>
                <c:pt idx="57">
                  <c:v>-2.1025128978711227</c:v>
                </c:pt>
                <c:pt idx="58">
                  <c:v>-1.4157309558014648</c:v>
                </c:pt>
                <c:pt idx="59">
                  <c:v>-1.1520154203636634</c:v>
                </c:pt>
              </c:numCache>
            </c:numRef>
          </c:yVal>
          <c:smooth val="0"/>
        </c:ser>
        <c:ser>
          <c:idx val="1"/>
          <c:order val="1"/>
          <c:tx>
            <c:v>c1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76200">
                <a:solidFill>
                  <a:schemeClr val="accent2"/>
                </a:solidFill>
              </a:ln>
              <a:effectLst/>
            </c:spPr>
          </c:marker>
          <c:xVal>
            <c:numRef>
              <c:f>'practice data w lr'!$F$30</c:f>
              <c:numCache>
                <c:formatCode>General</c:formatCode>
                <c:ptCount val="1"/>
                <c:pt idx="0">
                  <c:v>0.1697765746395008</c:v>
                </c:pt>
              </c:numCache>
            </c:numRef>
          </c:xVal>
          <c:yVal>
            <c:numRef>
              <c:f>'practice data w lr'!$G$30</c:f>
              <c:numCache>
                <c:formatCode>General</c:formatCode>
                <c:ptCount val="1"/>
                <c:pt idx="0">
                  <c:v>-1.3479438261096888</c:v>
                </c:pt>
              </c:numCache>
            </c:numRef>
          </c:yVal>
          <c:smooth val="0"/>
        </c:ser>
        <c:ser>
          <c:idx val="2"/>
          <c:order val="2"/>
          <c:tx>
            <c:v>c2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7150">
                <a:solidFill>
                  <a:schemeClr val="accent3"/>
                </a:solidFill>
              </a:ln>
              <a:effectLst/>
            </c:spPr>
          </c:marker>
          <c:xVal>
            <c:numRef>
              <c:f>'practice data w lr'!$F$31</c:f>
              <c:numCache>
                <c:formatCode>General</c:formatCode>
                <c:ptCount val="1"/>
                <c:pt idx="0">
                  <c:v>1.0252232153662584</c:v>
                </c:pt>
              </c:numCache>
            </c:numRef>
          </c:xVal>
          <c:yVal>
            <c:numRef>
              <c:f>'practice data w lr'!$G$31</c:f>
              <c:numCache>
                <c:formatCode>General</c:formatCode>
                <c:ptCount val="1"/>
                <c:pt idx="0">
                  <c:v>0.64707963211396879</c:v>
                </c:pt>
              </c:numCache>
            </c:numRef>
          </c:yVal>
          <c:smooth val="0"/>
        </c:ser>
        <c:ser>
          <c:idx val="3"/>
          <c:order val="3"/>
          <c:tx>
            <c:v>c3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76200">
                <a:solidFill>
                  <a:schemeClr val="accent4"/>
                </a:solidFill>
              </a:ln>
              <a:effectLst/>
            </c:spPr>
          </c:marker>
          <c:xVal>
            <c:numRef>
              <c:f>'practice data w lr'!$F$32</c:f>
              <c:numCache>
                <c:formatCode>General</c:formatCode>
                <c:ptCount val="1"/>
                <c:pt idx="0">
                  <c:v>-1.1949992592550567</c:v>
                </c:pt>
              </c:numCache>
            </c:numRef>
          </c:xVal>
          <c:yVal>
            <c:numRef>
              <c:f>'practice data w lr'!$G$32</c:f>
              <c:numCache>
                <c:formatCode>General</c:formatCode>
                <c:ptCount val="1"/>
                <c:pt idx="0">
                  <c:v>0.70086449828155639</c:v>
                </c:pt>
              </c:numCache>
            </c:numRef>
          </c:yVal>
          <c:smooth val="0"/>
        </c:ser>
        <c:ser>
          <c:idx val="4"/>
          <c:order val="4"/>
          <c:tx>
            <c:v>lr c1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'practice data w lr'!$F$75:$F$94</c:f>
              <c:numCache>
                <c:formatCode>General</c:formatCode>
                <c:ptCount val="20"/>
                <c:pt idx="0">
                  <c:v>-0.61910465768491585</c:v>
                </c:pt>
                <c:pt idx="1">
                  <c:v>-0.36049702087490537</c:v>
                </c:pt>
                <c:pt idx="2">
                  <c:v>-0.33359654516466125</c:v>
                </c:pt>
                <c:pt idx="3">
                  <c:v>-0.26855667515180431</c:v>
                </c:pt>
                <c:pt idx="4">
                  <c:v>-0.19843216625621274</c:v>
                </c:pt>
                <c:pt idx="5">
                  <c:v>-7.6627044375996017E-2</c:v>
                </c:pt>
                <c:pt idx="6">
                  <c:v>-6.6971608905855989E-2</c:v>
                </c:pt>
                <c:pt idx="7">
                  <c:v>-5.7253855069974394E-2</c:v>
                </c:pt>
                <c:pt idx="8">
                  <c:v>-2.402865467268377E-2</c:v>
                </c:pt>
                <c:pt idx="9">
                  <c:v>-2.2695278242893961E-2</c:v>
                </c:pt>
                <c:pt idx="10">
                  <c:v>0.1107300444824357</c:v>
                </c:pt>
                <c:pt idx="11">
                  <c:v>0.14525560731755924</c:v>
                </c:pt>
                <c:pt idx="12">
                  <c:v>0.32531230222514906</c:v>
                </c:pt>
                <c:pt idx="13">
                  <c:v>0.39381990961583374</c:v>
                </c:pt>
                <c:pt idx="14">
                  <c:v>0.40456640691406487</c:v>
                </c:pt>
                <c:pt idx="15">
                  <c:v>0.51406609633011535</c:v>
                </c:pt>
                <c:pt idx="16">
                  <c:v>0.55489329337687476</c:v>
                </c:pt>
                <c:pt idx="17">
                  <c:v>0.56051700768232404</c:v>
                </c:pt>
                <c:pt idx="18">
                  <c:v>0.74722971591202414</c:v>
                </c:pt>
                <c:pt idx="19">
                  <c:v>1.6668950028351242</c:v>
                </c:pt>
              </c:numCache>
            </c:numRef>
          </c:xVal>
          <c:yVal>
            <c:numRef>
              <c:f>'practice data w lr'!$M$75:$M$94</c:f>
              <c:numCache>
                <c:formatCode>0.00</c:formatCode>
                <c:ptCount val="20"/>
                <c:pt idx="0">
                  <c:v>-1.4347604573092199</c:v>
                </c:pt>
                <c:pt idx="1">
                  <c:v>-1.4063006155518485</c:v>
                </c:pt>
                <c:pt idx="2">
                  <c:v>-1.4033402107805306</c:v>
                </c:pt>
                <c:pt idx="3">
                  <c:v>-1.3961825551470051</c:v>
                </c:pt>
                <c:pt idx="4">
                  <c:v>-1.3884653336020429</c:v>
                </c:pt>
                <c:pt idx="5">
                  <c:v>-1.3750606463441215</c:v>
                </c:pt>
                <c:pt idx="6">
                  <c:v>-1.3739980630075723</c:v>
                </c:pt>
                <c:pt idx="7">
                  <c:v>-1.3729286215176852</c:v>
                </c:pt>
                <c:pt idx="8">
                  <c:v>-1.3692721790501392</c:v>
                </c:pt>
                <c:pt idx="9">
                  <c:v>-1.3691254406062829</c:v>
                </c:pt>
                <c:pt idx="10">
                  <c:v>-1.3544419470403957</c:v>
                </c:pt>
                <c:pt idx="11">
                  <c:v>-1.350642399327914</c:v>
                </c:pt>
                <c:pt idx="12">
                  <c:v>-1.3308271103919957</c:v>
                </c:pt>
                <c:pt idx="13">
                  <c:v>-1.3232878293036054</c:v>
                </c:pt>
                <c:pt idx="14">
                  <c:v>-1.3221051743119496</c:v>
                </c:pt>
                <c:pt idx="15">
                  <c:v>-1.3100547032906642</c:v>
                </c:pt>
                <c:pt idx="16">
                  <c:v>-1.3055616589951415</c:v>
                </c:pt>
                <c:pt idx="17">
                  <c:v>-1.3049427676847534</c:v>
                </c:pt>
                <c:pt idx="18">
                  <c:v>-1.2843949826469456</c:v>
                </c:pt>
                <c:pt idx="19">
                  <c:v>-1.1831855641686824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213368"/>
        <c:axId val="640213760"/>
      </c:scatterChart>
      <c:valAx>
        <c:axId val="64021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13760"/>
        <c:crosses val="autoZero"/>
        <c:crossBetween val="midCat"/>
      </c:valAx>
      <c:valAx>
        <c:axId val="6402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1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430530</xdr:colOff>
      <xdr:row>7</xdr:row>
      <xdr:rowOff>179070</xdr:rowOff>
    </xdr:from>
    <xdr:to>
      <xdr:col>20</xdr:col>
      <xdr:colOff>99060</xdr:colOff>
      <xdr:row>32</xdr:row>
      <xdr:rowOff>15240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118110</xdr:colOff>
      <xdr:row>1</xdr:row>
      <xdr:rowOff>26670</xdr:rowOff>
    </xdr:from>
    <xdr:to>
      <xdr:col>10</xdr:col>
      <xdr:colOff>259080</xdr:colOff>
      <xdr:row>25</xdr:row>
      <xdr:rowOff>45720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ron Palumbo" refreshedDate="42150.894819560184" createdVersion="5" refreshedVersion="5" minRefreshableVersion="3" recordCount="334">
  <cacheSource type="worksheet">
    <worksheetSource name="Table1"/>
  </cacheSource>
  <cacheFields count="65">
    <cacheField name="Column1" numFmtId="0">
      <sharedItems containsSemiMixedTypes="0" containsString="0" containsNumber="1" containsInteger="1" minValue="0" maxValue="333"/>
    </cacheField>
    <cacheField name="ENTITY_CD" numFmtId="0">
      <sharedItems containsSemiMixedTypes="0" containsString="0" containsNumber="1" containsInteger="1" minValue="310100010184" maxValue="353100011605" count="334">
        <n v="310100010184"/>
        <n v="310100010839"/>
        <n v="310100011292"/>
        <n v="310100011515"/>
        <n v="310100011650"/>
        <n v="310100011696"/>
        <n v="310200010047"/>
        <n v="310200010114"/>
        <n v="310200010126"/>
        <n v="310200010131"/>
        <n v="310200010312"/>
        <n v="310200010414"/>
        <n v="310200011135"/>
        <n v="310200011316"/>
        <n v="310200011392"/>
        <n v="310200011393"/>
        <n v="310200011400"/>
        <n v="310200011407"/>
        <n v="310200011420"/>
        <n v="310200011422"/>
        <n v="310200011432"/>
        <n v="310200011439"/>
        <n v="310200011520"/>
        <n v="310200011529"/>
        <n v="310200011542"/>
        <n v="310200011545"/>
        <n v="310200011550"/>
        <n v="310200011575"/>
        <n v="310200011580"/>
        <n v="310200011600"/>
        <n v="310200011615"/>
        <n v="310200011655"/>
        <n v="310300010054"/>
        <n v="310300010245"/>
        <n v="310300010258"/>
        <n v="310300011307"/>
        <n v="310300011415"/>
        <n v="310300011485"/>
        <n v="310300011492"/>
        <n v="310300011494"/>
        <n v="310300011860"/>
        <n v="310400010012"/>
        <n v="310400010171"/>
        <n v="310400010372"/>
        <n v="310400011555"/>
        <n v="310400011680"/>
        <n v="310500011304"/>
        <n v="310500011367"/>
        <n v="310500011499"/>
        <n v="310500011670"/>
        <n v="310500011692"/>
        <n v="310600010187"/>
        <n v="310600010324"/>
        <n v="310600011293"/>
        <n v="310600011346"/>
        <n v="310600011348"/>
        <n v="310600011463"/>
        <n v="310600011468"/>
        <n v="310600011540"/>
        <n v="320700010029"/>
        <n v="320700010296"/>
        <n v="320700010298"/>
        <n v="320700011221"/>
        <n v="320700011500"/>
        <n v="320700011527"/>
        <n v="320700011551"/>
        <n v="320700011670"/>
        <n v="320800010125"/>
        <n v="320800010302"/>
        <n v="320800010371"/>
        <n v="320800010467"/>
        <n v="320800011269"/>
        <n v="320800011305"/>
        <n v="320800011367"/>
        <n v="320800011405"/>
        <n v="320800011432"/>
        <n v="320800011519"/>
        <n v="320800011530"/>
        <n v="320800011561"/>
        <n v="320900010004"/>
        <n v="320900010218"/>
        <n v="320900010219"/>
        <n v="320900010232"/>
        <n v="320900010303"/>
        <n v="320900010323"/>
        <n v="320900010327"/>
        <n v="320900010339"/>
        <n v="320900010454"/>
        <n v="320900011231"/>
        <n v="320900011241"/>
        <n v="320900011260"/>
        <n v="320900011276"/>
        <n v="320900011324"/>
        <n v="320900011365"/>
        <n v="320900011403"/>
        <n v="320900011505"/>
        <n v="320900011543"/>
        <n v="320900011564"/>
        <n v="321000010037"/>
        <n v="321000010045"/>
        <n v="321000010080"/>
        <n v="321000010095"/>
        <n v="321000010118"/>
        <n v="321000010244"/>
        <n v="321000011213"/>
        <n v="321000011243"/>
        <n v="321000011268"/>
        <n v="321000011433"/>
        <n v="321000011437"/>
        <n v="321000011438"/>
        <n v="321000011440"/>
        <n v="321000011445"/>
        <n v="321000011459"/>
        <n v="321000011477"/>
        <n v="321000011549"/>
        <n v="321000011696"/>
        <n v="321100010089"/>
        <n v="321100010127"/>
        <n v="321100010175"/>
        <n v="321100010181"/>
        <n v="321100010194"/>
        <n v="321100011249"/>
        <n v="321100011455"/>
        <n v="321100011542"/>
        <n v="321200010098"/>
        <n v="321200010129"/>
        <n v="321200010211"/>
        <n v="321200010214"/>
        <n v="321200010242"/>
        <n v="321200011267"/>
        <n v="321200011388"/>
        <n v="321200011684"/>
        <n v="331300010113"/>
        <n v="331300010265"/>
        <n v="331300010282"/>
        <n v="331300011412"/>
        <n v="331300011419"/>
        <n v="331300011430"/>
        <n v="331300011527"/>
        <n v="331300011595"/>
        <n v="331300011605"/>
        <n v="331300011670"/>
        <n v="331300011674"/>
        <n v="331400010318"/>
        <n v="331400010577"/>
        <n v="331400011071"/>
        <n v="331400011474"/>
        <n v="331400011477"/>
        <n v="331400011478"/>
        <n v="331400011488"/>
        <n v="331400011586"/>
        <n v="331400011610"/>
        <n v="331500010051"/>
        <n v="331500010088"/>
        <n v="331500010443"/>
        <n v="331500010447"/>
        <n v="331500011429"/>
        <n v="331500011463"/>
        <n v="331500011519"/>
        <n v="331500011656"/>
        <n v="331500011667"/>
        <n v="331500011684"/>
        <n v="331600011455"/>
        <n v="331700010002"/>
        <n v="331700010061"/>
        <n v="331700010189"/>
        <n v="331700010246"/>
        <n v="331700011122"/>
        <n v="331700011382"/>
        <n v="331700011528"/>
        <n v="331700011533"/>
        <n v="331700011546"/>
        <n v="331700011548"/>
        <n v="331700011590"/>
        <n v="331700011600"/>
        <n v="331800010211"/>
        <n v="331800010581"/>
        <n v="331800011576"/>
        <n v="331800011617"/>
        <n v="331800011629"/>
        <n v="331800011642"/>
        <n v="331900010218"/>
        <n v="331900010292"/>
        <n v="331900010452"/>
        <n v="331900011404"/>
        <n v="331900011583"/>
        <n v="331900011615"/>
        <n v="331900011659"/>
        <n v="332000010062"/>
        <n v="332000010104"/>
        <n v="332000010163"/>
        <n v="332000010180"/>
        <n v="332000010192"/>
        <n v="332000010201"/>
        <n v="332000010220"/>
        <n v="332000010223"/>
        <n v="332000010227"/>
        <n v="332000010229"/>
        <n v="332000010259"/>
        <n v="332000011445"/>
        <n v="332000011485"/>
        <n v="332000011490"/>
        <n v="332000011505"/>
        <n v="332000011609"/>
        <n v="332100010098"/>
        <n v="332100010099"/>
        <n v="332100010226"/>
        <n v="332100010238"/>
        <n v="332100010239"/>
        <n v="332100010303"/>
        <n v="332100011344"/>
        <n v="332100011348"/>
        <n v="332100011410"/>
        <n v="332100011468"/>
        <n v="332100011525"/>
        <n v="332100011540"/>
        <n v="332100011559"/>
        <n v="332100011690"/>
        <n v="332200010014"/>
        <n v="332200010078"/>
        <n v="332200010109"/>
        <n v="332200010206"/>
        <n v="332200010234"/>
        <n v="332200010240"/>
        <n v="332200010278"/>
        <n v="332200011405"/>
        <n v="332200011425"/>
        <n v="332200011535"/>
        <n v="332300010137"/>
        <n v="332300010671"/>
        <n v="332300011493"/>
        <n v="332300011644"/>
        <n v="333200010383"/>
        <n v="333200011556"/>
        <n v="342400010005"/>
        <n v="342400010049"/>
        <n v="342400010061"/>
        <n v="342400010119"/>
        <n v="342400010125"/>
        <n v="342400010128"/>
        <n v="342400011455"/>
        <n v="342400011485"/>
        <n v="342400011550"/>
        <n v="342400011560"/>
        <n v="342400011585"/>
        <n v="342400011600"/>
        <n v="342400011610"/>
        <n v="342500010025"/>
        <n v="342500010185"/>
        <n v="342500010194"/>
        <n v="342500010237"/>
        <n v="342500011263"/>
        <n v="342500011281"/>
        <n v="342500011285"/>
        <n v="342500011425"/>
        <n v="342500011460"/>
        <n v="342500011499"/>
        <n v="342500011525"/>
        <n v="342600010067"/>
        <n v="342600010074"/>
        <n v="342600010172"/>
        <n v="342600010178"/>
        <n v="342600010216"/>
        <n v="342600011415"/>
        <n v="342600011430"/>
        <n v="342600011435"/>
        <n v="342600011566"/>
        <n v="342700010042"/>
        <n v="342700010043"/>
        <n v="342700010105"/>
        <n v="342700010124"/>
        <n v="342700010137"/>
        <n v="342700010202"/>
        <n v="342700010207"/>
        <n v="342700010210"/>
        <n v="342700010226"/>
        <n v="342700010232"/>
        <n v="342700010323"/>
        <n v="342700010333"/>
        <n v="342700011308"/>
        <n v="342700011309"/>
        <n v="342700011400"/>
        <n v="342700011475"/>
        <n v="342700011480"/>
        <n v="342700011650"/>
        <n v="342800010008"/>
        <n v="342800010072"/>
        <n v="342800010157"/>
        <n v="342800010190"/>
        <n v="342800010217"/>
        <n v="342800011167"/>
        <n v="342800011310"/>
        <n v="342800011328"/>
        <n v="342800011440"/>
        <n v="342800011505"/>
        <n v="342800011620"/>
        <n v="342800011680"/>
        <n v="342800011686"/>
        <n v="342900010138"/>
        <n v="342900010192"/>
        <n v="342900010238"/>
        <n v="342900010268"/>
        <n v="342900010355"/>
        <n v="342900011259"/>
        <n v="342900011272"/>
        <n v="342900011326"/>
        <n v="342900011492"/>
        <n v="343000010010"/>
        <n v="343000010122"/>
        <n v="343000010141"/>
        <n v="343000010145"/>
        <n v="343000010204"/>
        <n v="343000010230"/>
        <n v="343000011227"/>
        <n v="343000011286"/>
        <n v="343000011445"/>
        <n v="343000011450"/>
        <n v="353100010007"/>
        <n v="353100010024"/>
        <n v="353100010027"/>
        <n v="353100010034"/>
        <n v="353100010061"/>
        <n v="353100010063"/>
        <n v="353100010072"/>
        <n v="353100010075"/>
        <n v="353100010861"/>
        <n v="353100011047"/>
        <n v="353100011080"/>
        <n v="353100011440"/>
        <n v="353100011445"/>
        <n v="353100011450"/>
        <n v="353100011455"/>
        <n v="353100011460"/>
        <n v="353100011605"/>
      </sharedItems>
    </cacheField>
    <cacheField name="AVG_TEACHER_RATING" numFmtId="0">
      <sharedItems containsSemiMixedTypes="0" containsString="0" containsNumber="1" minValue="67.9444444444444" maxValue="93.884057971014499"/>
    </cacheField>
    <cacheField name="DISTRICT_BEDS" numFmtId="0">
      <sharedItems containsSemiMixedTypes="0" containsString="0" containsNumber="1" containsInteger="1" minValue="310100010000" maxValue="353100010000"/>
    </cacheField>
    <cacheField name="DISTRICT_NAME" numFmtId="0">
      <sharedItems/>
    </cacheField>
    <cacheField name="SCHOOL_NAME" numFmtId="0">
      <sharedItems count="334">
        <s v="PS 184 SHUANG WEN"/>
        <s v="TOMPKINS SQUARE MIDDLE SCHOOL"/>
        <s v="HENRY STREET SCHOOL FOR INTERNATIONAL STUDIES"/>
        <s v="LOWER EAST SIDE PREPARATORY HIGH SCHOOL"/>
        <s v="CASCADES HIGH SCHOOL"/>
        <s v="BARD HIGH SCHOOL EARLY COLLEGE"/>
        <s v="AMERICAN SIGN LANGUAGE &amp; ENGLISH SECONDARY SCHOOL"/>
        <s v="EAST SIDE MIDDLE SCHOOL"/>
        <s v="PS 126 JACOB AUGUST RIIS"/>
        <s v="MS 131 "/>
        <s v="NYC LAB MS FOR COLLABORATIVE STUDIES"/>
        <s v="NYC MUSEUM SCHOOL"/>
        <s v="URBAN ASSEMBLY SCHOOL FOR EMERGENCY MANAGEMENT"/>
        <s v="URBAN ASSEMBLY SCHOOL OF BUSINESS FOR YOUNG WOMEN"/>
        <s v="MANHATTAN BUSINESS ACADEMY"/>
        <s v="BUSINESS OF SPORTS SCHOOL"/>
        <s v="HIGH SCHOOL FOR ENVIRONMENTAL STUDIES "/>
        <s v="INSTITUTE FOR COLLABORATIVE EDUCATION"/>
        <s v="HIGH SCHOOL FOR HEALTH PROFESSIONS &amp; HUMAN SERVICES"/>
        <s v="QUEST TO LEARN"/>
        <s v="MURRAY HILL ACADEMY"/>
        <s v="MANHATTAN VILLAGE ACADEMY"/>
        <s v="MURRY BERGTRAUM HIGH SCHOOL FOR BUSINESS CAREERS"/>
        <s v="JACQUELINE KENNEDY-ONASSIS HIGH SCHOOL "/>
        <s v="MANHATTAN BRIDGES HIGH SCHOOL"/>
        <s v="HIGH SCHOOL FOR DUAL LANGUAGE AND ASIAN STUDIES"/>
        <s v="LIBERTY HIGH SCHOOL ACADEMY FOR NEWCOMERS"/>
        <s v="MANHATTAN COMPREHENSIVE NIGHT AND DAY HIGH SCHOOL"/>
        <s v="RICHARD R GREEN HIGH SCHOOL OF TEACHING"/>
        <s v="HIGH SCHOOL OF FASHION INDUSTRIES (THE)"/>
        <s v="CHELSEA CAREER AND TECHNICAL EDUCATION HIGH SCHOOL"/>
        <s v="LIFE SCIENCES SECONDARY SCHOOL"/>
        <s v="JHS 54 BOOKER T WASHINGTON"/>
        <s v="MS 245 THE COMPUTER SCHOOL"/>
        <s v="COMMUNITY ACTION SCHOOL-MS 258"/>
        <s v="URBAN ASSEMBLY SCHOOL FOR MEDIA STUDIES"/>
        <s v="WADLEIGH SECONDARY SCHOOL FOR THE PERFORMING  AND VISUAL ARTS"/>
        <s v="FIORELLO H LAGUARDIA HIGH SCHOOL OF MUSIC, ART AND PERFORMING ARTS"/>
        <s v="HIGH SCHOOL FOR LAW, ADVOCACY AND COMMUNITY JUSTICE"/>
        <s v="HIGH SCHOOL OF ARTS AND TECHNOLOGY"/>
        <s v="FREDERICK DOUGLASS ACADEMY II SECONDARY SCHOOL"/>
        <s v="TAG YOUNG SCHOLARS"/>
        <s v="PS 171 PATRICK HENRY"/>
        <s v="ESPERANZA PREPATORY ACADEMY"/>
        <s v="CENTRAL PARK EAST HIGH SCHOOL"/>
        <s v="HERITAGE SCHOOL (THE)"/>
        <s v="MOTT HALL HIGH SCHOOL"/>
        <s v="ACADEMY FOR SOCIAL ACTION-A COLLEGE BOARD SCHOOL"/>
        <s v="FREDERICK DOUGLASS ACADEMY"/>
        <s v="THURGOOD MARSHALL ACADEMY FOR LEARNING &amp; SOCIAL CHANGE"/>
        <s v="HIGH SCHOOL MATH SCIENCE AND ENGINEERING AT CCNY"/>
        <s v="PS/IS 187 HUDSON CLIFFS"/>
        <s v="MS 324 PATRIA MIRABAL"/>
        <s v="CITY COLLEGE ACADEMY OF THE ARTS"/>
        <s v="COMMUNITY HEALTH ACADEMY OF THE HEIGHTS"/>
        <s v="WASHINGTON HEIGHTS EXPEDITIONARY LEARNING SCHOOL"/>
        <s v="HIGH SCHOOL FOR MEDIA &amp; COMMUNICATIONS "/>
        <s v="HIGH SCHOOL FOR HEALTH CAREERS &amp; SCIENCES"/>
        <s v="A PHILIP RANDOLPH CAMPUS HIGH SCHOOL"/>
        <s v="PS/MS 29 MELROSE SCHOOL"/>
        <s v="SOUTH BRONX ACADEMY FOR APPLIED MEDIA"/>
        <s v="ACADEMY OF PUBLIC RELATIONS"/>
        <s v="SOUTH BRONX PREPARATORY - A COLLEGE BOARD SCHOOL"/>
        <s v="HOSTOS-LINCOLN ACADEMY OF SCIENCE"/>
        <s v="BRONX LEADERSHIP ACADEMY II HIGH SCHOOL"/>
        <s v="URBAN ASSEMBLY BRONX ACADEMY OF LETTERS (THE)"/>
        <s v="HEALTH OPPORTUNITIES HIGH SCHOOL"/>
        <s v="JHS 125 HENRY HUDSON "/>
        <s v="MS 302 LUISA DESSUS CRUZ"/>
        <s v="URBAN INSTITUTE OF MATHEMATICS"/>
        <s v="MOTT HALL COMMUNITY SCHOOL"/>
        <s v="BRONX STUDIO SCHOOL FOR WRITERS AND ARTISTS"/>
        <s v="PABLO NERUDA ACADEMY FOR ARCHITECTURE AND WORLD STUDIES"/>
        <s v="ARCHIMEDES ACADEMY FOR MATH, SCIENCE AND TECHNOLOGY APPLICATIONS"/>
        <s v="HERBERT H LEHMAN HIGH SCHOOL"/>
        <s v="BRONX BRIDGES HIGH SCHOOL"/>
        <s v="FELISA RINCON DE GAUTIER INSTITUTE FOR LAW AND PUBLIC POLICY"/>
        <s v="BANANA KELLY HIGH SCHOOL"/>
        <s v="BRONX COMPASS HIGH SCHOOL"/>
        <s v="PS/MS 4 CROTONA PARK WEST"/>
        <s v="PS/IS 218 RAFAEL HERNANDEZ DUAL LANGUAGE MAGNET SCHOOL"/>
        <s v="IS 219 NEW VENTURE SCHOOL"/>
        <s v="IS 232"/>
        <s v="IS 303 LEADERSHIP &amp; COMM SERVICE"/>
        <s v="BRONX WRITING ACADEMY"/>
        <s v="COMPREHENSIVE MODEL SCHOOL PROJECT MS 327"/>
        <s v="IS 339"/>
        <s v="SCIENCE AND TECHNOLOGY ACADEMY:  A MOTT HALL SCHOOL"/>
        <s v="EAGLE ACADEMY FOR YOUNG MEN"/>
        <s v="URBAN ASSEMBLY SCHOOL FOR APPLIED MATH AND SCIENCE"/>
        <s v="BRONX CENTER FOR SCIENCE AND MATHEMATICS"/>
        <s v="LEADERSHIP INSTITUTE"/>
        <s v="BRONX EARLY COLLEGE ACADEMY FOR TEACHING AND LEARNING"/>
        <s v="ACADEMY FOR LANGUAGE AND TECHNOLOGY"/>
        <s v="BRONX INTERNATIONAL HIGH SCHOOL"/>
        <s v="BRONX SCHOOL FOR LAW, GOVERNMENT AND JUSTICE"/>
        <s v="HIGH SCHOOL FOR VIOLIN AND DANCE"/>
        <s v="CLAREMONT INTERNATIONAL HIGH SCHOOL"/>
        <s v="PS 37 MULTIPLE INTELLIGENCE SCHOOL"/>
        <s v="THOMAS C GIORDANO MIDDLE SCHOOL 45"/>
        <s v="JHS 80 THE MOSHOLU PARKWAY "/>
        <s v="PS 95 SHEILA MENCHER"/>
        <s v="JHS 118 WILLIAM W NILES"/>
        <s v="NEW SCHOOL FOR LEADERSHIP AND JOURNALISM"/>
        <s v="BRONX ENGINEERING AND TECHNOLOGY ACADEMY "/>
        <s v="WEST BRONX ACADEMY FOR THE FUTURE"/>
        <s v="KINGSBRIDGE INTERNATIONAL HIGH SCHOOL"/>
        <s v="HIGH SCHOOL FOR TEACHING AND THE PROFESSIONS"/>
        <s v="FORDHAM HIGH SCHOOL FOR THE ARTS"/>
        <s v="FORDHAM LEADERSHIP ACADEMY FOR BUSINESS &amp; TECHNOLOGY"/>
        <s v="DEWITT CLINTON HIGH SCHOOL"/>
        <s v="BRONX HIGH SCHOOL OF SCIENCE"/>
        <s v="EAST FORDHAM ACADEMY FOR THE ARTS"/>
        <s v="MARBLE HILL HIGH SCHOOL OF INTERNATIONAL STUDIES"/>
        <s v="DISCOVERY HIGH SCHOOL"/>
        <s v="HIGH SCHOOL OF AMERICAN STUDIES AT LEHMAN COLLEGE"/>
        <s v="PS 89"/>
        <s v="JHS 127 THE CASTLE HILL "/>
        <s v="PS 175 CITY ISLAND"/>
        <s v="IS 181 PABLO CASALS"/>
        <s v="PS/MS 194"/>
        <s v="BRONX HEALTH SCIENCES HIGH SCHOOL"/>
        <s v="HARRY S TRUMAN HIGH SCHOOL"/>
        <s v="PELHAM PREPARATORY ACADEMY"/>
        <s v="JHS 98 HERMAN RIDDER"/>
        <s v="MS 129 ACADEMY OF INDEPENDENT LEARNING AND LEADERSHIP"/>
        <s v="PS 211 "/>
        <s v="PS 214"/>
        <s v="MOTT HALL V"/>
        <s v="BRONX LATIN SCHOOL"/>
        <s v="PAN AMERICAN INTERNATIONAL HIGH SCHOOL AT MONROE"/>
        <s v="WINGS ACADEMY"/>
        <s v="MS 113 RONALD EDMONDS LEARNING CENTER"/>
        <s v="DR SUSAN S MCKINNEY SECONDARY SCHOOL OF THE ARTS"/>
        <s v="PS 282 PARK SLOPE"/>
        <s v="BROOKLYN COMMUNITY HIGH SCH-COMMUNICATION, ARTS &amp; MEDIA"/>
        <s v="SCIENCE SKILLS CENTER HIGH SCHOOL FOR SCI, TECH AND CREATIVE ARTS"/>
        <s v="BROOKLYN TECHNICAL HIGH SCHOOL"/>
        <s v="URBAN ASSEMBLY INSTITUTE OF MATH AND SCIENCE FOR YOUNG WOMEN"/>
        <s v="BEDFORD ACADEMY HIGH SCHOOL"/>
        <s v="GEORGE WESTINGHOUSE CAREER &amp; TECHNICAL ED HIGH SCHOOL"/>
        <s v="BENJAMIN BANNEKER ACADEMY "/>
        <s v="CITY POLYTECHNIC HIGH SCHOOL OF ENGINEERING, ARCHITECTURE AND TECHNOLOGY"/>
        <s v="IS 318 EUGENO MARIA DE HOSTOS"/>
        <s v="CONSELYEA PREPARATORY SCHOOL"/>
        <s v="JUAN MOREL CAMPOS SECONDARY SCHOOL"/>
        <s v="PROGRESS HIGH SCHOOL FOR PROFESSIONAL CAREERS"/>
        <s v="SCHOOL FOR LEGAL STUDIES"/>
        <s v="HIGH SCHOOL OF ENTERPRISE, BUSINESS &amp; TECHNOLOGY"/>
        <s v="BROOKLYN PREPARATORY HIGH SCHOOL"/>
        <s v="LYONS COMMUNITY SCHOOL"/>
        <s v="AUTOMOTIVE HIGH SCHOOL"/>
        <s v="MS 51 WILLIAM ALEXANDER"/>
        <s v="JHS 88 PETER ROUGET"/>
        <s v="NEW VOICES SCHOOL OF ACADEMIC AND CREATIVE ARTS"/>
        <s v="MATH AND SCIENCE EXPLORATORY SCHOOL (THE)"/>
        <s v="BROOKLYN SCHOOL FOR GLOBAL STUDIES"/>
        <s v="SECONDARY SCHOOL FOR JOURNALISM"/>
        <s v="COBBLE HILL SCHOOL OF AMERICAN STUDIES"/>
        <s v="BROOKLYN HIGH SCHOOL OF THE ARTS"/>
        <s v="SUNSET PARK HIGH SCHOOL"/>
        <s v="MILLENNIUM BROOKLYN HIGH SCHOOL"/>
        <s v="BOYS AND GIRLS HIGH SCHOOL"/>
        <s v="PARKSIDE PREPARATORY ACADEMY"/>
        <s v="MS 61 GLADSTONE H ATWELL"/>
        <s v="PS 189 THE BILINGUAL CENTER"/>
        <s v="MS 246 WALT WHITMAN "/>
        <s v="PATHWAYS TECHNOLOGY EARLY COLLEGE HIGH SCHOOL"/>
        <s v="ACAD FOR COLLEGE PREP &amp; CAREER EXPLORATION: A COLLEGE BOARD SCH"/>
        <s v="HIGH SCHOOL FOR GLOBAL CITIZENSHIP (THE)"/>
        <s v="SCHOOL FOR DEMOCRACY AND LEADERSHIP"/>
        <s v="HS FOR PUBLIC SERVICE-HEROES OF TOMORROW"/>
        <s v="BROOKLYN SCHOOL FOR MUSIC &amp; THEATER"/>
        <s v="MEDGAR EVERS COLLEGE PREPARATORY SCHOOL"/>
        <s v="CLARA BARTON HIGH SCHOOL"/>
        <s v="IS 211 JOHN WILSON "/>
        <s v="EAST FLATBUSH COMMUNITY RESEARCH SCHOOL"/>
        <s v="VICTORY COLLEGIATE HIGH SCHOOL"/>
        <s v="HIGH SCHOOL FOR INNOVATION IN ADVERTISING AND MEDIA"/>
        <s v="CULTURAL ACADEMY FOR THE ARTS AND SCIENCES"/>
        <s v="URBAN ACTION ACADEMY"/>
        <s v="JHS 218 JAMES P SINNOTT "/>
        <s v="JHS 292 MARGARET S DOUGLAS "/>
        <s v="FREDERICK DOUGLASS ACADEMY VIII MIDDLE SCHOOL"/>
        <s v="ACADEMY FOR YOUNG WRITERS"/>
        <s v="MULTICULTURAL HIGH SCHOOL"/>
        <s v="TRANSIT TECH CAREER AND TECHNICAL EDUCATION HIGH SCHOOL"/>
        <s v="CYPRESS HILLS COLLEGIATE PREPARATORY SCHOOL"/>
        <s v="JHS 62 DITMAS"/>
        <s v="PS/IS 104 THE FORT HAMILTON SCHOOL"/>
        <s v="PS 163 BATH BEACH"/>
        <s v="SEEALL ACADEMY (THE)"/>
        <s v="PS 192 MAGNET SCHOOL FOR MATH AND SCIENCE INQUIRY"/>
        <s v="JHS 201 THE DYKER HEIGHTS"/>
        <s v="JHS 220 JOHN J PERSHING"/>
        <s v="JHS 223 THE MONTAUK"/>
        <s v="JHS 227 EDWARD B SHALLOW"/>
        <s v="PS 229 DYKER"/>
        <s v="JHS 259 WILLIAM MCKINLEY"/>
        <s v="NEW UTRECHT HIGH SCHOOL"/>
        <s v="HIGH SCHOOL OF TELECOMMUNICATIONS ARTS AND TECHNOLOGY"/>
        <s v="FORT HAMILTON HIGH SCHOOL"/>
        <s v="FRANKLIN DELANO ROOSEVELT HIGH SCHOOL"/>
        <s v="URBAN ASSEMBLY SCHOOL FOR CRIMINAL JUSTICE"/>
        <s v="IS 98 BAY ACADEMY"/>
        <s v="PS 99 ISAAC ASIMOV"/>
        <s v="PS 226 ALFRED DE B MASON"/>
        <s v="PS 238 ANNE SULLIVAN"/>
        <s v="MARK TWAIN IS 239 FOR THE GIFTED AND TALENTED"/>
        <s v="IS 303 HERBERT S EISENBERG "/>
        <s v="RACHEL CARSON HIGH SCHOOL FOR COASTAL STUDIES"/>
        <s v="HIGH SCHOOL OF SPORTS MANAGEMENT"/>
        <s v="ABRAHAM LINCOLN HIGH SCHOOL"/>
        <s v="KINGSBOROUGH EARLY COLLEGE SCHOOL"/>
        <s v="EDWARD R MURROW HIGH SCHOOL"/>
        <s v="JOHN DEWEY HIGH SCHOOL"/>
        <s v="LIFE ACADEMY HIGH SCHOOL FOR FILM AND MUSIC"/>
        <s v="BROOKLYN STUDIO SECONDARY SCHOOL"/>
        <s v="JHS 14 SHELL BANK"/>
        <s v="JHS 78 ROY H MANN "/>
        <s v="PS 109"/>
        <s v="PS 206 JOSEPH F LAMB"/>
        <s v="JHS 234 ARTHUR W CUNNINGHAM "/>
        <s v="ANDRIES HUDDE SCHOOL"/>
        <s v="JHS 278 MARINE PARK "/>
        <s v="MIDWOOD HIGH SCHOOL"/>
        <s v="JAMES MADISON HIGH SCHOOL"/>
        <s v="LEON M GOLDSTEIN HIGH SCHOOL FOR THE SCIENCES"/>
        <s v="PS/IS 137 RACHAEL JEAN MITCHELL"/>
        <s v="MOTT HALL BRIDGES ACADEMY"/>
        <s v="BROOKLYN COLLEGIATE-A COLLEGE BOARD SCHOOL"/>
        <s v="EAGLE ACADEMY FOR YOUNG MEN II"/>
        <s v="JHS 383 PHILIPPA SCHUYLER"/>
        <s v="BUSHWICK LEADERS HS FOR ACADEMIC EXCELLENCE"/>
        <s v="IS 5 THE WALTER CROWLEY INTERMEDIATE SCHOOL"/>
        <s v="PS 49 DOROTHY BONAWIT KOLE "/>
        <s v="IS 61 LEONARDO DA VINCI "/>
        <s v="IS 119 THE GLENDALE"/>
        <s v="IS 125 THOMAS J MCCANN WOODSIDE"/>
        <s v="PS 128 THE LORRAINE TUZZO, JUNIPER VALLEY ELEMENTARY"/>
        <s v="NEWTOWN HIGH SCHOOL"/>
        <s v="GROVER CLEVELAND HIGH SCHOOL"/>
        <s v="HIGH SCHOOL FOR ARTS AND BUSINESS "/>
        <s v="ROBERT F WAGNER JR SECONDARY SCHOOL-ARTS AND TECHNOLOGY"/>
        <s v="MASPETH HIGH SCHOOL"/>
        <s v="QUEENS VOCATIONAL AND TECHNICAL HIGH SCHOOL"/>
        <s v="AVIATION CAREER AND TECHNICAL HIGH SCHOOL"/>
        <s v="IS 25 ADRIEN BLOCK "/>
        <s v="JHS 185 EDWARD BLEEKER"/>
        <s v="JHS 194 WILLIAM CARR"/>
        <s v="IS 237 "/>
        <s v="FLUSHING INTERNATIONAL HIGH SCHOOL"/>
        <s v="EAST-WEST SCHOOL OF INTERNATIONAL STUDIES"/>
        <s v="WORLD JOURNALISM PREPARATORY:  A COLLEGE BOARD SCHOOL"/>
        <s v="JOHN BOWNE HIGH SCHOOL"/>
        <s v="FLUSHING HIGH SCHOOL"/>
        <s v="QUEENS COLLEGE SCHOOL FOR MATH, SCIENCE &amp; TECHNOLOGY"/>
        <s v="TOWNSEND HARRIS HIGH SCHOOL"/>
        <s v="JHS 67 LOUIS PASTEUR"/>
        <s v="JHS 74 NATHANIEL HAWTHORNE "/>
        <s v="IRWIN ALTMAN MIDDLE SCHOOL 172"/>
        <s v="PS/IS 178 HOLLISWOOD"/>
        <s v="JHS 216 GEORGE J RYAN"/>
        <s v="BENJAMIN N CARDOZO HIGH SCHOOL"/>
        <s v="FRANCIS LEWIS HIGH SCHOOL"/>
        <s v="MARTIN VAN BUREN HIGH SCHOOL"/>
        <s v="QUEENS HIGH SCHOOL OF TEACHING, LIBERAL ARTS AND SCIENCES"/>
        <s v="PS/MS 42 R VERNAM"/>
        <s v="PS 43"/>
        <s v="PS 105 THE BAY SCHOOL"/>
        <s v="PS 124 OSMOND A CHURCH"/>
        <s v="MS 137 AMERICA'S SCHOOL OF HEROES"/>
        <s v="JHS 202 ROBERT H GODDARD "/>
        <s v="PS 207 ROCKWOOD PARK"/>
        <s v="JHS 210 ELIZABETH BLACKWELL "/>
        <s v="JHS 226 VIRGIL I GRISSON "/>
        <s v="PS 232 LINDENWOOD"/>
        <s v="SCHOLARS' ACADEMY"/>
        <s v="GOLDIE MAPLE ACADEMY"/>
        <s v="ROBERT H GODDARD HIGH SCHOOL FOR COMM ARTS 7 &amp; TECHNOLOGY"/>
        <s v="ACADEY OF MEDICAL TECHNOLOGY - A COLLEGE BOARD SCHOOL"/>
        <s v="AUGUST MARTIN HIGH SCHOOL"/>
        <s v="RICHMOND HILL HIGH SCHOOL"/>
        <s v="JOHN ADAMS HIGH SCHOOL"/>
        <s v="HIGH SCH-CONSTRUCTION, TRADES, ENGINEERING &amp; ARCHITECTURE"/>
        <s v="JHS 8 RICHARD S GROSSLEY "/>
        <s v="CATHERINE AND COUNT BASIE MIDDLE SCHOOL 72"/>
        <s v="JHS 157 STEPHEN A HALSEY "/>
        <s v="JHS 190 RUSSELL SAGE "/>
        <s v="JHS 217 ROBERT A VAN WYCK"/>
        <s v="METROPOLITAN EXPEDITIONARY LEARNING SCHOOL"/>
        <s v="QUEENS COLLEGIATE - A COLLEGE BOARD SCHOOL"/>
        <s v="HIGH SCHOOL FOR COMMUNITY LEADERSHIP"/>
        <s v="FOREST HILLS HIGH SCHOOL"/>
        <s v="HILLCREST HIGH SCHOOL"/>
        <s v="THOMAS A EDISON CAREER AND TECHNICAL HIGH SCHOOL"/>
        <s v="QUEENS GATEWAY TO HEALTH SCIENCES SECONDARY SCHOOL"/>
        <s v="QUEENS METROPOLITAN HIGH SCHOOL"/>
        <s v="PS/MS 138 SUNRISE"/>
        <s v="IS 192 THE LINDEN"/>
        <s v="IS 238 SUSAN B ANTHONY ACADEMY"/>
        <s v="PS/IS 268"/>
        <s v="COLLABORATIVE ARTS MIDDLE SCHOOL"/>
        <s v="PATHWAYS COLLEGE PREPARATORY SCHOOL:  A COLLEGE BOARD SCHOOL"/>
        <s v="GEORGE WASHINGTON CARVER HIGH SCHOOL FOR THE SCIENCES"/>
        <s v="CAMBRIA HEIGHTS ACADEMY"/>
        <s v="MATH/SCIENCE RESEARCH AND TECHNOLOGY MAGNET HS"/>
        <s v="IS 10 HORACE GREELEY"/>
        <s v="PS 122 MAMIE FAY"/>
        <s v="IS 141 THE STEINWAY"/>
        <s v="IS 145 JOSEPH PULITZER "/>
        <s v="IS 204 OLIVER W HOLMES"/>
        <s v="IS 230"/>
        <s v="IS 227 LOUIS ARMSTRONG"/>
        <s v="YOUNG WOMENS LEADERSHIP SCHOOL"/>
        <s v="WILLIAM CULLEN BRYANT HIGH SCHOOL"/>
        <s v="LONG ISLAND CITY HIGH SCHOOL"/>
        <s v="IS 7 ELIAS BERNSTEIN"/>
        <s v="IS 24 MYRA S BARNES"/>
        <s v="IS 27 ANNING S PRALL "/>
        <s v="IS 34 TOTTENVILLE"/>
        <s v="IS 61 WILLIAM A MORRIS"/>
        <s v="MARSH AVENUE SCHOOL FOR EXPEDITIONARY LEARNING"/>
        <s v="IS 72 ROCCO LAURIE"/>
        <s v="IS 75 FRANK D PAULO "/>
        <s v="STATEN ISLAND SCHOOL OF CIVIC LEADERSHIP"/>
        <s v="CSI HIGH SCHOOL FOR INTERNATIONAL STUDIES"/>
        <s v="MICHAEL J PETRIDES SCHOOL (THE)"/>
        <s v="NEW DORP HIGH SCHOOL"/>
        <s v="PORT RICHMOND HIGH SCHOOL"/>
        <s v="CURTIS HIGH SCHOOL"/>
        <s v="TOTTENVILLE HIGH SCHOOL"/>
        <s v="SUSAN E WAGNER HIGH SCHOOL"/>
        <s v="STATEN ISLAND TECHNICAL HIGH SCHOOL"/>
      </sharedItems>
    </cacheField>
    <cacheField name="TESTED" numFmtId="0">
      <sharedItems containsSemiMixedTypes="0" containsString="0" containsNumber="1" containsInteger="1" minValue="5" maxValue="660"/>
    </cacheField>
    <cacheField name="AVG_TEST_LEVEL" numFmtId="0">
      <sharedItems containsSemiMixedTypes="0" containsString="0" containsNumber="1" minValue="1.39" maxValue="4.53"/>
    </cacheField>
    <cacheField name="FORCED_CLUSTER" numFmtId="0">
      <sharedItems containsSemiMixedTypes="0" containsString="0" containsNumber="1" containsInteger="1" minValue="0" maxValue="1"/>
    </cacheField>
    <cacheField name="NUM_FREE_LUNCH" numFmtId="0">
      <sharedItems containsSemiMixedTypes="0" containsString="0" containsNumber="1" containsInteger="1" minValue="49" maxValue="2801"/>
    </cacheField>
    <cacheField name="PER_FREE_LUNCH" numFmtId="0">
      <sharedItems containsSemiMixedTypes="0" containsString="0" containsNumber="1" containsInteger="1" minValue="11" maxValue="99"/>
    </cacheField>
    <cacheField name="NUM_REDUCED_LUNCH" numFmtId="0">
      <sharedItems containsSemiMixedTypes="0" containsString="0" containsNumber="1" containsInteger="1" minValue="0" maxValue="739"/>
    </cacheField>
    <cacheField name="PER_REDUCED_LUNCH" numFmtId="0">
      <sharedItems containsSemiMixedTypes="0" containsString="0" containsNumber="1" containsInteger="1" minValue="0" maxValue="16"/>
    </cacheField>
    <cacheField name="NUM_LEP" numFmtId="0">
      <sharedItems containsSemiMixedTypes="0" containsString="0" containsNumber="1" containsInteger="1" minValue="0" maxValue="1107"/>
    </cacheField>
    <cacheField name="PER_LEP" numFmtId="0">
      <sharedItems containsSemiMixedTypes="0" containsString="0" containsNumber="1" containsInteger="1" minValue="0" maxValue="96"/>
    </cacheField>
    <cacheField name="NUM_AM_IND" numFmtId="0">
      <sharedItems containsSemiMixedTypes="0" containsString="0" containsNumber="1" containsInteger="1" minValue="0" maxValue="230"/>
    </cacheField>
    <cacheField name="PER_AM_IND" numFmtId="0">
      <sharedItems containsSemiMixedTypes="0" containsString="0" containsNumber="1" containsInteger="1" minValue="0" maxValue="19"/>
    </cacheField>
    <cacheField name="NUM_BLACK" numFmtId="0">
      <sharedItems containsSemiMixedTypes="0" containsString="0" containsNumber="1" containsInteger="1" minValue="0" maxValue="1402"/>
    </cacheField>
    <cacheField name="PER_BLACK" numFmtId="0">
      <sharedItems containsSemiMixedTypes="0" containsString="0" containsNumber="1" containsInteger="1" minValue="0" maxValue="93"/>
    </cacheField>
    <cacheField name="NUM_HISP" numFmtId="0">
      <sharedItems containsSemiMixedTypes="0" containsString="0" containsNumber="1" containsInteger="1" minValue="9" maxValue="2001"/>
    </cacheField>
    <cacheField name="PER_HISP" numFmtId="0">
      <sharedItems containsSemiMixedTypes="0" containsString="0" containsNumber="1" containsInteger="1" minValue="3" maxValue="100"/>
    </cacheField>
    <cacheField name="NUM_ASIAN" numFmtId="0">
      <sharedItems containsSemiMixedTypes="0" containsString="0" containsNumber="1" containsInteger="1" minValue="0" maxValue="3307"/>
    </cacheField>
    <cacheField name="PER_ASIAN" numFmtId="0">
      <sharedItems containsSemiMixedTypes="0" containsString="0" containsNumber="1" containsInteger="1" minValue="0" maxValue="91"/>
    </cacheField>
    <cacheField name="NUM_WHITE" numFmtId="0">
      <sharedItems containsSemiMixedTypes="0" containsString="0" containsNumber="1" containsInteger="1" minValue="0" maxValue="3194"/>
    </cacheField>
    <cacheField name="PER_WHITE" numFmtId="0">
      <sharedItems containsSemiMixedTypes="0" containsString="0" containsNumber="1" containsInteger="1" minValue="0" maxValue="87"/>
    </cacheField>
    <cacheField name="NUM_Multi" numFmtId="0">
      <sharedItems containsSemiMixedTypes="0" containsString="0" containsNumber="1" containsInteger="1" minValue="0" maxValue="146"/>
    </cacheField>
    <cacheField name="PER_Multi" numFmtId="0">
      <sharedItems containsSemiMixedTypes="0" containsString="0" containsNumber="1" containsInteger="1" minValue="0" maxValue="9"/>
    </cacheField>
    <cacheField name="NUM_SWD" numFmtId="0">
      <sharedItems containsSemiMixedTypes="0" containsString="0" containsNumber="1" containsInteger="1" minValue="4" maxValue="705"/>
    </cacheField>
    <cacheField name="PER_SWD" numFmtId="0">
      <sharedItems containsSemiMixedTypes="0" containsString="0" containsNumber="1" containsInteger="1" minValue="1" maxValue="36"/>
    </cacheField>
    <cacheField name="NUM_FEMALE" numFmtId="0">
      <sharedItems containsSemiMixedTypes="0" containsString="0" containsNumber="1" containsInteger="1" minValue="0" maxValue="2341"/>
    </cacheField>
    <cacheField name="PER_FEMALE" numFmtId="0">
      <sharedItems containsSemiMixedTypes="0" containsString="0" containsNumber="1" containsInteger="1" minValue="0" maxValue="100"/>
    </cacheField>
    <cacheField name="NUM_MALE" numFmtId="0">
      <sharedItems containsSemiMixedTypes="0" containsString="0" containsNumber="1" containsInteger="1" minValue="0" maxValue="3194"/>
    </cacheField>
    <cacheField name="PER_MALE" numFmtId="0">
      <sharedItems containsSemiMixedTypes="0" containsString="0" containsNumber="1" containsInteger="1" minValue="0" maxValue="100"/>
    </cacheField>
    <cacheField name="NUM_ECDIS" numFmtId="0">
      <sharedItems containsSemiMixedTypes="0" containsString="0" containsNumber="1" containsInteger="1" minValue="62" maxValue="3540"/>
    </cacheField>
    <cacheField name="PER_ECDIS" numFmtId="0">
      <sharedItems containsSemiMixedTypes="0" containsString="0" containsNumber="1" containsInteger="1" minValue="14" maxValue="99"/>
    </cacheField>
    <cacheField name="DISTRICT_CD" numFmtId="0">
      <sharedItems containsSemiMixedTypes="0" containsString="0" containsNumber="1" containsInteger="1" minValue="31010001" maxValue="35310001"/>
    </cacheField>
    <cacheField name="CSO_NAME" numFmtId="0">
      <sharedItems/>
    </cacheField>
    <cacheField name="STREET" numFmtId="0">
      <sharedItems/>
    </cacheField>
    <cacheField name="CITY" numFmtId="0">
      <sharedItems/>
    </cacheField>
    <cacheField name="PHONE" numFmtId="0">
      <sharedItems containsString="0" containsBlank="1" containsNumber="1" containsInteger="1" minValue="2122191204" maxValue="9174410873"/>
    </cacheField>
    <cacheField name="GRADE_RANGE" numFmtId="49">
      <sharedItems count="33">
        <s v="PK-8, UE"/>
        <s v="6-8, US"/>
        <s v="6-12"/>
        <s v="10-12"/>
        <s v="9-12"/>
        <s v="9-12, US"/>
        <s v="6-8"/>
        <s v="PK-8"/>
        <s v="9"/>
        <s v="6-10"/>
        <s v="6-12, US"/>
        <s v="6-8, UE, US"/>
        <s v="K-8"/>
        <s v="6-10, UE, US"/>
        <s v="6-12, UE, US"/>
        <s v="6-8, UE"/>
        <s v="6-12, UE"/>
        <s v="9-10"/>
        <s v="K-8, UE, US"/>
        <s v="6-9, UE, US"/>
        <s v="PK-8, UE, US"/>
        <s v="8-12, US"/>
        <s v="9-11"/>
        <s v="6, 9-12, UE, US"/>
        <s v="K-8, UE"/>
        <s v="6-11, US"/>
        <s v="5-8, US"/>
        <s v="K-2, 6-8, UE, US"/>
        <s v="5-8, UE, US"/>
        <s v="7-12"/>
        <s v="PK-8, US"/>
        <s v="6-10, US"/>
        <s v="K-12, UE, US"/>
      </sharedItems>
    </cacheField>
    <cacheField name="NUM_TEACH" numFmtId="0">
      <sharedItems containsSemiMixedTypes="0" containsString="0" containsNumber="1" containsInteger="1" minValue="9" maxValue="247"/>
    </cacheField>
    <cacheField name="NUM_NO_VALID_CERT" numFmtId="0">
      <sharedItems containsSemiMixedTypes="0" containsString="0" containsNumber="1" containsInteger="1" minValue="0" maxValue="4"/>
    </cacheField>
    <cacheField name="PER_NO_VALID_CERT" numFmtId="0">
      <sharedItems containsSemiMixedTypes="0" containsString="0" containsNumber="1" containsInteger="1" minValue="0" maxValue="11"/>
    </cacheField>
    <cacheField name="NUM_TEACH_OUT_CERT" numFmtId="0">
      <sharedItems containsSemiMixedTypes="0" containsString="0" containsNumber="1" containsInteger="1" minValue="0" maxValue="54"/>
    </cacheField>
    <cacheField name="PER_TEACH_OUT_CERT" numFmtId="0">
      <sharedItems containsSemiMixedTypes="0" containsString="0" containsNumber="1" containsInteger="1" minValue="0" maxValue="75"/>
    </cacheField>
    <cacheField name="NUM_FEWER_3YRS_EXP" numFmtId="0">
      <sharedItems containsSemiMixedTypes="0" containsString="0" containsNumber="1" containsInteger="1" minValue="0" maxValue="35"/>
    </cacheField>
    <cacheField name="PER_FEWER_3YRS_EXP" numFmtId="0">
      <sharedItems containsSemiMixedTypes="0" containsString="0" containsNumber="1" containsInteger="1" minValue="0" maxValue="73"/>
    </cacheField>
    <cacheField name="NUM_MAS_PLUS" numFmtId="0">
      <sharedItems containsSemiMixedTypes="0" containsString="0" containsNumber="1" containsInteger="1" minValue="2" maxValue="164"/>
    </cacheField>
    <cacheField name="PER_MAS_PLUS" numFmtId="0">
      <sharedItems containsSemiMixedTypes="0" containsString="0" containsNumber="1" containsInteger="1" minValue="5" maxValue="83"/>
    </cacheField>
    <cacheField name="NUM_CORE" numFmtId="0">
      <sharedItems containsSemiMixedTypes="0" containsString="0" containsNumber="1" containsInteger="1" minValue="6" maxValue="1358"/>
    </cacheField>
    <cacheField name="PER_NOT_HQ" numFmtId="0">
      <sharedItems containsSemiMixedTypes="0" containsString="0" containsNumber="1" containsInteger="1" minValue="0" maxValue="58"/>
    </cacheField>
    <cacheField name="NUM_CLASS" numFmtId="0">
      <sharedItems containsSemiMixedTypes="0" containsString="0" containsNumber="1" containsInteger="1" minValue="15" maxValue="1642"/>
    </cacheField>
    <cacheField name="NUM_NO_APPROP_CERT" numFmtId="0">
      <sharedItems containsSemiMixedTypes="0" containsString="0" containsNumber="1" containsInteger="1" minValue="0" maxValue="250"/>
    </cacheField>
    <cacheField name="PER_NO_APPROP_CERT" numFmtId="0">
      <sharedItems containsSemiMixedTypes="0" containsString="0" containsNumber="1" containsInteger="1" minValue="0" maxValue="61"/>
    </cacheField>
    <cacheField name="PER_TURN_FIVE_YRS" numFmtId="0">
      <sharedItems containsString="0" containsBlank="1" containsNumber="1" containsInteger="1" minValue="0" maxValue="83"/>
    </cacheField>
    <cacheField name="PER_TURN_ALL" numFmtId="0">
      <sharedItems containsString="0" containsBlank="1" containsNumber="1" containsInteger="1" minValue="2" maxValue="65"/>
    </cacheField>
    <cacheField name="NUM_FT_OTH_PROF_STAFF" numFmtId="0">
      <sharedItems containsSemiMixedTypes="0" containsString="0" containsNumber="1" containsInteger="1" minValue="0" maxValue="25"/>
    </cacheField>
    <cacheField name="NUM_PT_OTH_PROF_STAFF" numFmtId="0">
      <sharedItems containsSemiMixedTypes="0" containsString="0" containsNumber="1" containsInteger="1" minValue="0" maxValue="3"/>
    </cacheField>
    <cacheField name="NUM_FT_PARAPROFESSIONALS" numFmtId="0">
      <sharedItems containsSemiMixedTypes="0" containsString="0" containsNumber="1" containsInteger="1" minValue="0" maxValue="0"/>
    </cacheField>
    <cacheField name="NUM_PT_PARAPROFESSIONALS" numFmtId="0">
      <sharedItems containsSemiMixedTypes="0" containsString="0" containsNumber="1" containsInteger="1" minValue="0" maxValue="0"/>
    </cacheField>
    <cacheField name="NUM_FT_ASST_PRINCIPALS" numFmtId="0">
      <sharedItems containsSemiMixedTypes="0" containsString="0" containsNumber="1" containsInteger="1" minValue="0" maxValue="14"/>
    </cacheField>
    <cacheField name="NUM_PT_ASST_PRINCIPALS" numFmtId="0">
      <sharedItems containsSemiMixedTypes="0" containsString="0" containsNumber="1" containsInteger="1" minValue="0" maxValue="1"/>
    </cacheField>
    <cacheField name="NUM_FT_PRINCIPALS" numFmtId="0">
      <sharedItems containsSemiMixedTypes="0" containsString="0" containsNumber="1" containsInteger="1" minValue="0" maxValue="2"/>
    </cacheField>
    <cacheField name="NUM_PT_PRINCIPAL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4">
  <r>
    <n v="0"/>
    <x v="0"/>
    <n v="83.09375"/>
    <n v="310100010000"/>
    <s v="NEW YORK CITY GEOGRAPHIC DISTRICT # 1"/>
    <x v="0"/>
    <n v="53"/>
    <n v="4.05"/>
    <n v="1"/>
    <n v="389"/>
    <n v="61"/>
    <n v="69"/>
    <n v="11"/>
    <n v="93"/>
    <n v="15"/>
    <n v="9"/>
    <n v="1"/>
    <n v="18"/>
    <n v="3"/>
    <n v="54"/>
    <n v="8"/>
    <n v="502"/>
    <n v="79"/>
    <n v="50"/>
    <n v="8"/>
    <n v="5"/>
    <n v="1"/>
    <n v="78"/>
    <n v="12"/>
    <n v="322"/>
    <n v="50"/>
    <n v="316"/>
    <n v="50"/>
    <n v="458"/>
    <n v="72"/>
    <n v="31010001"/>
    <s v="IRIS CHIU"/>
    <s v="327 CHERRY ST-2ND FL"/>
    <s v="NEW YORK"/>
    <n v="2126029700"/>
    <x v="0"/>
    <n v="38"/>
    <n v="0"/>
    <n v="0"/>
    <n v="1"/>
    <n v="3"/>
    <n v="9"/>
    <n v="24"/>
    <n v="17"/>
    <n v="45"/>
    <n v="66"/>
    <n v="2"/>
    <n v="88"/>
    <n v="2"/>
    <n v="2"/>
    <n v="29"/>
    <n v="31"/>
    <n v="2"/>
    <n v="0"/>
    <n v="0"/>
    <n v="0"/>
    <n v="2"/>
    <n v="0"/>
    <n v="1"/>
    <n v="0"/>
  </r>
  <r>
    <n v="1"/>
    <x v="1"/>
    <n v="92.7777777777777"/>
    <n v="310100010000"/>
    <s v="NEW YORK CITY GEOGRAPHIC DISTRICT # 1"/>
    <x v="1"/>
    <n v="20"/>
    <n v="4"/>
    <n v="1"/>
    <n v="224"/>
    <n v="60"/>
    <n v="36"/>
    <n v="10"/>
    <n v="19"/>
    <n v="5"/>
    <n v="3"/>
    <n v="1"/>
    <n v="57"/>
    <n v="15"/>
    <n v="159"/>
    <n v="42"/>
    <n v="86"/>
    <n v="23"/>
    <n v="65"/>
    <n v="17"/>
    <n v="6"/>
    <n v="2"/>
    <n v="100"/>
    <n v="27"/>
    <n v="203"/>
    <n v="54"/>
    <n v="173"/>
    <n v="46"/>
    <n v="260"/>
    <n v="69"/>
    <n v="31010001"/>
    <s v="SONHANDO ESTWICK"/>
    <s v="600 E 6TH ST"/>
    <s v="NEW YORK"/>
    <n v="2129951430"/>
    <x v="1"/>
    <n v="29"/>
    <n v="1"/>
    <n v="3"/>
    <n v="5"/>
    <n v="17"/>
    <n v="6"/>
    <n v="21"/>
    <n v="11"/>
    <n v="38"/>
    <n v="79"/>
    <n v="15"/>
    <n v="97"/>
    <n v="12"/>
    <n v="12"/>
    <n v="0"/>
    <n v="24"/>
    <n v="4"/>
    <n v="0"/>
    <n v="0"/>
    <n v="0"/>
    <n v="1"/>
    <n v="0"/>
    <n v="1"/>
    <n v="0"/>
  </r>
  <r>
    <n v="2"/>
    <x v="2"/>
    <n v="77.866666666666603"/>
    <n v="310100010000"/>
    <s v="NEW YORK CITY GEOGRAPHIC DISTRICT # 1"/>
    <x v="2"/>
    <n v="23"/>
    <n v="1.74"/>
    <n v="0"/>
    <n v="256"/>
    <n v="82"/>
    <n v="7"/>
    <n v="2"/>
    <n v="63"/>
    <n v="20"/>
    <n v="4"/>
    <n v="1"/>
    <n v="82"/>
    <n v="26"/>
    <n v="167"/>
    <n v="53"/>
    <n v="44"/>
    <n v="14"/>
    <n v="10"/>
    <n v="3"/>
    <n v="7"/>
    <n v="2"/>
    <n v="105"/>
    <n v="33"/>
    <n v="123"/>
    <n v="39"/>
    <n v="191"/>
    <n v="61"/>
    <n v="263"/>
    <n v="84"/>
    <n v="31010001"/>
    <s v="CHRISTINE LOUGHLIN"/>
    <s v="220 HENRY ST"/>
    <s v="NEW YORK"/>
    <n v="2124069411"/>
    <x v="2"/>
    <n v="30"/>
    <n v="1"/>
    <n v="3"/>
    <n v="4"/>
    <n v="13"/>
    <n v="4"/>
    <n v="13"/>
    <n v="9"/>
    <n v="30"/>
    <n v="87"/>
    <n v="2"/>
    <n v="145"/>
    <n v="19"/>
    <n v="13"/>
    <n v="11"/>
    <n v="21"/>
    <n v="2"/>
    <n v="0"/>
    <n v="0"/>
    <n v="0"/>
    <n v="2"/>
    <n v="0"/>
    <n v="1"/>
    <n v="0"/>
  </r>
  <r>
    <n v="3"/>
    <x v="3"/>
    <n v="89.5625"/>
    <n v="310100010000"/>
    <s v="NEW YORK CITY GEOGRAPHIC DISTRICT # 1"/>
    <x v="3"/>
    <n v="78"/>
    <n v="3.05"/>
    <n v="1"/>
    <n v="205"/>
    <n v="43"/>
    <n v="3"/>
    <n v="1"/>
    <n v="352"/>
    <n v="73"/>
    <n v="1"/>
    <n v="0"/>
    <n v="43"/>
    <n v="9"/>
    <n v="100"/>
    <n v="21"/>
    <n v="323"/>
    <n v="67"/>
    <n v="4"/>
    <n v="1"/>
    <n v="9"/>
    <n v="2"/>
    <n v="12"/>
    <n v="3"/>
    <n v="203"/>
    <n v="42"/>
    <n v="277"/>
    <n v="58"/>
    <n v="209"/>
    <n v="44"/>
    <n v="31010001"/>
    <s v="MARTHA POLIN"/>
    <s v="145 STANTON ST-4TH FL"/>
    <s v="NEW YORK"/>
    <n v="2125056366"/>
    <x v="3"/>
    <n v="32"/>
    <n v="0"/>
    <n v="0"/>
    <n v="2"/>
    <n v="6"/>
    <n v="2"/>
    <n v="6"/>
    <n v="21"/>
    <n v="66"/>
    <n v="102"/>
    <n v="6"/>
    <n v="145"/>
    <n v="8"/>
    <n v="6"/>
    <n v="0"/>
    <n v="15"/>
    <n v="5"/>
    <n v="0"/>
    <n v="0"/>
    <n v="0"/>
    <n v="2"/>
    <n v="0"/>
    <n v="1"/>
    <n v="0"/>
  </r>
  <r>
    <n v="4"/>
    <x v="4"/>
    <n v="80.875"/>
    <n v="310100010000"/>
    <s v="NEW YORK CITY GEOGRAPHIC DISTRICT # 1"/>
    <x v="4"/>
    <n v="9"/>
    <n v="1.89"/>
    <n v="0"/>
    <n v="153"/>
    <n v="72"/>
    <n v="14"/>
    <n v="7"/>
    <n v="4"/>
    <n v="2"/>
    <n v="0"/>
    <n v="0"/>
    <n v="91"/>
    <n v="43"/>
    <n v="107"/>
    <n v="50"/>
    <n v="2"/>
    <n v="1"/>
    <n v="11"/>
    <n v="5"/>
    <n v="1"/>
    <n v="0"/>
    <n v="21"/>
    <n v="10"/>
    <n v="120"/>
    <n v="57"/>
    <n v="92"/>
    <n v="43"/>
    <n v="167"/>
    <n v="79"/>
    <n v="31010001"/>
    <s v="PAUL ROTONDO"/>
    <s v="198 FORSYTH ST-3RD FL"/>
    <s v="NEW YORK"/>
    <n v="6466541261"/>
    <x v="4"/>
    <n v="13"/>
    <n v="0"/>
    <n v="0"/>
    <n v="0"/>
    <n v="0"/>
    <n v="1"/>
    <n v="8"/>
    <n v="7"/>
    <n v="54"/>
    <n v="84"/>
    <n v="0"/>
    <n v="97"/>
    <n v="0"/>
    <n v="0"/>
    <n v="0"/>
    <n v="17"/>
    <n v="1"/>
    <n v="0"/>
    <n v="0"/>
    <n v="0"/>
    <n v="1"/>
    <n v="0"/>
    <n v="1"/>
    <n v="0"/>
  </r>
  <r>
    <n v="5"/>
    <x v="5"/>
    <n v="92.785714285714207"/>
    <n v="310100010000"/>
    <s v="NEW YORK CITY GEOGRAPHIC DISTRICT # 1"/>
    <x v="5"/>
    <n v="108"/>
    <n v="3.6799999999999899"/>
    <n v="1"/>
    <n v="137"/>
    <n v="24"/>
    <n v="25"/>
    <n v="4"/>
    <n v="3"/>
    <n v="1"/>
    <n v="0"/>
    <n v="0"/>
    <n v="80"/>
    <n v="14"/>
    <n v="106"/>
    <n v="19"/>
    <n v="94"/>
    <n v="17"/>
    <n v="274"/>
    <n v="49"/>
    <n v="9"/>
    <n v="2"/>
    <n v="5"/>
    <n v="1"/>
    <n v="343"/>
    <n v="61"/>
    <n v="220"/>
    <n v="39"/>
    <n v="162"/>
    <n v="29"/>
    <n v="31010001"/>
    <s v="MICHAEL LERNER"/>
    <s v="525 E HOUSTON ST"/>
    <s v="NEW YORK"/>
    <n v="2129958479"/>
    <x v="4"/>
    <n v="27"/>
    <n v="0"/>
    <n v="0"/>
    <n v="1"/>
    <n v="4"/>
    <n v="1"/>
    <n v="4"/>
    <n v="18"/>
    <n v="67"/>
    <n v="91"/>
    <n v="1"/>
    <n v="107"/>
    <n v="1"/>
    <n v="1"/>
    <n v="25"/>
    <n v="16"/>
    <n v="2"/>
    <n v="0"/>
    <n v="0"/>
    <n v="0"/>
    <n v="2"/>
    <n v="0"/>
    <n v="1"/>
    <n v="0"/>
  </r>
  <r>
    <n v="6"/>
    <x v="6"/>
    <n v="76.176470588235205"/>
    <n v="310200010000"/>
    <s v="NEW YORK CITY GEOGRAPHIC DISTRICT # 2"/>
    <x v="6"/>
    <n v="33"/>
    <n v="2.0699999999999998"/>
    <n v="0"/>
    <n v="148"/>
    <n v="81"/>
    <n v="5"/>
    <n v="3"/>
    <n v="18"/>
    <n v="10"/>
    <n v="0"/>
    <n v="0"/>
    <n v="48"/>
    <n v="26"/>
    <n v="120"/>
    <n v="66"/>
    <n v="5"/>
    <n v="3"/>
    <n v="9"/>
    <n v="5"/>
    <n v="1"/>
    <n v="1"/>
    <n v="58"/>
    <n v="32"/>
    <n v="108"/>
    <n v="59"/>
    <n v="75"/>
    <n v="41"/>
    <n v="153"/>
    <n v="84"/>
    <n v="31020001"/>
    <s v="WATFA SHAMA"/>
    <s v="223 E 23RD ST"/>
    <s v="NEW YORK"/>
    <n v="9173266668"/>
    <x v="5"/>
    <n v="22"/>
    <n v="0"/>
    <n v="0"/>
    <n v="6"/>
    <n v="27"/>
    <n v="7"/>
    <n v="32"/>
    <n v="10"/>
    <n v="45"/>
    <n v="78"/>
    <n v="23"/>
    <n v="103"/>
    <n v="26"/>
    <n v="25"/>
    <n v="20"/>
    <n v="11"/>
    <n v="6"/>
    <n v="0"/>
    <n v="0"/>
    <n v="0"/>
    <n v="2"/>
    <n v="0"/>
    <n v="1"/>
    <n v="0"/>
  </r>
  <r>
    <n v="7"/>
    <x v="7"/>
    <n v="90.161290322580598"/>
    <n v="310200010000"/>
    <s v="NEW YORK CITY GEOGRAPHIC DISTRICT # 2"/>
    <x v="7"/>
    <n v="49"/>
    <n v="4.0599999999999996"/>
    <n v="1"/>
    <n v="49"/>
    <n v="11"/>
    <n v="13"/>
    <n v="3"/>
    <n v="0"/>
    <n v="0"/>
    <n v="5"/>
    <n v="1"/>
    <n v="15"/>
    <n v="3"/>
    <n v="44"/>
    <n v="10"/>
    <n v="54"/>
    <n v="12"/>
    <n v="325"/>
    <n v="73"/>
    <n v="2"/>
    <n v="0"/>
    <n v="76"/>
    <n v="17"/>
    <n v="234"/>
    <n v="53"/>
    <n v="211"/>
    <n v="47"/>
    <n v="62"/>
    <n v="14"/>
    <n v="31020001"/>
    <s v="DAVID GETZ"/>
    <s v="331 E 91ST ST"/>
    <s v="NEW YORK"/>
    <n v="2123600114"/>
    <x v="6"/>
    <n v="30"/>
    <n v="0"/>
    <n v="0"/>
    <n v="3"/>
    <n v="10"/>
    <n v="4"/>
    <n v="13"/>
    <n v="11"/>
    <n v="37"/>
    <n v="76"/>
    <n v="11"/>
    <n v="105"/>
    <n v="8"/>
    <n v="8"/>
    <n v="14"/>
    <n v="16"/>
    <n v="2"/>
    <n v="0"/>
    <n v="0"/>
    <n v="0"/>
    <n v="1"/>
    <n v="0"/>
    <n v="1"/>
    <n v="0"/>
  </r>
  <r>
    <n v="8"/>
    <x v="8"/>
    <n v="86.680851063829707"/>
    <n v="310200010000"/>
    <s v="NEW YORK CITY GEOGRAPHIC DISTRICT # 2"/>
    <x v="8"/>
    <n v="104"/>
    <n v="3.73"/>
    <n v="1"/>
    <n v="572"/>
    <n v="73"/>
    <n v="44"/>
    <n v="6"/>
    <n v="157"/>
    <n v="20"/>
    <n v="0"/>
    <n v="0"/>
    <n v="74"/>
    <n v="9"/>
    <n v="179"/>
    <n v="23"/>
    <n v="443"/>
    <n v="56"/>
    <n v="83"/>
    <n v="11"/>
    <n v="8"/>
    <n v="1"/>
    <n v="141"/>
    <n v="18"/>
    <n v="396"/>
    <n v="50"/>
    <n v="391"/>
    <n v="50"/>
    <n v="616"/>
    <n v="78"/>
    <n v="31020001"/>
    <s v="JACQUELINE GETZ"/>
    <s v="80 CATHERINE ST"/>
    <s v="NEW YORK"/>
    <n v="2129622188"/>
    <x v="7"/>
    <n v="60"/>
    <n v="0"/>
    <n v="0"/>
    <n v="1"/>
    <n v="2"/>
    <n v="4"/>
    <n v="7"/>
    <n v="30"/>
    <n v="50"/>
    <n v="110"/>
    <n v="0"/>
    <n v="171"/>
    <n v="1"/>
    <n v="1"/>
    <n v="0"/>
    <n v="4"/>
    <n v="9"/>
    <n v="0"/>
    <n v="0"/>
    <n v="0"/>
    <n v="2"/>
    <n v="0"/>
    <n v="1"/>
    <n v="0"/>
  </r>
  <r>
    <n v="9"/>
    <x v="9"/>
    <n v="88.1111111111111"/>
    <n v="310200010000"/>
    <s v="NEW YORK CITY GEOGRAPHIC DISTRICT # 2"/>
    <x v="9"/>
    <n v="18"/>
    <n v="3.61"/>
    <n v="1"/>
    <n v="389"/>
    <n v="89"/>
    <n v="31"/>
    <n v="7"/>
    <n v="195"/>
    <n v="45"/>
    <n v="0"/>
    <n v="0"/>
    <n v="40"/>
    <n v="9"/>
    <n v="62"/>
    <n v="14"/>
    <n v="330"/>
    <n v="76"/>
    <n v="2"/>
    <n v="0"/>
    <n v="1"/>
    <n v="0"/>
    <n v="105"/>
    <n v="24"/>
    <n v="202"/>
    <n v="46"/>
    <n v="233"/>
    <n v="54"/>
    <n v="420"/>
    <n v="97"/>
    <n v="31020001"/>
    <s v="PHYLLIS TAM"/>
    <s v="100 HESTER ST"/>
    <s v="NEW YORK"/>
    <n v="2122191204"/>
    <x v="1"/>
    <n v="39"/>
    <n v="0"/>
    <n v="0"/>
    <n v="1"/>
    <n v="3"/>
    <n v="6"/>
    <n v="15"/>
    <n v="21"/>
    <n v="54"/>
    <n v="89"/>
    <n v="4"/>
    <n v="128"/>
    <n v="4"/>
    <n v="3"/>
    <n v="33"/>
    <n v="13"/>
    <n v="11"/>
    <n v="0"/>
    <n v="0"/>
    <n v="0"/>
    <n v="1"/>
    <n v="0"/>
    <n v="1"/>
    <n v="0"/>
  </r>
  <r>
    <n v="10"/>
    <x v="10"/>
    <n v="86.8888888888888"/>
    <n v="310200010000"/>
    <s v="NEW YORK CITY GEOGRAPHIC DISTRICT # 2"/>
    <x v="10"/>
    <n v="125"/>
    <n v="4.42"/>
    <n v="1"/>
    <n v="154"/>
    <n v="27"/>
    <n v="33"/>
    <n v="6"/>
    <n v="2"/>
    <n v="0"/>
    <n v="0"/>
    <n v="0"/>
    <n v="16"/>
    <n v="3"/>
    <n v="52"/>
    <n v="9"/>
    <n v="237"/>
    <n v="41"/>
    <n v="224"/>
    <n v="39"/>
    <n v="46"/>
    <n v="8"/>
    <n v="89"/>
    <n v="15"/>
    <n v="287"/>
    <n v="50"/>
    <n v="288"/>
    <n v="50"/>
    <n v="187"/>
    <n v="33"/>
    <n v="31020001"/>
    <s v="MEGAN ADAMS"/>
    <s v="333 W 17TH ST"/>
    <s v="NEW YORK"/>
    <n v="2126916119"/>
    <x v="6"/>
    <n v="34"/>
    <n v="0"/>
    <n v="0"/>
    <n v="5"/>
    <n v="15"/>
    <n v="4"/>
    <n v="12"/>
    <n v="14"/>
    <n v="41"/>
    <n v="95"/>
    <n v="15"/>
    <n v="130"/>
    <n v="15"/>
    <n v="12"/>
    <n v="0"/>
    <n v="12"/>
    <n v="3"/>
    <n v="0"/>
    <n v="0"/>
    <n v="0"/>
    <n v="1"/>
    <n v="0"/>
    <n v="1"/>
    <n v="0"/>
  </r>
  <r>
    <n v="11"/>
    <x v="11"/>
    <n v="80.764705882352899"/>
    <n v="310200010000"/>
    <s v="NEW YORK CITY GEOGRAPHIC DISTRICT # 2"/>
    <x v="11"/>
    <n v="100"/>
    <n v="3"/>
    <n v="1"/>
    <n v="303"/>
    <n v="66"/>
    <n v="46"/>
    <n v="10"/>
    <n v="5"/>
    <n v="1"/>
    <n v="1"/>
    <n v="0"/>
    <n v="61"/>
    <n v="13"/>
    <n v="192"/>
    <n v="42"/>
    <n v="144"/>
    <n v="31"/>
    <n v="63"/>
    <n v="14"/>
    <n v="1"/>
    <n v="0"/>
    <n v="36"/>
    <n v="8"/>
    <n v="264"/>
    <n v="57"/>
    <n v="198"/>
    <n v="43"/>
    <n v="349"/>
    <n v="76"/>
    <n v="31020001"/>
    <s v="DARLENE MILLER"/>
    <s v="333 W 17TH ST"/>
    <s v="NEW YORK"/>
    <n v="2126756206"/>
    <x v="4"/>
    <n v="24"/>
    <n v="0"/>
    <n v="0"/>
    <n v="8"/>
    <n v="33"/>
    <n v="1"/>
    <n v="4"/>
    <n v="13"/>
    <n v="54"/>
    <n v="100"/>
    <n v="21"/>
    <n v="117"/>
    <n v="31"/>
    <n v="26"/>
    <n v="0"/>
    <n v="16"/>
    <n v="2"/>
    <n v="1"/>
    <n v="0"/>
    <n v="0"/>
    <n v="1"/>
    <n v="0"/>
    <n v="1"/>
    <n v="0"/>
  </r>
  <r>
    <n v="12"/>
    <x v="12"/>
    <n v="82.1666666666666"/>
    <n v="310200010000"/>
    <s v="NEW YORK CITY GEOGRAPHIC DISTRICT # 2"/>
    <x v="12"/>
    <n v="108"/>
    <n v="2.27"/>
    <n v="0"/>
    <n v="85"/>
    <n v="74"/>
    <n v="5"/>
    <n v="4"/>
    <n v="8"/>
    <n v="7"/>
    <n v="0"/>
    <n v="0"/>
    <n v="26"/>
    <n v="23"/>
    <n v="81"/>
    <n v="70"/>
    <n v="5"/>
    <n v="4"/>
    <n v="3"/>
    <n v="3"/>
    <n v="0"/>
    <n v="0"/>
    <n v="21"/>
    <n v="18"/>
    <n v="74"/>
    <n v="64"/>
    <n v="41"/>
    <n v="36"/>
    <n v="90"/>
    <n v="78"/>
    <n v="31020001"/>
    <s v="RODOLFO ELIZONDO"/>
    <s v="439 W 49TH ST"/>
    <s v="NEW YORK"/>
    <m/>
    <x v="8"/>
    <n v="9"/>
    <n v="1"/>
    <n v="11"/>
    <n v="2"/>
    <n v="22"/>
    <n v="3"/>
    <n v="33"/>
    <n v="2"/>
    <n v="22"/>
    <n v="6"/>
    <n v="17"/>
    <n v="15"/>
    <n v="4"/>
    <n v="27"/>
    <m/>
    <m/>
    <n v="2"/>
    <n v="0"/>
    <n v="0"/>
    <n v="0"/>
    <n v="1"/>
    <n v="0"/>
    <n v="1"/>
    <n v="0"/>
  </r>
  <r>
    <n v="13"/>
    <x v="13"/>
    <n v="82.142857142857096"/>
    <n v="310200010000"/>
    <s v="NEW YORK CITY GEOGRAPHIC DISTRICT # 2"/>
    <x v="13"/>
    <n v="95"/>
    <n v="1.69"/>
    <n v="0"/>
    <n v="327"/>
    <n v="77"/>
    <n v="28"/>
    <n v="7"/>
    <n v="22"/>
    <n v="5"/>
    <n v="0"/>
    <n v="0"/>
    <n v="210"/>
    <n v="50"/>
    <n v="182"/>
    <n v="43"/>
    <n v="20"/>
    <n v="5"/>
    <n v="7"/>
    <n v="2"/>
    <n v="4"/>
    <n v="1"/>
    <n v="89"/>
    <n v="21"/>
    <n v="423"/>
    <n v="100"/>
    <n v="0"/>
    <n v="0"/>
    <n v="355"/>
    <n v="84"/>
    <n v="31020001"/>
    <s v="PATRICIA MINAYA"/>
    <s v="26 BROADWAY"/>
    <s v="NEW YORK"/>
    <n v="2126680169"/>
    <x v="5"/>
    <n v="23"/>
    <n v="0"/>
    <n v="0"/>
    <n v="10"/>
    <n v="43"/>
    <n v="13"/>
    <n v="57"/>
    <n v="7"/>
    <n v="30"/>
    <n v="114"/>
    <n v="15"/>
    <n v="150"/>
    <n v="41"/>
    <n v="27"/>
    <n v="13"/>
    <n v="36"/>
    <n v="4"/>
    <n v="0"/>
    <n v="0"/>
    <n v="0"/>
    <n v="1"/>
    <n v="1"/>
    <n v="1"/>
    <n v="0"/>
  </r>
  <r>
    <n v="14"/>
    <x v="14"/>
    <n v="83.3333333333333"/>
    <n v="310200010000"/>
    <s v="NEW YORK CITY GEOGRAPHIC DISTRICT # 2"/>
    <x v="14"/>
    <n v="149"/>
    <n v="2.08"/>
    <n v="0"/>
    <n v="319"/>
    <n v="75"/>
    <n v="33"/>
    <n v="8"/>
    <n v="29"/>
    <n v="7"/>
    <n v="3"/>
    <n v="1"/>
    <n v="125"/>
    <n v="29"/>
    <n v="254"/>
    <n v="60"/>
    <n v="16"/>
    <n v="4"/>
    <n v="17"/>
    <n v="4"/>
    <n v="10"/>
    <n v="2"/>
    <n v="71"/>
    <n v="17"/>
    <n v="165"/>
    <n v="39"/>
    <n v="260"/>
    <n v="61"/>
    <n v="352"/>
    <n v="83"/>
    <n v="31020001"/>
    <s v="KAREN POLSONETTI"/>
    <s v="351 W 18TH ST"/>
    <s v="NEW YORK"/>
    <n v="2126471983"/>
    <x v="5"/>
    <n v="29"/>
    <n v="0"/>
    <n v="0"/>
    <n v="5"/>
    <n v="17"/>
    <n v="6"/>
    <n v="21"/>
    <n v="8"/>
    <n v="28"/>
    <n v="99"/>
    <n v="6"/>
    <n v="138"/>
    <n v="23"/>
    <n v="17"/>
    <n v="25"/>
    <n v="24"/>
    <n v="4"/>
    <n v="0"/>
    <n v="0"/>
    <n v="0"/>
    <n v="2"/>
    <n v="0"/>
    <n v="1"/>
    <n v="0"/>
  </r>
  <r>
    <n v="15"/>
    <x v="15"/>
    <n v="79.228571428571399"/>
    <n v="310200010000"/>
    <s v="NEW YORK CITY GEOGRAPHIC DISTRICT # 2"/>
    <x v="15"/>
    <n v="116"/>
    <n v="1.85"/>
    <n v="0"/>
    <n v="259"/>
    <n v="63"/>
    <n v="8"/>
    <n v="2"/>
    <n v="26"/>
    <n v="6"/>
    <n v="2"/>
    <n v="0"/>
    <n v="162"/>
    <n v="39"/>
    <n v="229"/>
    <n v="55"/>
    <n v="8"/>
    <n v="2"/>
    <n v="10"/>
    <n v="2"/>
    <n v="3"/>
    <n v="1"/>
    <n v="93"/>
    <n v="22"/>
    <n v="118"/>
    <n v="29"/>
    <n v="296"/>
    <n v="71"/>
    <n v="267"/>
    <n v="64"/>
    <n v="31020001"/>
    <s v="JOSHUA SOLOMON"/>
    <s v="439 W 49TH ST"/>
    <s v="NEW YORK"/>
    <n v="2122462183"/>
    <x v="4"/>
    <n v="31"/>
    <n v="0"/>
    <n v="0"/>
    <n v="1"/>
    <n v="3"/>
    <n v="9"/>
    <n v="29"/>
    <n v="12"/>
    <n v="39"/>
    <n v="71"/>
    <n v="0"/>
    <n v="142"/>
    <n v="3"/>
    <n v="2"/>
    <n v="27"/>
    <n v="29"/>
    <n v="4"/>
    <n v="0"/>
    <n v="0"/>
    <n v="0"/>
    <n v="2"/>
    <n v="0"/>
    <n v="1"/>
    <n v="0"/>
  </r>
  <r>
    <n v="16"/>
    <x v="16"/>
    <n v="83.448275862068897"/>
    <n v="310200010000"/>
    <s v="NEW YORK CITY GEOGRAPHIC DISTRICT # 2"/>
    <x v="16"/>
    <n v="194"/>
    <n v="2.19"/>
    <n v="0"/>
    <n v="929"/>
    <n v="70"/>
    <n v="87"/>
    <n v="7"/>
    <n v="96"/>
    <n v="7"/>
    <n v="4"/>
    <n v="0"/>
    <n v="205"/>
    <n v="16"/>
    <n v="781"/>
    <n v="59"/>
    <n v="223"/>
    <n v="17"/>
    <n v="102"/>
    <n v="8"/>
    <n v="3"/>
    <n v="0"/>
    <n v="219"/>
    <n v="17"/>
    <n v="655"/>
    <n v="50"/>
    <n v="663"/>
    <n v="50"/>
    <n v="1016"/>
    <n v="77"/>
    <n v="31020001"/>
    <s v="SHIRLEY MATTHEWS"/>
    <s v="444 W 56TH ST"/>
    <s v="NEW YORK"/>
    <n v="2122628113"/>
    <x v="5"/>
    <n v="64"/>
    <n v="1"/>
    <n v="2"/>
    <n v="6"/>
    <n v="9"/>
    <n v="3"/>
    <n v="5"/>
    <n v="26"/>
    <n v="41"/>
    <n v="252"/>
    <n v="10"/>
    <n v="299"/>
    <n v="26"/>
    <n v="9"/>
    <n v="7"/>
    <n v="12"/>
    <n v="9"/>
    <n v="0"/>
    <n v="0"/>
    <n v="0"/>
    <n v="6"/>
    <n v="0"/>
    <n v="1"/>
    <n v="0"/>
  </r>
  <r>
    <n v="17"/>
    <x v="17"/>
    <n v="91"/>
    <n v="310200010000"/>
    <s v="NEW YORK CITY GEOGRAPHIC DISTRICT # 2"/>
    <x v="17"/>
    <n v="5"/>
    <n v="3"/>
    <n v="1"/>
    <n v="95"/>
    <n v="21"/>
    <n v="13"/>
    <n v="3"/>
    <n v="1"/>
    <n v="0"/>
    <n v="4"/>
    <n v="1"/>
    <n v="54"/>
    <n v="12"/>
    <n v="79"/>
    <n v="17"/>
    <n v="36"/>
    <n v="8"/>
    <n v="252"/>
    <n v="54"/>
    <n v="38"/>
    <n v="8"/>
    <n v="37"/>
    <n v="8"/>
    <n v="230"/>
    <n v="50"/>
    <n v="233"/>
    <n v="50"/>
    <n v="108"/>
    <n v="23"/>
    <n v="31020001"/>
    <s v="PETER KARP"/>
    <s v="345 E 15TH ST"/>
    <s v="NEW YORK"/>
    <n v="2124757972"/>
    <x v="2"/>
    <n v="25"/>
    <n v="0"/>
    <n v="0"/>
    <n v="3"/>
    <n v="12"/>
    <n v="6"/>
    <n v="24"/>
    <n v="9"/>
    <n v="36"/>
    <n v="78"/>
    <n v="10"/>
    <n v="87"/>
    <n v="14"/>
    <n v="16"/>
    <n v="0"/>
    <n v="19"/>
    <n v="1"/>
    <n v="1"/>
    <n v="0"/>
    <n v="0"/>
    <n v="1"/>
    <n v="0"/>
    <n v="1"/>
    <n v="0"/>
  </r>
  <r>
    <n v="18"/>
    <x v="18"/>
    <n v="92.756756756756701"/>
    <n v="310200010000"/>
    <s v="NEW YORK CITY GEOGRAPHIC DISTRICT # 2"/>
    <x v="18"/>
    <n v="145"/>
    <n v="2.8199999999999901"/>
    <n v="1"/>
    <n v="1059"/>
    <n v="62"/>
    <n v="38"/>
    <n v="2"/>
    <n v="85"/>
    <n v="5"/>
    <n v="3"/>
    <n v="0"/>
    <n v="372"/>
    <n v="22"/>
    <n v="847"/>
    <n v="50"/>
    <n v="374"/>
    <n v="22"/>
    <n v="101"/>
    <n v="6"/>
    <n v="2"/>
    <n v="0"/>
    <n v="222"/>
    <n v="13"/>
    <n v="1180"/>
    <n v="69"/>
    <n v="519"/>
    <n v="31"/>
    <n v="1097"/>
    <n v="65"/>
    <n v="31020001"/>
    <s v="ROBERT GENTILE"/>
    <s v="345 E 15TH ST"/>
    <s v="NEW YORK"/>
    <n v="2127809175"/>
    <x v="5"/>
    <n v="82"/>
    <n v="0"/>
    <n v="0"/>
    <n v="2"/>
    <n v="2"/>
    <n v="11"/>
    <n v="13"/>
    <n v="41"/>
    <n v="50"/>
    <n v="301"/>
    <n v="1"/>
    <n v="388"/>
    <n v="12"/>
    <n v="3"/>
    <n v="30"/>
    <n v="20"/>
    <n v="11"/>
    <n v="0"/>
    <n v="0"/>
    <n v="0"/>
    <n v="7"/>
    <n v="0"/>
    <n v="1"/>
    <n v="0"/>
  </r>
  <r>
    <n v="19"/>
    <x v="19"/>
    <n v="83.096774193548299"/>
    <n v="310200010000"/>
    <s v="NEW YORK CITY GEOGRAPHIC DISTRICT # 2"/>
    <x v="19"/>
    <n v="131"/>
    <n v="2.27"/>
    <n v="0"/>
    <n v="183"/>
    <n v="38"/>
    <n v="19"/>
    <n v="4"/>
    <n v="15"/>
    <n v="3"/>
    <n v="5"/>
    <n v="1"/>
    <n v="69"/>
    <n v="14"/>
    <n v="169"/>
    <n v="35"/>
    <n v="44"/>
    <n v="9"/>
    <n v="177"/>
    <n v="37"/>
    <n v="16"/>
    <n v="3"/>
    <n v="137"/>
    <n v="29"/>
    <n v="142"/>
    <n v="30"/>
    <n v="338"/>
    <n v="70"/>
    <n v="203"/>
    <n v="42"/>
    <n v="31020001"/>
    <s v="ELISA ARAGON"/>
    <s v="351 W 18TH ST"/>
    <s v="NEW YORK"/>
    <n v="2124883645"/>
    <x v="9"/>
    <n v="31"/>
    <n v="0"/>
    <n v="0"/>
    <n v="5"/>
    <n v="16"/>
    <n v="14"/>
    <n v="45"/>
    <n v="6"/>
    <n v="19"/>
    <n v="132"/>
    <n v="12"/>
    <n v="171"/>
    <n v="20"/>
    <n v="12"/>
    <n v="17"/>
    <n v="23"/>
    <n v="4"/>
    <n v="1"/>
    <n v="0"/>
    <n v="0"/>
    <n v="1"/>
    <n v="0"/>
    <n v="1"/>
    <n v="0"/>
  </r>
  <r>
    <n v="20"/>
    <x v="20"/>
    <n v="87.214285714285694"/>
    <n v="310200010000"/>
    <s v="NEW YORK CITY GEOGRAPHIC DISTRICT # 2"/>
    <x v="20"/>
    <n v="37"/>
    <n v="2.02"/>
    <n v="0"/>
    <n v="228"/>
    <n v="75"/>
    <n v="16"/>
    <n v="5"/>
    <n v="23"/>
    <n v="8"/>
    <n v="1"/>
    <n v="0"/>
    <n v="114"/>
    <n v="38"/>
    <n v="156"/>
    <n v="51"/>
    <n v="22"/>
    <n v="7"/>
    <n v="11"/>
    <n v="4"/>
    <n v="0"/>
    <n v="0"/>
    <n v="83"/>
    <n v="27"/>
    <n v="137"/>
    <n v="45"/>
    <n v="167"/>
    <n v="55"/>
    <n v="244"/>
    <n v="80"/>
    <n v="31020001"/>
    <s v="ANITA MANNINEN-FELIX"/>
    <s v="111 E 33RD ST"/>
    <s v="NEW YORK"/>
    <n v="2126960195"/>
    <x v="5"/>
    <n v="26"/>
    <n v="0"/>
    <n v="0"/>
    <n v="3"/>
    <n v="12"/>
    <n v="4"/>
    <n v="15"/>
    <n v="10"/>
    <n v="38"/>
    <n v="152"/>
    <n v="11"/>
    <n v="173"/>
    <n v="21"/>
    <n v="12"/>
    <n v="40"/>
    <n v="36"/>
    <n v="6"/>
    <n v="0"/>
    <n v="0"/>
    <n v="0"/>
    <n v="2"/>
    <n v="0"/>
    <n v="1"/>
    <n v="0"/>
  </r>
  <r>
    <n v="21"/>
    <x v="21"/>
    <n v="89.703703703703695"/>
    <n v="310200010000"/>
    <s v="NEW YORK CITY GEOGRAPHIC DISTRICT # 2"/>
    <x v="21"/>
    <n v="87"/>
    <n v="3.26"/>
    <n v="1"/>
    <n v="260"/>
    <n v="63"/>
    <n v="53"/>
    <n v="13"/>
    <n v="16"/>
    <n v="4"/>
    <n v="0"/>
    <n v="0"/>
    <n v="51"/>
    <n v="12"/>
    <n v="302"/>
    <n v="73"/>
    <n v="26"/>
    <n v="6"/>
    <n v="27"/>
    <n v="7"/>
    <n v="9"/>
    <n v="2"/>
    <n v="42"/>
    <n v="10"/>
    <n v="278"/>
    <n v="67"/>
    <n v="137"/>
    <n v="33"/>
    <n v="313"/>
    <n v="75"/>
    <n v="31020001"/>
    <s v="HECTOR GEAGER"/>
    <s v="43 W 22ND ST"/>
    <s v="NEW YORK"/>
    <n v="2122428752"/>
    <x v="4"/>
    <n v="26"/>
    <n v="0"/>
    <n v="0"/>
    <n v="0"/>
    <n v="0"/>
    <n v="8"/>
    <n v="31"/>
    <n v="9"/>
    <n v="35"/>
    <n v="143"/>
    <n v="0"/>
    <n v="168"/>
    <n v="0"/>
    <n v="0"/>
    <n v="14"/>
    <n v="25"/>
    <n v="1"/>
    <n v="0"/>
    <n v="0"/>
    <n v="0"/>
    <n v="1"/>
    <n v="0"/>
    <n v="1"/>
    <n v="0"/>
  </r>
  <r>
    <n v="22"/>
    <x v="22"/>
    <n v="70.159420289855007"/>
    <n v="310200010000"/>
    <s v="NEW YORK CITY GEOGRAPHIC DISTRICT # 2"/>
    <x v="22"/>
    <n v="50"/>
    <n v="2"/>
    <n v="0"/>
    <n v="1032"/>
    <n v="70"/>
    <n v="35"/>
    <n v="2"/>
    <n v="171"/>
    <n v="12"/>
    <n v="7"/>
    <n v="0"/>
    <n v="652"/>
    <n v="44"/>
    <n v="627"/>
    <n v="43"/>
    <n v="140"/>
    <n v="10"/>
    <n v="37"/>
    <n v="3"/>
    <n v="8"/>
    <n v="1"/>
    <n v="251"/>
    <n v="17"/>
    <n v="746"/>
    <n v="51"/>
    <n v="725"/>
    <n v="49"/>
    <n v="1069"/>
    <n v="73"/>
    <n v="31020001"/>
    <s v="LOTTIE ALMONTE"/>
    <s v="411 PEARL ST"/>
    <s v="NEW YORK"/>
    <n v="2129649610"/>
    <x v="5"/>
    <n v="84"/>
    <n v="0"/>
    <n v="0"/>
    <n v="23"/>
    <n v="27"/>
    <n v="7"/>
    <n v="8"/>
    <n v="50"/>
    <n v="60"/>
    <n v="464"/>
    <n v="18"/>
    <n v="547"/>
    <n v="105"/>
    <n v="19"/>
    <n v="83"/>
    <n v="45"/>
    <n v="17"/>
    <n v="3"/>
    <n v="0"/>
    <n v="0"/>
    <n v="6"/>
    <n v="0"/>
    <n v="1"/>
    <n v="0"/>
  </r>
  <r>
    <n v="23"/>
    <x v="23"/>
    <n v="84.090909090909093"/>
    <n v="310200010000"/>
    <s v="NEW YORK CITY GEOGRAPHIC DISTRICT # 2"/>
    <x v="23"/>
    <n v="144"/>
    <n v="2.0999999999999899"/>
    <n v="0"/>
    <n v="545"/>
    <n v="77"/>
    <n v="26"/>
    <n v="4"/>
    <n v="72"/>
    <n v="10"/>
    <n v="3"/>
    <n v="0"/>
    <n v="159"/>
    <n v="22"/>
    <n v="497"/>
    <n v="70"/>
    <n v="31"/>
    <n v="4"/>
    <n v="17"/>
    <n v="2"/>
    <n v="1"/>
    <n v="0"/>
    <n v="130"/>
    <n v="18"/>
    <n v="395"/>
    <n v="56"/>
    <n v="313"/>
    <n v="44"/>
    <n v="571"/>
    <n v="81"/>
    <n v="31020001"/>
    <s v="EDWARD DEMEO"/>
    <s v="120 W 46TH ST"/>
    <s v="NEW YORK"/>
    <n v="2123910041"/>
    <x v="5"/>
    <n v="44"/>
    <n v="0"/>
    <n v="0"/>
    <n v="9"/>
    <n v="20"/>
    <n v="9"/>
    <n v="20"/>
    <n v="14"/>
    <n v="32"/>
    <n v="254"/>
    <n v="12"/>
    <n v="308"/>
    <n v="37"/>
    <n v="12"/>
    <n v="18"/>
    <n v="29"/>
    <n v="6"/>
    <n v="0"/>
    <n v="0"/>
    <n v="0"/>
    <n v="3"/>
    <n v="0"/>
    <n v="1"/>
    <n v="0"/>
  </r>
  <r>
    <n v="24"/>
    <x v="24"/>
    <n v="90"/>
    <n v="310200010000"/>
    <s v="NEW YORK CITY GEOGRAPHIC DISTRICT # 2"/>
    <x v="24"/>
    <n v="103"/>
    <n v="2.36"/>
    <n v="0"/>
    <n v="423"/>
    <n v="77"/>
    <n v="1"/>
    <n v="0"/>
    <n v="349"/>
    <n v="63"/>
    <n v="0"/>
    <n v="0"/>
    <n v="1"/>
    <n v="0"/>
    <n v="550"/>
    <n v="100"/>
    <n v="0"/>
    <n v="0"/>
    <n v="0"/>
    <n v="0"/>
    <n v="0"/>
    <n v="0"/>
    <n v="16"/>
    <n v="3"/>
    <n v="276"/>
    <n v="50"/>
    <n v="275"/>
    <n v="50"/>
    <n v="424"/>
    <n v="77"/>
    <n v="31020001"/>
    <s v="MIRZA SANCHEZ-MEDINA"/>
    <s v="525 W 50TH ST"/>
    <s v="NEW YORK"/>
    <n v="2127575274"/>
    <x v="5"/>
    <n v="35"/>
    <n v="0"/>
    <n v="0"/>
    <n v="4"/>
    <n v="11"/>
    <n v="2"/>
    <n v="6"/>
    <n v="24"/>
    <n v="69"/>
    <n v="100"/>
    <n v="10"/>
    <n v="138"/>
    <n v="14"/>
    <n v="10"/>
    <n v="0"/>
    <n v="11"/>
    <n v="6"/>
    <n v="0"/>
    <n v="0"/>
    <n v="0"/>
    <n v="3"/>
    <n v="0"/>
    <n v="1"/>
    <n v="0"/>
  </r>
  <r>
    <n v="25"/>
    <x v="25"/>
    <n v="85.5"/>
    <n v="310200010000"/>
    <s v="NEW YORK CITY GEOGRAPHIC DISTRICT # 2"/>
    <x v="25"/>
    <n v="66"/>
    <n v="3.51"/>
    <n v="1"/>
    <n v="343"/>
    <n v="84"/>
    <n v="27"/>
    <n v="7"/>
    <n v="147"/>
    <n v="36"/>
    <n v="0"/>
    <n v="0"/>
    <n v="11"/>
    <n v="3"/>
    <n v="21"/>
    <n v="5"/>
    <n v="372"/>
    <n v="91"/>
    <n v="3"/>
    <n v="1"/>
    <n v="3"/>
    <n v="1"/>
    <n v="12"/>
    <n v="3"/>
    <n v="206"/>
    <n v="50"/>
    <n v="204"/>
    <n v="50"/>
    <n v="370"/>
    <n v="90"/>
    <n v="31020001"/>
    <s v="LI YAN"/>
    <s v="350 GRAND ST"/>
    <s v="NEW YORK"/>
    <n v="2124754097"/>
    <x v="4"/>
    <n v="24"/>
    <n v="0"/>
    <n v="0"/>
    <n v="2"/>
    <n v="8"/>
    <n v="4"/>
    <n v="17"/>
    <n v="18"/>
    <n v="75"/>
    <n v="98"/>
    <n v="3"/>
    <n v="126"/>
    <n v="6"/>
    <n v="5"/>
    <n v="25"/>
    <n v="16"/>
    <n v="2"/>
    <n v="0"/>
    <n v="0"/>
    <n v="0"/>
    <n v="1"/>
    <n v="0"/>
    <n v="1"/>
    <n v="0"/>
  </r>
  <r>
    <n v="26"/>
    <x v="26"/>
    <n v="81.736842105263094"/>
    <n v="310200010000"/>
    <s v="NEW YORK CITY GEOGRAPHIC DISTRICT # 2"/>
    <x v="26"/>
    <n v="20"/>
    <n v="2.5"/>
    <n v="0"/>
    <n v="156"/>
    <n v="50"/>
    <n v="1"/>
    <n v="0"/>
    <n v="294"/>
    <n v="95"/>
    <n v="0"/>
    <n v="0"/>
    <n v="86"/>
    <n v="28"/>
    <n v="132"/>
    <n v="43"/>
    <n v="53"/>
    <n v="17"/>
    <n v="39"/>
    <n v="13"/>
    <n v="0"/>
    <n v="0"/>
    <n v="15"/>
    <n v="5"/>
    <n v="111"/>
    <n v="36"/>
    <n v="199"/>
    <n v="64"/>
    <n v="157"/>
    <n v="51"/>
    <n v="31020001"/>
    <s v="RHONDA HUEGEL"/>
    <s v="250 W 18TH ST"/>
    <s v="NEW YORK"/>
    <n v="2126910934"/>
    <x v="4"/>
    <n v="24"/>
    <n v="0"/>
    <n v="0"/>
    <n v="6"/>
    <n v="25"/>
    <n v="0"/>
    <n v="0"/>
    <n v="20"/>
    <n v="83"/>
    <n v="75"/>
    <n v="28"/>
    <n v="117"/>
    <n v="24"/>
    <n v="21"/>
    <n v="0"/>
    <n v="22"/>
    <n v="4"/>
    <n v="0"/>
    <n v="0"/>
    <n v="0"/>
    <n v="2"/>
    <n v="0"/>
    <n v="2"/>
    <n v="0"/>
  </r>
  <r>
    <n v="27"/>
    <x v="27"/>
    <n v="87.605263157894697"/>
    <n v="310200010000"/>
    <s v="NEW YORK CITY GEOGRAPHIC DISTRICT # 2"/>
    <x v="27"/>
    <n v="61"/>
    <n v="2.06"/>
    <n v="0"/>
    <n v="527"/>
    <n v="82"/>
    <n v="49"/>
    <n v="8"/>
    <n v="335"/>
    <n v="52"/>
    <n v="1"/>
    <n v="0"/>
    <n v="244"/>
    <n v="38"/>
    <n v="221"/>
    <n v="35"/>
    <n v="146"/>
    <n v="23"/>
    <n v="28"/>
    <n v="4"/>
    <n v="0"/>
    <n v="0"/>
    <n v="36"/>
    <n v="6"/>
    <n v="299"/>
    <n v="47"/>
    <n v="341"/>
    <n v="53"/>
    <n v="576"/>
    <n v="90"/>
    <n v="31020001"/>
    <s v="MICHAEL TOISE"/>
    <s v="240 2ND AVE"/>
    <s v="NEW YORK"/>
    <n v="2123532010"/>
    <x v="3"/>
    <n v="35"/>
    <n v="0"/>
    <n v="0"/>
    <n v="8"/>
    <n v="23"/>
    <n v="3"/>
    <n v="9"/>
    <n v="23"/>
    <n v="66"/>
    <n v="161"/>
    <n v="14"/>
    <n v="214"/>
    <n v="35"/>
    <n v="16"/>
    <n v="0"/>
    <n v="21"/>
    <n v="5"/>
    <n v="1"/>
    <n v="0"/>
    <n v="0"/>
    <n v="4"/>
    <n v="0"/>
    <n v="1"/>
    <n v="0"/>
  </r>
  <r>
    <n v="28"/>
    <x v="28"/>
    <n v="82.548387096774107"/>
    <n v="310200010000"/>
    <s v="NEW YORK CITY GEOGRAPHIC DISTRICT # 2"/>
    <x v="28"/>
    <n v="134"/>
    <n v="1.74"/>
    <n v="0"/>
    <n v="469"/>
    <n v="79"/>
    <n v="34"/>
    <n v="6"/>
    <n v="33"/>
    <n v="6"/>
    <n v="4"/>
    <n v="1"/>
    <n v="214"/>
    <n v="36"/>
    <n v="342"/>
    <n v="57"/>
    <n v="23"/>
    <n v="4"/>
    <n v="12"/>
    <n v="2"/>
    <n v="1"/>
    <n v="0"/>
    <n v="158"/>
    <n v="27"/>
    <n v="406"/>
    <n v="68"/>
    <n v="190"/>
    <n v="32"/>
    <n v="503"/>
    <n v="84"/>
    <n v="31020001"/>
    <s v="NIGEL PUGH"/>
    <s v="26 BROADWAY"/>
    <s v="NEW YORK"/>
    <n v="6468268174"/>
    <x v="5"/>
    <n v="35"/>
    <n v="0"/>
    <n v="0"/>
    <n v="5"/>
    <n v="14"/>
    <n v="2"/>
    <n v="6"/>
    <n v="16"/>
    <n v="46"/>
    <n v="100"/>
    <n v="4"/>
    <n v="161"/>
    <n v="12"/>
    <n v="7"/>
    <n v="50"/>
    <n v="23"/>
    <n v="5"/>
    <n v="0"/>
    <n v="0"/>
    <n v="0"/>
    <n v="1"/>
    <n v="0"/>
    <n v="1"/>
    <n v="0"/>
  </r>
  <r>
    <n v="29"/>
    <x v="29"/>
    <n v="86.493670886075904"/>
    <n v="310200010000"/>
    <s v="NEW YORK CITY GEOGRAPHIC DISTRICT # 2"/>
    <x v="29"/>
    <n v="336"/>
    <n v="2.5499999999999998"/>
    <n v="0"/>
    <n v="1272"/>
    <n v="73"/>
    <n v="163"/>
    <n v="9"/>
    <n v="43"/>
    <n v="2"/>
    <n v="7"/>
    <n v="0"/>
    <n v="657"/>
    <n v="38"/>
    <n v="929"/>
    <n v="53"/>
    <n v="75"/>
    <n v="4"/>
    <n v="65"/>
    <n v="4"/>
    <n v="7"/>
    <n v="0"/>
    <n v="220"/>
    <n v="13"/>
    <n v="1627"/>
    <n v="94"/>
    <n v="113"/>
    <n v="6"/>
    <n v="1435"/>
    <n v="82"/>
    <n v="31020001"/>
    <s v="DARYL BLANK"/>
    <s v="225 W 24TH ST"/>
    <s v="NEW YORK"/>
    <n v="2122551235"/>
    <x v="5"/>
    <n v="88"/>
    <n v="2"/>
    <n v="2"/>
    <n v="10"/>
    <n v="11"/>
    <n v="7"/>
    <n v="8"/>
    <n v="44"/>
    <n v="50"/>
    <n v="275"/>
    <n v="8"/>
    <n v="405"/>
    <n v="38"/>
    <n v="9"/>
    <n v="20"/>
    <n v="19"/>
    <n v="12"/>
    <n v="0"/>
    <n v="0"/>
    <n v="0"/>
    <n v="10"/>
    <n v="0"/>
    <n v="1"/>
    <n v="0"/>
  </r>
  <r>
    <n v="30"/>
    <x v="30"/>
    <n v="88.133333333333297"/>
    <n v="310200010000"/>
    <s v="NEW YORK CITY GEOGRAPHIC DISTRICT # 2"/>
    <x v="30"/>
    <n v="110"/>
    <n v="2.25"/>
    <n v="0"/>
    <n v="344"/>
    <n v="76"/>
    <n v="22"/>
    <n v="5"/>
    <n v="20"/>
    <n v="4"/>
    <n v="2"/>
    <n v="0"/>
    <n v="148"/>
    <n v="33"/>
    <n v="254"/>
    <n v="56"/>
    <n v="33"/>
    <n v="7"/>
    <n v="10"/>
    <n v="2"/>
    <n v="3"/>
    <n v="1"/>
    <n v="92"/>
    <n v="20"/>
    <n v="193"/>
    <n v="43"/>
    <n v="257"/>
    <n v="57"/>
    <n v="366"/>
    <n v="81"/>
    <n v="31020001"/>
    <s v="BRIAN ROSENBLOOM"/>
    <s v="131 AVE OF THE AMERICAS"/>
    <s v="NEW YORK"/>
    <n v="2129251080"/>
    <x v="5"/>
    <n v="31"/>
    <n v="0"/>
    <n v="0"/>
    <n v="6"/>
    <n v="19"/>
    <n v="1"/>
    <n v="3"/>
    <n v="14"/>
    <n v="45"/>
    <n v="78"/>
    <n v="10"/>
    <n v="125"/>
    <n v="18"/>
    <n v="14"/>
    <n v="0"/>
    <n v="10"/>
    <n v="5"/>
    <n v="1"/>
    <n v="0"/>
    <n v="0"/>
    <n v="1"/>
    <n v="0"/>
    <n v="1"/>
    <n v="0"/>
  </r>
  <r>
    <n v="31"/>
    <x v="31"/>
    <n v="86.9444444444444"/>
    <n v="310200010000"/>
    <s v="NEW YORK CITY GEOGRAPHIC DISTRICT # 2"/>
    <x v="31"/>
    <n v="78"/>
    <n v="2.23"/>
    <n v="0"/>
    <n v="556"/>
    <n v="72"/>
    <n v="42"/>
    <n v="5"/>
    <n v="67"/>
    <n v="9"/>
    <n v="5"/>
    <n v="1"/>
    <n v="211"/>
    <n v="27"/>
    <n v="499"/>
    <n v="64"/>
    <n v="27"/>
    <n v="3"/>
    <n v="24"/>
    <n v="3"/>
    <n v="8"/>
    <n v="1"/>
    <n v="151"/>
    <n v="20"/>
    <n v="395"/>
    <n v="51"/>
    <n v="379"/>
    <n v="49"/>
    <n v="598"/>
    <n v="77"/>
    <n v="31020001"/>
    <s v="GENEVIEVE STANISLAUS"/>
    <s v="320 E 96TH ST"/>
    <s v="NEW YORK"/>
    <n v="2123481694"/>
    <x v="10"/>
    <n v="48"/>
    <n v="0"/>
    <n v="0"/>
    <n v="9"/>
    <n v="19"/>
    <n v="6"/>
    <n v="13"/>
    <n v="20"/>
    <n v="42"/>
    <n v="217"/>
    <n v="13"/>
    <n v="282"/>
    <n v="55"/>
    <n v="20"/>
    <n v="0"/>
    <n v="8"/>
    <n v="4"/>
    <n v="1"/>
    <n v="0"/>
    <n v="0"/>
    <n v="2"/>
    <n v="0"/>
    <n v="1"/>
    <n v="0"/>
  </r>
  <r>
    <n v="32"/>
    <x v="32"/>
    <n v="85.486486486486399"/>
    <n v="310300010000"/>
    <s v="NEW YORK CITY GEOGRAPHIC DISTRICT # 3"/>
    <x v="32"/>
    <n v="197"/>
    <n v="3.81"/>
    <n v="1"/>
    <n v="193"/>
    <n v="24"/>
    <n v="16"/>
    <n v="2"/>
    <n v="19"/>
    <n v="2"/>
    <n v="3"/>
    <n v="0"/>
    <n v="98"/>
    <n v="12"/>
    <n v="134"/>
    <n v="16"/>
    <n v="16"/>
    <n v="2"/>
    <n v="488"/>
    <n v="60"/>
    <n v="74"/>
    <n v="9"/>
    <n v="100"/>
    <n v="12"/>
    <n v="404"/>
    <n v="50"/>
    <n v="409"/>
    <n v="50"/>
    <n v="209"/>
    <n v="26"/>
    <n v="31030001"/>
    <s v="ELANA ELSTER"/>
    <s v="103 W 107TH ST"/>
    <s v="NEW YORK"/>
    <n v="2126782861"/>
    <x v="11"/>
    <n v="46"/>
    <n v="1"/>
    <n v="2"/>
    <n v="11"/>
    <n v="24"/>
    <n v="8"/>
    <n v="17"/>
    <n v="15"/>
    <n v="33"/>
    <n v="137"/>
    <n v="25"/>
    <n v="148"/>
    <n v="36"/>
    <n v="24"/>
    <n v="0"/>
    <n v="7"/>
    <n v="4"/>
    <n v="1"/>
    <n v="0"/>
    <n v="0"/>
    <n v="0"/>
    <n v="0"/>
    <n v="1"/>
    <n v="0"/>
  </r>
  <r>
    <n v="33"/>
    <x v="33"/>
    <n v="86.28"/>
    <n v="310300010000"/>
    <s v="NEW YORK CITY GEOGRAPHIC DISTRICT # 3"/>
    <x v="33"/>
    <n v="83"/>
    <n v="3.52"/>
    <n v="1"/>
    <n v="121"/>
    <n v="30"/>
    <n v="25"/>
    <n v="6"/>
    <n v="7"/>
    <n v="2"/>
    <n v="4"/>
    <n v="1"/>
    <n v="70"/>
    <n v="17"/>
    <n v="100"/>
    <n v="24"/>
    <n v="36"/>
    <n v="9"/>
    <n v="193"/>
    <n v="47"/>
    <n v="7"/>
    <n v="2"/>
    <n v="72"/>
    <n v="18"/>
    <n v="218"/>
    <n v="53"/>
    <n v="192"/>
    <n v="47"/>
    <n v="146"/>
    <n v="36"/>
    <n v="31030001"/>
    <s v="HENRY ZYMECK"/>
    <s v="100 W 77TH ST"/>
    <s v="NEW YORK"/>
    <n v="9174410873"/>
    <x v="1"/>
    <n v="25"/>
    <n v="1"/>
    <n v="4"/>
    <n v="2"/>
    <n v="8"/>
    <n v="1"/>
    <n v="4"/>
    <n v="10"/>
    <n v="40"/>
    <n v="102"/>
    <n v="5"/>
    <n v="125"/>
    <n v="7"/>
    <n v="6"/>
    <n v="0"/>
    <n v="4"/>
    <n v="4"/>
    <n v="0"/>
    <n v="0"/>
    <n v="0"/>
    <n v="1"/>
    <n v="0"/>
    <n v="1"/>
    <n v="0"/>
  </r>
  <r>
    <n v="34"/>
    <x v="34"/>
    <n v="89.238095238095198"/>
    <n v="310300010000"/>
    <s v="NEW YORK CITY GEOGRAPHIC DISTRICT # 3"/>
    <x v="34"/>
    <n v="8"/>
    <n v="3.29"/>
    <n v="1"/>
    <n v="165"/>
    <n v="64"/>
    <n v="8"/>
    <n v="3"/>
    <n v="11"/>
    <n v="4"/>
    <n v="1"/>
    <n v="0"/>
    <n v="134"/>
    <n v="52"/>
    <n v="109"/>
    <n v="42"/>
    <n v="3"/>
    <n v="1"/>
    <n v="12"/>
    <n v="5"/>
    <n v="0"/>
    <n v="0"/>
    <n v="80"/>
    <n v="31"/>
    <n v="120"/>
    <n v="46"/>
    <n v="139"/>
    <n v="54"/>
    <n v="173"/>
    <n v="67"/>
    <n v="31030001"/>
    <s v="JOHN CURRY"/>
    <s v="154 W 93RD ST"/>
    <s v="NEW YORK"/>
    <n v="2126785888"/>
    <x v="11"/>
    <n v="23"/>
    <n v="1"/>
    <n v="4"/>
    <n v="5"/>
    <n v="22"/>
    <n v="4"/>
    <n v="17"/>
    <n v="6"/>
    <n v="26"/>
    <n v="45"/>
    <n v="29"/>
    <n v="73"/>
    <n v="20"/>
    <n v="27"/>
    <n v="29"/>
    <n v="23"/>
    <n v="4"/>
    <n v="0"/>
    <n v="0"/>
    <n v="0"/>
    <n v="1"/>
    <n v="0"/>
    <n v="1"/>
    <n v="0"/>
  </r>
  <r>
    <n v="35"/>
    <x v="35"/>
    <n v="79.894736842105203"/>
    <n v="310300010000"/>
    <s v="NEW YORK CITY GEOGRAPHIC DISTRICT # 3"/>
    <x v="35"/>
    <n v="36"/>
    <n v="2.25"/>
    <n v="0"/>
    <n v="288"/>
    <n v="75"/>
    <n v="12"/>
    <n v="3"/>
    <n v="41"/>
    <n v="11"/>
    <n v="4"/>
    <n v="1"/>
    <n v="133"/>
    <n v="35"/>
    <n v="226"/>
    <n v="59"/>
    <n v="8"/>
    <n v="2"/>
    <n v="11"/>
    <n v="3"/>
    <n v="1"/>
    <n v="0"/>
    <n v="82"/>
    <n v="21"/>
    <n v="198"/>
    <n v="52"/>
    <n v="185"/>
    <n v="48"/>
    <n v="300"/>
    <n v="78"/>
    <n v="31030001"/>
    <s v="CORDELIA VEVE"/>
    <s v="122 AMSTERDAM AVE"/>
    <s v="NEW YORK"/>
    <n v="2125011110"/>
    <x v="5"/>
    <n v="25"/>
    <n v="0"/>
    <n v="0"/>
    <n v="1"/>
    <n v="4"/>
    <n v="4"/>
    <n v="16"/>
    <n v="8"/>
    <n v="32"/>
    <n v="102"/>
    <n v="4"/>
    <n v="124"/>
    <n v="20"/>
    <n v="16"/>
    <n v="0"/>
    <n v="13"/>
    <n v="4"/>
    <n v="0"/>
    <n v="0"/>
    <n v="0"/>
    <n v="1"/>
    <n v="0"/>
    <n v="1"/>
    <n v="0"/>
  </r>
  <r>
    <n v="36"/>
    <x v="36"/>
    <n v="81.7777777777777"/>
    <n v="310300010000"/>
    <s v="NEW YORK CITY GEOGRAPHIC DISTRICT # 3"/>
    <x v="36"/>
    <n v="87"/>
    <n v="1.92"/>
    <n v="0"/>
    <n v="371"/>
    <n v="70"/>
    <n v="12"/>
    <n v="2"/>
    <n v="33"/>
    <n v="6"/>
    <n v="0"/>
    <n v="0"/>
    <n v="293"/>
    <n v="55"/>
    <n v="229"/>
    <n v="43"/>
    <n v="7"/>
    <n v="1"/>
    <n v="3"/>
    <n v="1"/>
    <n v="0"/>
    <n v="0"/>
    <n v="117"/>
    <n v="22"/>
    <n v="362"/>
    <n v="68"/>
    <n v="170"/>
    <n v="32"/>
    <n v="383"/>
    <n v="72"/>
    <n v="31030001"/>
    <s v="TYEE CHIN"/>
    <s v="215 W 114TH ST"/>
    <s v="NEW YORK"/>
    <n v="2127495800"/>
    <x v="10"/>
    <n v="33"/>
    <n v="1"/>
    <n v="3"/>
    <n v="9"/>
    <n v="27"/>
    <n v="2"/>
    <n v="6"/>
    <n v="12"/>
    <n v="36"/>
    <n v="130"/>
    <n v="23"/>
    <n v="154"/>
    <n v="40"/>
    <n v="26"/>
    <n v="0"/>
    <n v="26"/>
    <n v="5"/>
    <n v="1"/>
    <n v="0"/>
    <n v="0"/>
    <n v="3"/>
    <n v="0"/>
    <n v="1"/>
    <n v="0"/>
  </r>
  <r>
    <n v="37"/>
    <x v="37"/>
    <n v="85.652173913043399"/>
    <n v="310300010000"/>
    <s v="NEW YORK CITY GEOGRAPHIC DISTRICT # 3"/>
    <x v="37"/>
    <n v="290"/>
    <n v="3.22"/>
    <n v="1"/>
    <n v="663"/>
    <n v="24"/>
    <n v="209"/>
    <n v="8"/>
    <n v="4"/>
    <n v="0"/>
    <n v="6"/>
    <n v="0"/>
    <n v="316"/>
    <n v="12"/>
    <n v="520"/>
    <n v="19"/>
    <n v="529"/>
    <n v="19"/>
    <n v="1258"/>
    <n v="46"/>
    <n v="100"/>
    <n v="4"/>
    <n v="66"/>
    <n v="2"/>
    <n v="1986"/>
    <n v="73"/>
    <n v="743"/>
    <n v="27"/>
    <n v="872"/>
    <n v="32"/>
    <n v="31030001"/>
    <s v="LISA MARS"/>
    <s v="100 AMSTERDAM AVE"/>
    <s v="NEW YORK"/>
    <n v="2124960700"/>
    <x v="4"/>
    <n v="136"/>
    <n v="0"/>
    <n v="0"/>
    <n v="6"/>
    <n v="4"/>
    <n v="7"/>
    <n v="5"/>
    <n v="93"/>
    <n v="68"/>
    <n v="633"/>
    <n v="3"/>
    <n v="690"/>
    <n v="29"/>
    <n v="4"/>
    <n v="0"/>
    <n v="12"/>
    <n v="8"/>
    <n v="0"/>
    <n v="0"/>
    <n v="0"/>
    <n v="10"/>
    <n v="0"/>
    <n v="1"/>
    <n v="0"/>
  </r>
  <r>
    <n v="38"/>
    <x v="38"/>
    <n v="82.428571428571402"/>
    <n v="310300010000"/>
    <s v="NEW YORK CITY GEOGRAPHIC DISTRICT # 3"/>
    <x v="38"/>
    <n v="130"/>
    <n v="1.91"/>
    <n v="0"/>
    <n v="442"/>
    <n v="83"/>
    <n v="29"/>
    <n v="5"/>
    <n v="44"/>
    <n v="8"/>
    <n v="7"/>
    <n v="1"/>
    <n v="234"/>
    <n v="44"/>
    <n v="269"/>
    <n v="51"/>
    <n v="6"/>
    <n v="1"/>
    <n v="13"/>
    <n v="2"/>
    <n v="1"/>
    <n v="0"/>
    <n v="96"/>
    <n v="18"/>
    <n v="282"/>
    <n v="53"/>
    <n v="248"/>
    <n v="47"/>
    <n v="471"/>
    <n v="89"/>
    <n v="31030001"/>
    <s v="DOREEN CONWELL"/>
    <s v="122 AMSTERDAM AVE"/>
    <s v="NEW YORK"/>
    <n v="2125011201"/>
    <x v="5"/>
    <n v="40"/>
    <n v="0"/>
    <n v="0"/>
    <n v="7"/>
    <n v="18"/>
    <n v="7"/>
    <n v="18"/>
    <n v="19"/>
    <n v="48"/>
    <n v="131"/>
    <n v="14"/>
    <n v="169"/>
    <n v="23"/>
    <n v="14"/>
    <n v="0"/>
    <n v="8"/>
    <n v="5"/>
    <n v="0"/>
    <n v="0"/>
    <n v="0"/>
    <n v="2"/>
    <n v="0"/>
    <n v="1"/>
    <n v="0"/>
  </r>
  <r>
    <n v="39"/>
    <x v="39"/>
    <n v="80.086956521739097"/>
    <n v="310300010000"/>
    <s v="NEW YORK CITY GEOGRAPHIC DISTRICT # 3"/>
    <x v="39"/>
    <n v="51"/>
    <n v="2.11"/>
    <n v="0"/>
    <n v="529"/>
    <n v="90"/>
    <n v="16"/>
    <n v="3"/>
    <n v="72"/>
    <n v="12"/>
    <n v="2"/>
    <n v="0"/>
    <n v="189"/>
    <n v="32"/>
    <n v="357"/>
    <n v="60"/>
    <n v="24"/>
    <n v="4"/>
    <n v="15"/>
    <n v="3"/>
    <n v="4"/>
    <n v="1"/>
    <n v="129"/>
    <n v="22"/>
    <n v="188"/>
    <n v="32"/>
    <n v="403"/>
    <n v="68"/>
    <n v="545"/>
    <n v="92"/>
    <n v="31030001"/>
    <s v="ANNE GEIGER"/>
    <s v="122 AMSTERDAM AVE"/>
    <s v="NEW YORK"/>
    <n v="2125011198"/>
    <x v="4"/>
    <n v="34"/>
    <n v="1"/>
    <n v="3"/>
    <n v="10"/>
    <n v="29"/>
    <n v="4"/>
    <n v="12"/>
    <n v="16"/>
    <n v="47"/>
    <n v="169"/>
    <n v="15"/>
    <n v="225"/>
    <n v="45"/>
    <n v="20"/>
    <n v="9"/>
    <n v="9"/>
    <n v="6"/>
    <n v="0"/>
    <n v="0"/>
    <n v="0"/>
    <n v="2"/>
    <n v="0"/>
    <n v="1"/>
    <n v="0"/>
  </r>
  <r>
    <n v="40"/>
    <x v="40"/>
    <n v="82.653846153846104"/>
    <n v="310300010000"/>
    <s v="NEW YORK CITY GEOGRAPHIC DISTRICT # 3"/>
    <x v="40"/>
    <n v="22"/>
    <n v="2.44999999999999"/>
    <n v="0"/>
    <n v="320"/>
    <n v="75"/>
    <n v="17"/>
    <n v="4"/>
    <n v="39"/>
    <n v="9"/>
    <n v="5"/>
    <n v="1"/>
    <n v="311"/>
    <n v="73"/>
    <n v="95"/>
    <n v="22"/>
    <n v="11"/>
    <n v="3"/>
    <n v="1"/>
    <n v="0"/>
    <n v="3"/>
    <n v="1"/>
    <n v="110"/>
    <n v="26"/>
    <n v="181"/>
    <n v="42"/>
    <n v="245"/>
    <n v="58"/>
    <n v="337"/>
    <n v="79"/>
    <n v="31030001"/>
    <s v="OSEI OWUSU-AFRIYIE"/>
    <s v="215 W 114TH ST"/>
    <s v="NEW YORK"/>
    <n v="2128659260"/>
    <x v="10"/>
    <n v="32"/>
    <n v="0"/>
    <n v="0"/>
    <n v="18"/>
    <n v="56"/>
    <n v="16"/>
    <n v="50"/>
    <n v="7"/>
    <n v="22"/>
    <n v="160"/>
    <n v="23"/>
    <n v="208"/>
    <n v="58"/>
    <n v="28"/>
    <n v="33"/>
    <n v="24"/>
    <n v="4"/>
    <n v="1"/>
    <n v="0"/>
    <n v="0"/>
    <n v="2"/>
    <n v="0"/>
    <n v="1"/>
    <n v="0"/>
  </r>
  <r>
    <n v="41"/>
    <x v="41"/>
    <n v="83.421052631578902"/>
    <n v="310400010000"/>
    <s v="NEW YORK CITY GEOGRAPHIC DISTRICT # 4"/>
    <x v="41"/>
    <n v="40"/>
    <n v="3.64"/>
    <n v="1"/>
    <n v="213"/>
    <n v="40"/>
    <n v="66"/>
    <n v="13"/>
    <n v="0"/>
    <n v="0"/>
    <n v="8"/>
    <n v="2"/>
    <n v="181"/>
    <n v="34"/>
    <n v="121"/>
    <n v="23"/>
    <n v="154"/>
    <n v="29"/>
    <n v="55"/>
    <n v="10"/>
    <n v="9"/>
    <n v="2"/>
    <n v="26"/>
    <n v="5"/>
    <n v="273"/>
    <n v="52"/>
    <n v="255"/>
    <n v="48"/>
    <n v="279"/>
    <n v="53"/>
    <n v="31040001"/>
    <s v="JANETTE CESAR"/>
    <s v="240 E 109TH ST"/>
    <s v="NEW YORK"/>
    <n v="2128606003"/>
    <x v="12"/>
    <n v="25"/>
    <n v="0"/>
    <n v="0"/>
    <n v="0"/>
    <n v="0"/>
    <n v="8"/>
    <n v="32"/>
    <n v="6"/>
    <n v="24"/>
    <n v="78"/>
    <n v="0"/>
    <n v="94"/>
    <n v="1"/>
    <n v="1"/>
    <n v="14"/>
    <n v="17"/>
    <n v="1"/>
    <n v="0"/>
    <n v="0"/>
    <n v="0"/>
    <n v="1"/>
    <n v="0"/>
    <n v="1"/>
    <n v="0"/>
  </r>
  <r>
    <n v="42"/>
    <x v="42"/>
    <n v="83.413793103448199"/>
    <n v="310400010000"/>
    <s v="NEW YORK CITY GEOGRAPHIC DISTRICT # 4"/>
    <x v="42"/>
    <n v="28"/>
    <n v="3.28"/>
    <n v="1"/>
    <n v="456"/>
    <n v="66"/>
    <n v="5"/>
    <n v="1"/>
    <n v="16"/>
    <n v="2"/>
    <n v="6"/>
    <n v="1"/>
    <n v="178"/>
    <n v="26"/>
    <n v="456"/>
    <n v="66"/>
    <n v="33"/>
    <n v="5"/>
    <n v="23"/>
    <n v="3"/>
    <n v="0"/>
    <n v="0"/>
    <n v="157"/>
    <n v="23"/>
    <n v="328"/>
    <n v="47"/>
    <n v="368"/>
    <n v="53"/>
    <n v="462"/>
    <n v="66"/>
    <n v="31040001"/>
    <s v="DIMITRES PANTELIDIS"/>
    <s v="19 E 103RD ST"/>
    <s v="NEW YORK"/>
    <n v="2128605801"/>
    <x v="7"/>
    <n v="44"/>
    <n v="0"/>
    <n v="0"/>
    <n v="0"/>
    <n v="0"/>
    <n v="6"/>
    <n v="14"/>
    <n v="21"/>
    <n v="48"/>
    <n v="118"/>
    <n v="0"/>
    <n v="146"/>
    <n v="1"/>
    <n v="1"/>
    <n v="0"/>
    <n v="10"/>
    <n v="7"/>
    <n v="0"/>
    <n v="0"/>
    <n v="0"/>
    <n v="2"/>
    <n v="0"/>
    <n v="1"/>
    <n v="0"/>
  </r>
  <r>
    <n v="43"/>
    <x v="43"/>
    <n v="70.411764705882305"/>
    <n v="310400010000"/>
    <s v="NEW YORK CITY GEOGRAPHIC DISTRICT # 4"/>
    <x v="43"/>
    <n v="117"/>
    <n v="1.7"/>
    <n v="0"/>
    <n v="385"/>
    <n v="91"/>
    <n v="16"/>
    <n v="4"/>
    <n v="135"/>
    <n v="32"/>
    <n v="1"/>
    <n v="0"/>
    <n v="74"/>
    <n v="18"/>
    <n v="330"/>
    <n v="78"/>
    <n v="6"/>
    <n v="1"/>
    <n v="8"/>
    <n v="2"/>
    <n v="2"/>
    <n v="0"/>
    <n v="137"/>
    <n v="33"/>
    <n v="215"/>
    <n v="51"/>
    <n v="206"/>
    <n v="49"/>
    <n v="401"/>
    <n v="95"/>
    <n v="31040001"/>
    <s v="WENDY MERCEDES"/>
    <s v="240 E 109TH ST"/>
    <s v="NEW YORK"/>
    <n v="2127226507"/>
    <x v="13"/>
    <n v="39"/>
    <n v="2"/>
    <n v="5"/>
    <n v="17"/>
    <n v="44"/>
    <n v="22"/>
    <n v="56"/>
    <n v="4"/>
    <n v="10"/>
    <n v="113"/>
    <n v="43"/>
    <n v="141"/>
    <n v="59"/>
    <n v="42"/>
    <n v="47"/>
    <n v="50"/>
    <n v="6"/>
    <n v="0"/>
    <n v="0"/>
    <n v="0"/>
    <n v="1"/>
    <n v="0"/>
    <n v="0"/>
    <n v="0"/>
  </r>
  <r>
    <n v="44"/>
    <x v="44"/>
    <n v="89.3333333333333"/>
    <n v="310400010000"/>
    <s v="NEW YORK CITY GEOGRAPHIC DISTRICT # 4"/>
    <x v="44"/>
    <n v="98"/>
    <n v="3.09"/>
    <n v="1"/>
    <n v="396"/>
    <n v="82"/>
    <n v="39"/>
    <n v="8"/>
    <n v="17"/>
    <n v="4"/>
    <n v="2"/>
    <n v="0"/>
    <n v="122"/>
    <n v="25"/>
    <n v="318"/>
    <n v="66"/>
    <n v="25"/>
    <n v="5"/>
    <n v="13"/>
    <n v="3"/>
    <n v="3"/>
    <n v="1"/>
    <n v="75"/>
    <n v="16"/>
    <n v="328"/>
    <n v="68"/>
    <n v="155"/>
    <n v="32"/>
    <n v="435"/>
    <n v="90"/>
    <n v="31040001"/>
    <s v="BENNETT LIEBERMAN"/>
    <s v="1573 MADISON AVE-RM 321"/>
    <s v="NEW YORK"/>
    <n v="2128605929"/>
    <x v="5"/>
    <n v="27"/>
    <n v="0"/>
    <n v="0"/>
    <n v="5"/>
    <n v="19"/>
    <n v="4"/>
    <n v="15"/>
    <n v="12"/>
    <n v="44"/>
    <n v="94"/>
    <n v="11"/>
    <n v="124"/>
    <n v="16"/>
    <n v="13"/>
    <n v="18"/>
    <n v="11"/>
    <n v="6"/>
    <n v="0"/>
    <n v="0"/>
    <n v="0"/>
    <n v="2"/>
    <n v="0"/>
    <n v="1"/>
    <n v="0"/>
  </r>
  <r>
    <n v="45"/>
    <x v="45"/>
    <n v="84"/>
    <n v="310400010000"/>
    <s v="NEW YORK CITY GEOGRAPHIC DISTRICT # 4"/>
    <x v="45"/>
    <n v="82"/>
    <n v="1.71"/>
    <n v="0"/>
    <n v="290"/>
    <n v="83"/>
    <n v="24"/>
    <n v="7"/>
    <n v="27"/>
    <n v="8"/>
    <n v="1"/>
    <n v="0"/>
    <n v="109"/>
    <n v="31"/>
    <n v="228"/>
    <n v="66"/>
    <n v="3"/>
    <n v="1"/>
    <n v="5"/>
    <n v="1"/>
    <n v="2"/>
    <n v="1"/>
    <n v="102"/>
    <n v="29"/>
    <n v="190"/>
    <n v="55"/>
    <n v="158"/>
    <n v="45"/>
    <n v="314"/>
    <n v="90"/>
    <n v="31040001"/>
    <s v="DYANAND SUGRIM"/>
    <s v="1680 LEXINGTON AVE"/>
    <s v="NEW YORK"/>
    <n v="2128282858"/>
    <x v="5"/>
    <n v="22"/>
    <n v="0"/>
    <n v="0"/>
    <n v="4"/>
    <n v="18"/>
    <n v="2"/>
    <n v="9"/>
    <n v="11"/>
    <n v="50"/>
    <n v="92"/>
    <n v="13"/>
    <n v="104"/>
    <n v="17"/>
    <n v="16"/>
    <n v="0"/>
    <n v="16"/>
    <n v="2"/>
    <n v="0"/>
    <n v="0"/>
    <n v="0"/>
    <n v="2"/>
    <n v="1"/>
    <n v="1"/>
    <n v="0"/>
  </r>
  <r>
    <n v="46"/>
    <x v="46"/>
    <n v="72.0555555555555"/>
    <n v="310500010000"/>
    <s v="NEW YORK CITY GEOGRAPHIC DISTRICT # 5"/>
    <x v="46"/>
    <n v="219"/>
    <n v="1.66"/>
    <n v="0"/>
    <n v="361"/>
    <n v="85"/>
    <n v="18"/>
    <n v="4"/>
    <n v="39"/>
    <n v="9"/>
    <n v="0"/>
    <n v="0"/>
    <n v="153"/>
    <n v="36"/>
    <n v="264"/>
    <n v="62"/>
    <n v="3"/>
    <n v="1"/>
    <n v="3"/>
    <n v="1"/>
    <n v="1"/>
    <n v="0"/>
    <n v="90"/>
    <n v="21"/>
    <n v="173"/>
    <n v="41"/>
    <n v="251"/>
    <n v="59"/>
    <n v="379"/>
    <n v="89"/>
    <n v="31050001"/>
    <s v="ALTAGARCIA VILLALONA"/>
    <s v="6 EDGECOMBE AVE"/>
    <s v="NEW YORK"/>
    <n v="2126905501"/>
    <x v="5"/>
    <n v="18"/>
    <n v="0"/>
    <n v="0"/>
    <n v="5"/>
    <n v="28"/>
    <n v="4"/>
    <n v="22"/>
    <n v="6"/>
    <n v="33"/>
    <n v="61"/>
    <n v="13"/>
    <n v="89"/>
    <n v="13"/>
    <n v="15"/>
    <n v="67"/>
    <n v="33"/>
    <n v="2"/>
    <n v="0"/>
    <n v="0"/>
    <n v="0"/>
    <n v="1"/>
    <n v="0"/>
    <n v="1"/>
    <n v="0"/>
  </r>
  <r>
    <n v="47"/>
    <x v="47"/>
    <n v="75.0416666666666"/>
    <n v="310500010000"/>
    <s v="NEW YORK CITY GEOGRAPHIC DISTRICT # 5"/>
    <x v="47"/>
    <n v="63"/>
    <n v="1.44"/>
    <n v="0"/>
    <n v="246"/>
    <n v="79"/>
    <n v="11"/>
    <n v="4"/>
    <n v="54"/>
    <n v="17"/>
    <n v="1"/>
    <n v="0"/>
    <n v="164"/>
    <n v="53"/>
    <n v="137"/>
    <n v="44"/>
    <n v="2"/>
    <n v="1"/>
    <n v="5"/>
    <n v="2"/>
    <n v="1"/>
    <n v="0"/>
    <n v="83"/>
    <n v="27"/>
    <n v="136"/>
    <n v="44"/>
    <n v="174"/>
    <n v="56"/>
    <n v="257"/>
    <n v="83"/>
    <n v="31050001"/>
    <s v="RHOKEISHA FORD"/>
    <s v="509 W 129TH ST"/>
    <s v="NEW YORK"/>
    <n v="2122343102"/>
    <x v="10"/>
    <n v="26"/>
    <n v="0"/>
    <n v="0"/>
    <n v="6"/>
    <n v="23"/>
    <n v="6"/>
    <n v="23"/>
    <n v="8"/>
    <n v="31"/>
    <n v="89"/>
    <n v="12"/>
    <n v="136"/>
    <n v="18"/>
    <n v="13"/>
    <n v="9"/>
    <n v="16"/>
    <n v="3"/>
    <n v="0"/>
    <n v="0"/>
    <n v="0"/>
    <n v="2"/>
    <n v="0"/>
    <n v="1"/>
    <n v="0"/>
  </r>
  <r>
    <n v="48"/>
    <x v="48"/>
    <n v="83.955882352941103"/>
    <n v="310500010000"/>
    <s v="NEW YORK CITY GEOGRAPHIC DISTRICT # 5"/>
    <x v="48"/>
    <n v="212"/>
    <n v="2.4300000000000002"/>
    <n v="0"/>
    <n v="1029"/>
    <n v="70"/>
    <n v="64"/>
    <n v="4"/>
    <n v="36"/>
    <n v="2"/>
    <n v="4"/>
    <n v="0"/>
    <n v="1083"/>
    <n v="73"/>
    <n v="327"/>
    <n v="22"/>
    <n v="20"/>
    <n v="1"/>
    <n v="19"/>
    <n v="1"/>
    <n v="21"/>
    <n v="1"/>
    <n v="169"/>
    <n v="11"/>
    <n v="667"/>
    <n v="45"/>
    <n v="807"/>
    <n v="55"/>
    <n v="1093"/>
    <n v="74"/>
    <n v="31050001"/>
    <s v="JOSEPH GATES"/>
    <s v="2581 7TH AVE"/>
    <s v="NEW YORK"/>
    <n v="2124914107"/>
    <x v="14"/>
    <n v="80"/>
    <n v="2"/>
    <n v="3"/>
    <n v="19"/>
    <n v="24"/>
    <n v="6"/>
    <n v="8"/>
    <n v="36"/>
    <n v="45"/>
    <n v="490"/>
    <n v="17"/>
    <n v="559"/>
    <n v="119"/>
    <n v="21"/>
    <n v="35"/>
    <n v="15"/>
    <n v="6"/>
    <n v="0"/>
    <n v="0"/>
    <n v="0"/>
    <n v="6"/>
    <n v="0"/>
    <n v="1"/>
    <n v="0"/>
  </r>
  <r>
    <n v="49"/>
    <x v="49"/>
    <n v="85.733333333333306"/>
    <n v="310500010000"/>
    <s v="NEW YORK CITY GEOGRAPHIC DISTRICT # 5"/>
    <x v="49"/>
    <n v="133"/>
    <n v="2.1799999999999899"/>
    <n v="0"/>
    <n v="418"/>
    <n v="73"/>
    <n v="24"/>
    <n v="4"/>
    <n v="10"/>
    <n v="2"/>
    <n v="0"/>
    <n v="0"/>
    <n v="446"/>
    <n v="78"/>
    <n v="123"/>
    <n v="21"/>
    <n v="3"/>
    <n v="1"/>
    <n v="2"/>
    <n v="0"/>
    <n v="1"/>
    <n v="0"/>
    <n v="86"/>
    <n v="15"/>
    <n v="290"/>
    <n v="50"/>
    <n v="285"/>
    <n v="50"/>
    <n v="442"/>
    <n v="77"/>
    <n v="31050001"/>
    <s v="SEAN DAVENPORT"/>
    <s v="200-214 W 135TH ST"/>
    <s v="NEW YORK"/>
    <n v="2122838055"/>
    <x v="2"/>
    <n v="32"/>
    <n v="1"/>
    <n v="3"/>
    <n v="8"/>
    <n v="25"/>
    <n v="3"/>
    <n v="9"/>
    <n v="14"/>
    <n v="44"/>
    <n v="124"/>
    <n v="18"/>
    <n v="143"/>
    <n v="30"/>
    <n v="21"/>
    <n v="0"/>
    <n v="23"/>
    <n v="2"/>
    <n v="0"/>
    <n v="0"/>
    <n v="0"/>
    <n v="2"/>
    <n v="0"/>
    <n v="1"/>
    <n v="0"/>
  </r>
  <r>
    <n v="50"/>
    <x v="50"/>
    <n v="90.806451612903203"/>
    <n v="310500010000"/>
    <s v="NEW YORK CITY GEOGRAPHIC DISTRICT # 5"/>
    <x v="50"/>
    <n v="121"/>
    <n v="4.3499999999999996"/>
    <n v="1"/>
    <n v="191"/>
    <n v="42"/>
    <n v="44"/>
    <n v="10"/>
    <n v="0"/>
    <n v="0"/>
    <n v="4"/>
    <n v="1"/>
    <n v="41"/>
    <n v="9"/>
    <n v="109"/>
    <n v="24"/>
    <n v="166"/>
    <n v="37"/>
    <n v="116"/>
    <n v="26"/>
    <n v="18"/>
    <n v="4"/>
    <n v="15"/>
    <n v="3"/>
    <n v="147"/>
    <n v="32"/>
    <n v="307"/>
    <n v="68"/>
    <n v="235"/>
    <n v="52"/>
    <n v="31050001"/>
    <s v="CRYSTAL BONDS"/>
    <s v="240 CONVENT AVE"/>
    <s v="NEW YORK"/>
    <n v="2122816490"/>
    <x v="4"/>
    <n v="30"/>
    <n v="1"/>
    <n v="3"/>
    <n v="3"/>
    <n v="10"/>
    <n v="0"/>
    <n v="0"/>
    <n v="20"/>
    <n v="67"/>
    <n v="115"/>
    <n v="4"/>
    <n v="145"/>
    <n v="15"/>
    <n v="10"/>
    <m/>
    <n v="7"/>
    <n v="4"/>
    <n v="0"/>
    <n v="0"/>
    <n v="0"/>
    <n v="2"/>
    <n v="0"/>
    <n v="1"/>
    <n v="0"/>
  </r>
  <r>
    <n v="51"/>
    <x v="51"/>
    <n v="85.625"/>
    <n v="310600010000"/>
    <s v="NEW YORK CITY GEOGRAPHIC DISTRICT # 6"/>
    <x v="51"/>
    <n v="26"/>
    <n v="3.43"/>
    <n v="1"/>
    <n v="323"/>
    <n v="41"/>
    <n v="45"/>
    <n v="6"/>
    <n v="69"/>
    <n v="9"/>
    <n v="4"/>
    <n v="1"/>
    <n v="21"/>
    <n v="3"/>
    <n v="429"/>
    <n v="55"/>
    <n v="21"/>
    <n v="3"/>
    <n v="284"/>
    <n v="36"/>
    <n v="23"/>
    <n v="3"/>
    <n v="115"/>
    <n v="15"/>
    <n v="392"/>
    <n v="50"/>
    <n v="390"/>
    <n v="50"/>
    <n v="368"/>
    <n v="47"/>
    <n v="31060001"/>
    <s v="CYNTHIA CHORY"/>
    <s v="349 CABRINI BLVD"/>
    <s v="NEW YORK"/>
    <n v="2129278218"/>
    <x v="12"/>
    <n v="48"/>
    <n v="2"/>
    <n v="4"/>
    <n v="3"/>
    <n v="6"/>
    <n v="9"/>
    <n v="19"/>
    <n v="15"/>
    <n v="31"/>
    <n v="125"/>
    <n v="10"/>
    <n v="165"/>
    <n v="14"/>
    <n v="8"/>
    <n v="25"/>
    <n v="17"/>
    <n v="5"/>
    <n v="0"/>
    <n v="0"/>
    <n v="0"/>
    <n v="2"/>
    <n v="0"/>
    <n v="1"/>
    <n v="0"/>
  </r>
  <r>
    <n v="52"/>
    <x v="52"/>
    <n v="90.272727272727195"/>
    <n v="310600010000"/>
    <s v="NEW YORK CITY GEOGRAPHIC DISTRICT # 6"/>
    <x v="52"/>
    <n v="38"/>
    <n v="3.5"/>
    <n v="1"/>
    <n v="401"/>
    <n v="89"/>
    <n v="17"/>
    <n v="4"/>
    <n v="158"/>
    <n v="35"/>
    <n v="1"/>
    <n v="0"/>
    <n v="50"/>
    <n v="11"/>
    <n v="385"/>
    <n v="85"/>
    <n v="7"/>
    <n v="2"/>
    <n v="9"/>
    <n v="2"/>
    <n v="0"/>
    <n v="0"/>
    <n v="110"/>
    <n v="24"/>
    <n v="218"/>
    <n v="48"/>
    <n v="234"/>
    <n v="52"/>
    <n v="418"/>
    <n v="92"/>
    <n v="31060001"/>
    <s v="JANET HELLER"/>
    <s v="21 JUMEL PL"/>
    <s v="NEW YORK"/>
    <n v="2129234057"/>
    <x v="11"/>
    <n v="33"/>
    <n v="1"/>
    <n v="3"/>
    <n v="4"/>
    <n v="12"/>
    <n v="6"/>
    <n v="18"/>
    <n v="10"/>
    <n v="30"/>
    <n v="69"/>
    <n v="16"/>
    <n v="87"/>
    <n v="12"/>
    <n v="14"/>
    <n v="0"/>
    <n v="12"/>
    <n v="3"/>
    <n v="0"/>
    <n v="0"/>
    <n v="0"/>
    <n v="2"/>
    <n v="0"/>
    <n v="1"/>
    <n v="0"/>
  </r>
  <r>
    <n v="53"/>
    <x v="53"/>
    <n v="86.8333333333333"/>
    <n v="310600010000"/>
    <s v="NEW YORK CITY GEOGRAPHIC DISTRICT # 6"/>
    <x v="53"/>
    <n v="76"/>
    <n v="3.03"/>
    <n v="1"/>
    <n v="463"/>
    <n v="78"/>
    <n v="64"/>
    <n v="11"/>
    <n v="26"/>
    <n v="4"/>
    <n v="1"/>
    <n v="0"/>
    <n v="25"/>
    <n v="4"/>
    <n v="556"/>
    <n v="93"/>
    <n v="4"/>
    <n v="1"/>
    <n v="9"/>
    <n v="2"/>
    <n v="0"/>
    <n v="0"/>
    <n v="86"/>
    <n v="14"/>
    <n v="339"/>
    <n v="57"/>
    <n v="256"/>
    <n v="43"/>
    <n v="527"/>
    <n v="89"/>
    <n v="31060001"/>
    <s v="BERNEDETTE DRYSDALE"/>
    <s v="4600 BROADWAY"/>
    <s v="NEW YORK"/>
    <n v="2125673164"/>
    <x v="2"/>
    <n v="40"/>
    <n v="0"/>
    <n v="0"/>
    <n v="14"/>
    <n v="35"/>
    <n v="2"/>
    <n v="5"/>
    <n v="14"/>
    <n v="35"/>
    <n v="127"/>
    <n v="35"/>
    <n v="149"/>
    <n v="57"/>
    <n v="38"/>
    <n v="9"/>
    <n v="8"/>
    <n v="4"/>
    <n v="0"/>
    <n v="0"/>
    <n v="0"/>
    <n v="3"/>
    <n v="0"/>
    <n v="1"/>
    <n v="0"/>
  </r>
  <r>
    <n v="54"/>
    <x v="54"/>
    <n v="89.236842105263094"/>
    <n v="310600010000"/>
    <s v="NEW YORK CITY GEOGRAPHIC DISTRICT # 6"/>
    <x v="54"/>
    <n v="88"/>
    <n v="2.06"/>
    <n v="0"/>
    <n v="538"/>
    <n v="90"/>
    <n v="11"/>
    <n v="2"/>
    <n v="175"/>
    <n v="29"/>
    <n v="0"/>
    <n v="0"/>
    <n v="38"/>
    <n v="6"/>
    <n v="548"/>
    <n v="92"/>
    <n v="1"/>
    <n v="0"/>
    <n v="7"/>
    <n v="1"/>
    <n v="2"/>
    <n v="0"/>
    <n v="119"/>
    <n v="20"/>
    <n v="294"/>
    <n v="49"/>
    <n v="302"/>
    <n v="51"/>
    <n v="549"/>
    <n v="92"/>
    <n v="31060001"/>
    <s v="MARK HOUSE"/>
    <s v="504 W 158TH ST"/>
    <s v="NEW YORK"/>
    <n v="2125683401"/>
    <x v="10"/>
    <n v="43"/>
    <n v="1"/>
    <n v="2"/>
    <n v="4"/>
    <n v="9"/>
    <n v="10"/>
    <n v="23"/>
    <n v="9"/>
    <n v="21"/>
    <n v="146"/>
    <n v="5"/>
    <n v="209"/>
    <n v="13"/>
    <n v="6"/>
    <n v="12"/>
    <n v="20"/>
    <n v="4"/>
    <n v="0"/>
    <n v="0"/>
    <n v="0"/>
    <n v="2"/>
    <n v="0"/>
    <n v="1"/>
    <n v="0"/>
  </r>
  <r>
    <n v="55"/>
    <x v="55"/>
    <n v="90.318181818181799"/>
    <n v="310600010000"/>
    <s v="NEW YORK CITY GEOGRAPHIC DISTRICT # 6"/>
    <x v="55"/>
    <n v="42"/>
    <n v="2.33"/>
    <n v="0"/>
    <n v="525"/>
    <n v="80"/>
    <n v="3"/>
    <n v="0"/>
    <n v="107"/>
    <n v="16"/>
    <n v="0"/>
    <n v="0"/>
    <n v="10"/>
    <n v="2"/>
    <n v="637"/>
    <n v="98"/>
    <n v="2"/>
    <n v="0"/>
    <n v="2"/>
    <n v="0"/>
    <n v="2"/>
    <n v="0"/>
    <n v="129"/>
    <n v="20"/>
    <n v="280"/>
    <n v="43"/>
    <n v="373"/>
    <n v="57"/>
    <n v="528"/>
    <n v="81"/>
    <n v="31060001"/>
    <s v="BRETT KIMMEL"/>
    <s v="511 W 182ND ST"/>
    <s v="NEW YORK"/>
    <n v="2127810524"/>
    <x v="2"/>
    <n v="48"/>
    <n v="0"/>
    <n v="0"/>
    <n v="21"/>
    <n v="44"/>
    <n v="5"/>
    <n v="10"/>
    <n v="13"/>
    <n v="27"/>
    <n v="169"/>
    <n v="15"/>
    <n v="223"/>
    <n v="76"/>
    <n v="34"/>
    <n v="11"/>
    <n v="10"/>
    <n v="5"/>
    <n v="0"/>
    <n v="0"/>
    <n v="0"/>
    <n v="3"/>
    <n v="0"/>
    <n v="1"/>
    <n v="0"/>
  </r>
  <r>
    <n v="56"/>
    <x v="56"/>
    <n v="80.826086956521706"/>
    <n v="310600010000"/>
    <s v="NEW YORK CITY GEOGRAPHIC DISTRICT # 6"/>
    <x v="56"/>
    <n v="53"/>
    <n v="1.83"/>
    <n v="0"/>
    <n v="463"/>
    <n v="86"/>
    <n v="18"/>
    <n v="3"/>
    <n v="174"/>
    <n v="32"/>
    <n v="1"/>
    <n v="0"/>
    <n v="75"/>
    <n v="14"/>
    <n v="443"/>
    <n v="83"/>
    <n v="10"/>
    <n v="2"/>
    <n v="6"/>
    <n v="1"/>
    <n v="1"/>
    <n v="0"/>
    <n v="116"/>
    <n v="22"/>
    <n v="209"/>
    <n v="39"/>
    <n v="327"/>
    <n v="61"/>
    <n v="481"/>
    <n v="90"/>
    <n v="31060001"/>
    <s v="RONNI MICHELEN"/>
    <s v="549 AUDUBON AVE"/>
    <s v="NEW YORK"/>
    <n v="2129271841"/>
    <x v="5"/>
    <n v="31"/>
    <n v="0"/>
    <n v="0"/>
    <n v="7"/>
    <n v="23"/>
    <n v="5"/>
    <n v="16"/>
    <n v="14"/>
    <n v="45"/>
    <n v="122"/>
    <n v="16"/>
    <n v="138"/>
    <n v="22"/>
    <n v="16"/>
    <n v="50"/>
    <n v="27"/>
    <n v="1"/>
    <n v="1"/>
    <n v="0"/>
    <n v="0"/>
    <n v="5"/>
    <n v="0"/>
    <n v="1"/>
    <n v="0"/>
  </r>
  <r>
    <n v="57"/>
    <x v="57"/>
    <n v="78.105263157894697"/>
    <n v="310600010000"/>
    <s v="NEW YORK CITY GEOGRAPHIC DISTRICT # 6"/>
    <x v="57"/>
    <n v="27"/>
    <n v="2.58"/>
    <n v="0"/>
    <n v="564"/>
    <n v="89"/>
    <n v="19"/>
    <n v="3"/>
    <n v="167"/>
    <n v="26"/>
    <n v="1"/>
    <n v="0"/>
    <n v="115"/>
    <n v="18"/>
    <n v="494"/>
    <n v="78"/>
    <n v="7"/>
    <n v="1"/>
    <n v="9"/>
    <n v="1"/>
    <n v="5"/>
    <n v="1"/>
    <n v="114"/>
    <n v="18"/>
    <n v="290"/>
    <n v="46"/>
    <n v="341"/>
    <n v="54"/>
    <n v="584"/>
    <n v="93"/>
    <n v="31060001"/>
    <s v="JAVIER TREJO"/>
    <s v="549 AUDUBON AVE"/>
    <s v="NEW YORK"/>
    <n v="2129271841"/>
    <x v="5"/>
    <n v="32"/>
    <n v="0"/>
    <n v="0"/>
    <n v="8"/>
    <n v="25"/>
    <n v="6"/>
    <n v="19"/>
    <n v="17"/>
    <n v="53"/>
    <n v="121"/>
    <n v="18"/>
    <n v="163"/>
    <n v="27"/>
    <n v="17"/>
    <n v="50"/>
    <n v="38"/>
    <n v="4"/>
    <n v="1"/>
    <n v="0"/>
    <n v="0"/>
    <n v="4"/>
    <n v="0"/>
    <n v="2"/>
    <n v="0"/>
  </r>
  <r>
    <n v="58"/>
    <x v="58"/>
    <n v="82.964285714285694"/>
    <n v="310600010000"/>
    <s v="NEW YORK CITY GEOGRAPHIC DISTRICT # 6"/>
    <x v="58"/>
    <n v="209"/>
    <n v="2.2999999999999998"/>
    <n v="0"/>
    <n v="1044"/>
    <n v="76"/>
    <n v="56"/>
    <n v="4"/>
    <n v="77"/>
    <n v="6"/>
    <n v="3"/>
    <n v="0"/>
    <n v="437"/>
    <n v="32"/>
    <n v="839"/>
    <n v="61"/>
    <n v="65"/>
    <n v="5"/>
    <n v="16"/>
    <n v="1"/>
    <n v="14"/>
    <n v="1"/>
    <n v="141"/>
    <n v="10"/>
    <n v="692"/>
    <n v="50"/>
    <n v="682"/>
    <n v="50"/>
    <n v="1100"/>
    <n v="80"/>
    <n v="31060001"/>
    <s v="DAVID FANNING"/>
    <s v="433 W 135TH ST"/>
    <s v="NEW YORK"/>
    <n v="2129260113"/>
    <x v="5"/>
    <n v="66"/>
    <n v="0"/>
    <n v="0"/>
    <n v="15"/>
    <n v="23"/>
    <n v="8"/>
    <n v="12"/>
    <n v="33"/>
    <n v="50"/>
    <n v="255"/>
    <n v="15"/>
    <n v="315"/>
    <n v="48"/>
    <n v="15"/>
    <n v="22"/>
    <n v="16"/>
    <n v="8"/>
    <n v="0"/>
    <n v="0"/>
    <n v="0"/>
    <n v="5"/>
    <n v="0"/>
    <n v="1"/>
    <n v="0"/>
  </r>
  <r>
    <n v="59"/>
    <x v="59"/>
    <n v="82.710526315789394"/>
    <n v="320700010000"/>
    <s v="NEW YORK CITY GEOGRAPHIC DISTRICT # 7"/>
    <x v="59"/>
    <n v="6"/>
    <n v="3"/>
    <n v="1"/>
    <n v="664"/>
    <n v="95"/>
    <n v="25"/>
    <n v="4"/>
    <n v="116"/>
    <n v="17"/>
    <n v="1"/>
    <n v="0"/>
    <n v="226"/>
    <n v="32"/>
    <n v="450"/>
    <n v="64"/>
    <n v="15"/>
    <n v="2"/>
    <n v="3"/>
    <n v="0"/>
    <n v="4"/>
    <n v="1"/>
    <n v="179"/>
    <n v="26"/>
    <n v="340"/>
    <n v="49"/>
    <n v="359"/>
    <n v="51"/>
    <n v="689"/>
    <n v="99"/>
    <n v="32070001"/>
    <s v="MEREDITH GOTLIN"/>
    <s v="758 COURTLANDT AVE"/>
    <s v="BRONX"/>
    <n v="7182923785"/>
    <x v="0"/>
    <n v="52"/>
    <n v="0"/>
    <n v="0"/>
    <n v="3"/>
    <n v="6"/>
    <n v="19"/>
    <n v="37"/>
    <n v="16"/>
    <n v="31"/>
    <n v="120"/>
    <n v="4"/>
    <n v="160"/>
    <n v="15"/>
    <n v="9"/>
    <n v="13"/>
    <n v="14"/>
    <n v="8"/>
    <n v="0"/>
    <n v="0"/>
    <n v="0"/>
    <n v="2"/>
    <n v="0"/>
    <n v="1"/>
    <n v="0"/>
  </r>
  <r>
    <n v="60"/>
    <x v="60"/>
    <n v="80.428571428571402"/>
    <n v="320700010000"/>
    <s v="NEW YORK CITY GEOGRAPHIC DISTRICT # 7"/>
    <x v="60"/>
    <n v="6"/>
    <n v="3.17"/>
    <n v="1"/>
    <n v="324"/>
    <n v="86"/>
    <n v="3"/>
    <n v="1"/>
    <n v="46"/>
    <n v="12"/>
    <n v="5"/>
    <n v="1"/>
    <n v="140"/>
    <n v="37"/>
    <n v="230"/>
    <n v="61"/>
    <n v="3"/>
    <n v="1"/>
    <n v="0"/>
    <n v="0"/>
    <n v="0"/>
    <n v="0"/>
    <n v="102"/>
    <n v="27"/>
    <n v="203"/>
    <n v="54"/>
    <n v="175"/>
    <n v="46"/>
    <n v="327"/>
    <n v="87"/>
    <n v="32070001"/>
    <s v="ROSHONE AULT"/>
    <s v="778 FOREST AVE"/>
    <s v="BRONX"/>
    <n v="7184010059"/>
    <x v="15"/>
    <n v="31"/>
    <n v="1"/>
    <n v="3"/>
    <n v="10"/>
    <n v="32"/>
    <n v="6"/>
    <n v="19"/>
    <n v="11"/>
    <n v="35"/>
    <n v="86"/>
    <n v="27"/>
    <n v="106"/>
    <n v="40"/>
    <n v="38"/>
    <n v="29"/>
    <n v="21"/>
    <n v="3"/>
    <n v="0"/>
    <n v="0"/>
    <n v="0"/>
    <n v="1"/>
    <n v="0"/>
    <n v="1"/>
    <n v="0"/>
  </r>
  <r>
    <n v="61"/>
    <x v="61"/>
    <n v="72.599999999999994"/>
    <n v="320700010000"/>
    <s v="NEW YORK CITY GEOGRAPHIC DISTRICT # 7"/>
    <x v="61"/>
    <n v="6"/>
    <n v="3"/>
    <n v="1"/>
    <n v="302"/>
    <n v="86"/>
    <n v="5"/>
    <n v="1"/>
    <n v="105"/>
    <n v="30"/>
    <n v="1"/>
    <n v="0"/>
    <n v="84"/>
    <n v="24"/>
    <n v="265"/>
    <n v="75"/>
    <n v="1"/>
    <n v="0"/>
    <n v="1"/>
    <n v="0"/>
    <n v="0"/>
    <n v="0"/>
    <n v="93"/>
    <n v="26"/>
    <n v="178"/>
    <n v="51"/>
    <n v="174"/>
    <n v="49"/>
    <n v="307"/>
    <n v="87"/>
    <n v="32070001"/>
    <s v="AMY ANDINO"/>
    <s v="778 FOREST AVE"/>
    <s v="BRONX"/>
    <n v="7186658866"/>
    <x v="1"/>
    <n v="24"/>
    <n v="0"/>
    <n v="0"/>
    <n v="2"/>
    <n v="8"/>
    <n v="10"/>
    <n v="42"/>
    <n v="4"/>
    <n v="17"/>
    <n v="35"/>
    <n v="9"/>
    <n v="50"/>
    <n v="4"/>
    <n v="8"/>
    <n v="67"/>
    <n v="30"/>
    <n v="2"/>
    <n v="0"/>
    <n v="0"/>
    <n v="0"/>
    <n v="1"/>
    <n v="1"/>
    <n v="1"/>
    <n v="0"/>
  </r>
  <r>
    <n v="62"/>
    <x v="62"/>
    <n v="87.521739130434696"/>
    <n v="320700010000"/>
    <s v="NEW YORK CITY GEOGRAPHIC DISTRICT # 7"/>
    <x v="62"/>
    <n v="53"/>
    <n v="2.41"/>
    <n v="0"/>
    <n v="594"/>
    <n v="92"/>
    <n v="25"/>
    <n v="4"/>
    <n v="36"/>
    <n v="6"/>
    <n v="2"/>
    <n v="0"/>
    <n v="166"/>
    <n v="26"/>
    <n v="462"/>
    <n v="72"/>
    <n v="6"/>
    <n v="1"/>
    <n v="7"/>
    <n v="1"/>
    <n v="1"/>
    <n v="0"/>
    <n v="154"/>
    <n v="24"/>
    <n v="328"/>
    <n v="51"/>
    <n v="316"/>
    <n v="49"/>
    <n v="619"/>
    <n v="96"/>
    <n v="32070001"/>
    <s v="ELLEN REDDON FLANAGAN"/>
    <s v="360 E 145TH ST"/>
    <s v="BRONX"/>
    <n v="7182922211"/>
    <x v="10"/>
    <n v="45"/>
    <n v="1"/>
    <n v="2"/>
    <n v="29"/>
    <n v="64"/>
    <n v="12"/>
    <n v="27"/>
    <n v="11"/>
    <n v="24"/>
    <n v="255"/>
    <n v="29"/>
    <n v="312"/>
    <n v="101"/>
    <n v="32"/>
    <n v="18"/>
    <n v="21"/>
    <n v="6"/>
    <n v="0"/>
    <n v="0"/>
    <n v="0"/>
    <n v="4"/>
    <n v="0"/>
    <n v="1"/>
    <n v="0"/>
  </r>
  <r>
    <n v="63"/>
    <x v="63"/>
    <n v="77.142857142857096"/>
    <n v="320700010000"/>
    <s v="NEW YORK CITY GEOGRAPHIC DISTRICT # 7"/>
    <x v="63"/>
    <n v="73"/>
    <n v="2.04"/>
    <n v="0"/>
    <n v="394"/>
    <n v="74"/>
    <n v="22"/>
    <n v="4"/>
    <n v="36"/>
    <n v="7"/>
    <n v="2"/>
    <n v="0"/>
    <n v="111"/>
    <n v="21"/>
    <n v="389"/>
    <n v="73"/>
    <n v="21"/>
    <n v="4"/>
    <n v="3"/>
    <n v="1"/>
    <n v="5"/>
    <n v="1"/>
    <n v="86"/>
    <n v="16"/>
    <n v="284"/>
    <n v="53"/>
    <n v="247"/>
    <n v="47"/>
    <n v="416"/>
    <n v="78"/>
    <n v="32070001"/>
    <s v="NICHOLAS PAARLBERG"/>
    <s v="600 ST ANN'S AVE"/>
    <s v="BRONX"/>
    <n v="7185184333"/>
    <x v="2"/>
    <n v="35"/>
    <n v="1"/>
    <n v="3"/>
    <n v="6"/>
    <n v="17"/>
    <n v="3"/>
    <n v="9"/>
    <n v="16"/>
    <n v="46"/>
    <n v="165"/>
    <n v="13"/>
    <n v="206"/>
    <n v="34"/>
    <n v="17"/>
    <n v="0"/>
    <n v="9"/>
    <n v="3"/>
    <n v="0"/>
    <n v="0"/>
    <n v="0"/>
    <n v="2"/>
    <n v="0"/>
    <n v="1"/>
    <n v="0"/>
  </r>
  <r>
    <n v="64"/>
    <x v="64"/>
    <n v="79.538461538461505"/>
    <n v="320700010000"/>
    <s v="NEW YORK CITY GEOGRAPHIC DISTRICT # 7"/>
    <x v="64"/>
    <n v="108"/>
    <n v="1.91"/>
    <n v="0"/>
    <n v="445"/>
    <n v="86"/>
    <n v="31"/>
    <n v="6"/>
    <n v="75"/>
    <n v="15"/>
    <n v="1"/>
    <n v="0"/>
    <n v="181"/>
    <n v="35"/>
    <n v="313"/>
    <n v="61"/>
    <n v="11"/>
    <n v="2"/>
    <n v="4"/>
    <n v="1"/>
    <n v="5"/>
    <n v="1"/>
    <n v="117"/>
    <n v="23"/>
    <n v="213"/>
    <n v="41"/>
    <n v="302"/>
    <n v="59"/>
    <n v="476"/>
    <n v="92"/>
    <n v="32070001"/>
    <s v="KATHERINE CALLAGHAN"/>
    <s v="730 CONCOURSE VILLAGE W"/>
    <s v="BRONX"/>
    <n v="7182927171"/>
    <x v="5"/>
    <n v="37"/>
    <n v="2"/>
    <n v="5"/>
    <n v="8"/>
    <n v="22"/>
    <n v="14"/>
    <n v="38"/>
    <n v="2"/>
    <n v="5"/>
    <n v="137"/>
    <n v="26"/>
    <n v="173"/>
    <n v="40"/>
    <n v="23"/>
    <n v="14"/>
    <n v="14"/>
    <n v="5"/>
    <n v="0"/>
    <n v="0"/>
    <n v="0"/>
    <n v="3"/>
    <n v="0"/>
    <n v="1"/>
    <n v="0"/>
  </r>
  <r>
    <n v="65"/>
    <x v="65"/>
    <n v="80.707317073170699"/>
    <n v="320700010000"/>
    <s v="NEW YORK CITY GEOGRAPHIC DISTRICT # 7"/>
    <x v="65"/>
    <n v="32"/>
    <n v="2.15"/>
    <n v="0"/>
    <n v="513"/>
    <n v="89"/>
    <n v="20"/>
    <n v="3"/>
    <n v="80"/>
    <n v="14"/>
    <n v="0"/>
    <n v="0"/>
    <n v="169"/>
    <n v="29"/>
    <n v="395"/>
    <n v="68"/>
    <n v="4"/>
    <n v="1"/>
    <n v="7"/>
    <n v="1"/>
    <n v="2"/>
    <n v="0"/>
    <n v="131"/>
    <n v="23"/>
    <n v="314"/>
    <n v="54"/>
    <n v="263"/>
    <n v="46"/>
    <n v="533"/>
    <n v="92"/>
    <n v="32070001"/>
    <s v="JEFFREY GARRETT"/>
    <s v="339 MORRIS AVE"/>
    <s v="BRONX"/>
    <n v="7184014891"/>
    <x v="16"/>
    <n v="44"/>
    <n v="1"/>
    <n v="2"/>
    <n v="16"/>
    <n v="36"/>
    <n v="20"/>
    <n v="45"/>
    <n v="8"/>
    <n v="18"/>
    <n v="197"/>
    <n v="24"/>
    <n v="239"/>
    <n v="62"/>
    <n v="26"/>
    <n v="48"/>
    <n v="33"/>
    <n v="2"/>
    <n v="0"/>
    <n v="0"/>
    <n v="0"/>
    <n v="2"/>
    <n v="0"/>
    <n v="1"/>
    <n v="0"/>
  </r>
  <r>
    <n v="66"/>
    <x v="66"/>
    <n v="83.629629629629605"/>
    <n v="320700010000"/>
    <s v="NEW YORK CITY GEOGRAPHIC DISTRICT # 7"/>
    <x v="66"/>
    <n v="64"/>
    <n v="2.0099999999999998"/>
    <n v="0"/>
    <n v="493"/>
    <n v="85"/>
    <n v="22"/>
    <n v="4"/>
    <n v="68"/>
    <n v="12"/>
    <n v="4"/>
    <n v="1"/>
    <n v="206"/>
    <n v="35"/>
    <n v="347"/>
    <n v="60"/>
    <n v="16"/>
    <n v="3"/>
    <n v="7"/>
    <n v="1"/>
    <n v="2"/>
    <n v="0"/>
    <n v="115"/>
    <n v="20"/>
    <n v="389"/>
    <n v="67"/>
    <n v="193"/>
    <n v="33"/>
    <n v="515"/>
    <n v="88"/>
    <n v="32070001"/>
    <s v="JULIE MCHEDLISHVILI"/>
    <s v="350 GERARD AVE"/>
    <s v="BRONX"/>
    <n v="7184011826"/>
    <x v="5"/>
    <n v="33"/>
    <n v="0"/>
    <n v="0"/>
    <n v="6"/>
    <n v="18"/>
    <n v="6"/>
    <n v="18"/>
    <n v="13"/>
    <n v="39"/>
    <n v="112"/>
    <n v="15"/>
    <n v="170"/>
    <n v="26"/>
    <n v="15"/>
    <n v="20"/>
    <n v="9"/>
    <n v="3"/>
    <n v="0"/>
    <n v="0"/>
    <n v="0"/>
    <n v="3"/>
    <n v="0"/>
    <n v="1"/>
    <n v="0"/>
  </r>
  <r>
    <n v="67"/>
    <x v="67"/>
    <n v="84.521739130434696"/>
    <n v="320800010000"/>
    <s v="NEW YORK CITY GEOGRAPHIC DISTRICT # 8"/>
    <x v="67"/>
    <n v="26"/>
    <n v="3.27"/>
    <n v="1"/>
    <n v="418"/>
    <n v="93"/>
    <n v="17"/>
    <n v="4"/>
    <n v="93"/>
    <n v="21"/>
    <n v="6"/>
    <n v="1"/>
    <n v="55"/>
    <n v="12"/>
    <n v="258"/>
    <n v="57"/>
    <n v="114"/>
    <n v="25"/>
    <n v="15"/>
    <n v="3"/>
    <n v="2"/>
    <n v="0"/>
    <n v="96"/>
    <n v="21"/>
    <n v="235"/>
    <n v="52"/>
    <n v="215"/>
    <n v="48"/>
    <n v="435"/>
    <n v="97"/>
    <n v="32080001"/>
    <s v="LORIANNE DIMARCO-EVANKO"/>
    <s v="1111 PUGSLEY AVE"/>
    <s v="BRONX"/>
    <n v="7188225186"/>
    <x v="11"/>
    <n v="30"/>
    <n v="0"/>
    <n v="0"/>
    <n v="3"/>
    <n v="10"/>
    <n v="2"/>
    <n v="7"/>
    <n v="14"/>
    <n v="47"/>
    <n v="58"/>
    <n v="7"/>
    <n v="71"/>
    <n v="7"/>
    <n v="10"/>
    <n v="0"/>
    <n v="24"/>
    <n v="2"/>
    <n v="0"/>
    <n v="0"/>
    <n v="0"/>
    <n v="3"/>
    <n v="0"/>
    <n v="1"/>
    <n v="0"/>
  </r>
  <r>
    <n v="68"/>
    <x v="68"/>
    <n v="73.102564102564102"/>
    <n v="320800010000"/>
    <s v="NEW YORK CITY GEOGRAPHIC DISTRICT # 8"/>
    <x v="68"/>
    <n v="14"/>
    <n v="3.07"/>
    <n v="1"/>
    <n v="558"/>
    <n v="93"/>
    <n v="15"/>
    <n v="3"/>
    <n v="136"/>
    <n v="23"/>
    <n v="1"/>
    <n v="0"/>
    <n v="141"/>
    <n v="24"/>
    <n v="449"/>
    <n v="75"/>
    <n v="3"/>
    <n v="1"/>
    <n v="6"/>
    <n v="1"/>
    <n v="0"/>
    <n v="0"/>
    <n v="164"/>
    <n v="27"/>
    <n v="282"/>
    <n v="47"/>
    <n v="318"/>
    <n v="53"/>
    <n v="574"/>
    <n v="96"/>
    <n v="32080001"/>
    <s v="LIZA ORTIZ"/>
    <s v="681 KELLY ST"/>
    <s v="BRONX"/>
    <n v="7182926070"/>
    <x v="11"/>
    <n v="40"/>
    <n v="1"/>
    <n v="3"/>
    <n v="13"/>
    <n v="33"/>
    <n v="14"/>
    <n v="35"/>
    <n v="8"/>
    <n v="20"/>
    <n v="92"/>
    <n v="24"/>
    <n v="111"/>
    <n v="27"/>
    <n v="24"/>
    <n v="57"/>
    <n v="45"/>
    <n v="9"/>
    <n v="0"/>
    <n v="0"/>
    <n v="0"/>
    <n v="3"/>
    <n v="0"/>
    <n v="1"/>
    <n v="0"/>
  </r>
  <r>
    <n v="69"/>
    <x v="69"/>
    <n v="81.571428571428498"/>
    <n v="320800010000"/>
    <s v="NEW YORK CITY GEOGRAPHIC DISTRICT # 8"/>
    <x v="69"/>
    <n v="24"/>
    <n v="3.29"/>
    <n v="1"/>
    <n v="187"/>
    <n v="65"/>
    <n v="28"/>
    <n v="10"/>
    <n v="13"/>
    <n v="4"/>
    <n v="1"/>
    <n v="0"/>
    <n v="40"/>
    <n v="14"/>
    <n v="153"/>
    <n v="53"/>
    <n v="12"/>
    <n v="4"/>
    <n v="83"/>
    <n v="29"/>
    <n v="0"/>
    <n v="0"/>
    <n v="70"/>
    <n v="24"/>
    <n v="144"/>
    <n v="50"/>
    <n v="145"/>
    <n v="50"/>
    <n v="215"/>
    <n v="74"/>
    <n v="32080001"/>
    <s v="JENNIFER JOYNT"/>
    <s v="650 HOLLYWOOD AVE"/>
    <s v="BRONX"/>
    <n v="7188236042"/>
    <x v="11"/>
    <n v="17"/>
    <n v="0"/>
    <n v="0"/>
    <n v="3"/>
    <n v="18"/>
    <n v="5"/>
    <n v="29"/>
    <n v="5"/>
    <n v="29"/>
    <n v="72"/>
    <n v="14"/>
    <n v="82"/>
    <n v="11"/>
    <n v="13"/>
    <n v="17"/>
    <n v="45"/>
    <n v="7"/>
    <n v="0"/>
    <n v="0"/>
    <n v="0"/>
    <n v="1"/>
    <n v="0"/>
    <n v="1"/>
    <n v="0"/>
  </r>
  <r>
    <n v="70"/>
    <x v="70"/>
    <n v="80.3125"/>
    <n v="320800010000"/>
    <s v="NEW YORK CITY GEOGRAPHIC DISTRICT # 8"/>
    <x v="70"/>
    <n v="26"/>
    <n v="3.3099999999999898"/>
    <n v="1"/>
    <n v="168"/>
    <n v="65"/>
    <n v="35"/>
    <n v="14"/>
    <n v="21"/>
    <n v="8"/>
    <n v="0"/>
    <n v="0"/>
    <n v="28"/>
    <n v="11"/>
    <n v="175"/>
    <n v="68"/>
    <n v="6"/>
    <n v="2"/>
    <n v="48"/>
    <n v="19"/>
    <n v="0"/>
    <n v="0"/>
    <n v="85"/>
    <n v="33"/>
    <n v="129"/>
    <n v="50"/>
    <n v="128"/>
    <n v="50"/>
    <n v="203"/>
    <n v="79"/>
    <n v="32080001"/>
    <s v="JUANA ROSARIO"/>
    <s v="650 HOLLYWOOD AVE"/>
    <s v="BRONX"/>
    <n v="7188293254"/>
    <x v="11"/>
    <n v="20"/>
    <n v="1"/>
    <n v="5"/>
    <n v="5"/>
    <n v="25"/>
    <n v="6"/>
    <n v="30"/>
    <n v="4"/>
    <n v="20"/>
    <n v="62"/>
    <n v="21"/>
    <n v="75"/>
    <n v="14"/>
    <n v="19"/>
    <n v="45"/>
    <n v="42"/>
    <n v="4"/>
    <n v="0"/>
    <n v="0"/>
    <n v="0"/>
    <n v="1"/>
    <n v="0"/>
    <n v="2"/>
    <n v="0"/>
  </r>
  <r>
    <n v="71"/>
    <x v="71"/>
    <n v="82.4"/>
    <n v="320800010000"/>
    <s v="NEW YORK CITY GEOGRAPHIC DISTRICT # 8"/>
    <x v="71"/>
    <n v="87"/>
    <n v="1.74"/>
    <n v="0"/>
    <n v="432"/>
    <n v="79"/>
    <n v="2"/>
    <n v="0"/>
    <n v="72"/>
    <n v="13"/>
    <n v="3"/>
    <n v="1"/>
    <n v="116"/>
    <n v="21"/>
    <n v="419"/>
    <n v="76"/>
    <n v="5"/>
    <n v="1"/>
    <n v="5"/>
    <n v="1"/>
    <n v="0"/>
    <n v="0"/>
    <n v="122"/>
    <n v="22"/>
    <n v="301"/>
    <n v="55"/>
    <n v="247"/>
    <n v="45"/>
    <n v="434"/>
    <n v="79"/>
    <n v="32080001"/>
    <s v="DAVID VAZQUEZ"/>
    <s v="928 SIMPSON ST"/>
    <s v="BRONX"/>
    <n v="7188935158"/>
    <x v="10"/>
    <n v="37"/>
    <n v="1"/>
    <n v="3"/>
    <n v="15"/>
    <n v="41"/>
    <n v="10"/>
    <n v="27"/>
    <n v="9"/>
    <n v="24"/>
    <n v="171"/>
    <n v="23"/>
    <n v="221"/>
    <n v="67"/>
    <n v="30"/>
    <n v="50"/>
    <n v="22"/>
    <n v="6"/>
    <n v="0"/>
    <n v="0"/>
    <n v="0"/>
    <n v="3"/>
    <n v="0"/>
    <n v="1"/>
    <n v="0"/>
  </r>
  <r>
    <n v="72"/>
    <x v="72"/>
    <n v="76.517241379310306"/>
    <n v="320800010000"/>
    <s v="NEW YORK CITY GEOGRAPHIC DISTRICT # 8"/>
    <x v="72"/>
    <n v="119"/>
    <n v="1.47"/>
    <n v="0"/>
    <n v="236"/>
    <n v="72"/>
    <n v="2"/>
    <n v="1"/>
    <n v="50"/>
    <n v="15"/>
    <n v="2"/>
    <n v="1"/>
    <n v="85"/>
    <n v="26"/>
    <n v="219"/>
    <n v="67"/>
    <n v="16"/>
    <n v="5"/>
    <n v="4"/>
    <n v="1"/>
    <n v="0"/>
    <n v="0"/>
    <n v="103"/>
    <n v="32"/>
    <n v="116"/>
    <n v="36"/>
    <n v="210"/>
    <n v="64"/>
    <n v="239"/>
    <n v="73"/>
    <n v="32080001"/>
    <s v="DAVID LIU"/>
    <s v="1980 LAFAYETTE AVE"/>
    <s v="BRONX"/>
    <n v="7188241682"/>
    <x v="5"/>
    <n v="27"/>
    <n v="0"/>
    <n v="0"/>
    <n v="3"/>
    <n v="11"/>
    <n v="8"/>
    <n v="30"/>
    <n v="7"/>
    <n v="26"/>
    <n v="103"/>
    <n v="10"/>
    <n v="125"/>
    <n v="15"/>
    <n v="12"/>
    <n v="18"/>
    <n v="24"/>
    <n v="5"/>
    <n v="0"/>
    <n v="0"/>
    <n v="0"/>
    <n v="2"/>
    <n v="0"/>
    <n v="1"/>
    <n v="0"/>
  </r>
  <r>
    <n v="73"/>
    <x v="73"/>
    <n v="80.7173913043478"/>
    <n v="320800010000"/>
    <s v="NEW YORK CITY GEOGRAPHIC DISTRICT # 8"/>
    <x v="73"/>
    <n v="36"/>
    <n v="2.92"/>
    <n v="1"/>
    <n v="463"/>
    <n v="72"/>
    <n v="56"/>
    <n v="9"/>
    <n v="27"/>
    <n v="4"/>
    <n v="2"/>
    <n v="0"/>
    <n v="218"/>
    <n v="34"/>
    <n v="368"/>
    <n v="57"/>
    <n v="42"/>
    <n v="7"/>
    <n v="11"/>
    <n v="2"/>
    <n v="1"/>
    <n v="0"/>
    <n v="147"/>
    <n v="23"/>
    <n v="252"/>
    <n v="39"/>
    <n v="390"/>
    <n v="61"/>
    <n v="521"/>
    <n v="81"/>
    <n v="32080001"/>
    <s v="MIRIAM LAZAR"/>
    <s v="456 WHITE PLAINS RD"/>
    <s v="BRONX"/>
    <n v="7186175046"/>
    <x v="10"/>
    <n v="48"/>
    <n v="0"/>
    <n v="0"/>
    <n v="5"/>
    <n v="10"/>
    <n v="8"/>
    <n v="17"/>
    <n v="16"/>
    <n v="33"/>
    <n v="169"/>
    <n v="8"/>
    <n v="244"/>
    <n v="20"/>
    <n v="8"/>
    <n v="5"/>
    <n v="13"/>
    <n v="5"/>
    <n v="0"/>
    <n v="0"/>
    <n v="0"/>
    <n v="2"/>
    <n v="0"/>
    <n v="1"/>
    <n v="1"/>
  </r>
  <r>
    <n v="74"/>
    <x v="74"/>
    <n v="82.570247933884303"/>
    <n v="320800010000"/>
    <s v="NEW YORK CITY GEOGRAPHIC DISTRICT # 8"/>
    <x v="74"/>
    <n v="107"/>
    <n v="2.02"/>
    <n v="0"/>
    <n v="1351"/>
    <n v="66"/>
    <n v="115"/>
    <n v="6"/>
    <n v="191"/>
    <n v="9"/>
    <n v="17"/>
    <n v="1"/>
    <n v="478"/>
    <n v="23"/>
    <n v="1194"/>
    <n v="58"/>
    <n v="155"/>
    <n v="8"/>
    <n v="211"/>
    <n v="10"/>
    <n v="2"/>
    <n v="0"/>
    <n v="500"/>
    <n v="24"/>
    <n v="765"/>
    <n v="37"/>
    <n v="1292"/>
    <n v="63"/>
    <n v="1466"/>
    <n v="71"/>
    <n v="32080001"/>
    <s v="ROSE LOBIANCO"/>
    <s v="3000 E TREMONT AVE"/>
    <s v="BRONX"/>
    <n v="7189044200"/>
    <x v="5"/>
    <n v="140"/>
    <n v="1"/>
    <n v="1"/>
    <n v="19"/>
    <n v="14"/>
    <n v="10"/>
    <n v="7"/>
    <n v="52"/>
    <n v="37"/>
    <n v="648"/>
    <n v="9"/>
    <n v="867"/>
    <n v="83"/>
    <n v="10"/>
    <n v="67"/>
    <n v="29"/>
    <n v="21"/>
    <n v="1"/>
    <n v="0"/>
    <n v="0"/>
    <n v="8"/>
    <n v="0"/>
    <n v="1"/>
    <n v="0"/>
  </r>
  <r>
    <n v="75"/>
    <x v="75"/>
    <n v="72.384615384615302"/>
    <n v="320800010000"/>
    <s v="NEW YORK CITY GEOGRAPHIC DISTRICT # 8"/>
    <x v="75"/>
    <n v="52"/>
    <n v="1.5499999999999901"/>
    <n v="0"/>
    <n v="256"/>
    <n v="80"/>
    <n v="0"/>
    <n v="0"/>
    <n v="265"/>
    <n v="83"/>
    <n v="4"/>
    <n v="1"/>
    <n v="25"/>
    <n v="8"/>
    <n v="266"/>
    <n v="83"/>
    <n v="20"/>
    <n v="6"/>
    <n v="5"/>
    <n v="2"/>
    <n v="0"/>
    <n v="0"/>
    <n v="37"/>
    <n v="12"/>
    <n v="145"/>
    <n v="45"/>
    <n v="175"/>
    <n v="55"/>
    <n v="256"/>
    <n v="80"/>
    <n v="32080001"/>
    <s v="PABLO VILLAVICENCIO"/>
    <s v="1980 LAFAYETTE AVE"/>
    <s v="BRONX"/>
    <n v="7188292984"/>
    <x v="5"/>
    <n v="25"/>
    <n v="1"/>
    <n v="4"/>
    <n v="13"/>
    <n v="52"/>
    <n v="12"/>
    <n v="48"/>
    <n v="5"/>
    <n v="20"/>
    <n v="92"/>
    <n v="41"/>
    <n v="121"/>
    <n v="52"/>
    <n v="43"/>
    <n v="9"/>
    <n v="25"/>
    <n v="3"/>
    <n v="0"/>
    <n v="0"/>
    <n v="0"/>
    <n v="1"/>
    <n v="0"/>
    <n v="1"/>
    <n v="0"/>
  </r>
  <r>
    <n v="76"/>
    <x v="76"/>
    <n v="75.5"/>
    <n v="320800010000"/>
    <s v="NEW YORK CITY GEOGRAPHIC DISTRICT # 8"/>
    <x v="76"/>
    <n v="21"/>
    <n v="2.19"/>
    <n v="0"/>
    <n v="265"/>
    <n v="81"/>
    <n v="11"/>
    <n v="3"/>
    <n v="35"/>
    <n v="11"/>
    <n v="3"/>
    <n v="1"/>
    <n v="84"/>
    <n v="26"/>
    <n v="230"/>
    <n v="70"/>
    <n v="5"/>
    <n v="2"/>
    <n v="6"/>
    <n v="2"/>
    <n v="1"/>
    <n v="0"/>
    <n v="86"/>
    <n v="26"/>
    <n v="176"/>
    <n v="53"/>
    <n v="153"/>
    <n v="47"/>
    <n v="276"/>
    <n v="84"/>
    <n v="32080001"/>
    <s v="GRISMALDY LABOY-WILSON"/>
    <s v="1440 STORY AVE"/>
    <s v="BRONX"/>
    <n v="7188605110"/>
    <x v="5"/>
    <n v="24"/>
    <n v="0"/>
    <n v="0"/>
    <n v="2"/>
    <n v="8"/>
    <n v="11"/>
    <n v="46"/>
    <n v="10"/>
    <n v="42"/>
    <n v="86"/>
    <n v="9"/>
    <n v="116"/>
    <n v="11"/>
    <n v="9"/>
    <n v="57"/>
    <n v="48"/>
    <n v="4"/>
    <n v="0"/>
    <n v="0"/>
    <n v="0"/>
    <n v="1"/>
    <n v="0"/>
    <n v="1"/>
    <n v="0"/>
  </r>
  <r>
    <n v="77"/>
    <x v="77"/>
    <n v="69.714285714285694"/>
    <n v="320800010000"/>
    <s v="NEW YORK CITY GEOGRAPHIC DISTRICT # 8"/>
    <x v="77"/>
    <n v="45"/>
    <n v="1.59"/>
    <n v="0"/>
    <n v="281"/>
    <n v="81"/>
    <n v="5"/>
    <n v="1"/>
    <n v="47"/>
    <n v="14"/>
    <n v="1"/>
    <n v="0"/>
    <n v="125"/>
    <n v="36"/>
    <n v="217"/>
    <n v="63"/>
    <n v="2"/>
    <n v="1"/>
    <n v="2"/>
    <n v="1"/>
    <n v="0"/>
    <n v="0"/>
    <n v="97"/>
    <n v="28"/>
    <n v="163"/>
    <n v="47"/>
    <n v="184"/>
    <n v="53"/>
    <n v="286"/>
    <n v="82"/>
    <n v="32080001"/>
    <s v="CHARLETTE POPE"/>
    <s v="965 LONGWOOD AVE"/>
    <s v="BRONX"/>
    <n v="7188601242"/>
    <x v="5"/>
    <n v="28"/>
    <n v="0"/>
    <n v="0"/>
    <n v="21"/>
    <n v="75"/>
    <n v="13"/>
    <n v="46"/>
    <n v="8"/>
    <n v="29"/>
    <n v="149"/>
    <n v="46"/>
    <n v="198"/>
    <n v="98"/>
    <n v="49"/>
    <n v="29"/>
    <n v="21"/>
    <n v="5"/>
    <n v="0"/>
    <n v="0"/>
    <n v="0"/>
    <n v="2"/>
    <n v="0"/>
    <n v="1"/>
    <n v="0"/>
  </r>
  <r>
    <n v="78"/>
    <x v="78"/>
    <n v="82.928571428571402"/>
    <n v="320800010000"/>
    <s v="NEW YORK CITY GEOGRAPHIC DISTRICT # 8"/>
    <x v="78"/>
    <n v="40"/>
    <n v="1.72"/>
    <n v="0"/>
    <n v="132"/>
    <n v="71"/>
    <n v="4"/>
    <n v="2"/>
    <n v="13"/>
    <n v="7"/>
    <n v="0"/>
    <n v="0"/>
    <n v="71"/>
    <n v="38"/>
    <n v="105"/>
    <n v="56"/>
    <n v="3"/>
    <n v="2"/>
    <n v="3"/>
    <n v="2"/>
    <n v="4"/>
    <n v="2"/>
    <n v="54"/>
    <n v="29"/>
    <n v="68"/>
    <n v="37"/>
    <n v="118"/>
    <n v="63"/>
    <n v="136"/>
    <n v="73"/>
    <n v="32080001"/>
    <s v="STACY MCCOY"/>
    <s v="1980 LAFAYETTE AVE"/>
    <s v="BRONX"/>
    <m/>
    <x v="17"/>
    <n v="20"/>
    <n v="0"/>
    <n v="0"/>
    <n v="5"/>
    <n v="25"/>
    <n v="13"/>
    <n v="65"/>
    <n v="3"/>
    <n v="15"/>
    <n v="50"/>
    <n v="28"/>
    <n v="53"/>
    <n v="14"/>
    <n v="26"/>
    <n v="14"/>
    <n v="11"/>
    <n v="1"/>
    <n v="0"/>
    <n v="0"/>
    <n v="0"/>
    <n v="1"/>
    <n v="0"/>
    <n v="1"/>
    <n v="0"/>
  </r>
  <r>
    <n v="79"/>
    <x v="79"/>
    <n v="73.973684210526301"/>
    <n v="320900010000"/>
    <s v="NEW YORK CITY GEOGRAPHIC DISTRICT # 9"/>
    <x v="79"/>
    <n v="19"/>
    <n v="3.11"/>
    <n v="1"/>
    <n v="478"/>
    <n v="94"/>
    <n v="21"/>
    <n v="4"/>
    <n v="53"/>
    <n v="10"/>
    <n v="1"/>
    <n v="0"/>
    <n v="265"/>
    <n v="52"/>
    <n v="235"/>
    <n v="46"/>
    <n v="2"/>
    <n v="0"/>
    <n v="5"/>
    <n v="1"/>
    <n v="1"/>
    <n v="0"/>
    <n v="108"/>
    <n v="21"/>
    <n v="247"/>
    <n v="49"/>
    <n v="262"/>
    <n v="51"/>
    <n v="500"/>
    <n v="98"/>
    <n v="32090001"/>
    <s v="VINCENT RESTO"/>
    <s v="1701 FULTON AVE"/>
    <s v="BRONX"/>
    <n v="7185836655"/>
    <x v="18"/>
    <n v="37"/>
    <n v="0"/>
    <n v="0"/>
    <n v="4"/>
    <n v="11"/>
    <n v="27"/>
    <n v="73"/>
    <n v="7"/>
    <n v="19"/>
    <n v="89"/>
    <n v="9"/>
    <n v="109"/>
    <n v="10"/>
    <n v="9"/>
    <n v="61"/>
    <n v="53"/>
    <n v="2"/>
    <n v="0"/>
    <n v="0"/>
    <n v="0"/>
    <n v="3"/>
    <n v="0"/>
    <n v="1"/>
    <n v="0"/>
  </r>
  <r>
    <n v="80"/>
    <x v="80"/>
    <n v="82.137254901960702"/>
    <n v="320900010000"/>
    <s v="NEW YORK CITY GEOGRAPHIC DISTRICT # 9"/>
    <x v="80"/>
    <n v="28"/>
    <n v="3.61"/>
    <n v="1"/>
    <n v="705"/>
    <n v="76"/>
    <n v="2"/>
    <n v="0"/>
    <n v="327"/>
    <n v="35"/>
    <n v="4"/>
    <n v="0"/>
    <n v="67"/>
    <n v="7"/>
    <n v="817"/>
    <n v="88"/>
    <n v="38"/>
    <n v="4"/>
    <n v="4"/>
    <n v="0"/>
    <n v="1"/>
    <n v="0"/>
    <n v="150"/>
    <n v="16"/>
    <n v="491"/>
    <n v="53"/>
    <n v="440"/>
    <n v="47"/>
    <n v="707"/>
    <n v="76"/>
    <n v="32090001"/>
    <s v="LETICIA ROSARIO"/>
    <s v="1220 GERARD AVE"/>
    <s v="BRONX"/>
    <n v="7184107230"/>
    <x v="12"/>
    <n v="63"/>
    <n v="2"/>
    <n v="3"/>
    <n v="8"/>
    <n v="13"/>
    <n v="15"/>
    <n v="24"/>
    <n v="18"/>
    <n v="29"/>
    <n v="192"/>
    <n v="10"/>
    <n v="235"/>
    <n v="26"/>
    <n v="11"/>
    <n v="17"/>
    <n v="25"/>
    <n v="8"/>
    <n v="0"/>
    <n v="0"/>
    <n v="0"/>
    <n v="2"/>
    <n v="0"/>
    <n v="1"/>
    <n v="0"/>
  </r>
  <r>
    <n v="81"/>
    <x v="81"/>
    <n v="79"/>
    <n v="320900010000"/>
    <s v="NEW YORK CITY GEOGRAPHIC DISTRICT # 9"/>
    <x v="81"/>
    <n v="16"/>
    <n v="3.19"/>
    <n v="1"/>
    <n v="341"/>
    <n v="92"/>
    <n v="7"/>
    <n v="2"/>
    <n v="112"/>
    <n v="30"/>
    <n v="1"/>
    <n v="0"/>
    <n v="148"/>
    <n v="40"/>
    <n v="218"/>
    <n v="59"/>
    <n v="3"/>
    <n v="1"/>
    <n v="0"/>
    <n v="0"/>
    <n v="0"/>
    <n v="0"/>
    <n v="94"/>
    <n v="25"/>
    <n v="185"/>
    <n v="50"/>
    <n v="185"/>
    <n v="50"/>
    <n v="348"/>
    <n v="94"/>
    <n v="32090001"/>
    <s v="DOMINIC CIPOLLONE"/>
    <s v="3630 3RD AVE"/>
    <s v="BRONX"/>
    <n v="7186817093"/>
    <x v="11"/>
    <n v="29"/>
    <n v="0"/>
    <n v="0"/>
    <n v="5"/>
    <n v="17"/>
    <n v="0"/>
    <n v="0"/>
    <n v="13"/>
    <n v="45"/>
    <n v="72"/>
    <n v="14"/>
    <n v="88"/>
    <n v="12"/>
    <n v="14"/>
    <n v="57"/>
    <n v="19"/>
    <n v="8"/>
    <n v="0"/>
    <n v="0"/>
    <n v="0"/>
    <n v="2"/>
    <n v="0"/>
    <n v="1"/>
    <n v="0"/>
  </r>
  <r>
    <n v="82"/>
    <x v="82"/>
    <n v="80.476190476190396"/>
    <n v="320900010000"/>
    <s v="NEW YORK CITY GEOGRAPHIC DISTRICT # 9"/>
    <x v="82"/>
    <n v="50"/>
    <n v="3.08"/>
    <n v="1"/>
    <n v="508"/>
    <n v="94"/>
    <n v="8"/>
    <n v="1"/>
    <n v="204"/>
    <n v="38"/>
    <n v="0"/>
    <n v="0"/>
    <n v="114"/>
    <n v="21"/>
    <n v="422"/>
    <n v="78"/>
    <n v="1"/>
    <n v="0"/>
    <n v="3"/>
    <n v="1"/>
    <n v="0"/>
    <n v="0"/>
    <n v="120"/>
    <n v="22"/>
    <n v="238"/>
    <n v="44"/>
    <n v="302"/>
    <n v="56"/>
    <n v="516"/>
    <n v="96"/>
    <n v="32090001"/>
    <s v="NEIFI ACOSTA"/>
    <s v="1700 MACOMBS RD"/>
    <s v="BRONX"/>
    <n v="7185837007"/>
    <x v="1"/>
    <n v="27"/>
    <n v="1"/>
    <n v="4"/>
    <n v="9"/>
    <n v="33"/>
    <n v="5"/>
    <n v="19"/>
    <n v="11"/>
    <n v="41"/>
    <n v="66"/>
    <n v="33"/>
    <n v="85"/>
    <n v="30"/>
    <n v="35"/>
    <n v="50"/>
    <n v="41"/>
    <n v="5"/>
    <n v="0"/>
    <n v="0"/>
    <n v="0"/>
    <n v="1"/>
    <n v="0"/>
    <n v="1"/>
    <n v="0"/>
  </r>
  <r>
    <n v="83"/>
    <x v="83"/>
    <n v="86.8"/>
    <n v="320900010000"/>
    <s v="NEW YORK CITY GEOGRAPHIC DISTRICT # 9"/>
    <x v="83"/>
    <n v="17"/>
    <n v="3.46999999999999"/>
    <n v="1"/>
    <n v="324"/>
    <n v="98"/>
    <n v="1"/>
    <n v="0"/>
    <n v="39"/>
    <n v="12"/>
    <n v="0"/>
    <n v="0"/>
    <n v="81"/>
    <n v="25"/>
    <n v="246"/>
    <n v="75"/>
    <n v="0"/>
    <n v="0"/>
    <n v="2"/>
    <n v="1"/>
    <n v="0"/>
    <n v="0"/>
    <n v="117"/>
    <n v="36"/>
    <n v="160"/>
    <n v="49"/>
    <n v="169"/>
    <n v="51"/>
    <n v="325"/>
    <n v="99"/>
    <n v="32090001"/>
    <s v="PATRICIA BENTLEY"/>
    <s v="1700 MACOMBS RD"/>
    <s v="BRONX"/>
    <n v="7185835466"/>
    <x v="6"/>
    <n v="29"/>
    <n v="0"/>
    <n v="0"/>
    <n v="5"/>
    <n v="17"/>
    <n v="8"/>
    <n v="28"/>
    <n v="4"/>
    <n v="14"/>
    <n v="68"/>
    <n v="16"/>
    <n v="94"/>
    <n v="14"/>
    <n v="15"/>
    <n v="18"/>
    <n v="21"/>
    <n v="2"/>
    <n v="0"/>
    <n v="0"/>
    <n v="0"/>
    <n v="1"/>
    <n v="0"/>
    <n v="1"/>
    <n v="0"/>
  </r>
  <r>
    <n v="84"/>
    <x v="84"/>
    <n v="78.518518518518505"/>
    <n v="320900010000"/>
    <s v="NEW YORK CITY GEOGRAPHIC DISTRICT # 9"/>
    <x v="84"/>
    <n v="8"/>
    <n v="3"/>
    <n v="1"/>
    <n v="455"/>
    <n v="91"/>
    <n v="7"/>
    <n v="1"/>
    <n v="147"/>
    <n v="29"/>
    <n v="0"/>
    <n v="0"/>
    <n v="165"/>
    <n v="33"/>
    <n v="323"/>
    <n v="65"/>
    <n v="8"/>
    <n v="2"/>
    <n v="3"/>
    <n v="1"/>
    <n v="0"/>
    <n v="0"/>
    <n v="104"/>
    <n v="21"/>
    <n v="260"/>
    <n v="52"/>
    <n v="239"/>
    <n v="48"/>
    <n v="463"/>
    <n v="93"/>
    <n v="32090001"/>
    <s v="KAMAR SAMUELS"/>
    <s v="270 E 167TH ST"/>
    <s v="BRONX"/>
    <n v="7182939048"/>
    <x v="15"/>
    <n v="41"/>
    <n v="2"/>
    <n v="5"/>
    <n v="14"/>
    <n v="34"/>
    <n v="13"/>
    <n v="32"/>
    <n v="13"/>
    <n v="32"/>
    <n v="94"/>
    <n v="33"/>
    <n v="113"/>
    <n v="43"/>
    <n v="38"/>
    <n v="23"/>
    <n v="11"/>
    <n v="4"/>
    <n v="0"/>
    <n v="0"/>
    <n v="0"/>
    <n v="2"/>
    <n v="0"/>
    <n v="1"/>
    <n v="0"/>
  </r>
  <r>
    <n v="85"/>
    <x v="85"/>
    <n v="86.1875"/>
    <n v="320900010000"/>
    <s v="NEW YORK CITY GEOGRAPHIC DISTRICT # 9"/>
    <x v="85"/>
    <n v="169"/>
    <n v="2.9299999999999899"/>
    <n v="1"/>
    <n v="504"/>
    <n v="92"/>
    <n v="24"/>
    <n v="4"/>
    <n v="56"/>
    <n v="10"/>
    <n v="0"/>
    <n v="0"/>
    <n v="131"/>
    <n v="24"/>
    <n v="408"/>
    <n v="75"/>
    <n v="0"/>
    <n v="0"/>
    <n v="6"/>
    <n v="1"/>
    <n v="1"/>
    <n v="0"/>
    <n v="128"/>
    <n v="23"/>
    <n v="266"/>
    <n v="49"/>
    <n v="280"/>
    <n v="51"/>
    <n v="528"/>
    <n v="97"/>
    <n v="32090001"/>
    <s v="MANUEL RAMIREZ"/>
    <s v="1501 JEROME AVE"/>
    <s v="BRONX"/>
    <n v="7188610852"/>
    <x v="9"/>
    <n v="37"/>
    <n v="0"/>
    <n v="0"/>
    <n v="9"/>
    <n v="24"/>
    <n v="7"/>
    <n v="19"/>
    <n v="6"/>
    <n v="16"/>
    <n v="142"/>
    <n v="9"/>
    <n v="180"/>
    <n v="33"/>
    <n v="18"/>
    <n v="0"/>
    <n v="10"/>
    <n v="4"/>
    <n v="0"/>
    <n v="0"/>
    <n v="0"/>
    <n v="3"/>
    <n v="0"/>
    <n v="1"/>
    <n v="0"/>
  </r>
  <r>
    <n v="86"/>
    <x v="86"/>
    <n v="79.739130434782595"/>
    <n v="320900010000"/>
    <s v="NEW YORK CITY GEOGRAPHIC DISTRICT # 9"/>
    <x v="86"/>
    <n v="14"/>
    <n v="3.14"/>
    <n v="1"/>
    <n v="566"/>
    <n v="94"/>
    <n v="5"/>
    <n v="1"/>
    <n v="174"/>
    <n v="29"/>
    <n v="0"/>
    <n v="0"/>
    <n v="187"/>
    <n v="31"/>
    <n v="402"/>
    <n v="67"/>
    <n v="5"/>
    <n v="1"/>
    <n v="7"/>
    <n v="1"/>
    <n v="0"/>
    <n v="0"/>
    <n v="156"/>
    <n v="26"/>
    <n v="260"/>
    <n v="43"/>
    <n v="341"/>
    <n v="57"/>
    <n v="571"/>
    <n v="95"/>
    <n v="32090001"/>
    <s v="KIM OUTERBRIDGE"/>
    <s v="1600 WEBSTER AVE"/>
    <s v="BRONX"/>
    <n v="7185836767"/>
    <x v="11"/>
    <n v="58"/>
    <n v="1"/>
    <n v="2"/>
    <n v="8"/>
    <n v="14"/>
    <n v="12"/>
    <n v="21"/>
    <n v="17"/>
    <n v="29"/>
    <n v="147"/>
    <n v="25"/>
    <n v="183"/>
    <n v="38"/>
    <n v="21"/>
    <n v="20"/>
    <n v="29"/>
    <n v="9"/>
    <n v="0"/>
    <n v="0"/>
    <n v="0"/>
    <n v="3"/>
    <n v="0"/>
    <n v="1"/>
    <n v="0"/>
  </r>
  <r>
    <n v="87"/>
    <x v="87"/>
    <n v="85.151515151515099"/>
    <n v="320900010000"/>
    <s v="NEW YORK CITY GEOGRAPHIC DISTRICT # 9"/>
    <x v="87"/>
    <n v="28"/>
    <n v="3.25"/>
    <n v="1"/>
    <n v="368"/>
    <n v="89"/>
    <n v="12"/>
    <n v="3"/>
    <n v="73"/>
    <n v="18"/>
    <n v="1"/>
    <n v="0"/>
    <n v="108"/>
    <n v="26"/>
    <n v="292"/>
    <n v="71"/>
    <n v="10"/>
    <n v="2"/>
    <n v="2"/>
    <n v="0"/>
    <n v="0"/>
    <n v="0"/>
    <n v="87"/>
    <n v="21"/>
    <n v="153"/>
    <n v="37"/>
    <n v="260"/>
    <n v="63"/>
    <n v="380"/>
    <n v="92"/>
    <n v="32090001"/>
    <s v="PATRICK AWOSOGBA"/>
    <s v="250 E 164TH ST"/>
    <s v="BRONX"/>
    <n v="7182934017"/>
    <x v="15"/>
    <n v="33"/>
    <n v="1"/>
    <n v="3"/>
    <n v="7"/>
    <n v="21"/>
    <n v="7"/>
    <n v="21"/>
    <n v="3"/>
    <n v="9"/>
    <n v="99"/>
    <n v="28"/>
    <n v="116"/>
    <n v="30"/>
    <n v="26"/>
    <n v="15"/>
    <n v="16"/>
    <n v="3"/>
    <n v="0"/>
    <n v="0"/>
    <n v="0"/>
    <n v="1"/>
    <n v="0"/>
    <n v="1"/>
    <n v="0"/>
  </r>
  <r>
    <n v="88"/>
    <x v="88"/>
    <n v="81.108108108108098"/>
    <n v="320900010000"/>
    <s v="NEW YORK CITY GEOGRAPHIC DISTRICT # 9"/>
    <x v="88"/>
    <n v="37"/>
    <n v="2.48"/>
    <n v="0"/>
    <n v="454"/>
    <n v="70"/>
    <n v="65"/>
    <n v="10"/>
    <n v="26"/>
    <n v="4"/>
    <n v="2"/>
    <n v="0"/>
    <n v="402"/>
    <n v="62"/>
    <n v="234"/>
    <n v="36"/>
    <n v="0"/>
    <n v="0"/>
    <n v="2"/>
    <n v="0"/>
    <n v="7"/>
    <n v="1"/>
    <n v="173"/>
    <n v="27"/>
    <n v="0"/>
    <n v="0"/>
    <n v="647"/>
    <n v="100"/>
    <n v="519"/>
    <n v="80"/>
    <n v="32090001"/>
    <s v="JONATHAN FOY"/>
    <s v="4143 3RD AVE"/>
    <s v="BRONX"/>
    <n v="7184668000"/>
    <x v="10"/>
    <n v="41"/>
    <n v="1"/>
    <n v="2"/>
    <n v="14"/>
    <n v="34"/>
    <n v="5"/>
    <n v="12"/>
    <n v="11"/>
    <n v="27"/>
    <n v="149"/>
    <n v="26"/>
    <n v="202"/>
    <n v="56"/>
    <n v="28"/>
    <n v="29"/>
    <n v="11"/>
    <n v="5"/>
    <n v="0"/>
    <n v="0"/>
    <n v="0"/>
    <n v="3"/>
    <n v="0"/>
    <n v="1"/>
    <n v="0"/>
  </r>
  <r>
    <n v="89"/>
    <x v="89"/>
    <n v="83.5555555555555"/>
    <n v="320900010000"/>
    <s v="NEW YORK CITY GEOGRAPHIC DISTRICT # 9"/>
    <x v="89"/>
    <n v="122"/>
    <n v="2.5099999999999998"/>
    <n v="0"/>
    <n v="511"/>
    <n v="84"/>
    <n v="51"/>
    <n v="8"/>
    <n v="65"/>
    <n v="11"/>
    <n v="2"/>
    <n v="0"/>
    <n v="202"/>
    <n v="33"/>
    <n v="384"/>
    <n v="63"/>
    <n v="9"/>
    <n v="1"/>
    <n v="8"/>
    <n v="1"/>
    <n v="0"/>
    <n v="0"/>
    <n v="122"/>
    <n v="20"/>
    <n v="297"/>
    <n v="49"/>
    <n v="308"/>
    <n v="51"/>
    <n v="562"/>
    <n v="93"/>
    <n v="32090001"/>
    <s v="DAVID KRULWICH"/>
    <s v="1595 BATHGATE AVE"/>
    <s v="BRONX"/>
    <n v="7184667800"/>
    <x v="16"/>
    <n v="45"/>
    <n v="1"/>
    <n v="2"/>
    <n v="24"/>
    <n v="53"/>
    <n v="15"/>
    <n v="33"/>
    <n v="10"/>
    <n v="22"/>
    <n v="121"/>
    <n v="38"/>
    <n v="173"/>
    <n v="92"/>
    <n v="53"/>
    <n v="30"/>
    <n v="21"/>
    <n v="3"/>
    <n v="0"/>
    <n v="0"/>
    <n v="0"/>
    <n v="3"/>
    <n v="0"/>
    <n v="1"/>
    <n v="0"/>
  </r>
  <r>
    <n v="90"/>
    <x v="90"/>
    <n v="87.1666666666666"/>
    <n v="320900010000"/>
    <s v="NEW YORK CITY GEOGRAPHIC DISTRICT # 9"/>
    <x v="90"/>
    <n v="49"/>
    <n v="2.91"/>
    <n v="1"/>
    <n v="358"/>
    <n v="78"/>
    <n v="29"/>
    <n v="6"/>
    <n v="18"/>
    <n v="4"/>
    <n v="1"/>
    <n v="0"/>
    <n v="118"/>
    <n v="26"/>
    <n v="306"/>
    <n v="67"/>
    <n v="26"/>
    <n v="6"/>
    <n v="6"/>
    <n v="1"/>
    <n v="1"/>
    <n v="0"/>
    <n v="76"/>
    <n v="17"/>
    <n v="237"/>
    <n v="52"/>
    <n v="221"/>
    <n v="48"/>
    <n v="387"/>
    <n v="84"/>
    <n v="32090001"/>
    <s v="EDWARD TOM"/>
    <s v="1363 FULTON AVE"/>
    <s v="BRONX"/>
    <n v="7189927089"/>
    <x v="5"/>
    <n v="27"/>
    <n v="0"/>
    <n v="0"/>
    <n v="16"/>
    <n v="59"/>
    <n v="7"/>
    <n v="26"/>
    <n v="9"/>
    <n v="33"/>
    <n v="134"/>
    <n v="44"/>
    <n v="149"/>
    <n v="68"/>
    <n v="46"/>
    <n v="33"/>
    <n v="37"/>
    <n v="3"/>
    <n v="0"/>
    <n v="0"/>
    <n v="0"/>
    <n v="3"/>
    <n v="0"/>
    <n v="1"/>
    <n v="0"/>
  </r>
  <r>
    <n v="91"/>
    <x v="91"/>
    <n v="80.230769230769198"/>
    <n v="320900010000"/>
    <s v="NEW YORK CITY GEOGRAPHIC DISTRICT # 9"/>
    <x v="91"/>
    <n v="44"/>
    <n v="1.44"/>
    <n v="0"/>
    <n v="203"/>
    <n v="95"/>
    <n v="3"/>
    <n v="1"/>
    <n v="49"/>
    <n v="23"/>
    <n v="1"/>
    <n v="0"/>
    <n v="71"/>
    <n v="33"/>
    <n v="137"/>
    <n v="64"/>
    <n v="1"/>
    <n v="0"/>
    <n v="3"/>
    <n v="1"/>
    <n v="0"/>
    <n v="0"/>
    <n v="52"/>
    <n v="24"/>
    <n v="91"/>
    <n v="43"/>
    <n v="122"/>
    <n v="57"/>
    <n v="206"/>
    <n v="97"/>
    <n v="32090001"/>
    <s v="MARTA COLON"/>
    <s v="1701 FULTON AVE"/>
    <s v="BRONX"/>
    <n v="7182997490"/>
    <x v="5"/>
    <n v="17"/>
    <n v="0"/>
    <n v="0"/>
    <n v="3"/>
    <n v="18"/>
    <n v="2"/>
    <n v="12"/>
    <n v="7"/>
    <n v="41"/>
    <n v="88"/>
    <n v="16"/>
    <n v="107"/>
    <n v="14"/>
    <n v="13"/>
    <n v="43"/>
    <n v="29"/>
    <n v="1"/>
    <n v="0"/>
    <n v="0"/>
    <n v="0"/>
    <n v="1"/>
    <n v="0"/>
    <n v="1"/>
    <n v="0"/>
  </r>
  <r>
    <n v="92"/>
    <x v="92"/>
    <n v="82.5833333333333"/>
    <n v="320900010000"/>
    <s v="NEW YORK CITY GEOGRAPHIC DISTRICT # 9"/>
    <x v="92"/>
    <n v="76"/>
    <n v="1.86"/>
    <n v="0"/>
    <n v="441"/>
    <n v="86"/>
    <n v="28"/>
    <n v="5"/>
    <n v="50"/>
    <n v="10"/>
    <n v="3"/>
    <n v="1"/>
    <n v="163"/>
    <n v="32"/>
    <n v="325"/>
    <n v="63"/>
    <n v="16"/>
    <n v="3"/>
    <n v="5"/>
    <n v="1"/>
    <n v="0"/>
    <n v="0"/>
    <n v="92"/>
    <n v="18"/>
    <n v="258"/>
    <n v="50"/>
    <n v="254"/>
    <n v="50"/>
    <n v="469"/>
    <n v="92"/>
    <n v="32090001"/>
    <s v="YVETTE RIVERA"/>
    <s v="250 E 164TH ST"/>
    <s v="BRONX"/>
    <n v="7186818287"/>
    <x v="2"/>
    <n v="34"/>
    <n v="1"/>
    <n v="3"/>
    <n v="20"/>
    <n v="59"/>
    <n v="17"/>
    <n v="50"/>
    <n v="7"/>
    <n v="21"/>
    <n v="159"/>
    <n v="30"/>
    <n v="195"/>
    <n v="80"/>
    <n v="41"/>
    <n v="25"/>
    <n v="21"/>
    <n v="5"/>
    <n v="0"/>
    <n v="0"/>
    <n v="0"/>
    <n v="3"/>
    <n v="0"/>
    <n v="1"/>
    <n v="0"/>
  </r>
  <r>
    <n v="93"/>
    <x v="93"/>
    <n v="83.636363636363598"/>
    <n v="320900010000"/>
    <s v="NEW YORK CITY GEOGRAPHIC DISTRICT # 9"/>
    <x v="93"/>
    <n v="98"/>
    <n v="1.9"/>
    <n v="0"/>
    <n v="290"/>
    <n v="96"/>
    <n v="2"/>
    <n v="1"/>
    <n v="268"/>
    <n v="88"/>
    <n v="0"/>
    <n v="0"/>
    <n v="2"/>
    <n v="1"/>
    <n v="301"/>
    <n v="99"/>
    <n v="0"/>
    <n v="0"/>
    <n v="0"/>
    <n v="0"/>
    <n v="0"/>
    <n v="0"/>
    <n v="11"/>
    <n v="4"/>
    <n v="141"/>
    <n v="47"/>
    <n v="162"/>
    <n v="53"/>
    <n v="292"/>
    <n v="96"/>
    <n v="32090001"/>
    <s v="JOSE VINALES"/>
    <s v="1700 MACOMBS RD"/>
    <s v="BRONX"/>
    <n v="7187310219"/>
    <x v="4"/>
    <n v="28"/>
    <n v="0"/>
    <n v="0"/>
    <n v="3"/>
    <n v="11"/>
    <n v="16"/>
    <n v="57"/>
    <n v="3"/>
    <n v="11"/>
    <n v="66"/>
    <n v="12"/>
    <n v="102"/>
    <n v="11"/>
    <n v="11"/>
    <n v="40"/>
    <n v="39"/>
    <n v="2"/>
    <n v="0"/>
    <n v="0"/>
    <n v="0"/>
    <n v="1"/>
    <n v="0"/>
    <n v="1"/>
    <n v="0"/>
  </r>
  <r>
    <n v="94"/>
    <x v="94"/>
    <n v="89.448275862068897"/>
    <n v="320900010000"/>
    <s v="NEW YORK CITY GEOGRAPHIC DISTRICT # 9"/>
    <x v="94"/>
    <n v="13"/>
    <n v="2.38"/>
    <n v="0"/>
    <n v="371"/>
    <n v="94"/>
    <n v="5"/>
    <n v="1"/>
    <n v="362"/>
    <n v="92"/>
    <n v="2"/>
    <n v="1"/>
    <n v="89"/>
    <n v="23"/>
    <n v="288"/>
    <n v="73"/>
    <n v="10"/>
    <n v="3"/>
    <n v="6"/>
    <n v="2"/>
    <n v="0"/>
    <n v="0"/>
    <n v="22"/>
    <n v="6"/>
    <n v="206"/>
    <n v="52"/>
    <n v="189"/>
    <n v="48"/>
    <n v="376"/>
    <n v="95"/>
    <n v="32090001"/>
    <s v="JOAQUIN VEGA"/>
    <s v="1110 BOSTON RD"/>
    <s v="BRONX"/>
    <n v="7186201053"/>
    <x v="4"/>
    <n v="29"/>
    <n v="1"/>
    <n v="3"/>
    <n v="17"/>
    <n v="59"/>
    <n v="1"/>
    <n v="3"/>
    <n v="14"/>
    <n v="48"/>
    <n v="69"/>
    <n v="58"/>
    <n v="112"/>
    <n v="68"/>
    <n v="61"/>
    <n v="0"/>
    <n v="17"/>
    <n v="5"/>
    <n v="0"/>
    <n v="0"/>
    <n v="0"/>
    <n v="1"/>
    <n v="0"/>
    <n v="1"/>
    <n v="0"/>
  </r>
  <r>
    <n v="95"/>
    <x v="95"/>
    <n v="82.588235294117595"/>
    <n v="320900010000"/>
    <s v="NEW YORK CITY GEOGRAPHIC DISTRICT # 9"/>
    <x v="95"/>
    <n v="85"/>
    <n v="2.41"/>
    <n v="0"/>
    <n v="645"/>
    <n v="84"/>
    <n v="54"/>
    <n v="7"/>
    <n v="44"/>
    <n v="6"/>
    <n v="3"/>
    <n v="0"/>
    <n v="199"/>
    <n v="26"/>
    <n v="539"/>
    <n v="70"/>
    <n v="14"/>
    <n v="2"/>
    <n v="8"/>
    <n v="1"/>
    <n v="6"/>
    <n v="1"/>
    <n v="134"/>
    <n v="17"/>
    <n v="431"/>
    <n v="56"/>
    <n v="338"/>
    <n v="44"/>
    <n v="700"/>
    <n v="91"/>
    <n v="32090001"/>
    <s v="MEISHA ROSS-PORTER"/>
    <s v="244 E 163RD ST"/>
    <s v="BRONX"/>
    <n v="7184103430"/>
    <x v="10"/>
    <n v="48"/>
    <n v="1"/>
    <n v="2"/>
    <n v="19"/>
    <n v="40"/>
    <n v="14"/>
    <n v="29"/>
    <n v="17"/>
    <n v="35"/>
    <n v="264"/>
    <n v="30"/>
    <n v="299"/>
    <n v="94"/>
    <n v="31"/>
    <n v="50"/>
    <n v="39"/>
    <n v="6"/>
    <n v="0"/>
    <n v="0"/>
    <n v="0"/>
    <n v="3"/>
    <n v="0"/>
    <n v="1"/>
    <n v="0"/>
  </r>
  <r>
    <n v="96"/>
    <x v="96"/>
    <n v="79.411764705882305"/>
    <n v="320900010000"/>
    <s v="NEW YORK CITY GEOGRAPHIC DISTRICT # 9"/>
    <x v="96"/>
    <n v="22"/>
    <n v="2.13"/>
    <n v="0"/>
    <n v="328"/>
    <n v="87"/>
    <n v="15"/>
    <n v="4"/>
    <n v="41"/>
    <n v="11"/>
    <n v="0"/>
    <n v="0"/>
    <n v="134"/>
    <n v="36"/>
    <n v="238"/>
    <n v="63"/>
    <n v="1"/>
    <n v="0"/>
    <n v="1"/>
    <n v="0"/>
    <n v="2"/>
    <n v="1"/>
    <n v="105"/>
    <n v="28"/>
    <n v="328"/>
    <n v="87"/>
    <n v="48"/>
    <n v="13"/>
    <n v="343"/>
    <n v="91"/>
    <n v="32090001"/>
    <s v="FRANKLIN SIM"/>
    <s v="1100 BOSTON RD"/>
    <s v="BRONX"/>
    <n v="7188420687"/>
    <x v="5"/>
    <n v="22"/>
    <n v="0"/>
    <n v="0"/>
    <n v="12"/>
    <n v="55"/>
    <n v="2"/>
    <n v="9"/>
    <n v="11"/>
    <n v="50"/>
    <n v="122"/>
    <n v="28"/>
    <n v="140"/>
    <n v="43"/>
    <n v="31"/>
    <n v="13"/>
    <n v="14"/>
    <n v="3"/>
    <n v="0"/>
    <n v="0"/>
    <n v="0"/>
    <n v="3"/>
    <n v="0"/>
    <n v="1"/>
    <n v="0"/>
  </r>
  <r>
    <n v="97"/>
    <x v="97"/>
    <n v="74.769230769230703"/>
    <n v="320900010000"/>
    <s v="NEW YORK CITY GEOGRAPHIC DISTRICT # 9"/>
    <x v="97"/>
    <n v="8"/>
    <n v="2.15"/>
    <n v="0"/>
    <n v="159"/>
    <n v="97"/>
    <n v="0"/>
    <n v="0"/>
    <n v="157"/>
    <n v="96"/>
    <n v="0"/>
    <n v="0"/>
    <n v="26"/>
    <n v="16"/>
    <n v="128"/>
    <n v="78"/>
    <n v="8"/>
    <n v="5"/>
    <n v="2"/>
    <n v="1"/>
    <n v="0"/>
    <n v="0"/>
    <n v="4"/>
    <n v="2"/>
    <n v="77"/>
    <n v="47"/>
    <n v="87"/>
    <n v="53"/>
    <n v="159"/>
    <n v="97"/>
    <n v="32090001"/>
    <s v="ELIZABETH DEMCHAK"/>
    <s v="240 E 172ND ST"/>
    <s v="BRONX"/>
    <m/>
    <x v="17"/>
    <n v="11"/>
    <n v="0"/>
    <n v="0"/>
    <n v="4"/>
    <n v="36"/>
    <n v="6"/>
    <n v="55"/>
    <n v="2"/>
    <n v="18"/>
    <n v="34"/>
    <n v="29"/>
    <n v="55"/>
    <n v="20"/>
    <n v="36"/>
    <n v="25"/>
    <n v="17"/>
    <n v="1"/>
    <n v="0"/>
    <n v="0"/>
    <n v="0"/>
    <n v="1"/>
    <n v="0"/>
    <n v="1"/>
    <n v="0"/>
  </r>
  <r>
    <n v="98"/>
    <x v="98"/>
    <n v="82.774193548387103"/>
    <n v="321000010000"/>
    <s v="NEW YORK CITY GEOGRAPHIC DISTRICT #10"/>
    <x v="98"/>
    <n v="9"/>
    <n v="3.11"/>
    <n v="1"/>
    <n v="502"/>
    <n v="79"/>
    <n v="2"/>
    <n v="0"/>
    <n v="80"/>
    <n v="13"/>
    <n v="2"/>
    <n v="0"/>
    <n v="149"/>
    <n v="23"/>
    <n v="460"/>
    <n v="72"/>
    <n v="9"/>
    <n v="1"/>
    <n v="14"/>
    <n v="2"/>
    <n v="1"/>
    <n v="0"/>
    <n v="164"/>
    <n v="26"/>
    <n v="298"/>
    <n v="47"/>
    <n v="337"/>
    <n v="53"/>
    <n v="504"/>
    <n v="79"/>
    <n v="32100001"/>
    <s v="KENNETH PETRICCIONE"/>
    <s v="360 W 230TH ST"/>
    <s v="BRONX"/>
    <n v="7187960360"/>
    <x v="18"/>
    <n v="43"/>
    <n v="0"/>
    <n v="0"/>
    <n v="4"/>
    <n v="9"/>
    <n v="4"/>
    <n v="9"/>
    <n v="22"/>
    <n v="51"/>
    <n v="145"/>
    <n v="6"/>
    <n v="178"/>
    <n v="23"/>
    <n v="13"/>
    <n v="0"/>
    <n v="12"/>
    <n v="7"/>
    <n v="0"/>
    <n v="0"/>
    <n v="0"/>
    <n v="3"/>
    <n v="0"/>
    <n v="1"/>
    <n v="0"/>
  </r>
  <r>
    <n v="99"/>
    <x v="99"/>
    <n v="81.422222222222203"/>
    <n v="321000010000"/>
    <s v="NEW YORK CITY GEOGRAPHIC DISTRICT #10"/>
    <x v="99"/>
    <n v="48"/>
    <n v="3.08"/>
    <n v="1"/>
    <n v="731"/>
    <n v="93"/>
    <n v="31"/>
    <n v="4"/>
    <n v="148"/>
    <n v="19"/>
    <n v="3"/>
    <n v="0"/>
    <n v="96"/>
    <n v="12"/>
    <n v="639"/>
    <n v="82"/>
    <n v="13"/>
    <n v="2"/>
    <n v="33"/>
    <n v="4"/>
    <n v="0"/>
    <n v="0"/>
    <n v="173"/>
    <n v="22"/>
    <n v="375"/>
    <n v="48"/>
    <n v="409"/>
    <n v="52"/>
    <n v="762"/>
    <n v="97"/>
    <n v="32100001"/>
    <s v="ANNAMARIA GIORDANO"/>
    <s v="2502 LORILLARD PL"/>
    <s v="BRONX"/>
    <n v="7185841660"/>
    <x v="11"/>
    <n v="56"/>
    <n v="0"/>
    <n v="0"/>
    <n v="7"/>
    <n v="13"/>
    <n v="3"/>
    <n v="5"/>
    <n v="23"/>
    <n v="41"/>
    <n v="91"/>
    <n v="14"/>
    <n v="125"/>
    <n v="17"/>
    <n v="14"/>
    <n v="25"/>
    <n v="19"/>
    <n v="5"/>
    <n v="0"/>
    <n v="0"/>
    <n v="0"/>
    <n v="4"/>
    <n v="0"/>
    <n v="1"/>
    <n v="0"/>
  </r>
  <r>
    <n v="100"/>
    <x v="100"/>
    <n v="79.6666666666666"/>
    <n v="321000010000"/>
    <s v="NEW YORK CITY GEOGRAPHIC DISTRICT #10"/>
    <x v="100"/>
    <n v="12"/>
    <n v="3"/>
    <n v="1"/>
    <n v="543"/>
    <n v="87"/>
    <n v="21"/>
    <n v="3"/>
    <n v="198"/>
    <n v="32"/>
    <n v="3"/>
    <n v="0"/>
    <n v="110"/>
    <n v="18"/>
    <n v="405"/>
    <n v="65"/>
    <n v="75"/>
    <n v="12"/>
    <n v="28"/>
    <n v="5"/>
    <n v="1"/>
    <n v="0"/>
    <n v="171"/>
    <n v="27"/>
    <n v="270"/>
    <n v="43"/>
    <n v="352"/>
    <n v="57"/>
    <n v="568"/>
    <n v="91"/>
    <n v="32100001"/>
    <s v="EMMANUEL POLANCO"/>
    <s v="149 E MOSHOLU PKWY N"/>
    <s v="BRONX"/>
    <n v="7184056300"/>
    <x v="19"/>
    <n v="41"/>
    <n v="0"/>
    <n v="0"/>
    <n v="6"/>
    <n v="15"/>
    <n v="12"/>
    <n v="29"/>
    <n v="22"/>
    <n v="54"/>
    <n v="46"/>
    <n v="11"/>
    <n v="56"/>
    <n v="7"/>
    <n v="13"/>
    <n v="29"/>
    <n v="29"/>
    <n v="5"/>
    <n v="0"/>
    <n v="0"/>
    <n v="0"/>
    <n v="3"/>
    <n v="0"/>
    <n v="1"/>
    <n v="0"/>
  </r>
  <r>
    <n v="101"/>
    <x v="101"/>
    <n v="81.191176470588204"/>
    <n v="321000010000"/>
    <s v="NEW YORK CITY GEOGRAPHIC DISTRICT #10"/>
    <x v="101"/>
    <n v="28"/>
    <n v="3.32"/>
    <n v="1"/>
    <n v="951"/>
    <n v="73"/>
    <n v="14"/>
    <n v="1"/>
    <n v="259"/>
    <n v="20"/>
    <n v="4"/>
    <n v="0"/>
    <n v="246"/>
    <n v="19"/>
    <n v="892"/>
    <n v="68"/>
    <n v="97"/>
    <n v="7"/>
    <n v="55"/>
    <n v="4"/>
    <n v="14"/>
    <n v="1"/>
    <n v="247"/>
    <n v="19"/>
    <n v="607"/>
    <n v="46"/>
    <n v="701"/>
    <n v="54"/>
    <n v="967"/>
    <n v="74"/>
    <n v="32100001"/>
    <s v="SERGE DAVIS"/>
    <s v="3961 HILLMAN AVE"/>
    <s v="BRONX"/>
    <n v="7187969200"/>
    <x v="7"/>
    <n v="88"/>
    <n v="0"/>
    <n v="0"/>
    <n v="2"/>
    <n v="2"/>
    <n v="19"/>
    <n v="22"/>
    <n v="28"/>
    <n v="32"/>
    <n v="219"/>
    <n v="6"/>
    <n v="302"/>
    <n v="14"/>
    <n v="5"/>
    <n v="28"/>
    <n v="18"/>
    <n v="9"/>
    <n v="0"/>
    <n v="0"/>
    <n v="0"/>
    <n v="4"/>
    <n v="0"/>
    <n v="1"/>
    <n v="0"/>
  </r>
  <r>
    <n v="102"/>
    <x v="102"/>
    <n v="82.016666666666595"/>
    <n v="321000010000"/>
    <s v="NEW YORK CITY GEOGRAPHIC DISTRICT #10"/>
    <x v="102"/>
    <n v="82"/>
    <n v="3.37"/>
    <n v="1"/>
    <n v="1058"/>
    <n v="89"/>
    <n v="47"/>
    <n v="4"/>
    <n v="134"/>
    <n v="11"/>
    <n v="6"/>
    <n v="1"/>
    <n v="275"/>
    <n v="23"/>
    <n v="735"/>
    <n v="62"/>
    <n v="138"/>
    <n v="12"/>
    <n v="36"/>
    <n v="3"/>
    <n v="2"/>
    <n v="0"/>
    <n v="240"/>
    <n v="20"/>
    <n v="590"/>
    <n v="49"/>
    <n v="602"/>
    <n v="51"/>
    <n v="1106"/>
    <n v="93"/>
    <n v="32100001"/>
    <s v="ELIZABETH LAWRENCE"/>
    <s v="577 E 179TH ST"/>
    <s v="BRONX"/>
    <n v="7185842330"/>
    <x v="11"/>
    <n v="78"/>
    <n v="3"/>
    <n v="4"/>
    <n v="8"/>
    <n v="10"/>
    <n v="19"/>
    <n v="24"/>
    <n v="31"/>
    <n v="40"/>
    <n v="206"/>
    <n v="8"/>
    <n v="247"/>
    <n v="17"/>
    <n v="7"/>
    <n v="36"/>
    <n v="21"/>
    <n v="6"/>
    <n v="0"/>
    <n v="0"/>
    <n v="0"/>
    <n v="4"/>
    <n v="0"/>
    <n v="1"/>
    <n v="0"/>
  </r>
  <r>
    <n v="103"/>
    <x v="103"/>
    <n v="83.605263157894697"/>
    <n v="321000010000"/>
    <s v="NEW YORK CITY GEOGRAPHIC DISTRICT #10"/>
    <x v="103"/>
    <n v="22"/>
    <n v="3.14"/>
    <n v="1"/>
    <n v="712"/>
    <n v="90"/>
    <n v="34"/>
    <n v="4"/>
    <n v="189"/>
    <n v="24"/>
    <n v="1"/>
    <n v="0"/>
    <n v="89"/>
    <n v="11"/>
    <n v="655"/>
    <n v="83"/>
    <n v="18"/>
    <n v="2"/>
    <n v="23"/>
    <n v="3"/>
    <n v="2"/>
    <n v="0"/>
    <n v="192"/>
    <n v="24"/>
    <n v="391"/>
    <n v="50"/>
    <n v="397"/>
    <n v="50"/>
    <n v="749"/>
    <n v="95"/>
    <n v="32100001"/>
    <s v="DOLORES PETERSON"/>
    <s v="120 W 231ST ST"/>
    <s v="BRONX"/>
    <n v="7186012869"/>
    <x v="1"/>
    <n v="49"/>
    <n v="0"/>
    <n v="0"/>
    <n v="16"/>
    <n v="33"/>
    <n v="3"/>
    <n v="6"/>
    <n v="23"/>
    <n v="47"/>
    <n v="150"/>
    <n v="35"/>
    <n v="188"/>
    <n v="61"/>
    <n v="32"/>
    <n v="0"/>
    <n v="10"/>
    <n v="5"/>
    <n v="0"/>
    <n v="0"/>
    <n v="0"/>
    <n v="2"/>
    <n v="0"/>
    <n v="2"/>
    <n v="0"/>
  </r>
  <r>
    <n v="104"/>
    <x v="104"/>
    <n v="84.315789473684205"/>
    <n v="321000010000"/>
    <s v="NEW YORK CITY GEOGRAPHIC DISTRICT #10"/>
    <x v="104"/>
    <n v="117"/>
    <n v="1.7"/>
    <n v="0"/>
    <n v="325"/>
    <n v="78"/>
    <n v="24"/>
    <n v="6"/>
    <n v="57"/>
    <n v="14"/>
    <n v="2"/>
    <n v="0"/>
    <n v="130"/>
    <n v="31"/>
    <n v="257"/>
    <n v="62"/>
    <n v="23"/>
    <n v="6"/>
    <n v="2"/>
    <n v="0"/>
    <n v="1"/>
    <n v="0"/>
    <n v="92"/>
    <n v="22"/>
    <n v="72"/>
    <n v="17"/>
    <n v="343"/>
    <n v="83"/>
    <n v="349"/>
    <n v="84"/>
    <n v="32100001"/>
    <s v="KARALYNE SPERLING"/>
    <s v="99 TERRACE VIEW AVE"/>
    <s v="BRONX"/>
    <n v="7185636678"/>
    <x v="4"/>
    <n v="26"/>
    <n v="0"/>
    <n v="0"/>
    <n v="4"/>
    <n v="15"/>
    <n v="4"/>
    <n v="15"/>
    <n v="13"/>
    <n v="50"/>
    <n v="89"/>
    <n v="10"/>
    <n v="137"/>
    <n v="25"/>
    <n v="18"/>
    <n v="0"/>
    <n v="17"/>
    <n v="5"/>
    <n v="0"/>
    <n v="0"/>
    <n v="0"/>
    <n v="1"/>
    <n v="0"/>
    <n v="1"/>
    <n v="0"/>
  </r>
  <r>
    <n v="105"/>
    <x v="105"/>
    <n v="78.622641509433905"/>
    <n v="321000010000"/>
    <s v="NEW YORK CITY GEOGRAPHIC DISTRICT #10"/>
    <x v="105"/>
    <n v="201"/>
    <n v="1.85"/>
    <n v="0"/>
    <n v="560"/>
    <n v="91"/>
    <n v="12"/>
    <n v="2"/>
    <n v="86"/>
    <n v="14"/>
    <n v="5"/>
    <n v="1"/>
    <n v="134"/>
    <n v="22"/>
    <n v="451"/>
    <n v="73"/>
    <n v="17"/>
    <n v="3"/>
    <n v="10"/>
    <n v="2"/>
    <n v="0"/>
    <n v="0"/>
    <n v="157"/>
    <n v="25"/>
    <n v="278"/>
    <n v="45"/>
    <n v="339"/>
    <n v="55"/>
    <n v="572"/>
    <n v="93"/>
    <n v="32100001"/>
    <s v="WILPER MORALES"/>
    <s v="500 E FORDHAM RD"/>
    <s v="BRONX"/>
    <n v="7185637139"/>
    <x v="2"/>
    <n v="43"/>
    <n v="0"/>
    <n v="0"/>
    <n v="5"/>
    <n v="12"/>
    <n v="9"/>
    <n v="21"/>
    <n v="12"/>
    <n v="28"/>
    <n v="140"/>
    <n v="10"/>
    <n v="186"/>
    <n v="22"/>
    <n v="12"/>
    <n v="22"/>
    <n v="20"/>
    <n v="6"/>
    <n v="0"/>
    <n v="0"/>
    <n v="0"/>
    <n v="2"/>
    <n v="0"/>
    <n v="1"/>
    <n v="0"/>
  </r>
  <r>
    <n v="106"/>
    <x v="106"/>
    <n v="88.125"/>
    <n v="321000010000"/>
    <s v="NEW YORK CITY GEOGRAPHIC DISTRICT #10"/>
    <x v="106"/>
    <n v="71"/>
    <n v="1.46"/>
    <n v="0"/>
    <n v="390"/>
    <n v="96"/>
    <n v="5"/>
    <n v="1"/>
    <n v="366"/>
    <n v="90"/>
    <n v="0"/>
    <n v="0"/>
    <n v="24"/>
    <n v="6"/>
    <n v="340"/>
    <n v="84"/>
    <n v="35"/>
    <n v="9"/>
    <n v="6"/>
    <n v="1"/>
    <n v="1"/>
    <n v="0"/>
    <n v="17"/>
    <n v="4"/>
    <n v="181"/>
    <n v="45"/>
    <n v="225"/>
    <n v="55"/>
    <n v="395"/>
    <n v="97"/>
    <n v="32100001"/>
    <s v="RONALD FOREMAN"/>
    <s v="2780 RESERVOIR AVE"/>
    <s v="BRONX"/>
    <n v="7183298580"/>
    <x v="4"/>
    <n v="24"/>
    <n v="0"/>
    <n v="0"/>
    <n v="0"/>
    <n v="0"/>
    <n v="3"/>
    <n v="13"/>
    <n v="15"/>
    <n v="63"/>
    <n v="116"/>
    <n v="0"/>
    <n v="143"/>
    <n v="0"/>
    <n v="0"/>
    <n v="40"/>
    <n v="13"/>
    <n v="3"/>
    <n v="0"/>
    <n v="0"/>
    <n v="0"/>
    <n v="1"/>
    <n v="0"/>
    <n v="1"/>
    <n v="0"/>
  </r>
  <r>
    <n v="107"/>
    <x v="107"/>
    <n v="81.0322580645161"/>
    <n v="321000010000"/>
    <s v="NEW YORK CITY GEOGRAPHIC DISTRICT #10"/>
    <x v="107"/>
    <n v="100"/>
    <n v="1.63"/>
    <n v="0"/>
    <n v="431"/>
    <n v="86"/>
    <n v="33"/>
    <n v="7"/>
    <n v="106"/>
    <n v="21"/>
    <n v="1"/>
    <n v="0"/>
    <n v="110"/>
    <n v="22"/>
    <n v="368"/>
    <n v="73"/>
    <n v="11"/>
    <n v="2"/>
    <n v="10"/>
    <n v="2"/>
    <n v="1"/>
    <n v="0"/>
    <n v="116"/>
    <n v="23"/>
    <n v="286"/>
    <n v="57"/>
    <n v="215"/>
    <n v="43"/>
    <n v="464"/>
    <n v="93"/>
    <n v="32100001"/>
    <s v="JASON MAASS"/>
    <s v="2780 RESEVOIR AVE"/>
    <s v="BRONX"/>
    <n v="7183297380"/>
    <x v="5"/>
    <n v="32"/>
    <n v="0"/>
    <n v="0"/>
    <n v="10"/>
    <n v="31"/>
    <n v="3"/>
    <n v="9"/>
    <n v="10"/>
    <n v="31"/>
    <n v="127"/>
    <n v="17"/>
    <n v="161"/>
    <n v="28"/>
    <n v="17"/>
    <m/>
    <n v="14"/>
    <n v="6"/>
    <n v="0"/>
    <n v="0"/>
    <n v="0"/>
    <n v="3"/>
    <n v="0"/>
    <n v="1"/>
    <n v="0"/>
  </r>
  <r>
    <n v="108"/>
    <x v="108"/>
    <n v="80.741935483870904"/>
    <n v="321000010000"/>
    <s v="NEW YORK CITY GEOGRAPHIC DISTRICT #10"/>
    <x v="108"/>
    <n v="98"/>
    <n v="2.4900000000000002"/>
    <n v="0"/>
    <n v="328"/>
    <n v="81"/>
    <n v="32"/>
    <n v="8"/>
    <n v="21"/>
    <n v="5"/>
    <n v="1"/>
    <n v="0"/>
    <n v="139"/>
    <n v="34"/>
    <n v="250"/>
    <n v="62"/>
    <n v="6"/>
    <n v="1"/>
    <n v="7"/>
    <n v="2"/>
    <n v="0"/>
    <n v="0"/>
    <n v="91"/>
    <n v="23"/>
    <n v="256"/>
    <n v="64"/>
    <n v="147"/>
    <n v="36"/>
    <n v="360"/>
    <n v="89"/>
    <n v="32100001"/>
    <s v="IRIS BLIGE"/>
    <s v="500 E FORDHAM RD"/>
    <s v="BRONX"/>
    <n v="7187334656"/>
    <x v="4"/>
    <n v="29"/>
    <n v="1"/>
    <n v="3"/>
    <n v="15"/>
    <n v="52"/>
    <n v="19"/>
    <n v="66"/>
    <n v="6"/>
    <n v="21"/>
    <n v="166"/>
    <n v="44"/>
    <n v="193"/>
    <n v="78"/>
    <n v="40"/>
    <n v="39"/>
    <n v="33"/>
    <n v="2"/>
    <n v="0"/>
    <n v="0"/>
    <n v="0"/>
    <n v="1"/>
    <n v="0"/>
    <n v="1"/>
    <n v="0"/>
  </r>
  <r>
    <n v="109"/>
    <x v="109"/>
    <n v="78.966666666666598"/>
    <n v="321000010000"/>
    <s v="NEW YORK CITY GEOGRAPHIC DISTRICT #10"/>
    <x v="109"/>
    <n v="28"/>
    <n v="2.0999999999999899"/>
    <n v="0"/>
    <n v="390"/>
    <n v="85"/>
    <n v="24"/>
    <n v="5"/>
    <n v="86"/>
    <n v="19"/>
    <n v="0"/>
    <n v="0"/>
    <n v="135"/>
    <n v="29"/>
    <n v="304"/>
    <n v="66"/>
    <n v="10"/>
    <n v="2"/>
    <n v="9"/>
    <n v="2"/>
    <n v="2"/>
    <n v="0"/>
    <n v="124"/>
    <n v="27"/>
    <n v="183"/>
    <n v="40"/>
    <n v="277"/>
    <n v="60"/>
    <n v="414"/>
    <n v="90"/>
    <n v="32100001"/>
    <s v="MARY ANN TUCKER"/>
    <s v="500 E FORDHAM RD"/>
    <s v="BRONX"/>
    <n v="7187335024"/>
    <x v="5"/>
    <n v="29"/>
    <n v="0"/>
    <n v="0"/>
    <n v="0"/>
    <n v="0"/>
    <n v="2"/>
    <n v="7"/>
    <n v="14"/>
    <n v="48"/>
    <n v="102"/>
    <n v="0"/>
    <n v="142"/>
    <n v="2"/>
    <n v="1"/>
    <n v="0"/>
    <n v="23"/>
    <n v="5"/>
    <n v="0"/>
    <n v="0"/>
    <n v="0"/>
    <n v="3"/>
    <n v="0"/>
    <n v="1"/>
    <n v="1"/>
  </r>
  <r>
    <n v="110"/>
    <x v="110"/>
    <n v="78.890410958904098"/>
    <n v="321000010000"/>
    <s v="NEW YORK CITY GEOGRAPHIC DISTRICT #10"/>
    <x v="110"/>
    <n v="201"/>
    <n v="1.5499999999999901"/>
    <n v="0"/>
    <n v="2039"/>
    <n v="75"/>
    <n v="79"/>
    <n v="3"/>
    <n v="581"/>
    <n v="21"/>
    <n v="15"/>
    <n v="1"/>
    <n v="869"/>
    <n v="32"/>
    <n v="1533"/>
    <n v="57"/>
    <n v="210"/>
    <n v="8"/>
    <n v="70"/>
    <n v="3"/>
    <n v="10"/>
    <n v="0"/>
    <n v="476"/>
    <n v="18"/>
    <n v="1205"/>
    <n v="45"/>
    <n v="1502"/>
    <n v="55"/>
    <n v="2118"/>
    <n v="78"/>
    <n v="32100001"/>
    <s v="SANTIAGO TAVERAS"/>
    <s v="100 W MOSHOLU PKWY S"/>
    <s v="BRONX"/>
    <n v="7185431000"/>
    <x v="5"/>
    <n v="166"/>
    <n v="3"/>
    <n v="2"/>
    <n v="33"/>
    <n v="20"/>
    <n v="1"/>
    <n v="1"/>
    <n v="108"/>
    <n v="65"/>
    <n v="550"/>
    <n v="17"/>
    <n v="728"/>
    <n v="127"/>
    <n v="17"/>
    <n v="57"/>
    <n v="29"/>
    <n v="23"/>
    <n v="0"/>
    <n v="0"/>
    <n v="0"/>
    <n v="11"/>
    <n v="0"/>
    <n v="1"/>
    <n v="0"/>
  </r>
  <r>
    <n v="111"/>
    <x v="111"/>
    <n v="86.340579710144894"/>
    <n v="321000010000"/>
    <s v="NEW YORK CITY GEOGRAPHIC DISTRICT #10"/>
    <x v="111"/>
    <n v="75"/>
    <n v="4.53"/>
    <n v="1"/>
    <n v="1073"/>
    <n v="35"/>
    <n v="365"/>
    <n v="12"/>
    <n v="2"/>
    <n v="0"/>
    <n v="7"/>
    <n v="0"/>
    <n v="91"/>
    <n v="3"/>
    <n v="196"/>
    <n v="6"/>
    <n v="1894"/>
    <n v="62"/>
    <n v="703"/>
    <n v="23"/>
    <n v="146"/>
    <n v="5"/>
    <n v="46"/>
    <n v="2"/>
    <n v="1295"/>
    <n v="43"/>
    <n v="1742"/>
    <n v="57"/>
    <n v="1438"/>
    <n v="47"/>
    <n v="32100001"/>
    <s v="JEAN DONOHUE"/>
    <s v="75 W 205TH ST"/>
    <s v="BRONX"/>
    <n v="7188177700"/>
    <x v="4"/>
    <n v="141"/>
    <n v="2"/>
    <n v="1"/>
    <n v="4"/>
    <n v="3"/>
    <n v="20"/>
    <n v="14"/>
    <n v="89"/>
    <n v="63"/>
    <n v="796"/>
    <n v="1"/>
    <n v="882"/>
    <n v="14"/>
    <n v="2"/>
    <n v="16"/>
    <n v="16"/>
    <n v="13"/>
    <n v="0"/>
    <n v="0"/>
    <n v="0"/>
    <n v="7"/>
    <n v="0"/>
    <n v="1"/>
    <n v="0"/>
  </r>
  <r>
    <n v="112"/>
    <x v="112"/>
    <n v="79.5"/>
    <n v="321000010000"/>
    <s v="NEW YORK CITY GEOGRAPHIC DISTRICT #10"/>
    <x v="112"/>
    <n v="8"/>
    <n v="3.16"/>
    <n v="1"/>
    <n v="337"/>
    <n v="93"/>
    <n v="15"/>
    <n v="4"/>
    <n v="83"/>
    <n v="23"/>
    <n v="0"/>
    <n v="0"/>
    <n v="54"/>
    <n v="15"/>
    <n v="295"/>
    <n v="82"/>
    <n v="8"/>
    <n v="2"/>
    <n v="4"/>
    <n v="1"/>
    <n v="0"/>
    <n v="0"/>
    <n v="76"/>
    <n v="21"/>
    <n v="177"/>
    <n v="49"/>
    <n v="184"/>
    <n v="51"/>
    <n v="352"/>
    <n v="98"/>
    <n v="32100001"/>
    <s v="TANICIA WILLIAMS"/>
    <s v="120 E 184TH ST"/>
    <s v="BRONX"/>
    <n v="7182204185"/>
    <x v="11"/>
    <n v="24"/>
    <n v="1"/>
    <n v="4"/>
    <n v="12"/>
    <n v="50"/>
    <n v="7"/>
    <n v="29"/>
    <n v="5"/>
    <n v="21"/>
    <n v="69"/>
    <n v="48"/>
    <n v="90"/>
    <n v="41"/>
    <n v="46"/>
    <n v="31"/>
    <n v="36"/>
    <n v="2"/>
    <n v="0"/>
    <n v="0"/>
    <n v="0"/>
    <n v="2"/>
    <n v="0"/>
    <n v="1"/>
    <n v="0"/>
  </r>
  <r>
    <n v="113"/>
    <x v="113"/>
    <n v="88.137931034482705"/>
    <n v="321000010000"/>
    <s v="NEW YORK CITY GEOGRAPHIC DISTRICT #10"/>
    <x v="113"/>
    <n v="122"/>
    <n v="2.4799999999999902"/>
    <n v="0"/>
    <n v="387"/>
    <n v="87"/>
    <n v="26"/>
    <n v="6"/>
    <n v="138"/>
    <n v="31"/>
    <n v="0"/>
    <n v="0"/>
    <n v="120"/>
    <n v="27"/>
    <n v="252"/>
    <n v="57"/>
    <n v="48"/>
    <n v="11"/>
    <n v="23"/>
    <n v="5"/>
    <n v="0"/>
    <n v="0"/>
    <n v="39"/>
    <n v="9"/>
    <n v="232"/>
    <n v="52"/>
    <n v="211"/>
    <n v="48"/>
    <n v="413"/>
    <n v="93"/>
    <n v="32100001"/>
    <s v="KRISTEN LARSON"/>
    <s v="99 TERRACE VIEW AVE"/>
    <s v="BRONX"/>
    <n v="7185610973"/>
    <x v="4"/>
    <n v="28"/>
    <n v="0"/>
    <n v="0"/>
    <n v="2"/>
    <n v="7"/>
    <n v="2"/>
    <n v="7"/>
    <n v="20"/>
    <n v="71"/>
    <n v="97"/>
    <n v="7"/>
    <n v="122"/>
    <n v="13"/>
    <n v="11"/>
    <n v="71"/>
    <n v="33"/>
    <n v="1"/>
    <n v="1"/>
    <n v="0"/>
    <n v="0"/>
    <n v="2"/>
    <n v="0"/>
    <n v="1"/>
    <n v="0"/>
  </r>
  <r>
    <n v="114"/>
    <x v="114"/>
    <n v="91.2"/>
    <n v="321000010000"/>
    <s v="NEW YORK CITY GEOGRAPHIC DISTRICT #10"/>
    <x v="114"/>
    <n v="64"/>
    <n v="3.19"/>
    <n v="1"/>
    <n v="430"/>
    <n v="81"/>
    <n v="18"/>
    <n v="3"/>
    <n v="123"/>
    <n v="23"/>
    <n v="1"/>
    <n v="0"/>
    <n v="91"/>
    <n v="17"/>
    <n v="421"/>
    <n v="79"/>
    <n v="14"/>
    <n v="3"/>
    <n v="6"/>
    <n v="1"/>
    <n v="1"/>
    <n v="0"/>
    <n v="141"/>
    <n v="26"/>
    <n v="230"/>
    <n v="43"/>
    <n v="304"/>
    <n v="57"/>
    <n v="448"/>
    <n v="84"/>
    <n v="32100001"/>
    <s v="ROLANDO RIVERA"/>
    <s v="2780 RESERVOIR AVE"/>
    <s v="BRONX"/>
    <n v="7187333872"/>
    <x v="5"/>
    <n v="28"/>
    <n v="0"/>
    <n v="0"/>
    <n v="10"/>
    <n v="36"/>
    <n v="10"/>
    <n v="36"/>
    <n v="10"/>
    <n v="36"/>
    <n v="145"/>
    <n v="30"/>
    <n v="167"/>
    <n v="51"/>
    <n v="31"/>
    <n v="23"/>
    <n v="25"/>
    <n v="4"/>
    <n v="0"/>
    <n v="0"/>
    <n v="0"/>
    <n v="2"/>
    <n v="0"/>
    <n v="1"/>
    <n v="0"/>
  </r>
  <r>
    <n v="115"/>
    <x v="115"/>
    <n v="91.576923076922995"/>
    <n v="321000010000"/>
    <s v="NEW YORK CITY GEOGRAPHIC DISTRICT #10"/>
    <x v="115"/>
    <n v="20"/>
    <n v="4.3"/>
    <n v="1"/>
    <n v="89"/>
    <n v="23"/>
    <n v="22"/>
    <n v="6"/>
    <n v="0"/>
    <n v="0"/>
    <n v="2"/>
    <n v="1"/>
    <n v="27"/>
    <n v="7"/>
    <n v="60"/>
    <n v="15"/>
    <n v="87"/>
    <n v="22"/>
    <n v="207"/>
    <n v="53"/>
    <n v="5"/>
    <n v="1"/>
    <n v="8"/>
    <n v="2"/>
    <n v="176"/>
    <n v="45"/>
    <n v="212"/>
    <n v="55"/>
    <n v="111"/>
    <n v="29"/>
    <n v="32100001"/>
    <s v="ALESSANDRO WEISS"/>
    <s v="2925 GOULDEN AVE"/>
    <s v="BRONX"/>
    <n v="7183292144"/>
    <x v="4"/>
    <n v="25"/>
    <n v="0"/>
    <n v="0"/>
    <n v="2"/>
    <n v="8"/>
    <n v="0"/>
    <n v="0"/>
    <n v="17"/>
    <n v="68"/>
    <n v="114"/>
    <n v="2"/>
    <n v="124"/>
    <n v="4"/>
    <n v="3"/>
    <n v="0"/>
    <n v="8"/>
    <n v="2"/>
    <n v="0"/>
    <n v="0"/>
    <n v="0"/>
    <n v="1"/>
    <n v="0"/>
    <n v="1"/>
    <n v="0"/>
  </r>
  <r>
    <n v="116"/>
    <x v="116"/>
    <n v="78.287671232876704"/>
    <n v="321100010000"/>
    <s v="NEW YORK CITY GEOGRAPHIC DISTRICT #11"/>
    <x v="116"/>
    <n v="31"/>
    <n v="3.16"/>
    <n v="1"/>
    <n v="905"/>
    <n v="66"/>
    <n v="11"/>
    <n v="1"/>
    <n v="251"/>
    <n v="18"/>
    <n v="13"/>
    <n v="1"/>
    <n v="340"/>
    <n v="25"/>
    <n v="691"/>
    <n v="50"/>
    <n v="95"/>
    <n v="7"/>
    <n v="229"/>
    <n v="17"/>
    <n v="1"/>
    <n v="0"/>
    <n v="290"/>
    <n v="21"/>
    <n v="663"/>
    <n v="48"/>
    <n v="706"/>
    <n v="52"/>
    <n v="919"/>
    <n v="67"/>
    <n v="32110001"/>
    <s v="RALPH MARTINEZ"/>
    <s v="980 MACE AVE"/>
    <s v="BRONX"/>
    <n v="7186530835"/>
    <x v="20"/>
    <n v="82"/>
    <n v="0"/>
    <n v="0"/>
    <n v="4"/>
    <n v="5"/>
    <n v="12"/>
    <n v="15"/>
    <n v="35"/>
    <n v="43"/>
    <n v="165"/>
    <n v="4"/>
    <n v="223"/>
    <n v="8"/>
    <n v="4"/>
    <n v="0"/>
    <n v="17"/>
    <n v="8"/>
    <n v="0"/>
    <n v="0"/>
    <n v="0"/>
    <n v="3"/>
    <n v="0"/>
    <n v="1"/>
    <n v="0"/>
  </r>
  <r>
    <n v="117"/>
    <x v="117"/>
    <n v="82.976744186046503"/>
    <n v="321100010000"/>
    <s v="NEW YORK CITY GEOGRAPHIC DISTRICT #11"/>
    <x v="117"/>
    <n v="55"/>
    <n v="3.31"/>
    <n v="1"/>
    <n v="496"/>
    <n v="67"/>
    <n v="19"/>
    <n v="3"/>
    <n v="118"/>
    <n v="16"/>
    <n v="6"/>
    <n v="1"/>
    <n v="181"/>
    <n v="24"/>
    <n v="334"/>
    <n v="45"/>
    <n v="204"/>
    <n v="28"/>
    <n v="15"/>
    <n v="2"/>
    <n v="0"/>
    <n v="0"/>
    <n v="92"/>
    <n v="12"/>
    <n v="363"/>
    <n v="49"/>
    <n v="377"/>
    <n v="51"/>
    <n v="515"/>
    <n v="70"/>
    <n v="32110001"/>
    <s v="HARRY SHERMAN"/>
    <s v="1560 PURDY ST"/>
    <s v="BRONX"/>
    <n v="7188928600"/>
    <x v="1"/>
    <n v="51"/>
    <n v="1"/>
    <n v="2"/>
    <n v="9"/>
    <n v="18"/>
    <n v="13"/>
    <n v="25"/>
    <n v="13"/>
    <n v="25"/>
    <n v="100"/>
    <n v="14"/>
    <n v="120"/>
    <n v="18"/>
    <n v="15"/>
    <n v="8"/>
    <n v="17"/>
    <n v="10"/>
    <n v="0"/>
    <n v="0"/>
    <n v="0"/>
    <n v="3"/>
    <n v="0"/>
    <n v="1"/>
    <n v="0"/>
  </r>
  <r>
    <n v="118"/>
    <x v="118"/>
    <n v="82.1666666666666"/>
    <n v="321100010000"/>
    <s v="NEW YORK CITY GEOGRAPHIC DISTRICT #11"/>
    <x v="118"/>
    <n v="8"/>
    <n v="3.25"/>
    <n v="1"/>
    <n v="81"/>
    <n v="25"/>
    <n v="26"/>
    <n v="8"/>
    <n v="3"/>
    <n v="1"/>
    <n v="0"/>
    <n v="0"/>
    <n v="20"/>
    <n v="6"/>
    <n v="86"/>
    <n v="26"/>
    <n v="16"/>
    <n v="5"/>
    <n v="200"/>
    <n v="62"/>
    <n v="3"/>
    <n v="1"/>
    <n v="60"/>
    <n v="18"/>
    <n v="153"/>
    <n v="47"/>
    <n v="172"/>
    <n v="53"/>
    <n v="107"/>
    <n v="33"/>
    <n v="32110001"/>
    <s v="AMY LIPSON"/>
    <s v="200 CITY ISLAND AVE"/>
    <s v="BRONX"/>
    <n v="7188851093"/>
    <x v="12"/>
    <n v="23"/>
    <n v="0"/>
    <n v="0"/>
    <n v="1"/>
    <n v="4"/>
    <n v="7"/>
    <n v="30"/>
    <n v="7"/>
    <n v="30"/>
    <n v="62"/>
    <n v="3"/>
    <n v="83"/>
    <n v="2"/>
    <n v="2"/>
    <n v="0"/>
    <n v="14"/>
    <n v="2"/>
    <n v="1"/>
    <n v="0"/>
    <n v="0"/>
    <n v="0"/>
    <n v="0"/>
    <n v="1"/>
    <n v="0"/>
  </r>
  <r>
    <n v="119"/>
    <x v="119"/>
    <n v="84.155555555555495"/>
    <n v="321100010000"/>
    <s v="NEW YORK CITY GEOGRAPHIC DISTRICT #11"/>
    <x v="119"/>
    <n v="96"/>
    <n v="2.5799999999999899"/>
    <n v="0"/>
    <n v="564"/>
    <n v="65"/>
    <n v="86"/>
    <n v="10"/>
    <n v="12"/>
    <n v="1"/>
    <n v="4"/>
    <n v="0"/>
    <n v="564"/>
    <n v="65"/>
    <n v="217"/>
    <n v="25"/>
    <n v="53"/>
    <n v="6"/>
    <n v="30"/>
    <n v="3"/>
    <n v="5"/>
    <n v="1"/>
    <n v="177"/>
    <n v="20"/>
    <n v="446"/>
    <n v="51"/>
    <n v="427"/>
    <n v="49"/>
    <n v="650"/>
    <n v="74"/>
    <n v="32110001"/>
    <s v="CHRISTOPHER WARNOCK"/>
    <s v="800 BAYCHESTER AVE"/>
    <s v="BRONX"/>
    <n v="7189045600"/>
    <x v="11"/>
    <n v="51"/>
    <n v="1"/>
    <n v="2"/>
    <n v="7"/>
    <n v="14"/>
    <n v="13"/>
    <n v="25"/>
    <n v="20"/>
    <n v="39"/>
    <n v="93"/>
    <n v="13"/>
    <n v="112"/>
    <n v="15"/>
    <n v="13"/>
    <n v="20"/>
    <n v="18"/>
    <n v="5"/>
    <n v="1"/>
    <n v="0"/>
    <n v="0"/>
    <n v="3"/>
    <n v="0"/>
    <n v="1"/>
    <n v="0"/>
  </r>
  <r>
    <n v="120"/>
    <x v="120"/>
    <n v="81.887096774193495"/>
    <n v="321100010000"/>
    <s v="NEW YORK CITY GEOGRAPHIC DISTRICT #11"/>
    <x v="120"/>
    <n v="29"/>
    <n v="3.55"/>
    <n v="1"/>
    <n v="973"/>
    <n v="69"/>
    <n v="17"/>
    <n v="1"/>
    <n v="202"/>
    <n v="14"/>
    <n v="20"/>
    <n v="1"/>
    <n v="123"/>
    <n v="9"/>
    <n v="777"/>
    <n v="55"/>
    <n v="415"/>
    <n v="30"/>
    <n v="68"/>
    <n v="5"/>
    <n v="3"/>
    <n v="0"/>
    <n v="195"/>
    <n v="14"/>
    <n v="689"/>
    <n v="49"/>
    <n v="717"/>
    <n v="51"/>
    <n v="991"/>
    <n v="70"/>
    <n v="32110001"/>
    <s v="ROSA SIFUENTES-ROSADO"/>
    <s v="2365 WATERBURY AVE"/>
    <s v="BRONX"/>
    <n v="7188925270"/>
    <x v="18"/>
    <n v="86"/>
    <n v="1"/>
    <n v="1"/>
    <n v="5"/>
    <n v="6"/>
    <n v="11"/>
    <n v="13"/>
    <n v="38"/>
    <n v="44"/>
    <n v="209"/>
    <n v="0"/>
    <n v="318"/>
    <n v="10"/>
    <n v="3"/>
    <n v="9"/>
    <n v="18"/>
    <n v="9"/>
    <n v="0"/>
    <n v="0"/>
    <n v="0"/>
    <n v="3"/>
    <n v="0"/>
    <n v="1"/>
    <n v="0"/>
  </r>
  <r>
    <n v="121"/>
    <x v="121"/>
    <n v="81.153846153846104"/>
    <n v="321100010000"/>
    <s v="NEW YORK CITY GEOGRAPHIC DISTRICT #11"/>
    <x v="121"/>
    <n v="125"/>
    <n v="2.09"/>
    <n v="0"/>
    <n v="250"/>
    <n v="72"/>
    <n v="35"/>
    <n v="10"/>
    <n v="13"/>
    <n v="4"/>
    <n v="6"/>
    <n v="2"/>
    <n v="190"/>
    <n v="55"/>
    <n v="121"/>
    <n v="35"/>
    <n v="18"/>
    <n v="5"/>
    <n v="6"/>
    <n v="2"/>
    <n v="7"/>
    <n v="2"/>
    <n v="36"/>
    <n v="10"/>
    <n v="204"/>
    <n v="59"/>
    <n v="144"/>
    <n v="41"/>
    <n v="285"/>
    <n v="82"/>
    <n v="32110001"/>
    <s v="MIRIAM RIVAS"/>
    <s v="750 BAYCHESTER AVE"/>
    <s v="BRONX"/>
    <n v="7188624406"/>
    <x v="5"/>
    <n v="19"/>
    <n v="0"/>
    <n v="0"/>
    <n v="4"/>
    <n v="21"/>
    <n v="1"/>
    <n v="5"/>
    <n v="9"/>
    <n v="47"/>
    <n v="65"/>
    <n v="6"/>
    <n v="68"/>
    <n v="14"/>
    <n v="21"/>
    <n v="0"/>
    <n v="5"/>
    <n v="3"/>
    <n v="0"/>
    <n v="0"/>
    <n v="0"/>
    <n v="1"/>
    <n v="0"/>
    <n v="1"/>
    <n v="0"/>
  </r>
  <r>
    <n v="122"/>
    <x v="122"/>
    <n v="84.873239436619698"/>
    <n v="321100010000"/>
    <s v="NEW YORK CITY GEOGRAPHIC DISTRICT #11"/>
    <x v="122"/>
    <n v="425"/>
    <n v="1.72"/>
    <n v="0"/>
    <n v="1246"/>
    <n v="65"/>
    <n v="87"/>
    <n v="5"/>
    <n v="128"/>
    <n v="7"/>
    <n v="17"/>
    <n v="1"/>
    <n v="1008"/>
    <n v="53"/>
    <n v="813"/>
    <n v="43"/>
    <n v="44"/>
    <n v="2"/>
    <n v="27"/>
    <n v="1"/>
    <n v="2"/>
    <n v="0"/>
    <n v="388"/>
    <n v="20"/>
    <n v="769"/>
    <n v="40"/>
    <n v="1142"/>
    <n v="60"/>
    <n v="1334"/>
    <n v="70"/>
    <n v="32110001"/>
    <s v="KERI ALFANO"/>
    <s v="750 BAYCHESTER AVE"/>
    <s v="BRONX"/>
    <n v="7189045400"/>
    <x v="5"/>
    <n v="87"/>
    <n v="0"/>
    <n v="0"/>
    <n v="11"/>
    <n v="13"/>
    <n v="18"/>
    <n v="21"/>
    <n v="39"/>
    <n v="45"/>
    <n v="325"/>
    <n v="14"/>
    <n v="410"/>
    <n v="52"/>
    <n v="13"/>
    <n v="53"/>
    <n v="26"/>
    <n v="14"/>
    <n v="0"/>
    <n v="0"/>
    <n v="0"/>
    <n v="7"/>
    <n v="0"/>
    <n v="1"/>
    <n v="0"/>
  </r>
  <r>
    <n v="123"/>
    <x v="123"/>
    <n v="77.4583333333333"/>
    <n v="321100010000"/>
    <s v="NEW YORK CITY GEOGRAPHIC DISTRICT #11"/>
    <x v="123"/>
    <n v="77"/>
    <n v="1.89"/>
    <n v="0"/>
    <n v="296"/>
    <n v="62"/>
    <n v="45"/>
    <n v="9"/>
    <n v="10"/>
    <n v="2"/>
    <n v="4"/>
    <n v="1"/>
    <n v="190"/>
    <n v="40"/>
    <n v="230"/>
    <n v="48"/>
    <n v="23"/>
    <n v="5"/>
    <n v="32"/>
    <n v="7"/>
    <n v="2"/>
    <n v="0"/>
    <n v="104"/>
    <n v="22"/>
    <n v="230"/>
    <n v="48"/>
    <n v="251"/>
    <n v="52"/>
    <n v="342"/>
    <n v="71"/>
    <n v="32110001"/>
    <s v="CARLOS SANTIAGO"/>
    <s v="925 ASTOR AVE"/>
    <s v="BRONX"/>
    <n v="7189443401"/>
    <x v="5"/>
    <n v="26"/>
    <n v="0"/>
    <n v="0"/>
    <n v="8"/>
    <n v="31"/>
    <n v="4"/>
    <n v="15"/>
    <n v="11"/>
    <n v="42"/>
    <n v="123"/>
    <n v="22"/>
    <n v="135"/>
    <n v="32"/>
    <n v="24"/>
    <n v="0"/>
    <n v="8"/>
    <n v="3"/>
    <n v="2"/>
    <n v="0"/>
    <n v="0"/>
    <n v="3"/>
    <n v="0"/>
    <n v="1"/>
    <n v="0"/>
  </r>
  <r>
    <n v="124"/>
    <x v="124"/>
    <n v="78.894736842105203"/>
    <n v="321200010000"/>
    <s v="NEW YORK CITY GEOGRAPHIC DISTRICT #12"/>
    <x v="124"/>
    <n v="17"/>
    <n v="3"/>
    <n v="1"/>
    <n v="290"/>
    <n v="92"/>
    <n v="14"/>
    <n v="4"/>
    <n v="61"/>
    <n v="19"/>
    <n v="2"/>
    <n v="1"/>
    <n v="110"/>
    <n v="35"/>
    <n v="189"/>
    <n v="60"/>
    <n v="10"/>
    <n v="3"/>
    <n v="3"/>
    <n v="1"/>
    <n v="0"/>
    <n v="0"/>
    <n v="91"/>
    <n v="29"/>
    <n v="146"/>
    <n v="46"/>
    <n v="168"/>
    <n v="54"/>
    <n v="304"/>
    <n v="97"/>
    <n v="32120001"/>
    <s v="CLARALEE IROBUNDA"/>
    <s v="1619 BOSTON RD"/>
    <s v="BRONX"/>
    <n v="7185898200"/>
    <x v="1"/>
    <n v="27"/>
    <n v="0"/>
    <n v="0"/>
    <n v="3"/>
    <n v="11"/>
    <n v="2"/>
    <n v="7"/>
    <n v="10"/>
    <n v="37"/>
    <n v="58"/>
    <n v="10"/>
    <n v="101"/>
    <n v="20"/>
    <n v="20"/>
    <n v="40"/>
    <n v="17"/>
    <n v="7"/>
    <n v="0"/>
    <n v="0"/>
    <n v="0"/>
    <n v="3"/>
    <n v="0"/>
    <n v="1"/>
    <n v="0"/>
  </r>
  <r>
    <n v="125"/>
    <x v="125"/>
    <n v="86.648648648648603"/>
    <n v="321200010000"/>
    <s v="NEW YORK CITY GEOGRAPHIC DISTRICT #12"/>
    <x v="125"/>
    <n v="5"/>
    <n v="3.2"/>
    <n v="1"/>
    <n v="480"/>
    <n v="93"/>
    <n v="15"/>
    <n v="3"/>
    <n v="79"/>
    <n v="15"/>
    <n v="1"/>
    <n v="0"/>
    <n v="160"/>
    <n v="31"/>
    <n v="337"/>
    <n v="66"/>
    <n v="10"/>
    <n v="2"/>
    <n v="6"/>
    <n v="1"/>
    <n v="0"/>
    <n v="0"/>
    <n v="152"/>
    <n v="30"/>
    <n v="255"/>
    <n v="50"/>
    <n v="259"/>
    <n v="50"/>
    <n v="495"/>
    <n v="96"/>
    <n v="32120001"/>
    <s v="RAYMOND GRANDA"/>
    <s v="2055 MAPES AVE"/>
    <s v="BRONX"/>
    <n v="7189335976"/>
    <x v="1"/>
    <n v="38"/>
    <n v="0"/>
    <n v="0"/>
    <n v="15"/>
    <n v="39"/>
    <n v="6"/>
    <n v="16"/>
    <n v="19"/>
    <n v="50"/>
    <n v="108"/>
    <n v="27"/>
    <n v="128"/>
    <n v="39"/>
    <n v="30"/>
    <n v="22"/>
    <n v="17"/>
    <n v="4"/>
    <n v="0"/>
    <n v="0"/>
    <n v="0"/>
    <n v="3"/>
    <n v="0"/>
    <n v="1"/>
    <n v="0"/>
  </r>
  <r>
    <n v="126"/>
    <x v="126"/>
    <n v="81.620689655172399"/>
    <n v="321200010000"/>
    <s v="NEW YORK CITY GEOGRAPHIC DISTRICT #12"/>
    <x v="126"/>
    <n v="7"/>
    <n v="4.04"/>
    <n v="1"/>
    <n v="549"/>
    <n v="91"/>
    <n v="27"/>
    <n v="4"/>
    <n v="171"/>
    <n v="28"/>
    <n v="2"/>
    <n v="0"/>
    <n v="71"/>
    <n v="12"/>
    <n v="521"/>
    <n v="87"/>
    <n v="5"/>
    <n v="1"/>
    <n v="2"/>
    <n v="0"/>
    <n v="0"/>
    <n v="0"/>
    <n v="147"/>
    <n v="24"/>
    <n v="294"/>
    <n v="49"/>
    <n v="307"/>
    <n v="51"/>
    <n v="576"/>
    <n v="96"/>
    <n v="32120001"/>
    <s v="BETTY GONZALEZ-SOTO"/>
    <s v="1919 PROSPECT AVE"/>
    <s v="BRONX"/>
    <n v="7189010436"/>
    <x v="20"/>
    <n v="42"/>
    <n v="0"/>
    <n v="0"/>
    <n v="5"/>
    <n v="12"/>
    <n v="3"/>
    <n v="7"/>
    <n v="22"/>
    <n v="52"/>
    <n v="127"/>
    <n v="9"/>
    <n v="177"/>
    <n v="27"/>
    <n v="15"/>
    <n v="0"/>
    <n v="9"/>
    <n v="9"/>
    <n v="0"/>
    <n v="0"/>
    <n v="0"/>
    <n v="3"/>
    <n v="0"/>
    <n v="1"/>
    <n v="0"/>
  </r>
  <r>
    <n v="127"/>
    <x v="127"/>
    <n v="80.851063829787194"/>
    <n v="321200010000"/>
    <s v="NEW YORK CITY GEOGRAPHIC DISTRICT #12"/>
    <x v="127"/>
    <n v="32"/>
    <n v="3.19"/>
    <n v="1"/>
    <n v="853"/>
    <n v="89"/>
    <n v="47"/>
    <n v="5"/>
    <n v="121"/>
    <n v="13"/>
    <n v="20"/>
    <n v="2"/>
    <n v="229"/>
    <n v="24"/>
    <n v="667"/>
    <n v="70"/>
    <n v="20"/>
    <n v="2"/>
    <n v="17"/>
    <n v="2"/>
    <n v="1"/>
    <n v="0"/>
    <n v="184"/>
    <n v="19"/>
    <n v="452"/>
    <n v="47"/>
    <n v="502"/>
    <n v="53"/>
    <n v="900"/>
    <n v="94"/>
    <n v="32120001"/>
    <s v="DAVID CINTRON"/>
    <s v="1970 W FARMS RD"/>
    <s v="BRONX"/>
    <n v="7185896728"/>
    <x v="20"/>
    <n v="69"/>
    <n v="0"/>
    <n v="0"/>
    <n v="3"/>
    <n v="4"/>
    <n v="9"/>
    <n v="13"/>
    <n v="20"/>
    <n v="29"/>
    <n v="163"/>
    <n v="1"/>
    <n v="194"/>
    <n v="4"/>
    <n v="2"/>
    <n v="27"/>
    <n v="22"/>
    <n v="10"/>
    <n v="0"/>
    <n v="0"/>
    <n v="0"/>
    <n v="4"/>
    <n v="0"/>
    <n v="1"/>
    <n v="0"/>
  </r>
  <r>
    <n v="128"/>
    <x v="128"/>
    <n v="82.238095238095198"/>
    <n v="321200010000"/>
    <s v="NEW YORK CITY GEOGRAPHIC DISTRICT #12"/>
    <x v="128"/>
    <n v="68"/>
    <n v="3.23999999999999"/>
    <n v="1"/>
    <n v="552"/>
    <n v="84"/>
    <n v="24"/>
    <n v="4"/>
    <n v="72"/>
    <n v="11"/>
    <n v="7"/>
    <n v="1"/>
    <n v="134"/>
    <n v="20"/>
    <n v="481"/>
    <n v="73"/>
    <n v="26"/>
    <n v="4"/>
    <n v="8"/>
    <n v="1"/>
    <n v="0"/>
    <n v="0"/>
    <n v="153"/>
    <n v="23"/>
    <n v="328"/>
    <n v="50"/>
    <n v="328"/>
    <n v="50"/>
    <n v="576"/>
    <n v="88"/>
    <n v="32120001"/>
    <s v="PETER OROSZLANY"/>
    <s v="1551 E 172ND ST"/>
    <s v="BRONX"/>
    <n v="7186208160"/>
    <x v="16"/>
    <n v="49"/>
    <n v="4"/>
    <n v="8"/>
    <n v="26"/>
    <n v="53"/>
    <n v="21"/>
    <n v="43"/>
    <n v="7"/>
    <n v="14"/>
    <n v="214"/>
    <n v="36"/>
    <n v="273"/>
    <n v="105"/>
    <n v="38"/>
    <n v="30"/>
    <n v="27"/>
    <n v="6"/>
    <n v="0"/>
    <n v="0"/>
    <n v="0"/>
    <n v="2"/>
    <n v="0"/>
    <n v="1"/>
    <n v="0"/>
  </r>
  <r>
    <n v="129"/>
    <x v="129"/>
    <n v="85.829268292682897"/>
    <n v="321200010000"/>
    <s v="NEW YORK CITY GEOGRAPHIC DISTRICT #12"/>
    <x v="129"/>
    <n v="80"/>
    <n v="2.35"/>
    <n v="0"/>
    <n v="465"/>
    <n v="89"/>
    <n v="14"/>
    <n v="3"/>
    <n v="83"/>
    <n v="16"/>
    <n v="1"/>
    <n v="0"/>
    <n v="125"/>
    <n v="24"/>
    <n v="388"/>
    <n v="74"/>
    <n v="5"/>
    <n v="1"/>
    <n v="2"/>
    <n v="0"/>
    <n v="0"/>
    <n v="0"/>
    <n v="123"/>
    <n v="24"/>
    <n v="256"/>
    <n v="49"/>
    <n v="265"/>
    <n v="51"/>
    <n v="479"/>
    <n v="92"/>
    <n v="32120001"/>
    <s v="ANNETTE FIORENTINO"/>
    <s v="800 HOME ST"/>
    <s v="BRONX"/>
    <n v="7189916349"/>
    <x v="10"/>
    <n v="39"/>
    <n v="0"/>
    <n v="0"/>
    <n v="9"/>
    <n v="23"/>
    <n v="15"/>
    <n v="38"/>
    <n v="6"/>
    <n v="15"/>
    <n v="140"/>
    <n v="18"/>
    <n v="167"/>
    <n v="34"/>
    <n v="20"/>
    <n v="37"/>
    <n v="29"/>
    <n v="3"/>
    <n v="0"/>
    <n v="0"/>
    <n v="0"/>
    <n v="0"/>
    <n v="0"/>
    <n v="1"/>
    <n v="0"/>
  </r>
  <r>
    <n v="130"/>
    <x v="130"/>
    <n v="89.25"/>
    <n v="321200010000"/>
    <s v="NEW YORK CITY GEOGRAPHIC DISTRICT #12"/>
    <x v="130"/>
    <n v="52"/>
    <n v="2.5999999999999899"/>
    <n v="0"/>
    <n v="387"/>
    <n v="99"/>
    <n v="1"/>
    <n v="0"/>
    <n v="368"/>
    <n v="94"/>
    <n v="1"/>
    <n v="0"/>
    <n v="0"/>
    <n v="0"/>
    <n v="390"/>
    <n v="100"/>
    <n v="0"/>
    <n v="0"/>
    <n v="0"/>
    <n v="0"/>
    <n v="0"/>
    <n v="0"/>
    <n v="6"/>
    <n v="2"/>
    <n v="181"/>
    <n v="46"/>
    <n v="210"/>
    <n v="54"/>
    <n v="388"/>
    <n v="99"/>
    <n v="32120001"/>
    <s v="BRIDGIT CLAIRE BYE"/>
    <s v="1300 BOYNTON AVE"/>
    <s v="BRONX"/>
    <n v="7189917238"/>
    <x v="4"/>
    <n v="29"/>
    <n v="0"/>
    <n v="0"/>
    <n v="8"/>
    <n v="28"/>
    <n v="5"/>
    <n v="17"/>
    <n v="3"/>
    <n v="10"/>
    <n v="89"/>
    <n v="18"/>
    <n v="124"/>
    <n v="34"/>
    <n v="27"/>
    <n v="29"/>
    <n v="22"/>
    <n v="3"/>
    <n v="0"/>
    <n v="0"/>
    <n v="0"/>
    <n v="1"/>
    <n v="0"/>
    <n v="1"/>
    <n v="0"/>
  </r>
  <r>
    <n v="131"/>
    <x v="131"/>
    <n v="77.5625"/>
    <n v="321200010000"/>
    <s v="NEW YORK CITY GEOGRAPHIC DISTRICT #12"/>
    <x v="131"/>
    <n v="108"/>
    <n v="1.52"/>
    <n v="0"/>
    <n v="421"/>
    <n v="81"/>
    <n v="30"/>
    <n v="6"/>
    <n v="18"/>
    <n v="3"/>
    <n v="2"/>
    <n v="0"/>
    <n v="299"/>
    <n v="57"/>
    <n v="205"/>
    <n v="39"/>
    <n v="6"/>
    <n v="1"/>
    <n v="5"/>
    <n v="1"/>
    <n v="4"/>
    <n v="1"/>
    <n v="119"/>
    <n v="23"/>
    <n v="229"/>
    <n v="44"/>
    <n v="292"/>
    <n v="56"/>
    <n v="452"/>
    <n v="87"/>
    <n v="32120001"/>
    <s v="TUWANNA WILLIAMS GRAY"/>
    <s v="1122 E 180TH ST"/>
    <s v="BRONX"/>
    <n v="7185971751"/>
    <x v="5"/>
    <n v="31"/>
    <n v="1"/>
    <n v="3"/>
    <n v="6"/>
    <n v="19"/>
    <n v="4"/>
    <n v="13"/>
    <n v="17"/>
    <n v="55"/>
    <n v="165"/>
    <n v="7"/>
    <n v="211"/>
    <n v="23"/>
    <n v="11"/>
    <n v="33"/>
    <n v="26"/>
    <n v="5"/>
    <n v="0"/>
    <n v="0"/>
    <n v="0"/>
    <n v="2"/>
    <n v="0"/>
    <n v="1"/>
    <n v="0"/>
  </r>
  <r>
    <n v="132"/>
    <x v="132"/>
    <n v="79.425531914893597"/>
    <n v="331300010000"/>
    <s v="NEW YORK CITY GEOGRAPHIC DISTRICT #13"/>
    <x v="132"/>
    <n v="46"/>
    <n v="3.32"/>
    <n v="1"/>
    <n v="578"/>
    <n v="80"/>
    <n v="32"/>
    <n v="4"/>
    <n v="36"/>
    <n v="5"/>
    <n v="5"/>
    <n v="1"/>
    <n v="522"/>
    <n v="72"/>
    <n v="149"/>
    <n v="21"/>
    <n v="38"/>
    <n v="5"/>
    <n v="9"/>
    <n v="1"/>
    <n v="0"/>
    <n v="0"/>
    <n v="152"/>
    <n v="21"/>
    <n v="353"/>
    <n v="49"/>
    <n v="370"/>
    <n v="51"/>
    <n v="611"/>
    <n v="85"/>
    <n v="33130001"/>
    <s v="DAWNIQUE DAUGHTRY"/>
    <s v="300 ADELPHI ST"/>
    <s v="BROOKLYN"/>
    <n v="7188346734"/>
    <x v="11"/>
    <n v="51"/>
    <n v="0"/>
    <n v="0"/>
    <n v="5"/>
    <n v="10"/>
    <n v="0"/>
    <n v="0"/>
    <n v="27"/>
    <n v="53"/>
    <n v="145"/>
    <n v="9"/>
    <n v="198"/>
    <n v="22"/>
    <n v="11"/>
    <n v="20"/>
    <n v="11"/>
    <n v="13"/>
    <n v="0"/>
    <n v="0"/>
    <n v="0"/>
    <n v="3"/>
    <n v="0"/>
    <n v="1"/>
    <n v="0"/>
  </r>
  <r>
    <n v="133"/>
    <x v="133"/>
    <n v="82.296296296296205"/>
    <n v="331300010000"/>
    <s v="NEW YORK CITY GEOGRAPHIC DISTRICT #13"/>
    <x v="133"/>
    <n v="71"/>
    <n v="1.45"/>
    <n v="0"/>
    <n v="386"/>
    <n v="80"/>
    <n v="24"/>
    <n v="5"/>
    <n v="20"/>
    <n v="4"/>
    <n v="1"/>
    <n v="0"/>
    <n v="348"/>
    <n v="72"/>
    <n v="115"/>
    <n v="24"/>
    <n v="6"/>
    <n v="1"/>
    <n v="5"/>
    <n v="1"/>
    <n v="9"/>
    <n v="2"/>
    <n v="96"/>
    <n v="20"/>
    <n v="312"/>
    <n v="64"/>
    <n v="172"/>
    <n v="36"/>
    <n v="410"/>
    <n v="85"/>
    <n v="33130001"/>
    <s v="PAULA HOLMES"/>
    <s v="101 PARK AVE"/>
    <s v="BROOKLYN"/>
    <n v="7188346760"/>
    <x v="10"/>
    <n v="33"/>
    <n v="1"/>
    <n v="3"/>
    <n v="7"/>
    <n v="21"/>
    <n v="5"/>
    <n v="15"/>
    <n v="15"/>
    <n v="45"/>
    <n v="163"/>
    <n v="13"/>
    <n v="178"/>
    <n v="34"/>
    <n v="19"/>
    <n v="20"/>
    <n v="16"/>
    <n v="7"/>
    <n v="0"/>
    <n v="0"/>
    <n v="0"/>
    <n v="2"/>
    <n v="0"/>
    <n v="1"/>
    <n v="0"/>
  </r>
  <r>
    <n v="134"/>
    <x v="134"/>
    <n v="83.446808510638206"/>
    <n v="331300010000"/>
    <s v="NEW YORK CITY GEOGRAPHIC DISTRICT #13"/>
    <x v="134"/>
    <n v="26"/>
    <n v="3.08"/>
    <n v="1"/>
    <n v="543"/>
    <n v="59"/>
    <n v="70"/>
    <n v="8"/>
    <n v="21"/>
    <n v="2"/>
    <n v="3"/>
    <n v="0"/>
    <n v="634"/>
    <n v="68"/>
    <n v="199"/>
    <n v="21"/>
    <n v="24"/>
    <n v="3"/>
    <n v="64"/>
    <n v="7"/>
    <n v="4"/>
    <n v="0"/>
    <n v="123"/>
    <n v="13"/>
    <n v="470"/>
    <n v="51"/>
    <n v="458"/>
    <n v="49"/>
    <n v="613"/>
    <n v="66"/>
    <n v="33130001"/>
    <s v="MAGALIE ALEXIS"/>
    <s v="180 6TH AVE"/>
    <s v="BROOKLYN"/>
    <n v="7186221626"/>
    <x v="20"/>
    <n v="63"/>
    <n v="1"/>
    <n v="2"/>
    <n v="6"/>
    <n v="10"/>
    <n v="5"/>
    <n v="8"/>
    <n v="18"/>
    <n v="29"/>
    <n v="144"/>
    <n v="3"/>
    <n v="171"/>
    <n v="11"/>
    <n v="6"/>
    <n v="0"/>
    <n v="14"/>
    <n v="5"/>
    <n v="0"/>
    <n v="0"/>
    <n v="0"/>
    <n v="3"/>
    <n v="0"/>
    <n v="1"/>
    <n v="0"/>
  </r>
  <r>
    <n v="135"/>
    <x v="135"/>
    <n v="82.55"/>
    <n v="331300010000"/>
    <s v="NEW YORK CITY GEOGRAPHIC DISTRICT #13"/>
    <x v="135"/>
    <n v="75"/>
    <n v="1.82"/>
    <n v="0"/>
    <n v="323"/>
    <n v="80"/>
    <n v="27"/>
    <n v="7"/>
    <n v="12"/>
    <n v="3"/>
    <n v="7"/>
    <n v="2"/>
    <n v="302"/>
    <n v="75"/>
    <n v="82"/>
    <n v="20"/>
    <n v="3"/>
    <n v="1"/>
    <n v="8"/>
    <n v="2"/>
    <n v="2"/>
    <n v="0"/>
    <n v="88"/>
    <n v="22"/>
    <n v="220"/>
    <n v="54"/>
    <n v="184"/>
    <n v="46"/>
    <n v="350"/>
    <n v="87"/>
    <n v="33130001"/>
    <s v="JAMES O'BRIEN"/>
    <s v="300 WILLOUGHBY AVE"/>
    <s v="BROOKLYN"/>
    <n v="7182305748"/>
    <x v="5"/>
    <n v="29"/>
    <n v="0"/>
    <n v="0"/>
    <n v="6"/>
    <n v="21"/>
    <n v="3"/>
    <n v="10"/>
    <n v="11"/>
    <n v="38"/>
    <n v="59"/>
    <n v="12"/>
    <n v="77"/>
    <n v="20"/>
    <n v="26"/>
    <n v="40"/>
    <n v="31"/>
    <n v="4"/>
    <n v="0"/>
    <n v="0"/>
    <n v="0"/>
    <n v="1"/>
    <n v="0"/>
    <n v="1"/>
    <n v="0"/>
  </r>
  <r>
    <n v="136"/>
    <x v="136"/>
    <n v="79.72"/>
    <n v="331300010000"/>
    <s v="NEW YORK CITY GEOGRAPHIC DISTRICT #13"/>
    <x v="136"/>
    <n v="65"/>
    <n v="2.25"/>
    <n v="0"/>
    <n v="381"/>
    <n v="72"/>
    <n v="45"/>
    <n v="9"/>
    <n v="28"/>
    <n v="5"/>
    <n v="2"/>
    <n v="0"/>
    <n v="386"/>
    <n v="73"/>
    <n v="89"/>
    <n v="17"/>
    <n v="32"/>
    <n v="6"/>
    <n v="10"/>
    <n v="2"/>
    <n v="10"/>
    <n v="2"/>
    <n v="86"/>
    <n v="16"/>
    <n v="246"/>
    <n v="47"/>
    <n v="283"/>
    <n v="53"/>
    <n v="426"/>
    <n v="81"/>
    <n v="33130001"/>
    <s v="DAHLIA MCGREGOR"/>
    <s v="49 FLATBUSH AVE EXT"/>
    <s v="BROOKLYN"/>
    <n v="7182439413"/>
    <x v="5"/>
    <n v="33"/>
    <n v="1"/>
    <n v="3"/>
    <n v="1"/>
    <n v="3"/>
    <n v="3"/>
    <n v="9"/>
    <n v="17"/>
    <n v="52"/>
    <n v="118"/>
    <n v="0"/>
    <n v="140"/>
    <n v="3"/>
    <n v="2"/>
    <n v="25"/>
    <n v="18"/>
    <n v="4"/>
    <n v="0"/>
    <n v="0"/>
    <n v="0"/>
    <n v="2"/>
    <n v="0"/>
    <n v="1"/>
    <n v="0"/>
  </r>
  <r>
    <n v="137"/>
    <x v="137"/>
    <n v="86.393364928909904"/>
    <n v="331300010000"/>
    <s v="NEW YORK CITY GEOGRAPHIC DISTRICT #13"/>
    <x v="137"/>
    <n v="288"/>
    <n v="4.03"/>
    <n v="1"/>
    <n v="2801"/>
    <n v="51"/>
    <n v="739"/>
    <n v="14"/>
    <n v="5"/>
    <n v="0"/>
    <n v="24"/>
    <n v="0"/>
    <n v="448"/>
    <n v="8"/>
    <n v="434"/>
    <n v="8"/>
    <n v="3307"/>
    <n v="61"/>
    <n v="1096"/>
    <n v="20"/>
    <n v="143"/>
    <n v="3"/>
    <n v="73"/>
    <n v="1"/>
    <n v="2258"/>
    <n v="41"/>
    <n v="3194"/>
    <n v="59"/>
    <n v="3540"/>
    <n v="65"/>
    <n v="33130001"/>
    <s v="RANDY ASHER"/>
    <s v="29 FT GREENE PL"/>
    <s v="BROOKLYN"/>
    <n v="7188046400"/>
    <x v="4"/>
    <n v="247"/>
    <n v="1"/>
    <n v="0"/>
    <n v="23"/>
    <n v="9"/>
    <n v="4"/>
    <n v="2"/>
    <n v="164"/>
    <n v="66"/>
    <n v="1358"/>
    <n v="3"/>
    <n v="1642"/>
    <n v="87"/>
    <n v="5"/>
    <n v="0"/>
    <n v="6"/>
    <n v="24"/>
    <n v="1"/>
    <n v="0"/>
    <n v="0"/>
    <n v="12"/>
    <n v="0"/>
    <n v="1"/>
    <n v="0"/>
  </r>
  <r>
    <n v="138"/>
    <x v="138"/>
    <n v="84.2068965517241"/>
    <n v="331300010000"/>
    <s v="NEW YORK CITY GEOGRAPHIC DISTRICT #13"/>
    <x v="138"/>
    <n v="78"/>
    <n v="2.0499999999999998"/>
    <n v="0"/>
    <n v="386"/>
    <n v="76"/>
    <n v="46"/>
    <n v="9"/>
    <n v="8"/>
    <n v="2"/>
    <n v="3"/>
    <n v="1"/>
    <n v="393"/>
    <n v="77"/>
    <n v="70"/>
    <n v="14"/>
    <n v="8"/>
    <n v="2"/>
    <n v="33"/>
    <n v="6"/>
    <n v="3"/>
    <n v="1"/>
    <n v="83"/>
    <n v="16"/>
    <n v="510"/>
    <n v="100"/>
    <n v="0"/>
    <n v="0"/>
    <n v="432"/>
    <n v="85"/>
    <n v="33130001"/>
    <s v="KIRI SOARES"/>
    <s v="283 ADAMS ST"/>
    <s v="BROOKLYN"/>
    <n v="7182602300"/>
    <x v="10"/>
    <n v="35"/>
    <n v="0"/>
    <n v="0"/>
    <n v="21"/>
    <n v="60"/>
    <n v="5"/>
    <n v="14"/>
    <n v="4"/>
    <n v="11"/>
    <n v="118"/>
    <n v="33"/>
    <n v="177"/>
    <n v="82"/>
    <n v="46"/>
    <n v="36"/>
    <n v="32"/>
    <n v="2"/>
    <n v="0"/>
    <n v="0"/>
    <n v="0"/>
    <n v="2"/>
    <n v="0"/>
    <n v="1"/>
    <n v="0"/>
  </r>
  <r>
    <n v="139"/>
    <x v="139"/>
    <n v="86.857142857142804"/>
    <n v="331300010000"/>
    <s v="NEW YORK CITY GEOGRAPHIC DISTRICT #13"/>
    <x v="139"/>
    <n v="75"/>
    <n v="3.29"/>
    <n v="1"/>
    <n v="174"/>
    <n v="48"/>
    <n v="21"/>
    <n v="6"/>
    <n v="4"/>
    <n v="1"/>
    <n v="0"/>
    <n v="0"/>
    <n v="318"/>
    <n v="88"/>
    <n v="20"/>
    <n v="6"/>
    <n v="11"/>
    <n v="3"/>
    <n v="3"/>
    <n v="1"/>
    <n v="10"/>
    <n v="3"/>
    <n v="38"/>
    <n v="10"/>
    <n v="185"/>
    <n v="51"/>
    <n v="177"/>
    <n v="49"/>
    <n v="195"/>
    <n v="54"/>
    <n v="33130001"/>
    <s v="ADOFO MUHAMMAD"/>
    <s v="1119 BEDFORD AVE"/>
    <s v="BROOKLYN"/>
    <n v="7183983061"/>
    <x v="4"/>
    <n v="21"/>
    <n v="0"/>
    <n v="0"/>
    <n v="3"/>
    <n v="14"/>
    <n v="0"/>
    <n v="0"/>
    <n v="10"/>
    <n v="48"/>
    <n v="129"/>
    <n v="2"/>
    <n v="147"/>
    <n v="7"/>
    <n v="5"/>
    <m/>
    <n v="6"/>
    <n v="3"/>
    <n v="0"/>
    <n v="0"/>
    <n v="0"/>
    <n v="1"/>
    <n v="0"/>
    <n v="1"/>
    <n v="0"/>
  </r>
  <r>
    <n v="140"/>
    <x v="140"/>
    <n v="79.892857142857096"/>
    <n v="331300010000"/>
    <s v="NEW YORK CITY GEOGRAPHIC DISTRICT #13"/>
    <x v="140"/>
    <n v="150"/>
    <n v="1.77"/>
    <n v="0"/>
    <n v="501"/>
    <n v="72"/>
    <n v="51"/>
    <n v="7"/>
    <n v="17"/>
    <n v="2"/>
    <n v="5"/>
    <n v="1"/>
    <n v="534"/>
    <n v="77"/>
    <n v="126"/>
    <n v="18"/>
    <n v="24"/>
    <n v="3"/>
    <n v="6"/>
    <n v="1"/>
    <n v="2"/>
    <n v="0"/>
    <n v="119"/>
    <n v="17"/>
    <n v="190"/>
    <n v="27"/>
    <n v="507"/>
    <n v="73"/>
    <n v="552"/>
    <n v="79"/>
    <n v="33130001"/>
    <s v="JANINE KIERAN"/>
    <s v="105 JOHNSON ST"/>
    <s v="BROOKLYN"/>
    <n v="7186256130"/>
    <x v="5"/>
    <n v="43"/>
    <n v="0"/>
    <n v="0"/>
    <n v="9"/>
    <n v="21"/>
    <n v="5"/>
    <n v="12"/>
    <n v="21"/>
    <n v="49"/>
    <n v="118"/>
    <n v="10"/>
    <n v="208"/>
    <n v="30"/>
    <n v="14"/>
    <n v="0"/>
    <n v="17"/>
    <n v="9"/>
    <n v="1"/>
    <n v="0"/>
    <n v="0"/>
    <n v="6"/>
    <n v="0"/>
    <n v="1"/>
    <n v="0"/>
  </r>
  <r>
    <n v="141"/>
    <x v="141"/>
    <n v="83"/>
    <n v="331300010000"/>
    <s v="NEW YORK CITY GEOGRAPHIC DISTRICT #13"/>
    <x v="141"/>
    <n v="128"/>
    <n v="2.02"/>
    <n v="0"/>
    <n v="452"/>
    <n v="50"/>
    <n v="52"/>
    <n v="6"/>
    <n v="0"/>
    <n v="0"/>
    <n v="8"/>
    <n v="1"/>
    <n v="789"/>
    <n v="87"/>
    <n v="77"/>
    <n v="8"/>
    <n v="30"/>
    <n v="3"/>
    <n v="4"/>
    <n v="0"/>
    <n v="0"/>
    <n v="0"/>
    <n v="44"/>
    <n v="5"/>
    <n v="499"/>
    <n v="55"/>
    <n v="409"/>
    <n v="45"/>
    <n v="504"/>
    <n v="56"/>
    <n v="33130001"/>
    <s v="DEONCA RENEE"/>
    <s v="71-77 CLINTON AVE"/>
    <s v="BROOKLYN"/>
    <n v="7187973702"/>
    <x v="4"/>
    <n v="40"/>
    <n v="0"/>
    <n v="0"/>
    <n v="5"/>
    <n v="13"/>
    <n v="0"/>
    <n v="0"/>
    <n v="19"/>
    <n v="48"/>
    <n v="168"/>
    <n v="4"/>
    <n v="222"/>
    <n v="30"/>
    <n v="14"/>
    <n v="0"/>
    <n v="10"/>
    <n v="5"/>
    <n v="0"/>
    <n v="0"/>
    <n v="0"/>
    <n v="2"/>
    <n v="0"/>
    <n v="1"/>
    <n v="0"/>
  </r>
  <r>
    <n v="142"/>
    <x v="142"/>
    <n v="79.054054054054006"/>
    <n v="331300010000"/>
    <s v="NEW YORK CITY GEOGRAPHIC DISTRICT #13"/>
    <x v="142"/>
    <n v="95"/>
    <n v="2.1899999999999902"/>
    <n v="0"/>
    <n v="282"/>
    <n v="62"/>
    <n v="52"/>
    <n v="12"/>
    <n v="14"/>
    <n v="3"/>
    <n v="3"/>
    <n v="1"/>
    <n v="294"/>
    <n v="65"/>
    <n v="98"/>
    <n v="22"/>
    <n v="32"/>
    <n v="7"/>
    <n v="16"/>
    <n v="4"/>
    <n v="9"/>
    <n v="2"/>
    <n v="89"/>
    <n v="20"/>
    <n v="105"/>
    <n v="23"/>
    <n v="347"/>
    <n v="77"/>
    <n v="334"/>
    <n v="74"/>
    <n v="33130001"/>
    <s v="YUSUF MUHAMMAD"/>
    <s v="105 JOHNSON ST"/>
    <s v="BROOKLYN"/>
    <n v="7188751473"/>
    <x v="5"/>
    <n v="36"/>
    <n v="2"/>
    <n v="6"/>
    <n v="16"/>
    <n v="44"/>
    <n v="12"/>
    <n v="33"/>
    <n v="6"/>
    <n v="17"/>
    <n v="119"/>
    <n v="45"/>
    <n v="159"/>
    <n v="65"/>
    <n v="41"/>
    <n v="13"/>
    <n v="17"/>
    <n v="3"/>
    <n v="0"/>
    <n v="0"/>
    <n v="0"/>
    <n v="1"/>
    <n v="0"/>
    <n v="1"/>
    <n v="0"/>
  </r>
  <r>
    <n v="143"/>
    <x v="143"/>
    <n v="85.129870129870099"/>
    <n v="331400010000"/>
    <s v="NEW YORK CITY GEOGRAPHIC DISTRICT #14"/>
    <x v="143"/>
    <n v="193"/>
    <n v="3.33"/>
    <n v="1"/>
    <n v="979"/>
    <n v="60"/>
    <n v="39"/>
    <n v="2"/>
    <n v="86"/>
    <n v="5"/>
    <n v="2"/>
    <n v="0"/>
    <n v="284"/>
    <n v="17"/>
    <n v="1008"/>
    <n v="62"/>
    <n v="112"/>
    <n v="7"/>
    <n v="224"/>
    <n v="14"/>
    <n v="3"/>
    <n v="0"/>
    <n v="260"/>
    <n v="16"/>
    <n v="834"/>
    <n v="51"/>
    <n v="799"/>
    <n v="49"/>
    <n v="1019"/>
    <n v="62"/>
    <n v="33140001"/>
    <s v="LEANDER WINDLEY"/>
    <s v="101 WALTON ST"/>
    <s v="BROOKLYN"/>
    <n v="7187820589"/>
    <x v="11"/>
    <n v="93"/>
    <n v="1"/>
    <n v="1"/>
    <n v="14"/>
    <n v="15"/>
    <n v="10"/>
    <n v="11"/>
    <n v="48"/>
    <n v="52"/>
    <n v="250"/>
    <n v="17"/>
    <n v="314"/>
    <n v="52"/>
    <n v="17"/>
    <n v="17"/>
    <n v="15"/>
    <n v="10"/>
    <n v="0"/>
    <n v="0"/>
    <n v="0"/>
    <n v="3"/>
    <n v="0"/>
    <n v="1"/>
    <n v="0"/>
  </r>
  <r>
    <n v="144"/>
    <x v="144"/>
    <n v="83.136363636363598"/>
    <n v="331400010000"/>
    <s v="NEW YORK CITY GEOGRAPHIC DISTRICT #14"/>
    <x v="144"/>
    <n v="42"/>
    <n v="3.19"/>
    <n v="1"/>
    <n v="246"/>
    <n v="49"/>
    <n v="11"/>
    <n v="2"/>
    <n v="24"/>
    <n v="5"/>
    <n v="4"/>
    <n v="1"/>
    <n v="17"/>
    <n v="3"/>
    <n v="313"/>
    <n v="63"/>
    <n v="6"/>
    <n v="1"/>
    <n v="157"/>
    <n v="32"/>
    <n v="0"/>
    <n v="0"/>
    <n v="85"/>
    <n v="17"/>
    <n v="256"/>
    <n v="52"/>
    <n v="241"/>
    <n v="48"/>
    <n v="257"/>
    <n v="52"/>
    <n v="33140001"/>
    <s v="MARIA MASULLO"/>
    <s v="208 N 5TH ST"/>
    <s v="BROOKLYN"/>
    <n v="7184866211"/>
    <x v="6"/>
    <n v="29"/>
    <n v="0"/>
    <n v="0"/>
    <n v="4"/>
    <n v="14"/>
    <n v="4"/>
    <n v="14"/>
    <n v="17"/>
    <n v="59"/>
    <n v="69"/>
    <n v="12"/>
    <n v="81"/>
    <n v="15"/>
    <n v="19"/>
    <n v="0"/>
    <n v="11"/>
    <n v="7"/>
    <n v="0"/>
    <n v="0"/>
    <n v="0"/>
    <n v="1"/>
    <n v="0"/>
    <n v="1"/>
    <n v="0"/>
  </r>
  <r>
    <n v="145"/>
    <x v="145"/>
    <n v="81.75"/>
    <n v="331400010000"/>
    <s v="NEW YORK CITY GEOGRAPHIC DISTRICT #14"/>
    <x v="145"/>
    <n v="40"/>
    <n v="1.85"/>
    <n v="0"/>
    <n v="594"/>
    <n v="77"/>
    <n v="4"/>
    <n v="1"/>
    <n v="188"/>
    <n v="24"/>
    <n v="4"/>
    <n v="1"/>
    <n v="121"/>
    <n v="16"/>
    <n v="611"/>
    <n v="79"/>
    <n v="4"/>
    <n v="1"/>
    <n v="29"/>
    <n v="4"/>
    <n v="0"/>
    <n v="0"/>
    <n v="250"/>
    <n v="33"/>
    <n v="351"/>
    <n v="46"/>
    <n v="418"/>
    <n v="54"/>
    <n v="598"/>
    <n v="78"/>
    <n v="33140001"/>
    <s v="ERIC FRASER"/>
    <s v="215 HEYWARD ST"/>
    <s v="BROOKLYN"/>
    <n v="7183027900"/>
    <x v="14"/>
    <n v="58"/>
    <n v="1"/>
    <n v="2"/>
    <n v="14"/>
    <n v="24"/>
    <n v="8"/>
    <n v="14"/>
    <n v="21"/>
    <n v="36"/>
    <n v="256"/>
    <n v="14"/>
    <n v="353"/>
    <n v="64"/>
    <n v="18"/>
    <n v="14"/>
    <n v="17"/>
    <n v="15"/>
    <n v="0"/>
    <n v="0"/>
    <n v="0"/>
    <n v="3"/>
    <n v="0"/>
    <n v="1"/>
    <n v="0"/>
  </r>
  <r>
    <n v="146"/>
    <x v="146"/>
    <n v="80.382978723404193"/>
    <n v="331400010000"/>
    <s v="NEW YORK CITY GEOGRAPHIC DISTRICT #14"/>
    <x v="146"/>
    <n v="75"/>
    <n v="2.2599999999999998"/>
    <n v="0"/>
    <n v="921"/>
    <n v="85"/>
    <n v="35"/>
    <n v="3"/>
    <n v="164"/>
    <n v="15"/>
    <n v="2"/>
    <n v="0"/>
    <n v="343"/>
    <n v="32"/>
    <n v="718"/>
    <n v="66"/>
    <n v="11"/>
    <n v="1"/>
    <n v="8"/>
    <n v="1"/>
    <n v="0"/>
    <n v="0"/>
    <n v="192"/>
    <n v="18"/>
    <n v="506"/>
    <n v="47"/>
    <n v="576"/>
    <n v="53"/>
    <n v="956"/>
    <n v="88"/>
    <n v="33140001"/>
    <s v="WILLIAM JUSINO"/>
    <s v="850 GRAND ST"/>
    <s v="BROOKLYN"/>
    <n v="7183870228"/>
    <x v="5"/>
    <n v="60"/>
    <n v="1"/>
    <n v="2"/>
    <n v="7"/>
    <n v="12"/>
    <n v="10"/>
    <n v="17"/>
    <n v="18"/>
    <n v="30"/>
    <n v="247"/>
    <n v="13"/>
    <n v="293"/>
    <n v="32"/>
    <n v="11"/>
    <n v="15"/>
    <n v="19"/>
    <n v="7"/>
    <n v="0"/>
    <n v="0"/>
    <n v="0"/>
    <n v="6"/>
    <n v="0"/>
    <n v="1"/>
    <n v="0"/>
  </r>
  <r>
    <n v="147"/>
    <x v="147"/>
    <n v="80.966666666666598"/>
    <n v="331400010000"/>
    <s v="NEW YORK CITY GEOGRAPHIC DISTRICT #14"/>
    <x v="147"/>
    <n v="207"/>
    <n v="1.5899999999999901"/>
    <n v="0"/>
    <n v="546"/>
    <n v="83"/>
    <n v="28"/>
    <n v="4"/>
    <n v="88"/>
    <n v="13"/>
    <n v="2"/>
    <n v="0"/>
    <n v="319"/>
    <n v="49"/>
    <n v="311"/>
    <n v="47"/>
    <n v="6"/>
    <n v="1"/>
    <n v="11"/>
    <n v="2"/>
    <n v="6"/>
    <n v="1"/>
    <n v="110"/>
    <n v="17"/>
    <n v="323"/>
    <n v="49"/>
    <n v="332"/>
    <n v="51"/>
    <n v="574"/>
    <n v="88"/>
    <n v="33140001"/>
    <s v="MONICA ORTIZ"/>
    <s v="850 GRAND ST"/>
    <s v="BROOKLYN"/>
    <n v="7183872800"/>
    <x v="5"/>
    <n v="36"/>
    <n v="0"/>
    <n v="0"/>
    <n v="5"/>
    <n v="14"/>
    <n v="7"/>
    <n v="19"/>
    <n v="17"/>
    <n v="47"/>
    <n v="136"/>
    <n v="7"/>
    <n v="160"/>
    <n v="15"/>
    <n v="9"/>
    <n v="67"/>
    <n v="32"/>
    <n v="3"/>
    <n v="0"/>
    <n v="0"/>
    <n v="0"/>
    <n v="4"/>
    <n v="0"/>
    <n v="1"/>
    <n v="0"/>
  </r>
  <r>
    <n v="148"/>
    <x v="148"/>
    <n v="81.02"/>
    <n v="331400010000"/>
    <s v="NEW YORK CITY GEOGRAPHIC DISTRICT #14"/>
    <x v="148"/>
    <n v="98"/>
    <n v="2.2599999999999998"/>
    <n v="0"/>
    <n v="795"/>
    <n v="77"/>
    <n v="47"/>
    <n v="5"/>
    <n v="97"/>
    <n v="9"/>
    <n v="5"/>
    <n v="0"/>
    <n v="383"/>
    <n v="37"/>
    <n v="582"/>
    <n v="57"/>
    <n v="36"/>
    <n v="4"/>
    <n v="20"/>
    <n v="2"/>
    <n v="0"/>
    <n v="0"/>
    <n v="160"/>
    <n v="16"/>
    <n v="364"/>
    <n v="35"/>
    <n v="662"/>
    <n v="65"/>
    <n v="842"/>
    <n v="82"/>
    <n v="33140001"/>
    <s v="HOLGER CARRILLO"/>
    <s v="850 GRAND ST"/>
    <s v="BROOKLYN"/>
    <n v="7183872800"/>
    <x v="4"/>
    <n v="59"/>
    <n v="0"/>
    <n v="0"/>
    <n v="10"/>
    <n v="17"/>
    <n v="9"/>
    <n v="15"/>
    <n v="20"/>
    <n v="34"/>
    <n v="205"/>
    <n v="15"/>
    <n v="305"/>
    <n v="45"/>
    <n v="15"/>
    <n v="11"/>
    <n v="12"/>
    <n v="6"/>
    <n v="0"/>
    <n v="0"/>
    <n v="0"/>
    <n v="5"/>
    <n v="0"/>
    <n v="1"/>
    <n v="0"/>
  </r>
  <r>
    <n v="149"/>
    <x v="149"/>
    <n v="81.428571428571402"/>
    <n v="331400010000"/>
    <s v="NEW YORK CITY GEOGRAPHIC DISTRICT #14"/>
    <x v="149"/>
    <n v="153"/>
    <n v="2.1199999999999899"/>
    <n v="0"/>
    <n v="368"/>
    <n v="73"/>
    <n v="45"/>
    <n v="9"/>
    <n v="20"/>
    <n v="4"/>
    <n v="2"/>
    <n v="0"/>
    <n v="278"/>
    <n v="55"/>
    <n v="202"/>
    <n v="40"/>
    <n v="11"/>
    <n v="2"/>
    <n v="9"/>
    <n v="2"/>
    <n v="1"/>
    <n v="0"/>
    <n v="103"/>
    <n v="20"/>
    <n v="266"/>
    <n v="53"/>
    <n v="237"/>
    <n v="47"/>
    <n v="413"/>
    <n v="82"/>
    <n v="33140001"/>
    <s v="NOAH LANSNER"/>
    <s v="257 N 6TH ST"/>
    <s v="BROOKLYN"/>
    <n v="7184862550"/>
    <x v="4"/>
    <n v="32"/>
    <n v="1"/>
    <n v="3"/>
    <n v="8"/>
    <n v="25"/>
    <n v="10"/>
    <n v="31"/>
    <n v="4"/>
    <n v="13"/>
    <n v="147"/>
    <n v="19"/>
    <n v="173"/>
    <n v="41"/>
    <n v="24"/>
    <n v="22"/>
    <n v="28"/>
    <n v="4"/>
    <n v="0"/>
    <n v="0"/>
    <n v="0"/>
    <n v="1"/>
    <n v="0"/>
    <n v="1"/>
    <n v="0"/>
  </r>
  <r>
    <n v="150"/>
    <x v="150"/>
    <n v="80.414634146341399"/>
    <n v="331400010000"/>
    <s v="NEW YORK CITY GEOGRAPHIC DISTRICT #14"/>
    <x v="150"/>
    <n v="74"/>
    <n v="2.17"/>
    <n v="0"/>
    <n v="468"/>
    <n v="84"/>
    <n v="14"/>
    <n v="3"/>
    <n v="69"/>
    <n v="12"/>
    <n v="4"/>
    <n v="1"/>
    <n v="234"/>
    <n v="42"/>
    <n v="304"/>
    <n v="54"/>
    <n v="5"/>
    <n v="1"/>
    <n v="11"/>
    <n v="2"/>
    <n v="2"/>
    <n v="0"/>
    <n v="135"/>
    <n v="24"/>
    <n v="248"/>
    <n v="44"/>
    <n v="312"/>
    <n v="56"/>
    <n v="483"/>
    <n v="86"/>
    <n v="33140001"/>
    <s v="TAEKO ONISHI"/>
    <s v="223 GRAHAM AVE"/>
    <s v="BROOKLYN"/>
    <n v="7187820918"/>
    <x v="10"/>
    <n v="45"/>
    <n v="2"/>
    <n v="4"/>
    <n v="5"/>
    <n v="11"/>
    <n v="8"/>
    <n v="18"/>
    <n v="12"/>
    <n v="27"/>
    <n v="113"/>
    <n v="7"/>
    <n v="171"/>
    <n v="22"/>
    <n v="13"/>
    <n v="25"/>
    <n v="32"/>
    <n v="4"/>
    <n v="0"/>
    <n v="0"/>
    <n v="0"/>
    <n v="1"/>
    <n v="0"/>
    <n v="1"/>
    <n v="0"/>
  </r>
  <r>
    <n v="151"/>
    <x v="151"/>
    <n v="70.2"/>
    <n v="331400010000"/>
    <s v="NEW YORK CITY GEOGRAPHIC DISTRICT #14"/>
    <x v="151"/>
    <n v="61"/>
    <n v="1.89"/>
    <n v="0"/>
    <n v="328"/>
    <n v="75"/>
    <n v="17"/>
    <n v="4"/>
    <n v="34"/>
    <n v="8"/>
    <n v="2"/>
    <n v="0"/>
    <n v="269"/>
    <n v="62"/>
    <n v="148"/>
    <n v="34"/>
    <n v="7"/>
    <n v="2"/>
    <n v="11"/>
    <n v="3"/>
    <n v="0"/>
    <n v="0"/>
    <n v="141"/>
    <n v="32"/>
    <n v="15"/>
    <n v="3"/>
    <n v="422"/>
    <n v="97"/>
    <n v="346"/>
    <n v="79"/>
    <n v="33140001"/>
    <s v="CATERINA LAFERGOLA"/>
    <s v="50 BEDFORD AVE"/>
    <s v="BROOKLYN"/>
    <n v="7182189301"/>
    <x v="5"/>
    <n v="40"/>
    <n v="1"/>
    <n v="3"/>
    <n v="20"/>
    <n v="50"/>
    <n v="11"/>
    <n v="28"/>
    <n v="16"/>
    <n v="40"/>
    <n v="152"/>
    <n v="34"/>
    <n v="212"/>
    <n v="82"/>
    <n v="39"/>
    <n v="13"/>
    <n v="20"/>
    <n v="8"/>
    <n v="0"/>
    <n v="0"/>
    <n v="0"/>
    <n v="4"/>
    <n v="0"/>
    <n v="1"/>
    <n v="0"/>
  </r>
  <r>
    <n v="152"/>
    <x v="152"/>
    <n v="85.86"/>
    <n v="331500010000"/>
    <s v="NEW YORK CITY GEOGRAPHIC DISTRICT #15"/>
    <x v="152"/>
    <n v="101"/>
    <n v="4.12"/>
    <n v="1"/>
    <n v="279"/>
    <n v="25"/>
    <n v="33"/>
    <n v="3"/>
    <n v="20"/>
    <n v="2"/>
    <n v="2"/>
    <n v="0"/>
    <n v="155"/>
    <n v="14"/>
    <n v="214"/>
    <n v="19"/>
    <n v="145"/>
    <n v="13"/>
    <n v="593"/>
    <n v="53"/>
    <n v="7"/>
    <n v="1"/>
    <n v="169"/>
    <n v="15"/>
    <n v="652"/>
    <n v="58"/>
    <n v="464"/>
    <n v="42"/>
    <n v="312"/>
    <n v="28"/>
    <n v="33150001"/>
    <s v="LENORE BERNER"/>
    <s v="350 5TH AVE"/>
    <s v="BROOKLYN"/>
    <n v="7183697603"/>
    <x v="1"/>
    <n v="61"/>
    <n v="0"/>
    <n v="0"/>
    <n v="4"/>
    <n v="7"/>
    <n v="6"/>
    <n v="10"/>
    <n v="33"/>
    <n v="54"/>
    <n v="217"/>
    <n v="6"/>
    <n v="236"/>
    <n v="16"/>
    <n v="7"/>
    <n v="17"/>
    <n v="7"/>
    <n v="7"/>
    <n v="0"/>
    <n v="0"/>
    <n v="0"/>
    <n v="2"/>
    <n v="0"/>
    <n v="1"/>
    <n v="0"/>
  </r>
  <r>
    <n v="153"/>
    <x v="153"/>
    <n v="86.159420289855007"/>
    <n v="331500010000"/>
    <s v="NEW YORK CITY GEOGRAPHIC DISTRICT #15"/>
    <x v="153"/>
    <n v="69"/>
    <n v="3.31"/>
    <n v="1"/>
    <n v="985"/>
    <n v="81"/>
    <n v="73"/>
    <n v="6"/>
    <n v="175"/>
    <n v="14"/>
    <n v="2"/>
    <n v="0"/>
    <n v="159"/>
    <n v="13"/>
    <n v="704"/>
    <n v="58"/>
    <n v="215"/>
    <n v="18"/>
    <n v="124"/>
    <n v="10"/>
    <n v="5"/>
    <n v="0"/>
    <n v="316"/>
    <n v="26"/>
    <n v="597"/>
    <n v="49"/>
    <n v="612"/>
    <n v="51"/>
    <n v="1058"/>
    <n v="88"/>
    <n v="33150001"/>
    <s v="AILENE ALTMAN MITCHELL"/>
    <s v="544 7TH AVE"/>
    <s v="BROOKLYN"/>
    <n v="7187884482"/>
    <x v="11"/>
    <n v="90"/>
    <n v="0"/>
    <n v="0"/>
    <n v="15"/>
    <n v="17"/>
    <n v="14"/>
    <n v="16"/>
    <n v="38"/>
    <n v="42"/>
    <n v="214"/>
    <n v="19"/>
    <n v="275"/>
    <n v="43"/>
    <n v="16"/>
    <n v="0"/>
    <n v="4"/>
    <n v="12"/>
    <n v="0"/>
    <n v="0"/>
    <n v="0"/>
    <n v="4"/>
    <n v="0"/>
    <n v="1"/>
    <n v="0"/>
  </r>
  <r>
    <n v="154"/>
    <x v="154"/>
    <n v="90.5277777777777"/>
    <n v="331500010000"/>
    <s v="NEW YORK CITY GEOGRAPHIC DISTRICT #15"/>
    <x v="154"/>
    <n v="51"/>
    <n v="3.23999999999999"/>
    <n v="1"/>
    <n v="247"/>
    <n v="46"/>
    <n v="20"/>
    <n v="4"/>
    <n v="11"/>
    <n v="2"/>
    <n v="2"/>
    <n v="0"/>
    <n v="78"/>
    <n v="15"/>
    <n v="237"/>
    <n v="44"/>
    <n v="28"/>
    <n v="5"/>
    <n v="182"/>
    <n v="34"/>
    <n v="6"/>
    <n v="1"/>
    <n v="118"/>
    <n v="22"/>
    <n v="360"/>
    <n v="68"/>
    <n v="173"/>
    <n v="32"/>
    <n v="268"/>
    <n v="50"/>
    <n v="33150001"/>
    <s v="FRANK GIORDANO"/>
    <s v="330 18TH ST"/>
    <s v="BROOKLYN"/>
    <n v="7189650390"/>
    <x v="6"/>
    <n v="35"/>
    <n v="0"/>
    <n v="0"/>
    <n v="4"/>
    <n v="11"/>
    <n v="2"/>
    <n v="6"/>
    <n v="21"/>
    <n v="60"/>
    <n v="72"/>
    <n v="7"/>
    <n v="79"/>
    <n v="11"/>
    <n v="14"/>
    <n v="0"/>
    <n v="11"/>
    <n v="3"/>
    <n v="0"/>
    <n v="0"/>
    <n v="0"/>
    <n v="1"/>
    <n v="0"/>
    <n v="1"/>
    <n v="0"/>
  </r>
  <r>
    <n v="155"/>
    <x v="155"/>
    <n v="88.804347826086897"/>
    <n v="331500010000"/>
    <s v="NEW YORK CITY GEOGRAPHIC DISTRICT #15"/>
    <x v="155"/>
    <n v="54"/>
    <n v="3.5599999999999898"/>
    <n v="1"/>
    <n v="103"/>
    <n v="20"/>
    <n v="21"/>
    <n v="4"/>
    <n v="4"/>
    <n v="1"/>
    <n v="2"/>
    <n v="0"/>
    <n v="111"/>
    <n v="22"/>
    <n v="95"/>
    <n v="19"/>
    <n v="45"/>
    <n v="9"/>
    <n v="252"/>
    <n v="49"/>
    <n v="8"/>
    <n v="2"/>
    <n v="111"/>
    <n v="22"/>
    <n v="240"/>
    <n v="47"/>
    <n v="273"/>
    <n v="53"/>
    <n v="124"/>
    <n v="24"/>
    <n v="33150001"/>
    <s v="DAWN VALLE"/>
    <s v="345 DEAN ST"/>
    <s v="BROOKLYN"/>
    <n v="7183309328"/>
    <x v="1"/>
    <n v="50"/>
    <n v="0"/>
    <n v="0"/>
    <n v="11"/>
    <n v="22"/>
    <n v="5"/>
    <n v="10"/>
    <n v="11"/>
    <n v="22"/>
    <n v="162"/>
    <n v="18"/>
    <n v="239"/>
    <n v="54"/>
    <n v="23"/>
    <n v="9"/>
    <n v="19"/>
    <n v="7"/>
    <n v="0"/>
    <n v="0"/>
    <n v="0"/>
    <n v="1"/>
    <n v="0"/>
    <n v="1"/>
    <n v="0"/>
  </r>
  <r>
    <n v="156"/>
    <x v="156"/>
    <n v="80.45"/>
    <n v="331500010000"/>
    <s v="NEW YORK CITY GEOGRAPHIC DISTRICT #15"/>
    <x v="156"/>
    <n v="38"/>
    <n v="1.76"/>
    <n v="0"/>
    <n v="220"/>
    <n v="80"/>
    <n v="18"/>
    <n v="7"/>
    <n v="25"/>
    <n v="9"/>
    <n v="0"/>
    <n v="0"/>
    <n v="152"/>
    <n v="55"/>
    <n v="100"/>
    <n v="36"/>
    <n v="6"/>
    <n v="2"/>
    <n v="15"/>
    <n v="5"/>
    <n v="1"/>
    <n v="0"/>
    <n v="91"/>
    <n v="33"/>
    <n v="114"/>
    <n v="42"/>
    <n v="160"/>
    <n v="58"/>
    <n v="238"/>
    <n v="87"/>
    <n v="33150001"/>
    <s v="DAWN MECONI"/>
    <s v="284 BALTIC ST"/>
    <s v="BROOKLYN"/>
    <n v="7186949741"/>
    <x v="10"/>
    <n v="26"/>
    <n v="1"/>
    <n v="4"/>
    <n v="4"/>
    <n v="15"/>
    <n v="5"/>
    <n v="19"/>
    <n v="7"/>
    <n v="27"/>
    <n v="77"/>
    <n v="6"/>
    <n v="113"/>
    <n v="16"/>
    <n v="14"/>
    <n v="40"/>
    <n v="37"/>
    <n v="5"/>
    <n v="0"/>
    <n v="0"/>
    <n v="0"/>
    <n v="1"/>
    <n v="0"/>
    <n v="2"/>
    <n v="0"/>
  </r>
  <r>
    <n v="157"/>
    <x v="157"/>
    <n v="78.400000000000006"/>
    <n v="331500010000"/>
    <s v="NEW YORK CITY GEOGRAPHIC DISTRICT #15"/>
    <x v="157"/>
    <n v="44"/>
    <n v="1.84"/>
    <n v="0"/>
    <n v="221"/>
    <n v="81"/>
    <n v="19"/>
    <n v="7"/>
    <n v="34"/>
    <n v="12"/>
    <n v="1"/>
    <n v="0"/>
    <n v="128"/>
    <n v="47"/>
    <n v="101"/>
    <n v="37"/>
    <n v="27"/>
    <n v="10"/>
    <n v="12"/>
    <n v="4"/>
    <n v="4"/>
    <n v="1"/>
    <n v="57"/>
    <n v="21"/>
    <n v="150"/>
    <n v="55"/>
    <n v="123"/>
    <n v="45"/>
    <n v="240"/>
    <n v="88"/>
    <n v="33150001"/>
    <s v="JODI RADWELL"/>
    <s v="237 7TH AVE"/>
    <s v="BROOKLYN"/>
    <n v="7188324201"/>
    <x v="21"/>
    <n v="19"/>
    <n v="0"/>
    <n v="0"/>
    <n v="2"/>
    <n v="11"/>
    <n v="4"/>
    <n v="21"/>
    <n v="6"/>
    <n v="32"/>
    <n v="60"/>
    <n v="7"/>
    <n v="78"/>
    <n v="4"/>
    <n v="5"/>
    <n v="0"/>
    <n v="40"/>
    <n v="3"/>
    <n v="1"/>
    <n v="0"/>
    <n v="0"/>
    <n v="0"/>
    <n v="1"/>
    <n v="1"/>
    <n v="0"/>
  </r>
  <r>
    <n v="158"/>
    <x v="158"/>
    <n v="81.592592592592595"/>
    <n v="331500010000"/>
    <s v="NEW YORK CITY GEOGRAPHIC DISTRICT #15"/>
    <x v="158"/>
    <n v="98"/>
    <n v="1.88"/>
    <n v="0"/>
    <n v="464"/>
    <n v="83"/>
    <n v="34"/>
    <n v="6"/>
    <n v="37"/>
    <n v="7"/>
    <n v="3"/>
    <n v="1"/>
    <n v="391"/>
    <n v="70"/>
    <n v="121"/>
    <n v="22"/>
    <n v="25"/>
    <n v="4"/>
    <n v="15"/>
    <n v="3"/>
    <n v="5"/>
    <n v="1"/>
    <n v="130"/>
    <n v="23"/>
    <n v="275"/>
    <n v="49"/>
    <n v="285"/>
    <n v="51"/>
    <n v="499"/>
    <n v="89"/>
    <n v="33150001"/>
    <s v="ANNAMARIA MULE"/>
    <s v="347 BALTIC ST"/>
    <s v="BROOKLYN"/>
    <n v="7184039544"/>
    <x v="5"/>
    <n v="31"/>
    <n v="0"/>
    <n v="0"/>
    <n v="5"/>
    <n v="16"/>
    <n v="5"/>
    <n v="16"/>
    <n v="16"/>
    <n v="52"/>
    <n v="131"/>
    <n v="10"/>
    <n v="160"/>
    <n v="19"/>
    <n v="12"/>
    <n v="63"/>
    <n v="37"/>
    <n v="10"/>
    <n v="0"/>
    <n v="0"/>
    <n v="0"/>
    <n v="3"/>
    <n v="0"/>
    <n v="1"/>
    <n v="0"/>
  </r>
  <r>
    <n v="159"/>
    <x v="159"/>
    <n v="83.763157894736807"/>
    <n v="331500010000"/>
    <s v="NEW YORK CITY GEOGRAPHIC DISTRICT #15"/>
    <x v="159"/>
    <n v="198"/>
    <n v="2.2999999999999998"/>
    <n v="0"/>
    <n v="529"/>
    <n v="65"/>
    <n v="100"/>
    <n v="12"/>
    <n v="9"/>
    <n v="1"/>
    <n v="6"/>
    <n v="1"/>
    <n v="583"/>
    <n v="71"/>
    <n v="171"/>
    <n v="21"/>
    <n v="21"/>
    <n v="3"/>
    <n v="19"/>
    <n v="2"/>
    <n v="18"/>
    <n v="2"/>
    <n v="84"/>
    <n v="10"/>
    <n v="586"/>
    <n v="72"/>
    <n v="232"/>
    <n v="28"/>
    <n v="629"/>
    <n v="77"/>
    <n v="33150001"/>
    <s v="MARGARET LACEY-BERMAN"/>
    <s v="345 DEAN ST"/>
    <s v="BROOKLYN"/>
    <n v="7188552412"/>
    <x v="4"/>
    <n v="45"/>
    <n v="1"/>
    <n v="2"/>
    <n v="6"/>
    <n v="13"/>
    <n v="9"/>
    <n v="20"/>
    <n v="21"/>
    <n v="47"/>
    <n v="193"/>
    <n v="11"/>
    <n v="227"/>
    <n v="28"/>
    <n v="12"/>
    <n v="0"/>
    <n v="20"/>
    <n v="6"/>
    <n v="0"/>
    <n v="0"/>
    <n v="0"/>
    <n v="5"/>
    <n v="0"/>
    <n v="1"/>
    <n v="0"/>
  </r>
  <r>
    <n v="160"/>
    <x v="160"/>
    <n v="83.673684210526304"/>
    <n v="331500010000"/>
    <s v="NEW YORK CITY GEOGRAPHIC DISTRICT #15"/>
    <x v="160"/>
    <n v="318"/>
    <n v="2.2000000000000002"/>
    <n v="0"/>
    <n v="1053"/>
    <n v="81"/>
    <n v="42"/>
    <n v="3"/>
    <n v="242"/>
    <n v="19"/>
    <n v="1"/>
    <n v="0"/>
    <n v="99"/>
    <n v="8"/>
    <n v="1038"/>
    <n v="79"/>
    <n v="80"/>
    <n v="6"/>
    <n v="89"/>
    <n v="7"/>
    <n v="0"/>
    <n v="0"/>
    <n v="299"/>
    <n v="23"/>
    <n v="609"/>
    <n v="47"/>
    <n v="698"/>
    <n v="53"/>
    <n v="1095"/>
    <n v="84"/>
    <n v="33150001"/>
    <s v="CORINNE VINAL"/>
    <s v="153 35TH ST"/>
    <s v="BROOKLYN"/>
    <n v="7188401900"/>
    <x v="5"/>
    <n v="105"/>
    <n v="0"/>
    <n v="0"/>
    <n v="20"/>
    <n v="19"/>
    <n v="30"/>
    <n v="29"/>
    <n v="21"/>
    <n v="20"/>
    <n v="454"/>
    <n v="14"/>
    <n v="603"/>
    <n v="87"/>
    <n v="14"/>
    <n v="14"/>
    <n v="14"/>
    <n v="9"/>
    <n v="1"/>
    <n v="0"/>
    <n v="0"/>
    <n v="4"/>
    <n v="0"/>
    <n v="1"/>
    <n v="0"/>
  </r>
  <r>
    <n v="161"/>
    <x v="161"/>
    <n v="84.2083333333333"/>
    <n v="331500010000"/>
    <s v="NEW YORK CITY GEOGRAPHIC DISTRICT #15"/>
    <x v="161"/>
    <n v="110"/>
    <n v="2.88"/>
    <n v="1"/>
    <n v="141"/>
    <n v="37"/>
    <n v="31"/>
    <n v="8"/>
    <n v="4"/>
    <n v="1"/>
    <n v="1"/>
    <n v="0"/>
    <n v="96"/>
    <n v="25"/>
    <n v="112"/>
    <n v="29"/>
    <n v="44"/>
    <n v="11"/>
    <n v="109"/>
    <n v="28"/>
    <n v="22"/>
    <n v="6"/>
    <n v="41"/>
    <n v="11"/>
    <n v="220"/>
    <n v="57"/>
    <n v="164"/>
    <n v="43"/>
    <n v="172"/>
    <n v="45"/>
    <n v="33150001"/>
    <s v="LISA GIOE"/>
    <s v="237 7TH AVE"/>
    <s v="BROOKLYN"/>
    <n v="7188324333"/>
    <x v="22"/>
    <n v="33"/>
    <n v="1"/>
    <n v="3"/>
    <n v="8"/>
    <n v="24"/>
    <n v="11"/>
    <n v="33"/>
    <n v="7"/>
    <n v="21"/>
    <n v="91"/>
    <n v="23"/>
    <n v="171"/>
    <n v="36"/>
    <n v="21"/>
    <n v="10"/>
    <n v="15"/>
    <n v="4"/>
    <n v="0"/>
    <n v="0"/>
    <n v="0"/>
    <n v="3"/>
    <n v="0"/>
    <n v="1"/>
    <n v="0"/>
  </r>
  <r>
    <n v="162"/>
    <x v="162"/>
    <n v="80.36"/>
    <n v="331600010000"/>
    <s v="NEW YORK CITY GEOGRAPHIC DISTRICT #16"/>
    <x v="162"/>
    <n v="155"/>
    <n v="1.54"/>
    <n v="0"/>
    <n v="650"/>
    <n v="73"/>
    <n v="28"/>
    <n v="3"/>
    <n v="29"/>
    <n v="3"/>
    <n v="8"/>
    <n v="1"/>
    <n v="785"/>
    <n v="88"/>
    <n v="81"/>
    <n v="9"/>
    <n v="7"/>
    <n v="1"/>
    <n v="9"/>
    <n v="1"/>
    <n v="5"/>
    <n v="1"/>
    <n v="208"/>
    <n v="23"/>
    <n v="318"/>
    <n v="36"/>
    <n v="577"/>
    <n v="64"/>
    <n v="678"/>
    <n v="76"/>
    <n v="33160001"/>
    <s v="BERNARD GASSAWAY"/>
    <s v="1700 FULTON ST"/>
    <s v="BROOKLYN"/>
    <n v="7184671700"/>
    <x v="5"/>
    <n v="42"/>
    <n v="0"/>
    <n v="0"/>
    <n v="11"/>
    <n v="26"/>
    <n v="1"/>
    <n v="2"/>
    <n v="25"/>
    <n v="60"/>
    <n v="264"/>
    <n v="17"/>
    <n v="305"/>
    <n v="57"/>
    <n v="19"/>
    <n v="60"/>
    <n v="35"/>
    <n v="17"/>
    <n v="1"/>
    <n v="0"/>
    <n v="0"/>
    <n v="7"/>
    <n v="0"/>
    <n v="1"/>
    <n v="0"/>
  </r>
  <r>
    <n v="163"/>
    <x v="163"/>
    <n v="80"/>
    <n v="331700010000"/>
    <s v="NEW YORK CITY GEOGRAPHIC DISTRICT #17"/>
    <x v="163"/>
    <n v="14"/>
    <n v="3.07"/>
    <n v="1"/>
    <n v="389"/>
    <n v="82"/>
    <n v="40"/>
    <n v="8"/>
    <n v="28"/>
    <n v="6"/>
    <n v="3"/>
    <n v="1"/>
    <n v="402"/>
    <n v="85"/>
    <n v="48"/>
    <n v="10"/>
    <n v="16"/>
    <n v="3"/>
    <n v="4"/>
    <n v="1"/>
    <n v="0"/>
    <n v="0"/>
    <n v="73"/>
    <n v="15"/>
    <n v="237"/>
    <n v="50"/>
    <n v="236"/>
    <n v="50"/>
    <n v="430"/>
    <n v="91"/>
    <n v="33170001"/>
    <s v="ADRIENNE SPENCER"/>
    <s v="655 PARKSIDE AVE"/>
    <s v="BROOKLYN"/>
    <n v="7184626992"/>
    <x v="15"/>
    <n v="34"/>
    <n v="2"/>
    <n v="6"/>
    <n v="4"/>
    <n v="12"/>
    <n v="8"/>
    <n v="24"/>
    <n v="16"/>
    <n v="47"/>
    <n v="67"/>
    <n v="7"/>
    <n v="89"/>
    <n v="8"/>
    <n v="9"/>
    <n v="29"/>
    <n v="13"/>
    <n v="5"/>
    <n v="0"/>
    <n v="0"/>
    <n v="0"/>
    <n v="2"/>
    <n v="0"/>
    <n v="1"/>
    <n v="0"/>
  </r>
  <r>
    <n v="164"/>
    <x v="164"/>
    <n v="81.8"/>
    <n v="331700010000"/>
    <s v="NEW YORK CITY GEOGRAPHIC DISTRICT #17"/>
    <x v="164"/>
    <n v="42"/>
    <n v="3.02"/>
    <n v="1"/>
    <n v="509"/>
    <n v="65"/>
    <n v="19"/>
    <n v="2"/>
    <n v="45"/>
    <n v="6"/>
    <n v="4"/>
    <n v="1"/>
    <n v="694"/>
    <n v="89"/>
    <n v="71"/>
    <n v="9"/>
    <n v="6"/>
    <n v="1"/>
    <n v="7"/>
    <n v="1"/>
    <n v="1"/>
    <n v="0"/>
    <n v="105"/>
    <n v="13"/>
    <n v="409"/>
    <n v="52"/>
    <n v="374"/>
    <n v="48"/>
    <n v="530"/>
    <n v="68"/>
    <n v="33170001"/>
    <s v="SHANNON BURTON"/>
    <s v="400 EMPIRE BLVD"/>
    <s v="BROOKLYN"/>
    <n v="7187741002"/>
    <x v="1"/>
    <n v="48"/>
    <n v="0"/>
    <n v="0"/>
    <n v="3"/>
    <n v="6"/>
    <n v="0"/>
    <n v="0"/>
    <n v="32"/>
    <n v="67"/>
    <n v="135"/>
    <n v="4"/>
    <n v="165"/>
    <n v="11"/>
    <n v="7"/>
    <m/>
    <n v="12"/>
    <n v="5"/>
    <n v="0"/>
    <n v="0"/>
    <n v="0"/>
    <n v="2"/>
    <n v="0"/>
    <n v="1"/>
    <n v="0"/>
  </r>
  <r>
    <n v="165"/>
    <x v="165"/>
    <n v="80.766666666666595"/>
    <n v="331700010000"/>
    <s v="NEW YORK CITY GEOGRAPHIC DISTRICT #17"/>
    <x v="165"/>
    <n v="44"/>
    <n v="3.34"/>
    <n v="1"/>
    <n v="1046"/>
    <n v="88"/>
    <n v="69"/>
    <n v="6"/>
    <n v="221"/>
    <n v="19"/>
    <n v="6"/>
    <n v="1"/>
    <n v="885"/>
    <n v="75"/>
    <n v="276"/>
    <n v="23"/>
    <n v="15"/>
    <n v="1"/>
    <n v="2"/>
    <n v="0"/>
    <n v="0"/>
    <n v="0"/>
    <n v="129"/>
    <n v="11"/>
    <n v="603"/>
    <n v="51"/>
    <n v="581"/>
    <n v="49"/>
    <n v="1117"/>
    <n v="94"/>
    <n v="33170001"/>
    <s v="BERTHE FAUSTIN"/>
    <s v="1100 E NEW YORK AVE"/>
    <s v="BROOKLYN"/>
    <n v="7187560210"/>
    <x v="12"/>
    <n v="72"/>
    <n v="2"/>
    <n v="3"/>
    <n v="8"/>
    <n v="11"/>
    <n v="3"/>
    <n v="4"/>
    <n v="28"/>
    <n v="39"/>
    <n v="233"/>
    <n v="8"/>
    <n v="262"/>
    <n v="33"/>
    <n v="13"/>
    <n v="14"/>
    <n v="12"/>
    <n v="6"/>
    <n v="0"/>
    <n v="0"/>
    <n v="0"/>
    <n v="4"/>
    <n v="0"/>
    <n v="1"/>
    <n v="0"/>
  </r>
  <r>
    <n v="166"/>
    <x v="166"/>
    <n v="80.074074074074005"/>
    <n v="331700010000"/>
    <s v="NEW YORK CITY GEOGRAPHIC DISTRICT #17"/>
    <x v="166"/>
    <n v="24"/>
    <n v="3"/>
    <n v="1"/>
    <n v="438"/>
    <n v="73"/>
    <n v="2"/>
    <n v="0"/>
    <n v="105"/>
    <n v="17"/>
    <n v="3"/>
    <n v="0"/>
    <n v="510"/>
    <n v="85"/>
    <n v="74"/>
    <n v="12"/>
    <n v="6"/>
    <n v="1"/>
    <n v="9"/>
    <n v="1"/>
    <n v="1"/>
    <n v="0"/>
    <n v="157"/>
    <n v="26"/>
    <n v="286"/>
    <n v="47"/>
    <n v="317"/>
    <n v="53"/>
    <n v="440"/>
    <n v="73"/>
    <n v="33170001"/>
    <s v="BENTLY WARRINGTON"/>
    <s v="72 VERONICA PL"/>
    <s v="BROOKLYN"/>
    <n v="7182825230"/>
    <x v="11"/>
    <n v="47"/>
    <n v="0"/>
    <n v="0"/>
    <n v="6"/>
    <n v="13"/>
    <n v="8"/>
    <n v="17"/>
    <n v="14"/>
    <n v="30"/>
    <n v="137"/>
    <n v="7"/>
    <n v="163"/>
    <n v="20"/>
    <n v="12"/>
    <n v="20"/>
    <n v="18"/>
    <n v="4"/>
    <n v="0"/>
    <n v="0"/>
    <n v="0"/>
    <n v="2"/>
    <n v="0"/>
    <n v="1"/>
    <n v="0"/>
  </r>
  <r>
    <n v="167"/>
    <x v="167"/>
    <n v="79.75"/>
    <n v="331700010000"/>
    <s v="NEW YORK CITY GEOGRAPHIC DISTRICT #17"/>
    <x v="167"/>
    <n v="94"/>
    <n v="2.0499999999999998"/>
    <n v="0"/>
    <n v="229"/>
    <n v="69"/>
    <n v="29"/>
    <n v="9"/>
    <n v="12"/>
    <n v="4"/>
    <n v="0"/>
    <n v="0"/>
    <n v="283"/>
    <n v="85"/>
    <n v="36"/>
    <n v="11"/>
    <n v="14"/>
    <n v="4"/>
    <n v="0"/>
    <n v="0"/>
    <n v="0"/>
    <n v="0"/>
    <n v="56"/>
    <n v="17"/>
    <n v="87"/>
    <n v="26"/>
    <n v="246"/>
    <n v="74"/>
    <n v="258"/>
    <n v="77"/>
    <n v="33170001"/>
    <s v="RASHID DAVIS"/>
    <s v="150 ALBANY AVE"/>
    <s v="BROOKLYN"/>
    <n v="7182211593"/>
    <x v="22"/>
    <n v="24"/>
    <n v="0"/>
    <n v="0"/>
    <n v="11"/>
    <n v="46"/>
    <n v="2"/>
    <n v="8"/>
    <n v="7"/>
    <n v="29"/>
    <n v="85"/>
    <n v="12"/>
    <n v="128"/>
    <n v="40"/>
    <n v="31"/>
    <n v="25"/>
    <n v="27"/>
    <n v="2"/>
    <n v="0"/>
    <n v="0"/>
    <n v="0"/>
    <n v="2"/>
    <n v="0"/>
    <n v="1"/>
    <n v="0"/>
  </r>
  <r>
    <n v="168"/>
    <x v="168"/>
    <n v="80.695652173913004"/>
    <n v="331700010000"/>
    <s v="NEW YORK CITY GEOGRAPHIC DISTRICT #17"/>
    <x v="168"/>
    <n v="62"/>
    <n v="2.0299999999999998"/>
    <n v="0"/>
    <n v="391"/>
    <n v="75"/>
    <n v="26"/>
    <n v="5"/>
    <n v="29"/>
    <n v="6"/>
    <n v="1"/>
    <n v="0"/>
    <n v="468"/>
    <n v="89"/>
    <n v="45"/>
    <n v="9"/>
    <n v="3"/>
    <n v="1"/>
    <n v="4"/>
    <n v="1"/>
    <n v="3"/>
    <n v="1"/>
    <n v="88"/>
    <n v="17"/>
    <n v="226"/>
    <n v="43"/>
    <n v="298"/>
    <n v="57"/>
    <n v="417"/>
    <n v="80"/>
    <n v="33170001"/>
    <s v="DORIS UNGER"/>
    <s v="911 FLATBUSH AVE"/>
    <s v="BROOKLYN"/>
    <n v="7185642566"/>
    <x v="10"/>
    <n v="30"/>
    <n v="0"/>
    <n v="0"/>
    <n v="10"/>
    <n v="33"/>
    <n v="7"/>
    <n v="23"/>
    <n v="8"/>
    <n v="27"/>
    <n v="169"/>
    <n v="17"/>
    <n v="197"/>
    <n v="32"/>
    <n v="16"/>
    <n v="56"/>
    <n v="31"/>
    <n v="4"/>
    <n v="0"/>
    <n v="0"/>
    <n v="0"/>
    <n v="3"/>
    <n v="0"/>
    <n v="1"/>
    <n v="0"/>
  </r>
  <r>
    <n v="169"/>
    <x v="169"/>
    <n v="82.545454545454504"/>
    <n v="331700010000"/>
    <s v="NEW YORK CITY GEOGRAPHIC DISTRICT #17"/>
    <x v="169"/>
    <n v="46"/>
    <n v="1.78"/>
    <n v="0"/>
    <n v="211"/>
    <n v="83"/>
    <n v="14"/>
    <n v="6"/>
    <n v="32"/>
    <n v="13"/>
    <n v="0"/>
    <n v="0"/>
    <n v="211"/>
    <n v="83"/>
    <n v="33"/>
    <n v="13"/>
    <n v="6"/>
    <n v="2"/>
    <n v="4"/>
    <n v="2"/>
    <n v="0"/>
    <n v="0"/>
    <n v="46"/>
    <n v="18"/>
    <n v="123"/>
    <n v="48"/>
    <n v="131"/>
    <n v="52"/>
    <n v="225"/>
    <n v="89"/>
    <n v="33170001"/>
    <s v="MICHELLE ROCHON"/>
    <s v="883 CLASSON AVE"/>
    <s v="BROOKLYN"/>
    <n v="7182306300"/>
    <x v="5"/>
    <n v="16"/>
    <n v="1"/>
    <n v="6"/>
    <n v="3"/>
    <n v="19"/>
    <n v="3"/>
    <n v="19"/>
    <n v="6"/>
    <n v="38"/>
    <n v="85"/>
    <n v="11"/>
    <n v="110"/>
    <n v="12"/>
    <n v="11"/>
    <n v="40"/>
    <n v="29"/>
    <n v="2"/>
    <n v="1"/>
    <n v="0"/>
    <n v="0"/>
    <n v="0"/>
    <n v="0"/>
    <n v="1"/>
    <n v="0"/>
  </r>
  <r>
    <n v="170"/>
    <x v="170"/>
    <n v="78.785714285714207"/>
    <n v="331700010000"/>
    <s v="NEW YORK CITY GEOGRAPHIC DISTRICT #17"/>
    <x v="170"/>
    <n v="54"/>
    <n v="1.89"/>
    <n v="0"/>
    <n v="262"/>
    <n v="82"/>
    <n v="17"/>
    <n v="5"/>
    <n v="16"/>
    <n v="5"/>
    <n v="4"/>
    <n v="1"/>
    <n v="278"/>
    <n v="87"/>
    <n v="31"/>
    <n v="10"/>
    <n v="3"/>
    <n v="1"/>
    <n v="4"/>
    <n v="1"/>
    <n v="0"/>
    <n v="0"/>
    <n v="80"/>
    <n v="25"/>
    <n v="149"/>
    <n v="47"/>
    <n v="171"/>
    <n v="53"/>
    <n v="279"/>
    <n v="87"/>
    <n v="33170001"/>
    <s v="JAMES OLEARCHIK"/>
    <s v="600 KINGSTON AVE"/>
    <s v="BROOKLYN"/>
    <n v="7187714865"/>
    <x v="10"/>
    <n v="30"/>
    <n v="0"/>
    <n v="0"/>
    <n v="13"/>
    <n v="43"/>
    <n v="6"/>
    <n v="20"/>
    <n v="9"/>
    <n v="30"/>
    <n v="136"/>
    <n v="27"/>
    <n v="154"/>
    <n v="46"/>
    <n v="30"/>
    <n v="29"/>
    <n v="28"/>
    <n v="4"/>
    <n v="0"/>
    <n v="0"/>
    <n v="0"/>
    <n v="2"/>
    <n v="0"/>
    <n v="1"/>
    <n v="0"/>
  </r>
  <r>
    <n v="171"/>
    <x v="171"/>
    <n v="86.5"/>
    <n v="331700010000"/>
    <s v="NEW YORK CITY GEOGRAPHIC DISTRICT #17"/>
    <x v="171"/>
    <n v="48"/>
    <n v="2.52"/>
    <n v="0"/>
    <n v="334"/>
    <n v="76"/>
    <n v="45"/>
    <n v="10"/>
    <n v="5"/>
    <n v="1"/>
    <n v="0"/>
    <n v="0"/>
    <n v="351"/>
    <n v="80"/>
    <n v="61"/>
    <n v="14"/>
    <n v="19"/>
    <n v="4"/>
    <n v="4"/>
    <n v="1"/>
    <n v="2"/>
    <n v="0"/>
    <n v="39"/>
    <n v="9"/>
    <n v="308"/>
    <n v="70"/>
    <n v="129"/>
    <n v="30"/>
    <n v="379"/>
    <n v="87"/>
    <n v="33170001"/>
    <s v="SEAN RICE"/>
    <s v="600 KINGSTON AVE"/>
    <s v="BROOKLYN"/>
    <n v="7187565325"/>
    <x v="4"/>
    <n v="24"/>
    <n v="0"/>
    <n v="0"/>
    <n v="16"/>
    <n v="67"/>
    <n v="1"/>
    <n v="4"/>
    <n v="14"/>
    <n v="58"/>
    <n v="131"/>
    <n v="23"/>
    <n v="177"/>
    <n v="62"/>
    <n v="35"/>
    <n v="50"/>
    <n v="17"/>
    <n v="2"/>
    <n v="0"/>
    <n v="0"/>
    <n v="0"/>
    <n v="1"/>
    <n v="0"/>
    <n v="1"/>
    <n v="0"/>
  </r>
  <r>
    <n v="172"/>
    <x v="172"/>
    <n v="77.48"/>
    <n v="331700010000"/>
    <s v="NEW YORK CITY GEOGRAPHIC DISTRICT #17"/>
    <x v="172"/>
    <n v="49"/>
    <n v="2.0299999999999998"/>
    <n v="0"/>
    <n v="308"/>
    <n v="77"/>
    <n v="25"/>
    <n v="6"/>
    <n v="0"/>
    <n v="0"/>
    <n v="0"/>
    <n v="0"/>
    <n v="341"/>
    <n v="85"/>
    <n v="56"/>
    <n v="14"/>
    <n v="1"/>
    <n v="0"/>
    <n v="3"/>
    <n v="1"/>
    <n v="0"/>
    <n v="0"/>
    <n v="57"/>
    <n v="14"/>
    <n v="269"/>
    <n v="67"/>
    <n v="132"/>
    <n v="33"/>
    <n v="333"/>
    <n v="83"/>
    <n v="33170001"/>
    <s v="PAMELA RANDAZZO-DORCELY"/>
    <s v="883 CLASSON AVE"/>
    <s v="BROOKLYN"/>
    <n v="7182306250"/>
    <x v="4"/>
    <n v="25"/>
    <n v="0"/>
    <n v="0"/>
    <n v="7"/>
    <n v="28"/>
    <n v="5"/>
    <n v="20"/>
    <n v="12"/>
    <n v="48"/>
    <n v="136"/>
    <n v="12"/>
    <n v="160"/>
    <n v="26"/>
    <n v="16"/>
    <n v="25"/>
    <n v="25"/>
    <n v="2"/>
    <n v="0"/>
    <n v="0"/>
    <n v="0"/>
    <n v="1"/>
    <n v="0"/>
    <n v="1"/>
    <n v="0"/>
  </r>
  <r>
    <n v="173"/>
    <x v="173"/>
    <n v="81.568181818181799"/>
    <n v="331700010000"/>
    <s v="NEW YORK CITY GEOGRAPHIC DISTRICT #17"/>
    <x v="173"/>
    <n v="107"/>
    <n v="2.8899999999999899"/>
    <n v="1"/>
    <n v="786"/>
    <n v="63"/>
    <n v="134"/>
    <n v="11"/>
    <n v="7"/>
    <n v="1"/>
    <n v="2"/>
    <n v="0"/>
    <n v="1152"/>
    <n v="93"/>
    <n v="40"/>
    <n v="3"/>
    <n v="29"/>
    <n v="2"/>
    <n v="4"/>
    <n v="0"/>
    <n v="18"/>
    <n v="1"/>
    <n v="34"/>
    <n v="3"/>
    <n v="677"/>
    <n v="54"/>
    <n v="568"/>
    <n v="46"/>
    <n v="920"/>
    <n v="74"/>
    <n v="33170001"/>
    <s v="MICHAEL WILTSHIRE"/>
    <s v="1186 CARROLL ST"/>
    <s v="BROOKLYN"/>
    <n v="7187035400"/>
    <x v="2"/>
    <n v="56"/>
    <n v="0"/>
    <n v="0"/>
    <n v="8"/>
    <n v="14"/>
    <n v="7"/>
    <n v="13"/>
    <n v="34"/>
    <n v="61"/>
    <n v="328"/>
    <n v="11"/>
    <n v="360"/>
    <n v="48"/>
    <n v="13"/>
    <n v="40"/>
    <n v="10"/>
    <n v="3"/>
    <n v="0"/>
    <n v="0"/>
    <n v="0"/>
    <n v="6"/>
    <n v="0"/>
    <n v="1"/>
    <n v="0"/>
  </r>
  <r>
    <n v="174"/>
    <x v="174"/>
    <n v="80.8"/>
    <n v="331700010000"/>
    <s v="NEW YORK CITY GEOGRAPHIC DISTRICT #17"/>
    <x v="174"/>
    <n v="130"/>
    <n v="2.06"/>
    <n v="0"/>
    <n v="1119"/>
    <n v="74"/>
    <n v="110"/>
    <n v="7"/>
    <n v="162"/>
    <n v="11"/>
    <n v="6"/>
    <n v="0"/>
    <n v="1402"/>
    <n v="92"/>
    <n v="75"/>
    <n v="5"/>
    <n v="25"/>
    <n v="2"/>
    <n v="13"/>
    <n v="1"/>
    <n v="1"/>
    <n v="0"/>
    <n v="229"/>
    <n v="15"/>
    <n v="1126"/>
    <n v="74"/>
    <n v="396"/>
    <n v="26"/>
    <n v="1230"/>
    <n v="81"/>
    <n v="33170001"/>
    <s v="RICHARD FORMAN"/>
    <s v="901 CLASSON AVE"/>
    <s v="BROOKLYN"/>
    <n v="7186364900"/>
    <x v="5"/>
    <n v="78"/>
    <n v="0"/>
    <n v="0"/>
    <n v="19"/>
    <n v="24"/>
    <n v="2"/>
    <n v="3"/>
    <n v="45"/>
    <n v="58"/>
    <n v="355"/>
    <n v="22"/>
    <n v="463"/>
    <n v="97"/>
    <n v="21"/>
    <n v="25"/>
    <n v="21"/>
    <n v="13"/>
    <n v="1"/>
    <n v="0"/>
    <n v="0"/>
    <n v="10"/>
    <n v="0"/>
    <n v="1"/>
    <n v="0"/>
  </r>
  <r>
    <n v="175"/>
    <x v="175"/>
    <n v="80.387096774193495"/>
    <n v="331800010000"/>
    <s v="NEW YORK CITY GEOGRAPHIC DISTRICT #18"/>
    <x v="175"/>
    <n v="7"/>
    <n v="3.39"/>
    <n v="1"/>
    <n v="503"/>
    <n v="71"/>
    <n v="55"/>
    <n v="8"/>
    <n v="31"/>
    <n v="4"/>
    <n v="1"/>
    <n v="0"/>
    <n v="636"/>
    <n v="90"/>
    <n v="50"/>
    <n v="7"/>
    <n v="3"/>
    <n v="0"/>
    <n v="11"/>
    <n v="2"/>
    <n v="5"/>
    <n v="1"/>
    <n v="155"/>
    <n v="22"/>
    <n v="343"/>
    <n v="49"/>
    <n v="363"/>
    <n v="51"/>
    <n v="558"/>
    <n v="79"/>
    <n v="33180001"/>
    <s v="CAROLYN JAMES"/>
    <s v="1001 E 100TH ST"/>
    <s v="BROOKLYN"/>
    <n v="7182514411"/>
    <x v="11"/>
    <n v="46"/>
    <n v="0"/>
    <n v="0"/>
    <n v="9"/>
    <n v="20"/>
    <n v="2"/>
    <n v="4"/>
    <n v="19"/>
    <n v="41"/>
    <n v="127"/>
    <n v="9"/>
    <n v="179"/>
    <n v="35"/>
    <n v="20"/>
    <n v="0"/>
    <n v="14"/>
    <n v="8"/>
    <n v="0"/>
    <n v="0"/>
    <n v="0"/>
    <n v="2"/>
    <n v="0"/>
    <n v="1"/>
    <n v="0"/>
  </r>
  <r>
    <n v="176"/>
    <x v="176"/>
    <n v="80"/>
    <n v="331800010000"/>
    <s v="NEW YORK CITY GEOGRAPHIC DISTRICT #18"/>
    <x v="176"/>
    <n v="11"/>
    <n v="3.09"/>
    <n v="1"/>
    <n v="220"/>
    <n v="90"/>
    <n v="15"/>
    <n v="6"/>
    <n v="26"/>
    <n v="11"/>
    <n v="6"/>
    <n v="2"/>
    <n v="226"/>
    <n v="92"/>
    <n v="9"/>
    <n v="4"/>
    <n v="2"/>
    <n v="1"/>
    <n v="2"/>
    <n v="1"/>
    <n v="0"/>
    <n v="0"/>
    <n v="60"/>
    <n v="24"/>
    <n v="103"/>
    <n v="42"/>
    <n v="142"/>
    <n v="58"/>
    <n v="237"/>
    <n v="97"/>
    <n v="33180001"/>
    <s v="DAVEIDA DANIEL"/>
    <s v="905 WINTHROP ST"/>
    <s v="BROOKLYN"/>
    <n v="7187733059"/>
    <x v="6"/>
    <n v="18"/>
    <n v="0"/>
    <n v="0"/>
    <n v="2"/>
    <n v="11"/>
    <n v="7"/>
    <n v="39"/>
    <n v="4"/>
    <n v="22"/>
    <n v="45"/>
    <n v="22"/>
    <n v="67"/>
    <n v="11"/>
    <n v="16"/>
    <n v="20"/>
    <n v="29"/>
    <n v="2"/>
    <n v="0"/>
    <n v="0"/>
    <n v="0"/>
    <n v="2"/>
    <n v="0"/>
    <n v="1"/>
    <n v="0"/>
  </r>
  <r>
    <n v="177"/>
    <x v="177"/>
    <n v="79.8333333333333"/>
    <n v="331800010000"/>
    <s v="NEW YORK CITY GEOGRAPHIC DISTRICT #18"/>
    <x v="177"/>
    <n v="68"/>
    <n v="1.82"/>
    <n v="0"/>
    <n v="246"/>
    <n v="74"/>
    <n v="18"/>
    <n v="5"/>
    <n v="8"/>
    <n v="2"/>
    <n v="2"/>
    <n v="1"/>
    <n v="300"/>
    <n v="90"/>
    <n v="22"/>
    <n v="7"/>
    <n v="3"/>
    <n v="1"/>
    <n v="3"/>
    <n v="1"/>
    <n v="2"/>
    <n v="1"/>
    <n v="69"/>
    <n v="21"/>
    <n v="149"/>
    <n v="45"/>
    <n v="183"/>
    <n v="55"/>
    <n v="264"/>
    <n v="80"/>
    <n v="33180001"/>
    <s v="MARCEL DEANS"/>
    <s v="6565 FLATLANDS AVE"/>
    <s v="BROOKLYN"/>
    <n v="7189681530"/>
    <x v="4"/>
    <n v="23"/>
    <n v="0"/>
    <n v="0"/>
    <n v="10"/>
    <n v="43"/>
    <n v="6"/>
    <n v="26"/>
    <n v="3"/>
    <n v="13"/>
    <n v="58"/>
    <n v="12"/>
    <n v="103"/>
    <n v="30"/>
    <n v="29"/>
    <n v="27"/>
    <n v="26"/>
    <n v="2"/>
    <n v="1"/>
    <n v="0"/>
    <n v="0"/>
    <n v="3"/>
    <n v="0"/>
    <n v="1"/>
    <n v="0"/>
  </r>
  <r>
    <n v="178"/>
    <x v="178"/>
    <n v="80.789473684210506"/>
    <n v="331800010000"/>
    <s v="NEW YORK CITY GEOGRAPHIC DISTRICT #18"/>
    <x v="178"/>
    <n v="163"/>
    <n v="1.96"/>
    <n v="0"/>
    <n v="243"/>
    <n v="77"/>
    <n v="16"/>
    <n v="5"/>
    <n v="24"/>
    <n v="8"/>
    <n v="2"/>
    <n v="1"/>
    <n v="274"/>
    <n v="86"/>
    <n v="28"/>
    <n v="9"/>
    <n v="4"/>
    <n v="1"/>
    <n v="9"/>
    <n v="3"/>
    <n v="0"/>
    <n v="0"/>
    <n v="69"/>
    <n v="22"/>
    <n v="111"/>
    <n v="35"/>
    <n v="206"/>
    <n v="65"/>
    <n v="259"/>
    <n v="82"/>
    <n v="33180001"/>
    <s v="ADALEZA MICHELENA"/>
    <s v="1600 ROCKAWAY PKWY"/>
    <s v="BROOKLYN"/>
    <n v="7182908760"/>
    <x v="5"/>
    <n v="25"/>
    <n v="1"/>
    <n v="4"/>
    <n v="10"/>
    <n v="40"/>
    <n v="6"/>
    <n v="24"/>
    <n v="8"/>
    <n v="32"/>
    <n v="92"/>
    <n v="13"/>
    <n v="143"/>
    <n v="40"/>
    <n v="28"/>
    <n v="36"/>
    <n v="24"/>
    <n v="1"/>
    <n v="0"/>
    <n v="0"/>
    <n v="0"/>
    <n v="2"/>
    <n v="0"/>
    <n v="1"/>
    <n v="0"/>
  </r>
  <r>
    <n v="179"/>
    <x v="179"/>
    <n v="85.952380952380906"/>
    <n v="331800010000"/>
    <s v="NEW YORK CITY GEOGRAPHIC DISTRICT #18"/>
    <x v="179"/>
    <n v="65"/>
    <n v="1.56"/>
    <n v="0"/>
    <n v="224"/>
    <n v="75"/>
    <n v="25"/>
    <n v="8"/>
    <n v="19"/>
    <n v="6"/>
    <n v="0"/>
    <n v="0"/>
    <n v="274"/>
    <n v="92"/>
    <n v="22"/>
    <n v="7"/>
    <n v="2"/>
    <n v="1"/>
    <n v="1"/>
    <n v="0"/>
    <n v="0"/>
    <n v="0"/>
    <n v="77"/>
    <n v="26"/>
    <n v="141"/>
    <n v="47"/>
    <n v="158"/>
    <n v="53"/>
    <n v="249"/>
    <n v="83"/>
    <n v="33180001"/>
    <s v="DIANE VARANO"/>
    <s v="5800 TILDEN AVE"/>
    <s v="BROOKLYN"/>
    <n v="7189686630"/>
    <x v="5"/>
    <n v="26"/>
    <n v="1"/>
    <n v="4"/>
    <n v="3"/>
    <n v="12"/>
    <n v="4"/>
    <n v="15"/>
    <n v="8"/>
    <n v="31"/>
    <n v="102"/>
    <n v="11"/>
    <n v="125"/>
    <n v="17"/>
    <n v="14"/>
    <n v="13"/>
    <n v="8"/>
    <n v="2"/>
    <n v="0"/>
    <n v="0"/>
    <n v="0"/>
    <n v="2"/>
    <n v="0"/>
    <n v="1"/>
    <n v="0"/>
  </r>
  <r>
    <n v="180"/>
    <x v="180"/>
    <n v="72"/>
    <n v="331800010000"/>
    <s v="NEW YORK CITY GEOGRAPHIC DISTRICT #18"/>
    <x v="180"/>
    <n v="71"/>
    <n v="1.55"/>
    <n v="0"/>
    <n v="229"/>
    <n v="75"/>
    <n v="16"/>
    <n v="5"/>
    <n v="30"/>
    <n v="10"/>
    <n v="2"/>
    <n v="1"/>
    <n v="247"/>
    <n v="81"/>
    <n v="30"/>
    <n v="10"/>
    <n v="9"/>
    <n v="3"/>
    <n v="12"/>
    <n v="4"/>
    <n v="4"/>
    <n v="1"/>
    <n v="57"/>
    <n v="19"/>
    <n v="109"/>
    <n v="36"/>
    <n v="195"/>
    <n v="64"/>
    <n v="245"/>
    <n v="81"/>
    <n v="33180001"/>
    <s v="STEVE DORCELY"/>
    <s v="1600 ROCKAWAY PKWY"/>
    <s v="BROOKLYN"/>
    <n v="7182908720"/>
    <x v="5"/>
    <n v="18"/>
    <n v="0"/>
    <n v="0"/>
    <n v="1"/>
    <n v="6"/>
    <n v="2"/>
    <n v="11"/>
    <n v="6"/>
    <n v="33"/>
    <n v="69"/>
    <n v="7"/>
    <n v="86"/>
    <n v="6"/>
    <n v="7"/>
    <n v="14"/>
    <n v="18"/>
    <n v="1"/>
    <n v="0"/>
    <n v="0"/>
    <n v="0"/>
    <n v="2"/>
    <n v="0"/>
    <n v="1"/>
    <n v="0"/>
  </r>
  <r>
    <n v="181"/>
    <x v="181"/>
    <n v="80.294117647058798"/>
    <n v="331900010000"/>
    <s v="NEW YORK CITY GEOGRAPHIC DISTRICT #19"/>
    <x v="181"/>
    <n v="34"/>
    <n v="3.24"/>
    <n v="1"/>
    <n v="436"/>
    <n v="90"/>
    <n v="15"/>
    <n v="3"/>
    <n v="57"/>
    <n v="12"/>
    <n v="8"/>
    <n v="2"/>
    <n v="226"/>
    <n v="47"/>
    <n v="170"/>
    <n v="35"/>
    <n v="71"/>
    <n v="15"/>
    <n v="10"/>
    <n v="2"/>
    <n v="0"/>
    <n v="0"/>
    <n v="118"/>
    <n v="24"/>
    <n v="238"/>
    <n v="49"/>
    <n v="247"/>
    <n v="51"/>
    <n v="451"/>
    <n v="93"/>
    <n v="33190001"/>
    <s v="LISA ANN HERMANN"/>
    <s v="370 FOUNTAIN AVE"/>
    <s v="BROOKLYN"/>
    <n v="7186479050"/>
    <x v="1"/>
    <n v="37"/>
    <n v="0"/>
    <n v="0"/>
    <n v="9"/>
    <n v="24"/>
    <n v="2"/>
    <n v="5"/>
    <n v="22"/>
    <n v="59"/>
    <n v="109"/>
    <n v="25"/>
    <n v="139"/>
    <n v="38"/>
    <n v="27"/>
    <n v="0"/>
    <n v="14"/>
    <n v="6"/>
    <n v="0"/>
    <n v="0"/>
    <n v="0"/>
    <n v="2"/>
    <n v="0"/>
    <n v="1"/>
    <n v="0"/>
  </r>
  <r>
    <n v="182"/>
    <x v="182"/>
    <n v="84.6944444444444"/>
    <n v="331900010000"/>
    <s v="NEW YORK CITY GEOGRAPHIC DISTRICT #19"/>
    <x v="182"/>
    <n v="58"/>
    <n v="3.51"/>
    <n v="1"/>
    <n v="626"/>
    <n v="87"/>
    <n v="35"/>
    <n v="5"/>
    <n v="52"/>
    <n v="7"/>
    <n v="5"/>
    <n v="1"/>
    <n v="415"/>
    <n v="58"/>
    <n v="226"/>
    <n v="31"/>
    <n v="68"/>
    <n v="9"/>
    <n v="5"/>
    <n v="1"/>
    <n v="1"/>
    <n v="0"/>
    <n v="125"/>
    <n v="17"/>
    <n v="360"/>
    <n v="50"/>
    <n v="360"/>
    <n v="50"/>
    <n v="661"/>
    <n v="92"/>
    <n v="33190001"/>
    <s v="GLORIA WILLIAMS-NANDAN"/>
    <s v="301 VERMONT ST"/>
    <s v="BROOKLYN"/>
    <n v="7184986562"/>
    <x v="11"/>
    <n v="41"/>
    <n v="0"/>
    <n v="0"/>
    <n v="6"/>
    <n v="15"/>
    <n v="2"/>
    <n v="5"/>
    <n v="18"/>
    <n v="44"/>
    <n v="117"/>
    <n v="9"/>
    <n v="141"/>
    <n v="14"/>
    <n v="10"/>
    <n v="0"/>
    <n v="28"/>
    <n v="5"/>
    <n v="0"/>
    <n v="0"/>
    <n v="0"/>
    <n v="3"/>
    <n v="0"/>
    <n v="1"/>
    <n v="0"/>
  </r>
  <r>
    <n v="183"/>
    <x v="183"/>
    <n v="86.8333333333333"/>
    <n v="331900010000"/>
    <s v="NEW YORK CITY GEOGRAPHIC DISTRICT #19"/>
    <x v="183"/>
    <n v="44"/>
    <n v="3.1799999999999899"/>
    <n v="1"/>
    <n v="230"/>
    <n v="77"/>
    <n v="25"/>
    <n v="8"/>
    <n v="8"/>
    <n v="3"/>
    <n v="1"/>
    <n v="0"/>
    <n v="200"/>
    <n v="67"/>
    <n v="70"/>
    <n v="24"/>
    <n v="25"/>
    <n v="8"/>
    <n v="1"/>
    <n v="0"/>
    <n v="0"/>
    <n v="0"/>
    <n v="43"/>
    <n v="14"/>
    <n v="169"/>
    <n v="57"/>
    <n v="128"/>
    <n v="43"/>
    <n v="255"/>
    <n v="86"/>
    <n v="33190001"/>
    <s v="YOLANDA MARTIN"/>
    <s v="1400 PENNSYLVANIA AVE"/>
    <s v="BROOKLYN"/>
    <n v="7186424305"/>
    <x v="6"/>
    <n v="21"/>
    <n v="0"/>
    <n v="0"/>
    <n v="6"/>
    <n v="29"/>
    <n v="6"/>
    <n v="29"/>
    <n v="5"/>
    <n v="24"/>
    <n v="67"/>
    <n v="21"/>
    <n v="77"/>
    <n v="16"/>
    <n v="21"/>
    <n v="0"/>
    <n v="16"/>
    <n v="2"/>
    <n v="0"/>
    <n v="0"/>
    <n v="0"/>
    <n v="1"/>
    <n v="0"/>
    <n v="1"/>
    <n v="0"/>
  </r>
  <r>
    <n v="184"/>
    <x v="184"/>
    <n v="67.9444444444444"/>
    <n v="331900010000"/>
    <s v="NEW YORK CITY GEOGRAPHIC DISTRICT #19"/>
    <x v="184"/>
    <n v="31"/>
    <n v="2.2400000000000002"/>
    <n v="0"/>
    <n v="370"/>
    <n v="73"/>
    <n v="28"/>
    <n v="6"/>
    <n v="9"/>
    <n v="2"/>
    <n v="4"/>
    <n v="1"/>
    <n v="357"/>
    <n v="71"/>
    <n v="126"/>
    <n v="25"/>
    <n v="5"/>
    <n v="1"/>
    <n v="6"/>
    <n v="1"/>
    <n v="6"/>
    <n v="1"/>
    <n v="83"/>
    <n v="16"/>
    <n v="342"/>
    <n v="68"/>
    <n v="162"/>
    <n v="32"/>
    <n v="398"/>
    <n v="79"/>
    <n v="33190001"/>
    <s v="COURTNEY WINKFIELD"/>
    <s v="1065 ELTON ST"/>
    <s v="BROOKLYN"/>
    <n v="7183881194"/>
    <x v="23"/>
    <n v="33"/>
    <n v="0"/>
    <n v="0"/>
    <n v="19"/>
    <n v="58"/>
    <n v="9"/>
    <n v="27"/>
    <n v="9"/>
    <n v="27"/>
    <n v="110"/>
    <n v="23"/>
    <n v="161"/>
    <n v="56"/>
    <n v="35"/>
    <n v="14"/>
    <n v="21"/>
    <n v="3"/>
    <n v="0"/>
    <n v="0"/>
    <n v="0"/>
    <n v="2"/>
    <n v="0"/>
    <n v="1"/>
    <n v="0"/>
  </r>
  <r>
    <n v="185"/>
    <x v="185"/>
    <n v="78.6111111111111"/>
    <n v="331900010000"/>
    <s v="NEW YORK CITY GEOGRAPHIC DISTRICT #19"/>
    <x v="185"/>
    <n v="58"/>
    <n v="1.39"/>
    <n v="0"/>
    <n v="295"/>
    <n v="92"/>
    <n v="5"/>
    <n v="2"/>
    <n v="299"/>
    <n v="93"/>
    <n v="0"/>
    <n v="0"/>
    <n v="0"/>
    <n v="0"/>
    <n v="320"/>
    <n v="100"/>
    <n v="0"/>
    <n v="0"/>
    <n v="1"/>
    <n v="0"/>
    <n v="0"/>
    <n v="0"/>
    <n v="7"/>
    <n v="2"/>
    <n v="151"/>
    <n v="47"/>
    <n v="170"/>
    <n v="53"/>
    <n v="300"/>
    <n v="93"/>
    <n v="33190001"/>
    <s v="ALEXANDRA HERNANDEZ"/>
    <s v="999 JAMAICA AVE-RM 436"/>
    <s v="BROOKLYN"/>
    <n v="7188272796"/>
    <x v="4"/>
    <n v="27"/>
    <n v="1"/>
    <n v="4"/>
    <n v="14"/>
    <n v="52"/>
    <n v="3"/>
    <n v="11"/>
    <n v="13"/>
    <n v="48"/>
    <n v="149"/>
    <n v="33"/>
    <n v="190"/>
    <n v="60"/>
    <n v="32"/>
    <n v="0"/>
    <n v="5"/>
    <n v="3"/>
    <n v="0"/>
    <n v="0"/>
    <n v="0"/>
    <n v="2"/>
    <n v="0"/>
    <n v="1"/>
    <n v="0"/>
  </r>
  <r>
    <n v="186"/>
    <x v="186"/>
    <n v="81.702127659574401"/>
    <n v="331900010000"/>
    <s v="NEW YORK CITY GEOGRAPHIC DISTRICT #19"/>
    <x v="186"/>
    <n v="258"/>
    <n v="1.7999999999999901"/>
    <n v="0"/>
    <n v="809"/>
    <n v="70"/>
    <n v="49"/>
    <n v="4"/>
    <n v="48"/>
    <n v="4"/>
    <n v="11"/>
    <n v="1"/>
    <n v="760"/>
    <n v="66"/>
    <n v="292"/>
    <n v="25"/>
    <n v="71"/>
    <n v="6"/>
    <n v="15"/>
    <n v="1"/>
    <n v="1"/>
    <n v="0"/>
    <n v="243"/>
    <n v="21"/>
    <n v="169"/>
    <n v="15"/>
    <n v="981"/>
    <n v="85"/>
    <n v="859"/>
    <n v="75"/>
    <n v="33190001"/>
    <s v="MARLON BYNUM"/>
    <s v="1 WELLS ST"/>
    <s v="BROOKLYN"/>
    <n v="7186475204"/>
    <x v="5"/>
    <n v="63"/>
    <n v="0"/>
    <n v="0"/>
    <n v="6"/>
    <n v="10"/>
    <n v="1"/>
    <n v="2"/>
    <n v="44"/>
    <n v="70"/>
    <n v="163"/>
    <n v="6"/>
    <n v="232"/>
    <n v="16"/>
    <n v="7"/>
    <n v="67"/>
    <n v="17"/>
    <n v="9"/>
    <n v="0"/>
    <n v="0"/>
    <n v="0"/>
    <n v="6"/>
    <n v="0"/>
    <n v="1"/>
    <n v="0"/>
  </r>
  <r>
    <n v="187"/>
    <x v="187"/>
    <n v="81.523809523809504"/>
    <n v="331900010000"/>
    <s v="NEW YORK CITY GEOGRAPHIC DISTRICT #19"/>
    <x v="187"/>
    <n v="53"/>
    <n v="1.83"/>
    <n v="0"/>
    <n v="315"/>
    <n v="85"/>
    <n v="12"/>
    <n v="3"/>
    <n v="82"/>
    <n v="22"/>
    <n v="3"/>
    <n v="1"/>
    <n v="61"/>
    <n v="16"/>
    <n v="268"/>
    <n v="72"/>
    <n v="23"/>
    <n v="6"/>
    <n v="15"/>
    <n v="4"/>
    <n v="0"/>
    <n v="0"/>
    <n v="59"/>
    <n v="16"/>
    <n v="170"/>
    <n v="46"/>
    <n v="200"/>
    <n v="54"/>
    <n v="327"/>
    <n v="88"/>
    <n v="33190001"/>
    <s v="AMY YAGER"/>
    <s v="999 JAMAICA AVE"/>
    <s v="BROOKLYN"/>
    <n v="7186471672"/>
    <x v="5"/>
    <n v="26"/>
    <n v="0"/>
    <n v="0"/>
    <n v="2"/>
    <n v="8"/>
    <n v="3"/>
    <n v="12"/>
    <n v="6"/>
    <n v="23"/>
    <n v="91"/>
    <n v="9"/>
    <n v="138"/>
    <n v="9"/>
    <n v="7"/>
    <n v="40"/>
    <n v="27"/>
    <n v="3"/>
    <n v="0"/>
    <n v="0"/>
    <n v="0"/>
    <n v="3"/>
    <n v="0"/>
    <n v="1"/>
    <n v="0"/>
  </r>
  <r>
    <n v="188"/>
    <x v="188"/>
    <n v="87.190476190476105"/>
    <n v="332000010000"/>
    <s v="NEW YORK CITY GEOGRAPHIC DISTRICT #20"/>
    <x v="188"/>
    <n v="57"/>
    <n v="3.41"/>
    <n v="1"/>
    <n v="1111"/>
    <n v="86"/>
    <n v="63"/>
    <n v="5"/>
    <n v="344"/>
    <n v="27"/>
    <n v="0"/>
    <n v="0"/>
    <n v="336"/>
    <n v="26"/>
    <n v="407"/>
    <n v="32"/>
    <n v="380"/>
    <n v="30"/>
    <n v="162"/>
    <n v="13"/>
    <n v="2"/>
    <n v="0"/>
    <n v="228"/>
    <n v="18"/>
    <n v="623"/>
    <n v="48"/>
    <n v="664"/>
    <n v="52"/>
    <n v="1174"/>
    <n v="91"/>
    <n v="33200001"/>
    <s v="BARRY KEVORKIAN"/>
    <s v="700 CORTELYOU RD"/>
    <s v="BROOKLYN"/>
    <n v="7189415450"/>
    <x v="1"/>
    <n v="93"/>
    <n v="2"/>
    <n v="2"/>
    <n v="4"/>
    <n v="4"/>
    <n v="7"/>
    <n v="8"/>
    <n v="45"/>
    <n v="48"/>
    <n v="225"/>
    <n v="7"/>
    <n v="318"/>
    <n v="17"/>
    <n v="5"/>
    <n v="0"/>
    <n v="2"/>
    <n v="9"/>
    <n v="1"/>
    <n v="0"/>
    <n v="0"/>
    <n v="4"/>
    <n v="0"/>
    <n v="1"/>
    <n v="0"/>
  </r>
  <r>
    <n v="189"/>
    <x v="189"/>
    <n v="85.245614035087698"/>
    <n v="332000010000"/>
    <s v="NEW YORK CITY GEOGRAPHIC DISTRICT #20"/>
    <x v="189"/>
    <n v="60"/>
    <n v="3.44"/>
    <n v="1"/>
    <n v="666"/>
    <n v="57"/>
    <n v="121"/>
    <n v="10"/>
    <n v="119"/>
    <n v="10"/>
    <n v="2"/>
    <n v="0"/>
    <n v="48"/>
    <n v="4"/>
    <n v="315"/>
    <n v="27"/>
    <n v="218"/>
    <n v="19"/>
    <n v="572"/>
    <n v="49"/>
    <n v="22"/>
    <n v="2"/>
    <n v="161"/>
    <n v="14"/>
    <n v="550"/>
    <n v="47"/>
    <n v="627"/>
    <n v="53"/>
    <n v="787"/>
    <n v="67"/>
    <n v="33200001"/>
    <s v="MARIE DIBELLA"/>
    <s v="9115 5TH AVE"/>
    <s v="BROOKLYN"/>
    <n v="7188364630"/>
    <x v="12"/>
    <n v="70"/>
    <n v="0"/>
    <n v="0"/>
    <n v="4"/>
    <n v="6"/>
    <n v="4"/>
    <n v="6"/>
    <n v="32"/>
    <n v="46"/>
    <n v="276"/>
    <n v="5"/>
    <n v="378"/>
    <n v="26"/>
    <n v="7"/>
    <n v="0"/>
    <n v="9"/>
    <n v="8"/>
    <n v="0"/>
    <n v="0"/>
    <n v="0"/>
    <n v="3"/>
    <n v="0"/>
    <n v="1"/>
    <n v="0"/>
  </r>
  <r>
    <n v="190"/>
    <x v="190"/>
    <n v="91.8536585365853"/>
    <n v="332000010000"/>
    <s v="NEW YORK CITY GEOGRAPHIC DISTRICT #20"/>
    <x v="190"/>
    <n v="24"/>
    <n v="3.96"/>
    <n v="1"/>
    <n v="493"/>
    <n v="79"/>
    <n v="42"/>
    <n v="7"/>
    <n v="112"/>
    <n v="18"/>
    <n v="0"/>
    <n v="0"/>
    <n v="6"/>
    <n v="1"/>
    <n v="189"/>
    <n v="30"/>
    <n v="180"/>
    <n v="29"/>
    <n v="243"/>
    <n v="39"/>
    <n v="3"/>
    <n v="0"/>
    <n v="146"/>
    <n v="24"/>
    <n v="282"/>
    <n v="45"/>
    <n v="339"/>
    <n v="55"/>
    <n v="535"/>
    <n v="86"/>
    <n v="33200001"/>
    <s v="MARYANN WASMUTH"/>
    <s v="109 BAY 14TH ST"/>
    <s v="BROOKLYN"/>
    <n v="7182369003"/>
    <x v="24"/>
    <n v="44"/>
    <n v="0"/>
    <n v="0"/>
    <n v="1"/>
    <n v="2"/>
    <n v="1"/>
    <n v="2"/>
    <n v="32"/>
    <n v="73"/>
    <n v="72"/>
    <n v="4"/>
    <n v="99"/>
    <n v="3"/>
    <n v="3"/>
    <n v="0"/>
    <n v="9"/>
    <n v="8"/>
    <n v="0"/>
    <n v="0"/>
    <n v="0"/>
    <n v="1"/>
    <n v="0"/>
    <n v="1"/>
    <n v="0"/>
  </r>
  <r>
    <n v="191"/>
    <x v="191"/>
    <n v="87.0625"/>
    <n v="332000010000"/>
    <s v="NEW YORK CITY GEOGRAPHIC DISTRICT #20"/>
    <x v="191"/>
    <n v="29"/>
    <n v="3.79"/>
    <n v="1"/>
    <n v="859"/>
    <n v="79"/>
    <n v="84"/>
    <n v="8"/>
    <n v="268"/>
    <n v="24"/>
    <n v="3"/>
    <n v="0"/>
    <n v="15"/>
    <n v="1"/>
    <n v="245"/>
    <n v="22"/>
    <n v="475"/>
    <n v="43"/>
    <n v="346"/>
    <n v="32"/>
    <n v="10"/>
    <n v="1"/>
    <n v="172"/>
    <n v="16"/>
    <n v="486"/>
    <n v="44"/>
    <n v="608"/>
    <n v="56"/>
    <n v="944"/>
    <n v="86"/>
    <n v="33200001"/>
    <s v="GARY WILLIAMS"/>
    <s v="5601 16TH AVE"/>
    <s v="BROOKLYN"/>
    <n v="7188518070"/>
    <x v="0"/>
    <n v="86"/>
    <n v="0"/>
    <n v="0"/>
    <n v="8"/>
    <n v="9"/>
    <n v="6"/>
    <n v="7"/>
    <n v="47"/>
    <n v="55"/>
    <n v="242"/>
    <n v="10"/>
    <n v="344"/>
    <n v="34"/>
    <n v="10"/>
    <n v="0"/>
    <n v="13"/>
    <n v="9"/>
    <n v="0"/>
    <n v="0"/>
    <n v="0"/>
    <n v="4"/>
    <n v="0"/>
    <n v="1"/>
    <n v="0"/>
  </r>
  <r>
    <n v="192"/>
    <x v="192"/>
    <n v="86.28125"/>
    <n v="332000010000"/>
    <s v="NEW YORK CITY GEOGRAPHIC DISTRICT #20"/>
    <x v="192"/>
    <n v="17"/>
    <n v="3.24"/>
    <n v="1"/>
    <n v="399"/>
    <n v="70"/>
    <n v="4"/>
    <n v="1"/>
    <n v="179"/>
    <n v="31"/>
    <n v="1"/>
    <n v="0"/>
    <n v="16"/>
    <n v="3"/>
    <n v="288"/>
    <n v="50"/>
    <n v="128"/>
    <n v="22"/>
    <n v="139"/>
    <n v="24"/>
    <n v="0"/>
    <n v="0"/>
    <n v="139"/>
    <n v="24"/>
    <n v="269"/>
    <n v="47"/>
    <n v="303"/>
    <n v="53"/>
    <n v="403"/>
    <n v="70"/>
    <n v="33200001"/>
    <s v="LISET ISAAC"/>
    <s v="4715 18TH AVE"/>
    <s v="BROOKLYN"/>
    <n v="7186333061"/>
    <x v="0"/>
    <n v="56"/>
    <n v="1"/>
    <n v="2"/>
    <n v="2"/>
    <n v="4"/>
    <n v="5"/>
    <n v="9"/>
    <n v="34"/>
    <n v="61"/>
    <n v="93"/>
    <n v="1"/>
    <n v="153"/>
    <n v="3"/>
    <n v="2"/>
    <n v="40"/>
    <n v="18"/>
    <n v="7"/>
    <n v="0"/>
    <n v="0"/>
    <n v="0"/>
    <n v="1"/>
    <n v="0"/>
    <n v="1"/>
    <n v="0"/>
  </r>
  <r>
    <n v="193"/>
    <x v="193"/>
    <n v="86.782051282051199"/>
    <n v="332000010000"/>
    <s v="NEW YORK CITY GEOGRAPHIC DISTRICT #20"/>
    <x v="193"/>
    <n v="235"/>
    <n v="3.91"/>
    <n v="1"/>
    <n v="899"/>
    <n v="63"/>
    <n v="176"/>
    <n v="12"/>
    <n v="131"/>
    <n v="9"/>
    <n v="2"/>
    <n v="0"/>
    <n v="11"/>
    <n v="1"/>
    <n v="190"/>
    <n v="13"/>
    <n v="665"/>
    <n v="46"/>
    <n v="563"/>
    <n v="39"/>
    <n v="3"/>
    <n v="0"/>
    <n v="165"/>
    <n v="12"/>
    <n v="695"/>
    <n v="48"/>
    <n v="739"/>
    <n v="52"/>
    <n v="1075"/>
    <n v="75"/>
    <n v="33200001"/>
    <s v="ROBERT CIULLA"/>
    <s v="8010 12TH AVE"/>
    <s v="BROOKLYN"/>
    <n v="7188339363"/>
    <x v="11"/>
    <n v="84"/>
    <n v="0"/>
    <n v="0"/>
    <n v="1"/>
    <n v="1"/>
    <n v="3"/>
    <n v="4"/>
    <n v="60"/>
    <n v="71"/>
    <n v="254"/>
    <n v="2"/>
    <n v="336"/>
    <n v="6"/>
    <n v="2"/>
    <n v="0"/>
    <n v="6"/>
    <n v="8"/>
    <n v="0"/>
    <n v="0"/>
    <n v="0"/>
    <n v="3"/>
    <n v="0"/>
    <n v="1"/>
    <n v="0"/>
  </r>
  <r>
    <n v="194"/>
    <x v="194"/>
    <n v="85.525641025640994"/>
    <n v="332000010000"/>
    <s v="NEW YORK CITY GEOGRAPHIC DISTRICT #20"/>
    <x v="194"/>
    <n v="140"/>
    <n v="3.47"/>
    <n v="1"/>
    <n v="1067"/>
    <n v="77"/>
    <n v="6"/>
    <n v="0"/>
    <n v="523"/>
    <n v="38"/>
    <n v="0"/>
    <n v="0"/>
    <n v="22"/>
    <n v="2"/>
    <n v="628"/>
    <n v="45"/>
    <n v="646"/>
    <n v="47"/>
    <n v="92"/>
    <n v="7"/>
    <n v="1"/>
    <n v="0"/>
    <n v="207"/>
    <n v="15"/>
    <n v="628"/>
    <n v="45"/>
    <n v="761"/>
    <n v="55"/>
    <n v="1075"/>
    <n v="77"/>
    <n v="33200001"/>
    <s v="LORETTA WITEK"/>
    <s v="4812 9TH AVE"/>
    <s v="BROOKLYN"/>
    <n v="7186338200"/>
    <x v="11"/>
    <n v="99"/>
    <n v="0"/>
    <n v="0"/>
    <n v="7"/>
    <n v="7"/>
    <n v="15"/>
    <n v="15"/>
    <n v="40"/>
    <n v="40"/>
    <n v="261"/>
    <n v="10"/>
    <n v="384"/>
    <n v="29"/>
    <n v="8"/>
    <n v="7"/>
    <n v="8"/>
    <n v="8"/>
    <n v="0"/>
    <n v="0"/>
    <n v="0"/>
    <n v="3"/>
    <n v="0"/>
    <n v="1"/>
    <n v="0"/>
  </r>
  <r>
    <n v="195"/>
    <x v="195"/>
    <n v="85.936507936507894"/>
    <n v="332000010000"/>
    <s v="NEW YORK CITY GEOGRAPHIC DISTRICT #20"/>
    <x v="195"/>
    <n v="57"/>
    <n v="3.48"/>
    <n v="1"/>
    <n v="854"/>
    <n v="91"/>
    <n v="32"/>
    <n v="3"/>
    <n v="350"/>
    <n v="37"/>
    <n v="2"/>
    <n v="0"/>
    <n v="75"/>
    <n v="8"/>
    <n v="261"/>
    <n v="28"/>
    <n v="508"/>
    <n v="54"/>
    <n v="94"/>
    <n v="10"/>
    <n v="0"/>
    <n v="0"/>
    <n v="138"/>
    <n v="15"/>
    <n v="464"/>
    <n v="49"/>
    <n v="476"/>
    <n v="51"/>
    <n v="886"/>
    <n v="94"/>
    <n v="33200001"/>
    <s v="ANDREW FRANK"/>
    <s v="4200 16TH AVE"/>
    <s v="BROOKLYN"/>
    <n v="7184380155"/>
    <x v="1"/>
    <n v="64"/>
    <n v="0"/>
    <n v="0"/>
    <n v="14"/>
    <n v="22"/>
    <n v="7"/>
    <n v="11"/>
    <n v="37"/>
    <n v="58"/>
    <n v="168"/>
    <n v="18"/>
    <n v="236"/>
    <n v="46"/>
    <n v="19"/>
    <n v="0"/>
    <n v="11"/>
    <n v="5"/>
    <n v="0"/>
    <n v="0"/>
    <n v="0"/>
    <n v="2"/>
    <n v="0"/>
    <n v="1"/>
    <n v="0"/>
  </r>
  <r>
    <n v="196"/>
    <x v="196"/>
    <n v="86.341772151898695"/>
    <n v="332000010000"/>
    <s v="NEW YORK CITY GEOGRAPHIC DISTRICT #20"/>
    <x v="196"/>
    <n v="88"/>
    <n v="3.98"/>
    <n v="1"/>
    <n v="1100"/>
    <n v="84"/>
    <n v="100"/>
    <n v="8"/>
    <n v="389"/>
    <n v="30"/>
    <n v="1"/>
    <n v="0"/>
    <n v="8"/>
    <n v="1"/>
    <n v="344"/>
    <n v="26"/>
    <n v="757"/>
    <n v="58"/>
    <n v="197"/>
    <n v="15"/>
    <n v="1"/>
    <n v="0"/>
    <n v="191"/>
    <n v="15"/>
    <n v="610"/>
    <n v="47"/>
    <n v="698"/>
    <n v="53"/>
    <n v="1201"/>
    <n v="92"/>
    <n v="33200001"/>
    <s v="EDWIN HERNANDEZ"/>
    <s v="6500 16TH AVE"/>
    <s v="BROOKLYN"/>
    <n v="7182568218"/>
    <x v="1"/>
    <n v="89"/>
    <n v="1"/>
    <n v="1"/>
    <n v="7"/>
    <n v="8"/>
    <n v="6"/>
    <n v="7"/>
    <n v="54"/>
    <n v="61"/>
    <n v="234"/>
    <n v="5"/>
    <n v="344"/>
    <n v="19"/>
    <n v="6"/>
    <n v="20"/>
    <n v="16"/>
    <n v="10"/>
    <n v="0"/>
    <n v="0"/>
    <n v="0"/>
    <n v="4"/>
    <n v="0"/>
    <n v="1"/>
    <n v="0"/>
  </r>
  <r>
    <n v="197"/>
    <x v="197"/>
    <n v="86.25"/>
    <n v="332000010000"/>
    <s v="NEW YORK CITY GEOGRAPHIC DISTRICT #20"/>
    <x v="197"/>
    <n v="32"/>
    <n v="3.46"/>
    <n v="1"/>
    <n v="502"/>
    <n v="45"/>
    <n v="108"/>
    <n v="10"/>
    <n v="103"/>
    <n v="9"/>
    <n v="4"/>
    <n v="0"/>
    <n v="7"/>
    <n v="1"/>
    <n v="127"/>
    <n v="11"/>
    <n v="562"/>
    <n v="51"/>
    <n v="405"/>
    <n v="36"/>
    <n v="7"/>
    <n v="1"/>
    <n v="154"/>
    <n v="14"/>
    <n v="542"/>
    <n v="49"/>
    <n v="570"/>
    <n v="51"/>
    <n v="610"/>
    <n v="55"/>
    <n v="33200001"/>
    <s v="ROBERT ZAPPULLA"/>
    <s v="1400 BENSON AVE"/>
    <s v="BROOKLYN"/>
    <n v="7182365447"/>
    <x v="7"/>
    <n v="66"/>
    <n v="0"/>
    <n v="0"/>
    <n v="0"/>
    <n v="0"/>
    <n v="1"/>
    <n v="2"/>
    <n v="32"/>
    <n v="48"/>
    <n v="177"/>
    <n v="0"/>
    <n v="203"/>
    <n v="0"/>
    <n v="0"/>
    <n v="20"/>
    <n v="13"/>
    <n v="4"/>
    <n v="1"/>
    <n v="0"/>
    <n v="0"/>
    <n v="1"/>
    <n v="1"/>
    <n v="1"/>
    <n v="0"/>
  </r>
  <r>
    <n v="198"/>
    <x v="198"/>
    <n v="91.268292682926798"/>
    <n v="332000010000"/>
    <s v="NEW YORK CITY GEOGRAPHIC DISTRICT #20"/>
    <x v="198"/>
    <n v="137"/>
    <n v="3.95"/>
    <n v="1"/>
    <n v="1053"/>
    <n v="74"/>
    <n v="101"/>
    <n v="7"/>
    <n v="213"/>
    <n v="15"/>
    <n v="1"/>
    <n v="0"/>
    <n v="25"/>
    <n v="2"/>
    <n v="382"/>
    <n v="27"/>
    <n v="564"/>
    <n v="39"/>
    <n v="456"/>
    <n v="32"/>
    <n v="2"/>
    <n v="0"/>
    <n v="179"/>
    <n v="13"/>
    <n v="674"/>
    <n v="47"/>
    <n v="756"/>
    <n v="53"/>
    <n v="1154"/>
    <n v="81"/>
    <n v="33200001"/>
    <s v="JANICE GEARY"/>
    <s v="7301 FT HAMILTON PKWY"/>
    <s v="BROOKLYN"/>
    <n v="7188331000"/>
    <x v="11"/>
    <n v="82"/>
    <n v="0"/>
    <n v="0"/>
    <n v="6"/>
    <n v="7"/>
    <n v="5"/>
    <n v="6"/>
    <n v="36"/>
    <n v="44"/>
    <n v="312"/>
    <n v="8"/>
    <n v="373"/>
    <n v="28"/>
    <n v="8"/>
    <n v="10"/>
    <n v="16"/>
    <n v="7"/>
    <n v="0"/>
    <n v="0"/>
    <n v="0"/>
    <n v="5"/>
    <n v="0"/>
    <n v="1"/>
    <n v="0"/>
  </r>
  <r>
    <n v="199"/>
    <x v="199"/>
    <n v="85.255319148936096"/>
    <n v="332000010000"/>
    <s v="NEW YORK CITY GEOGRAPHIC DISTRICT #20"/>
    <x v="199"/>
    <n v="391"/>
    <n v="3.18"/>
    <n v="1"/>
    <n v="2350"/>
    <n v="71"/>
    <n v="182"/>
    <n v="6"/>
    <n v="700"/>
    <n v="21"/>
    <n v="1"/>
    <n v="0"/>
    <n v="144"/>
    <n v="4"/>
    <n v="947"/>
    <n v="29"/>
    <n v="1253"/>
    <n v="38"/>
    <n v="933"/>
    <n v="28"/>
    <n v="16"/>
    <n v="0"/>
    <n v="570"/>
    <n v="17"/>
    <n v="1372"/>
    <n v="42"/>
    <n v="1922"/>
    <n v="58"/>
    <n v="2532"/>
    <n v="77"/>
    <n v="33200001"/>
    <s v="MAUREEN GOLDFARB"/>
    <s v="1601 80TH ST"/>
    <s v="BROOKLYN"/>
    <n v="7182322500"/>
    <x v="5"/>
    <n v="170"/>
    <n v="0"/>
    <n v="0"/>
    <n v="27"/>
    <n v="16"/>
    <n v="12"/>
    <n v="7"/>
    <n v="99"/>
    <n v="58"/>
    <n v="516"/>
    <n v="11"/>
    <n v="775"/>
    <n v="97"/>
    <n v="13"/>
    <n v="20"/>
    <n v="10"/>
    <n v="22"/>
    <n v="0"/>
    <n v="0"/>
    <n v="0"/>
    <n v="11"/>
    <n v="0"/>
    <n v="1"/>
    <n v="0"/>
  </r>
  <r>
    <n v="200"/>
    <x v="200"/>
    <n v="84.615384615384599"/>
    <n v="332000010000"/>
    <s v="NEW YORK CITY GEOGRAPHIC DISTRICT #20"/>
    <x v="200"/>
    <n v="249"/>
    <n v="2.2699999999999898"/>
    <n v="0"/>
    <n v="950"/>
    <n v="73"/>
    <n v="113"/>
    <n v="9"/>
    <n v="86"/>
    <n v="7"/>
    <n v="3"/>
    <n v="0"/>
    <n v="114"/>
    <n v="9"/>
    <n v="739"/>
    <n v="56"/>
    <n v="226"/>
    <n v="17"/>
    <n v="222"/>
    <n v="17"/>
    <n v="5"/>
    <n v="0"/>
    <n v="319"/>
    <n v="24"/>
    <n v="603"/>
    <n v="46"/>
    <n v="706"/>
    <n v="54"/>
    <n v="1063"/>
    <n v="81"/>
    <n v="33200001"/>
    <s v="XHENETE SHEPARD"/>
    <s v="350 67TH ST"/>
    <s v="BROOKLYN"/>
    <n v="7187593400"/>
    <x v="5"/>
    <n v="80"/>
    <n v="2"/>
    <n v="3"/>
    <n v="12"/>
    <n v="15"/>
    <n v="8"/>
    <n v="10"/>
    <n v="33"/>
    <n v="41"/>
    <n v="293"/>
    <n v="9"/>
    <n v="401"/>
    <n v="60"/>
    <n v="15"/>
    <n v="0"/>
    <n v="10"/>
    <n v="9"/>
    <n v="0"/>
    <n v="0"/>
    <n v="0"/>
    <n v="6"/>
    <n v="0"/>
    <n v="1"/>
    <n v="0"/>
  </r>
  <r>
    <n v="201"/>
    <x v="201"/>
    <n v="85.808383233532894"/>
    <n v="332000010000"/>
    <s v="NEW YORK CITY GEOGRAPHIC DISTRICT #20"/>
    <x v="201"/>
    <n v="556"/>
    <n v="2.84"/>
    <n v="1"/>
    <n v="2475"/>
    <n v="58"/>
    <n v="218"/>
    <n v="5"/>
    <n v="838"/>
    <n v="20"/>
    <n v="2"/>
    <n v="0"/>
    <n v="216"/>
    <n v="5"/>
    <n v="1236"/>
    <n v="29"/>
    <n v="1328"/>
    <n v="31"/>
    <n v="1442"/>
    <n v="34"/>
    <n v="58"/>
    <n v="1"/>
    <n v="621"/>
    <n v="15"/>
    <n v="1955"/>
    <n v="46"/>
    <n v="2327"/>
    <n v="54"/>
    <n v="2694"/>
    <n v="63"/>
    <n v="33200001"/>
    <s v="KAYE HOULIHAN"/>
    <s v="8301 SHORE RD"/>
    <s v="BROOKLYN"/>
    <n v="7187481537"/>
    <x v="5"/>
    <n v="209"/>
    <n v="0"/>
    <n v="0"/>
    <n v="28"/>
    <n v="13"/>
    <n v="17"/>
    <n v="8"/>
    <n v="131"/>
    <n v="63"/>
    <n v="775"/>
    <n v="11"/>
    <n v="1003"/>
    <n v="117"/>
    <n v="12"/>
    <n v="17"/>
    <n v="13"/>
    <n v="25"/>
    <n v="1"/>
    <n v="0"/>
    <n v="0"/>
    <n v="11"/>
    <n v="1"/>
    <n v="1"/>
    <n v="0"/>
  </r>
  <r>
    <n v="202"/>
    <x v="202"/>
    <n v="93.884057971014499"/>
    <n v="332000010000"/>
    <s v="NEW YORK CITY GEOGRAPHIC DISTRICT #20"/>
    <x v="202"/>
    <n v="160"/>
    <n v="3.24"/>
    <n v="1"/>
    <n v="2371"/>
    <n v="77"/>
    <n v="130"/>
    <n v="4"/>
    <n v="1107"/>
    <n v="36"/>
    <n v="17"/>
    <n v="1"/>
    <n v="340"/>
    <n v="11"/>
    <n v="865"/>
    <n v="28"/>
    <n v="1268"/>
    <n v="41"/>
    <n v="593"/>
    <n v="19"/>
    <n v="2"/>
    <n v="0"/>
    <n v="421"/>
    <n v="14"/>
    <n v="1326"/>
    <n v="43"/>
    <n v="1759"/>
    <n v="57"/>
    <n v="2501"/>
    <n v="81"/>
    <n v="33200001"/>
    <s v="STEVEN DEMARCO"/>
    <s v="5800 20TH AVE"/>
    <s v="BROOKLYN"/>
    <n v="7186218800"/>
    <x v="5"/>
    <n v="172"/>
    <n v="0"/>
    <n v="0"/>
    <n v="25"/>
    <n v="15"/>
    <n v="12"/>
    <n v="7"/>
    <n v="117"/>
    <n v="68"/>
    <n v="802"/>
    <n v="10"/>
    <n v="1044"/>
    <n v="105"/>
    <n v="10"/>
    <n v="0"/>
    <n v="7"/>
    <n v="24"/>
    <n v="1"/>
    <n v="0"/>
    <n v="0"/>
    <n v="13"/>
    <n v="1"/>
    <n v="1"/>
    <n v="0"/>
  </r>
  <r>
    <n v="203"/>
    <x v="203"/>
    <n v="85"/>
    <n v="332000010000"/>
    <s v="NEW YORK CITY GEOGRAPHIC DISTRICT #20"/>
    <x v="203"/>
    <n v="91"/>
    <n v="2.75"/>
    <n v="0"/>
    <n v="402"/>
    <n v="84"/>
    <n v="31"/>
    <n v="6"/>
    <n v="50"/>
    <n v="10"/>
    <n v="3"/>
    <n v="1"/>
    <n v="133"/>
    <n v="28"/>
    <n v="100"/>
    <n v="21"/>
    <n v="195"/>
    <n v="41"/>
    <n v="46"/>
    <n v="10"/>
    <n v="1"/>
    <n v="0"/>
    <n v="73"/>
    <n v="15"/>
    <n v="478"/>
    <n v="100"/>
    <n v="0"/>
    <n v="0"/>
    <n v="434"/>
    <n v="91"/>
    <n v="33200001"/>
    <s v="MARIELA GRAHAM"/>
    <s v="4200 16TH AVE"/>
    <s v="BROOKLYN"/>
    <n v="7184383893"/>
    <x v="10"/>
    <n v="37"/>
    <n v="0"/>
    <n v="0"/>
    <n v="6"/>
    <n v="16"/>
    <n v="12"/>
    <n v="32"/>
    <n v="7"/>
    <n v="19"/>
    <n v="126"/>
    <n v="10"/>
    <n v="166"/>
    <n v="18"/>
    <n v="11"/>
    <n v="58"/>
    <n v="45"/>
    <n v="4"/>
    <n v="0"/>
    <n v="0"/>
    <n v="0"/>
    <n v="1"/>
    <n v="0"/>
    <n v="1"/>
    <n v="0"/>
  </r>
  <r>
    <n v="204"/>
    <x v="204"/>
    <n v="86.2"/>
    <n v="332100010000"/>
    <s v="NEW YORK CITY GEOGRAPHIC DISTRICT #21"/>
    <x v="204"/>
    <n v="150"/>
    <n v="3.98"/>
    <n v="1"/>
    <n v="683"/>
    <n v="50"/>
    <n v="165"/>
    <n v="12"/>
    <n v="16"/>
    <n v="1"/>
    <n v="4"/>
    <n v="0"/>
    <n v="63"/>
    <n v="5"/>
    <n v="112"/>
    <n v="8"/>
    <n v="431"/>
    <n v="32"/>
    <n v="754"/>
    <n v="55"/>
    <n v="0"/>
    <n v="0"/>
    <n v="92"/>
    <n v="7"/>
    <n v="732"/>
    <n v="54"/>
    <n v="632"/>
    <n v="46"/>
    <n v="848"/>
    <n v="62"/>
    <n v="33210001"/>
    <s v="MARIA TIMO"/>
    <s v="1401 EMMONS AVE"/>
    <s v="BROOKLYN"/>
    <n v="7188919005"/>
    <x v="1"/>
    <n v="66"/>
    <n v="0"/>
    <n v="0"/>
    <n v="7"/>
    <n v="11"/>
    <n v="3"/>
    <n v="5"/>
    <n v="41"/>
    <n v="62"/>
    <n v="225"/>
    <n v="13"/>
    <n v="255"/>
    <n v="33"/>
    <n v="13"/>
    <n v="14"/>
    <n v="5"/>
    <n v="4"/>
    <n v="0"/>
    <n v="0"/>
    <n v="0"/>
    <n v="3"/>
    <n v="0"/>
    <n v="1"/>
    <n v="0"/>
  </r>
  <r>
    <n v="205"/>
    <x v="205"/>
    <n v="91.65"/>
    <n v="332100010000"/>
    <s v="NEW YORK CITY GEOGRAPHIC DISTRICT #21"/>
    <x v="205"/>
    <n v="28"/>
    <n v="3.33"/>
    <n v="1"/>
    <n v="474"/>
    <n v="60"/>
    <n v="8"/>
    <n v="1"/>
    <n v="206"/>
    <n v="26"/>
    <n v="2"/>
    <n v="0"/>
    <n v="81"/>
    <n v="10"/>
    <n v="149"/>
    <n v="19"/>
    <n v="320"/>
    <n v="40"/>
    <n v="234"/>
    <n v="30"/>
    <n v="5"/>
    <n v="1"/>
    <n v="146"/>
    <n v="18"/>
    <n v="384"/>
    <n v="49"/>
    <n v="407"/>
    <n v="51"/>
    <n v="482"/>
    <n v="61"/>
    <n v="33210001"/>
    <s v="GREGORY PIRRAGLIA"/>
    <s v="1120 E 10TH ST"/>
    <s v="BROOKLYN"/>
    <n v="7183389201"/>
    <x v="20"/>
    <n v="50"/>
    <n v="0"/>
    <n v="0"/>
    <n v="1"/>
    <n v="2"/>
    <n v="6"/>
    <n v="12"/>
    <n v="36"/>
    <n v="72"/>
    <n v="66"/>
    <n v="0"/>
    <n v="115"/>
    <n v="1"/>
    <n v="1"/>
    <n v="0"/>
    <n v="14"/>
    <n v="3"/>
    <n v="2"/>
    <n v="0"/>
    <n v="0"/>
    <n v="2"/>
    <n v="0"/>
    <n v="1"/>
    <n v="0"/>
  </r>
  <r>
    <n v="206"/>
    <x v="206"/>
    <n v="84.34"/>
    <n v="332100010000"/>
    <s v="NEW YORK CITY GEOGRAPHIC DISTRICT #21"/>
    <x v="206"/>
    <n v="29"/>
    <n v="3.48"/>
    <n v="1"/>
    <n v="709"/>
    <n v="77"/>
    <n v="70"/>
    <n v="8"/>
    <n v="154"/>
    <n v="17"/>
    <n v="3"/>
    <n v="0"/>
    <n v="17"/>
    <n v="2"/>
    <n v="283"/>
    <n v="31"/>
    <n v="245"/>
    <n v="27"/>
    <n v="372"/>
    <n v="40"/>
    <n v="1"/>
    <n v="0"/>
    <n v="207"/>
    <n v="22"/>
    <n v="437"/>
    <n v="47"/>
    <n v="484"/>
    <n v="53"/>
    <n v="780"/>
    <n v="85"/>
    <n v="33210001"/>
    <s v="SHERRY TANNENBAUM"/>
    <s v="6006 23RD AVE"/>
    <s v="BROOKLYN"/>
    <n v="7182561118"/>
    <x v="20"/>
    <n v="76"/>
    <n v="0"/>
    <n v="0"/>
    <n v="0"/>
    <n v="0"/>
    <n v="5"/>
    <n v="7"/>
    <n v="53"/>
    <n v="70"/>
    <n v="177"/>
    <n v="0"/>
    <n v="257"/>
    <n v="0"/>
    <n v="0"/>
    <n v="43"/>
    <n v="10"/>
    <n v="15"/>
    <n v="0"/>
    <n v="0"/>
    <n v="0"/>
    <n v="3"/>
    <n v="0"/>
    <n v="1"/>
    <n v="0"/>
  </r>
  <r>
    <n v="207"/>
    <x v="207"/>
    <n v="86.236842105263094"/>
    <n v="332100010000"/>
    <s v="NEW YORK CITY GEOGRAPHIC DISTRICT #21"/>
    <x v="207"/>
    <n v="13"/>
    <n v="3"/>
    <n v="1"/>
    <n v="381"/>
    <n v="75"/>
    <n v="1"/>
    <n v="0"/>
    <n v="130"/>
    <n v="26"/>
    <n v="0"/>
    <n v="0"/>
    <n v="24"/>
    <n v="5"/>
    <n v="264"/>
    <n v="52"/>
    <n v="90"/>
    <n v="18"/>
    <n v="127"/>
    <n v="25"/>
    <n v="2"/>
    <n v="0"/>
    <n v="127"/>
    <n v="25"/>
    <n v="231"/>
    <n v="46"/>
    <n v="276"/>
    <n v="54"/>
    <n v="382"/>
    <n v="75"/>
    <n v="33210001"/>
    <s v="HARLA JOY MUSOFF-WEISS"/>
    <s v="1633 E 8TH ST"/>
    <s v="BROOKLYN"/>
    <n v="7183394355"/>
    <x v="20"/>
    <n v="51"/>
    <n v="0"/>
    <n v="0"/>
    <n v="0"/>
    <n v="0"/>
    <n v="3"/>
    <n v="6"/>
    <n v="32"/>
    <n v="63"/>
    <n v="88"/>
    <n v="0"/>
    <n v="153"/>
    <n v="1"/>
    <n v="1"/>
    <n v="0"/>
    <n v="11"/>
    <n v="13"/>
    <n v="2"/>
    <n v="0"/>
    <n v="0"/>
    <n v="2"/>
    <n v="0"/>
    <n v="1"/>
    <n v="0"/>
  </r>
  <r>
    <n v="208"/>
    <x v="208"/>
    <n v="89.363636363636303"/>
    <n v="332100010000"/>
    <s v="NEW YORK CITY GEOGRAPHIC DISTRICT #21"/>
    <x v="208"/>
    <n v="205"/>
    <n v="4.1099999999999897"/>
    <n v="1"/>
    <n v="375"/>
    <n v="29"/>
    <n v="135"/>
    <n v="10"/>
    <n v="10"/>
    <n v="1"/>
    <n v="0"/>
    <n v="0"/>
    <n v="142"/>
    <n v="11"/>
    <n v="78"/>
    <n v="6"/>
    <n v="393"/>
    <n v="30"/>
    <n v="691"/>
    <n v="53"/>
    <n v="11"/>
    <n v="1"/>
    <n v="103"/>
    <n v="8"/>
    <n v="711"/>
    <n v="54"/>
    <n v="604"/>
    <n v="46"/>
    <n v="510"/>
    <n v="39"/>
    <n v="33210001"/>
    <s v="KAREN DITOLLA"/>
    <s v="2401 NEPTUNE AVE"/>
    <s v="BROOKLYN"/>
    <n v="7182660814"/>
    <x v="15"/>
    <n v="69"/>
    <n v="0"/>
    <n v="0"/>
    <n v="8"/>
    <n v="12"/>
    <n v="12"/>
    <n v="17"/>
    <n v="35"/>
    <n v="51"/>
    <n v="276"/>
    <n v="5"/>
    <n v="311"/>
    <n v="21"/>
    <n v="7"/>
    <n v="8"/>
    <n v="9"/>
    <n v="5"/>
    <n v="0"/>
    <n v="0"/>
    <n v="0"/>
    <n v="3"/>
    <n v="1"/>
    <n v="1"/>
    <n v="0"/>
  </r>
  <r>
    <n v="209"/>
    <x v="209"/>
    <n v="80.939393939393895"/>
    <n v="332100010000"/>
    <s v="NEW YORK CITY GEOGRAPHIC DISTRICT #21"/>
    <x v="209"/>
    <n v="73"/>
    <n v="3.29"/>
    <n v="1"/>
    <n v="346"/>
    <n v="61"/>
    <n v="5"/>
    <n v="1"/>
    <n v="61"/>
    <n v="11"/>
    <n v="0"/>
    <n v="0"/>
    <n v="87"/>
    <n v="15"/>
    <n v="184"/>
    <n v="32"/>
    <n v="111"/>
    <n v="20"/>
    <n v="184"/>
    <n v="32"/>
    <n v="2"/>
    <n v="0"/>
    <n v="106"/>
    <n v="19"/>
    <n v="287"/>
    <n v="51"/>
    <n v="281"/>
    <n v="49"/>
    <n v="351"/>
    <n v="62"/>
    <n v="33210001"/>
    <s v="CARMEN AMADOR"/>
    <s v="501 WEST AVE"/>
    <s v="BROOKLYN"/>
    <n v="7189960100"/>
    <x v="1"/>
    <n v="38"/>
    <n v="0"/>
    <n v="0"/>
    <n v="0"/>
    <n v="0"/>
    <n v="5"/>
    <n v="13"/>
    <n v="15"/>
    <n v="39"/>
    <n v="85"/>
    <n v="0"/>
    <n v="112"/>
    <n v="0"/>
    <n v="0"/>
    <n v="33"/>
    <n v="31"/>
    <n v="3"/>
    <n v="1"/>
    <n v="0"/>
    <n v="0"/>
    <n v="2"/>
    <n v="0"/>
    <n v="1"/>
    <n v="0"/>
  </r>
  <r>
    <n v="210"/>
    <x v="210"/>
    <n v="84.692307692307693"/>
    <n v="332100010000"/>
    <s v="NEW YORK CITY GEOGRAPHIC DISTRICT #21"/>
    <x v="210"/>
    <n v="83"/>
    <n v="2.4700000000000002"/>
    <n v="0"/>
    <n v="295"/>
    <n v="58"/>
    <n v="5"/>
    <n v="1"/>
    <n v="53"/>
    <n v="10"/>
    <n v="8"/>
    <n v="2"/>
    <n v="112"/>
    <n v="22"/>
    <n v="110"/>
    <n v="22"/>
    <n v="74"/>
    <n v="15"/>
    <n v="203"/>
    <n v="40"/>
    <n v="0"/>
    <n v="0"/>
    <n v="89"/>
    <n v="18"/>
    <n v="232"/>
    <n v="46"/>
    <n v="275"/>
    <n v="54"/>
    <n v="300"/>
    <n v="59"/>
    <n v="33210001"/>
    <s v="EDWARD WILENSKY"/>
    <s v="521 WEST AVE"/>
    <s v="BROOKLYN"/>
    <n v="7182650329"/>
    <x v="4"/>
    <n v="29"/>
    <n v="0"/>
    <n v="0"/>
    <n v="4"/>
    <n v="14"/>
    <n v="2"/>
    <n v="7"/>
    <n v="8"/>
    <n v="28"/>
    <n v="116"/>
    <n v="11"/>
    <n v="133"/>
    <n v="18"/>
    <n v="14"/>
    <n v="0"/>
    <n v="7"/>
    <n v="5"/>
    <n v="1"/>
    <n v="0"/>
    <n v="0"/>
    <n v="2"/>
    <n v="0"/>
    <n v="1"/>
    <n v="0"/>
  </r>
  <r>
    <n v="211"/>
    <x v="211"/>
    <n v="79.363636363636303"/>
    <n v="332100010000"/>
    <s v="NEW YORK CITY GEOGRAPHIC DISTRICT #21"/>
    <x v="211"/>
    <n v="63"/>
    <n v="2.08"/>
    <n v="0"/>
    <n v="250"/>
    <n v="76"/>
    <n v="14"/>
    <n v="4"/>
    <n v="16"/>
    <n v="5"/>
    <n v="1"/>
    <n v="0"/>
    <n v="231"/>
    <n v="70"/>
    <n v="69"/>
    <n v="21"/>
    <n v="8"/>
    <n v="2"/>
    <n v="17"/>
    <n v="5"/>
    <n v="2"/>
    <n v="1"/>
    <n v="60"/>
    <n v="18"/>
    <n v="33"/>
    <n v="10"/>
    <n v="295"/>
    <n v="90"/>
    <n v="264"/>
    <n v="80"/>
    <n v="33210001"/>
    <s v="ROBIN PITTS"/>
    <s v="2630 BENSON AVE"/>
    <s v="BROOKLYN"/>
    <n v="7183337650"/>
    <x v="5"/>
    <n v="22"/>
    <n v="0"/>
    <n v="0"/>
    <n v="1"/>
    <n v="5"/>
    <n v="3"/>
    <n v="14"/>
    <n v="9"/>
    <n v="41"/>
    <n v="90"/>
    <n v="6"/>
    <n v="120"/>
    <n v="7"/>
    <n v="6"/>
    <n v="40"/>
    <n v="29"/>
    <n v="2"/>
    <n v="0"/>
    <n v="0"/>
    <n v="0"/>
    <n v="2"/>
    <n v="0"/>
    <n v="1"/>
    <n v="0"/>
  </r>
  <r>
    <n v="212"/>
    <x v="212"/>
    <n v="81.627659574467998"/>
    <n v="332100010000"/>
    <s v="NEW YORK CITY GEOGRAPHIC DISTRICT #21"/>
    <x v="212"/>
    <n v="392"/>
    <n v="2.11"/>
    <n v="0"/>
    <n v="1450"/>
    <n v="64"/>
    <n v="87"/>
    <n v="4"/>
    <n v="327"/>
    <n v="14"/>
    <n v="12"/>
    <n v="1"/>
    <n v="851"/>
    <n v="37"/>
    <n v="528"/>
    <n v="23"/>
    <n v="390"/>
    <n v="17"/>
    <n v="489"/>
    <n v="21"/>
    <n v="11"/>
    <n v="0"/>
    <n v="337"/>
    <n v="15"/>
    <n v="956"/>
    <n v="42"/>
    <n v="1325"/>
    <n v="58"/>
    <n v="1539"/>
    <n v="67"/>
    <n v="33210001"/>
    <s v="ARI HOOGENBOOM"/>
    <s v="2800 OCEAN PKWY"/>
    <s v="BROOKLYN"/>
    <n v="7183337400"/>
    <x v="5"/>
    <n v="128"/>
    <n v="1"/>
    <n v="1"/>
    <n v="18"/>
    <n v="14"/>
    <n v="11"/>
    <n v="9"/>
    <n v="71"/>
    <n v="55"/>
    <n v="409"/>
    <n v="12"/>
    <n v="528"/>
    <n v="66"/>
    <n v="13"/>
    <n v="47"/>
    <n v="24"/>
    <n v="15"/>
    <n v="0"/>
    <n v="0"/>
    <n v="0"/>
    <n v="9"/>
    <n v="0"/>
    <n v="1"/>
    <n v="0"/>
  </r>
  <r>
    <n v="213"/>
    <x v="213"/>
    <n v="87.6388888888888"/>
    <n v="332100010000"/>
    <s v="NEW YORK CITY GEOGRAPHIC DISTRICT #21"/>
    <x v="213"/>
    <n v="79"/>
    <n v="2.96"/>
    <n v="1"/>
    <n v="369"/>
    <n v="67"/>
    <n v="48"/>
    <n v="9"/>
    <n v="8"/>
    <n v="1"/>
    <n v="4"/>
    <n v="1"/>
    <n v="138"/>
    <n v="25"/>
    <n v="134"/>
    <n v="24"/>
    <n v="41"/>
    <n v="7"/>
    <n v="236"/>
    <n v="43"/>
    <n v="1"/>
    <n v="0"/>
    <n v="83"/>
    <n v="15"/>
    <n v="247"/>
    <n v="45"/>
    <n v="307"/>
    <n v="55"/>
    <n v="417"/>
    <n v="75"/>
    <n v="33210001"/>
    <s v="CONNIE HAMILTON"/>
    <s v="2630 BENSON AVE"/>
    <s v="BROOKLYN"/>
    <n v="7183337850"/>
    <x v="2"/>
    <n v="37"/>
    <n v="2"/>
    <n v="5"/>
    <n v="3"/>
    <n v="8"/>
    <n v="8"/>
    <n v="22"/>
    <n v="9"/>
    <n v="24"/>
    <n v="115"/>
    <n v="7"/>
    <n v="156"/>
    <n v="12"/>
    <n v="8"/>
    <n v="0"/>
    <n v="3"/>
    <n v="4"/>
    <n v="0"/>
    <n v="0"/>
    <n v="0"/>
    <n v="3"/>
    <n v="0"/>
    <n v="1"/>
    <n v="0"/>
  </r>
  <r>
    <n v="214"/>
    <x v="214"/>
    <n v="85.712707182320401"/>
    <n v="332100010000"/>
    <s v="NEW YORK CITY GEOGRAPHIC DISTRICT #21"/>
    <x v="214"/>
    <n v="660"/>
    <n v="2.17"/>
    <n v="0"/>
    <n v="1912"/>
    <n v="48"/>
    <n v="246"/>
    <n v="6"/>
    <n v="328"/>
    <n v="8"/>
    <n v="6"/>
    <n v="0"/>
    <n v="918"/>
    <n v="23"/>
    <n v="831"/>
    <n v="21"/>
    <n v="1086"/>
    <n v="27"/>
    <n v="1126"/>
    <n v="28"/>
    <n v="46"/>
    <n v="1"/>
    <n v="658"/>
    <n v="16"/>
    <n v="2341"/>
    <n v="58"/>
    <n v="1672"/>
    <n v="42"/>
    <n v="2159"/>
    <n v="54"/>
    <n v="33210001"/>
    <s v="ALLEN BARGE"/>
    <s v="1600 AVE L"/>
    <s v="BROOKLYN"/>
    <n v="7182589283"/>
    <x v="5"/>
    <n v="201"/>
    <n v="0"/>
    <n v="0"/>
    <n v="35"/>
    <n v="17"/>
    <n v="6"/>
    <n v="3"/>
    <n v="138"/>
    <n v="69"/>
    <n v="776"/>
    <n v="16"/>
    <n v="965"/>
    <n v="151"/>
    <n v="16"/>
    <n v="0"/>
    <n v="12"/>
    <n v="25"/>
    <n v="0"/>
    <n v="0"/>
    <n v="0"/>
    <n v="11"/>
    <n v="0"/>
    <n v="1"/>
    <n v="0"/>
  </r>
  <r>
    <n v="215"/>
    <x v="215"/>
    <n v="70.693069306930695"/>
    <n v="332100010000"/>
    <s v="NEW YORK CITY GEOGRAPHIC DISTRICT #21"/>
    <x v="215"/>
    <n v="324"/>
    <n v="1.91"/>
    <n v="0"/>
    <n v="1470"/>
    <n v="80"/>
    <n v="110"/>
    <n v="6"/>
    <n v="443"/>
    <n v="24"/>
    <n v="9"/>
    <n v="0"/>
    <n v="487"/>
    <n v="26"/>
    <n v="392"/>
    <n v="21"/>
    <n v="724"/>
    <n v="39"/>
    <n v="235"/>
    <n v="13"/>
    <n v="2"/>
    <n v="0"/>
    <n v="229"/>
    <n v="12"/>
    <n v="838"/>
    <n v="45"/>
    <n v="1011"/>
    <n v="55"/>
    <n v="1580"/>
    <n v="85"/>
    <n v="33210001"/>
    <s v="KATHLEEN ELVIN"/>
    <s v="50 AVE X"/>
    <s v="BROOKLYN"/>
    <n v="7183736400"/>
    <x v="5"/>
    <n v="95"/>
    <n v="0"/>
    <n v="0"/>
    <n v="12"/>
    <n v="13"/>
    <n v="16"/>
    <n v="17"/>
    <n v="70"/>
    <n v="74"/>
    <n v="332"/>
    <n v="13"/>
    <n v="432"/>
    <n v="48"/>
    <n v="11"/>
    <n v="27"/>
    <n v="15"/>
    <n v="12"/>
    <n v="0"/>
    <n v="0"/>
    <n v="0"/>
    <n v="11"/>
    <n v="0"/>
    <n v="1"/>
    <n v="0"/>
  </r>
  <r>
    <n v="216"/>
    <x v="216"/>
    <n v="87.066666666666606"/>
    <n v="332100010000"/>
    <s v="NEW YORK CITY GEOGRAPHIC DISTRICT #21"/>
    <x v="216"/>
    <n v="65"/>
    <n v="2.09"/>
    <n v="0"/>
    <n v="221"/>
    <n v="84"/>
    <n v="10"/>
    <n v="4"/>
    <n v="6"/>
    <n v="2"/>
    <n v="0"/>
    <n v="0"/>
    <n v="139"/>
    <n v="53"/>
    <n v="70"/>
    <n v="27"/>
    <n v="10"/>
    <n v="4"/>
    <n v="42"/>
    <n v="16"/>
    <n v="2"/>
    <n v="1"/>
    <n v="56"/>
    <n v="21"/>
    <n v="151"/>
    <n v="57"/>
    <n v="112"/>
    <n v="43"/>
    <n v="231"/>
    <n v="88"/>
    <n v="33210001"/>
    <s v="LISA FERRAIOLA"/>
    <s v="2630 BENSON AVE"/>
    <s v="BROOKLYN"/>
    <n v="7183337750"/>
    <x v="4"/>
    <n v="15"/>
    <n v="0"/>
    <n v="0"/>
    <n v="1"/>
    <n v="7"/>
    <n v="1"/>
    <n v="7"/>
    <n v="9"/>
    <n v="60"/>
    <n v="46"/>
    <n v="9"/>
    <n v="65"/>
    <n v="5"/>
    <n v="8"/>
    <m/>
    <n v="7"/>
    <n v="2"/>
    <n v="1"/>
    <n v="0"/>
    <n v="0"/>
    <n v="1"/>
    <n v="0"/>
    <n v="1"/>
    <n v="0"/>
  </r>
  <r>
    <n v="217"/>
    <x v="217"/>
    <n v="83.882352941176407"/>
    <n v="332100010000"/>
    <s v="NEW YORK CITY GEOGRAPHIC DISTRICT #21"/>
    <x v="217"/>
    <n v="220"/>
    <n v="2.2699999999999898"/>
    <n v="0"/>
    <n v="615"/>
    <n v="69"/>
    <n v="63"/>
    <n v="7"/>
    <n v="108"/>
    <n v="12"/>
    <n v="0"/>
    <n v="0"/>
    <n v="49"/>
    <n v="5"/>
    <n v="211"/>
    <n v="24"/>
    <n v="136"/>
    <n v="15"/>
    <n v="501"/>
    <n v="56"/>
    <n v="0"/>
    <n v="0"/>
    <n v="159"/>
    <n v="18"/>
    <n v="435"/>
    <n v="48"/>
    <n v="462"/>
    <n v="52"/>
    <n v="679"/>
    <n v="76"/>
    <n v="33210001"/>
    <s v="ANDREA CILIOTTA"/>
    <s v="8310 21ST AVE"/>
    <s v="BROOKLYN"/>
    <n v="7182665032"/>
    <x v="10"/>
    <n v="56"/>
    <n v="1"/>
    <n v="2"/>
    <n v="8"/>
    <n v="14"/>
    <n v="4"/>
    <n v="7"/>
    <n v="30"/>
    <n v="54"/>
    <n v="174"/>
    <n v="8"/>
    <n v="263"/>
    <n v="26"/>
    <n v="10"/>
    <n v="0"/>
    <n v="9"/>
    <n v="6"/>
    <n v="1"/>
    <n v="0"/>
    <n v="0"/>
    <n v="3"/>
    <n v="0"/>
    <n v="1"/>
    <n v="0"/>
  </r>
  <r>
    <n v="218"/>
    <x v="218"/>
    <n v="85.21875"/>
    <n v="332200010000"/>
    <s v="NEW YORK CITY GEOGRAPHIC DISTRICT #22"/>
    <x v="218"/>
    <n v="18"/>
    <n v="3.11"/>
    <n v="1"/>
    <n v="455"/>
    <n v="82"/>
    <n v="32"/>
    <n v="6"/>
    <n v="90"/>
    <n v="16"/>
    <n v="0"/>
    <n v="0"/>
    <n v="301"/>
    <n v="54"/>
    <n v="91"/>
    <n v="16"/>
    <n v="55"/>
    <n v="10"/>
    <n v="105"/>
    <n v="19"/>
    <n v="4"/>
    <n v="1"/>
    <n v="158"/>
    <n v="28"/>
    <n v="247"/>
    <n v="44"/>
    <n v="309"/>
    <n v="56"/>
    <n v="488"/>
    <n v="88"/>
    <n v="33220001"/>
    <s v="TERI AHEARN"/>
    <s v="2424 BATCHELDER ST"/>
    <s v="BROOKLYN"/>
    <n v="7187430220"/>
    <x v="11"/>
    <n v="42"/>
    <n v="0"/>
    <n v="0"/>
    <n v="0"/>
    <n v="0"/>
    <n v="0"/>
    <n v="0"/>
    <n v="22"/>
    <n v="52"/>
    <n v="113"/>
    <n v="0"/>
    <n v="131"/>
    <n v="0"/>
    <n v="0"/>
    <m/>
    <n v="20"/>
    <n v="11"/>
    <n v="0"/>
    <n v="0"/>
    <n v="0"/>
    <n v="2"/>
    <n v="0"/>
    <n v="0"/>
    <n v="0"/>
  </r>
  <r>
    <n v="219"/>
    <x v="219"/>
    <n v="79.931818181818102"/>
    <n v="332200010000"/>
    <s v="NEW YORK CITY GEOGRAPHIC DISTRICT #22"/>
    <x v="219"/>
    <n v="41"/>
    <n v="3.26"/>
    <n v="1"/>
    <n v="616"/>
    <n v="67"/>
    <n v="79"/>
    <n v="9"/>
    <n v="35"/>
    <n v="4"/>
    <n v="7"/>
    <n v="1"/>
    <n v="695"/>
    <n v="76"/>
    <n v="76"/>
    <n v="8"/>
    <n v="27"/>
    <n v="3"/>
    <n v="105"/>
    <n v="12"/>
    <n v="3"/>
    <n v="0"/>
    <n v="206"/>
    <n v="23"/>
    <n v="453"/>
    <n v="50"/>
    <n v="460"/>
    <n v="50"/>
    <n v="695"/>
    <n v="76"/>
    <n v="33220001"/>
    <s v="ANTHONY CUSUMANO"/>
    <s v="1420 E 68TH ST"/>
    <s v="BROOKLYN"/>
    <n v="7187634701"/>
    <x v="11"/>
    <n v="63"/>
    <n v="0"/>
    <n v="0"/>
    <n v="1"/>
    <n v="2"/>
    <n v="4"/>
    <n v="6"/>
    <n v="34"/>
    <n v="54"/>
    <n v="115"/>
    <n v="0"/>
    <n v="153"/>
    <n v="4"/>
    <n v="3"/>
    <n v="0"/>
    <n v="13"/>
    <n v="8"/>
    <n v="0"/>
    <n v="0"/>
    <n v="0"/>
    <n v="3"/>
    <n v="0"/>
    <n v="1"/>
    <n v="0"/>
  </r>
  <r>
    <n v="220"/>
    <x v="220"/>
    <n v="82.735294117647001"/>
    <n v="332200010000"/>
    <s v="NEW YORK CITY GEOGRAPHIC DISTRICT #22"/>
    <x v="220"/>
    <n v="13"/>
    <n v="3.08"/>
    <n v="1"/>
    <n v="459"/>
    <n v="83"/>
    <n v="27"/>
    <n v="5"/>
    <n v="40"/>
    <n v="7"/>
    <n v="0"/>
    <n v="0"/>
    <n v="452"/>
    <n v="82"/>
    <n v="82"/>
    <n v="15"/>
    <n v="6"/>
    <n v="1"/>
    <n v="7"/>
    <n v="1"/>
    <n v="4"/>
    <n v="1"/>
    <n v="153"/>
    <n v="28"/>
    <n v="261"/>
    <n v="47"/>
    <n v="290"/>
    <n v="53"/>
    <n v="486"/>
    <n v="88"/>
    <n v="33220001"/>
    <s v="DWIGHT CHASE"/>
    <s v="1001 E 45TH ST"/>
    <s v="BROOKLYN"/>
    <n v="7186933426"/>
    <x v="18"/>
    <n v="49"/>
    <n v="0"/>
    <n v="0"/>
    <n v="0"/>
    <n v="0"/>
    <n v="2"/>
    <n v="4"/>
    <n v="25"/>
    <n v="51"/>
    <n v="125"/>
    <n v="0"/>
    <n v="157"/>
    <n v="1"/>
    <n v="1"/>
    <n v="0"/>
    <n v="8"/>
    <n v="10"/>
    <n v="0"/>
    <n v="0"/>
    <n v="0"/>
    <n v="3"/>
    <n v="0"/>
    <n v="1"/>
    <n v="0"/>
  </r>
  <r>
    <n v="221"/>
    <x v="221"/>
    <n v="84.373134328358205"/>
    <n v="332200010000"/>
    <s v="NEW YORK CITY GEOGRAPHIC DISTRICT #22"/>
    <x v="221"/>
    <n v="29"/>
    <n v="4.2699999999999996"/>
    <n v="1"/>
    <n v="791"/>
    <n v="59"/>
    <n v="135"/>
    <n v="10"/>
    <n v="240"/>
    <n v="18"/>
    <n v="5"/>
    <n v="0"/>
    <n v="35"/>
    <n v="3"/>
    <n v="122"/>
    <n v="9"/>
    <n v="627"/>
    <n v="47"/>
    <n v="539"/>
    <n v="41"/>
    <n v="2"/>
    <n v="0"/>
    <n v="159"/>
    <n v="12"/>
    <n v="643"/>
    <n v="48"/>
    <n v="687"/>
    <n v="52"/>
    <n v="929"/>
    <n v="70"/>
    <n v="33220001"/>
    <s v="DEIRDRE KEYES"/>
    <s v="2200 GRAVESEND NECK RD"/>
    <s v="BROOKLYN"/>
    <n v="7187435598"/>
    <x v="7"/>
    <n v="80"/>
    <n v="1"/>
    <n v="1"/>
    <n v="1"/>
    <n v="1"/>
    <n v="7"/>
    <n v="9"/>
    <n v="43"/>
    <n v="54"/>
    <n v="193"/>
    <n v="2"/>
    <n v="281"/>
    <n v="4"/>
    <n v="1"/>
    <n v="15"/>
    <n v="8"/>
    <n v="13"/>
    <n v="0"/>
    <n v="0"/>
    <n v="0"/>
    <n v="3"/>
    <n v="0"/>
    <n v="1"/>
    <n v="0"/>
  </r>
  <r>
    <n v="222"/>
    <x v="222"/>
    <n v="85.365853658536494"/>
    <n v="332200010000"/>
    <s v="NEW YORK CITY GEOGRAPHIC DISTRICT #22"/>
    <x v="222"/>
    <n v="246"/>
    <n v="3.84"/>
    <n v="1"/>
    <n v="1063"/>
    <n v="57"/>
    <n v="194"/>
    <n v="10"/>
    <n v="152"/>
    <n v="8"/>
    <n v="8"/>
    <n v="0"/>
    <n v="305"/>
    <n v="16"/>
    <n v="229"/>
    <n v="12"/>
    <n v="504"/>
    <n v="27"/>
    <n v="812"/>
    <n v="43"/>
    <n v="9"/>
    <n v="0"/>
    <n v="188"/>
    <n v="10"/>
    <n v="884"/>
    <n v="47"/>
    <n v="983"/>
    <n v="53"/>
    <n v="1257"/>
    <n v="67"/>
    <n v="33220001"/>
    <s v="SUSAN SCHAEFFER"/>
    <s v="1875 E 17TH ST"/>
    <s v="BROOKLYN"/>
    <n v="7186451334"/>
    <x v="11"/>
    <n v="96"/>
    <n v="0"/>
    <n v="0"/>
    <n v="3"/>
    <n v="3"/>
    <n v="4"/>
    <n v="4"/>
    <n v="62"/>
    <n v="65"/>
    <n v="316"/>
    <n v="0"/>
    <n v="411"/>
    <n v="15"/>
    <n v="4"/>
    <n v="29"/>
    <n v="12"/>
    <n v="10"/>
    <n v="0"/>
    <n v="0"/>
    <n v="0"/>
    <n v="3"/>
    <n v="0"/>
    <n v="1"/>
    <n v="0"/>
  </r>
  <r>
    <n v="223"/>
    <x v="223"/>
    <n v="84.5"/>
    <n v="332200010000"/>
    <s v="NEW YORK CITY GEOGRAPHIC DISTRICT #22"/>
    <x v="223"/>
    <n v="85"/>
    <n v="3.82"/>
    <n v="1"/>
    <n v="679"/>
    <n v="74"/>
    <n v="70"/>
    <n v="8"/>
    <n v="105"/>
    <n v="11"/>
    <n v="4"/>
    <n v="0"/>
    <n v="605"/>
    <n v="66"/>
    <n v="93"/>
    <n v="10"/>
    <n v="167"/>
    <n v="18"/>
    <n v="45"/>
    <n v="5"/>
    <n v="1"/>
    <n v="0"/>
    <n v="157"/>
    <n v="17"/>
    <n v="430"/>
    <n v="47"/>
    <n v="485"/>
    <n v="53"/>
    <n v="750"/>
    <n v="82"/>
    <n v="33220001"/>
    <s v="ELENA O'SULLIVAN"/>
    <s v="2500 NOSTRAND AVE"/>
    <s v="BROOKLYN"/>
    <n v="7182533700"/>
    <x v="1"/>
    <n v="56"/>
    <n v="0"/>
    <n v="0"/>
    <n v="7"/>
    <n v="13"/>
    <n v="2"/>
    <n v="4"/>
    <n v="28"/>
    <n v="50"/>
    <n v="179"/>
    <n v="11"/>
    <n v="234"/>
    <n v="27"/>
    <n v="12"/>
    <n v="25"/>
    <n v="16"/>
    <n v="7"/>
    <n v="0"/>
    <n v="0"/>
    <n v="0"/>
    <n v="2"/>
    <n v="0"/>
    <n v="1"/>
    <n v="0"/>
  </r>
  <r>
    <n v="224"/>
    <x v="224"/>
    <n v="85.413793103448199"/>
    <n v="332200010000"/>
    <s v="NEW YORK CITY GEOGRAPHIC DISTRICT #22"/>
    <x v="224"/>
    <n v="70"/>
    <n v="3.1"/>
    <n v="1"/>
    <n v="674"/>
    <n v="63"/>
    <n v="103"/>
    <n v="10"/>
    <n v="49"/>
    <n v="5"/>
    <n v="6"/>
    <n v="1"/>
    <n v="500"/>
    <n v="47"/>
    <n v="199"/>
    <n v="19"/>
    <n v="72"/>
    <n v="7"/>
    <n v="290"/>
    <n v="27"/>
    <n v="1"/>
    <n v="0"/>
    <n v="175"/>
    <n v="16"/>
    <n v="546"/>
    <n v="51"/>
    <n v="522"/>
    <n v="49"/>
    <n v="777"/>
    <n v="73"/>
    <n v="33220001"/>
    <s v="DEBRA GAROFALO"/>
    <s v="1925 STUART ST"/>
    <s v="BROOKLYN"/>
    <n v="7183753523"/>
    <x v="11"/>
    <n v="74"/>
    <n v="0"/>
    <n v="0"/>
    <n v="3"/>
    <n v="4"/>
    <n v="12"/>
    <n v="16"/>
    <n v="38"/>
    <n v="51"/>
    <n v="253"/>
    <n v="2"/>
    <n v="308"/>
    <n v="12"/>
    <n v="4"/>
    <n v="33"/>
    <n v="18"/>
    <n v="9"/>
    <n v="0"/>
    <n v="0"/>
    <n v="0"/>
    <n v="3"/>
    <n v="0"/>
    <n v="1"/>
    <n v="0"/>
  </r>
  <r>
    <n v="225"/>
    <x v="225"/>
    <n v="84.282894736842096"/>
    <n v="332200010000"/>
    <s v="NEW YORK CITY GEOGRAPHIC DISTRICT #22"/>
    <x v="225"/>
    <n v="275"/>
    <n v="3.17"/>
    <n v="1"/>
    <n v="1709"/>
    <n v="44"/>
    <n v="185"/>
    <n v="5"/>
    <n v="143"/>
    <n v="4"/>
    <n v="0"/>
    <n v="0"/>
    <n v="1219"/>
    <n v="32"/>
    <n v="469"/>
    <n v="12"/>
    <n v="1290"/>
    <n v="33"/>
    <n v="880"/>
    <n v="23"/>
    <n v="11"/>
    <n v="0"/>
    <n v="239"/>
    <n v="6"/>
    <n v="2160"/>
    <n v="56"/>
    <n v="1709"/>
    <n v="44"/>
    <n v="1894"/>
    <n v="49"/>
    <n v="33220001"/>
    <s v="MICHAEL MCDONNELL"/>
    <s v="2839 BEDFORD AVE"/>
    <s v="BROOKLYN"/>
    <n v="7187248500"/>
    <x v="5"/>
    <n v="166"/>
    <n v="2"/>
    <n v="1"/>
    <n v="10"/>
    <n v="6"/>
    <n v="8"/>
    <n v="5"/>
    <n v="103"/>
    <n v="62"/>
    <n v="640"/>
    <n v="4"/>
    <n v="780"/>
    <n v="49"/>
    <n v="6"/>
    <n v="36"/>
    <n v="18"/>
    <n v="19"/>
    <n v="0"/>
    <n v="0"/>
    <n v="0"/>
    <n v="11"/>
    <n v="0"/>
    <n v="1"/>
    <n v="0"/>
  </r>
  <r>
    <n v="226"/>
    <x v="226"/>
    <n v="86.102040816326493"/>
    <n v="332200010000"/>
    <s v="NEW YORK CITY GEOGRAPHIC DISTRICT #22"/>
    <x v="226"/>
    <n v="559"/>
    <n v="2.21"/>
    <n v="0"/>
    <n v="1721"/>
    <n v="56"/>
    <n v="230"/>
    <n v="7"/>
    <n v="387"/>
    <n v="13"/>
    <n v="9"/>
    <n v="0"/>
    <n v="537"/>
    <n v="17"/>
    <n v="486"/>
    <n v="16"/>
    <n v="656"/>
    <n v="21"/>
    <n v="1399"/>
    <n v="45"/>
    <n v="0"/>
    <n v="0"/>
    <n v="422"/>
    <n v="14"/>
    <n v="1313"/>
    <n v="43"/>
    <n v="1774"/>
    <n v="57"/>
    <n v="1960"/>
    <n v="63"/>
    <n v="33220001"/>
    <s v="JODIE COHEN"/>
    <s v="3787 BEDFORD AVE"/>
    <s v="BROOKLYN"/>
    <n v="7187587200"/>
    <x v="5"/>
    <n v="152"/>
    <n v="0"/>
    <n v="0"/>
    <n v="22"/>
    <n v="14"/>
    <n v="11"/>
    <n v="7"/>
    <n v="93"/>
    <n v="61"/>
    <n v="557"/>
    <n v="12"/>
    <n v="666"/>
    <n v="87"/>
    <n v="13"/>
    <n v="13"/>
    <n v="13"/>
    <n v="17"/>
    <n v="1"/>
    <n v="0"/>
    <n v="0"/>
    <n v="10"/>
    <n v="0"/>
    <n v="1"/>
    <n v="0"/>
  </r>
  <r>
    <n v="227"/>
    <x v="227"/>
    <n v="87.423076923076906"/>
    <n v="332200010000"/>
    <s v="NEW YORK CITY GEOGRAPHIC DISTRICT #22"/>
    <x v="227"/>
    <n v="82"/>
    <n v="2.66"/>
    <n v="0"/>
    <n v="361"/>
    <n v="34"/>
    <n v="130"/>
    <n v="12"/>
    <n v="10"/>
    <n v="1"/>
    <n v="3"/>
    <n v="0"/>
    <n v="93"/>
    <n v="9"/>
    <n v="107"/>
    <n v="10"/>
    <n v="189"/>
    <n v="18"/>
    <n v="649"/>
    <n v="62"/>
    <n v="9"/>
    <n v="1"/>
    <n v="127"/>
    <n v="12"/>
    <n v="607"/>
    <n v="58"/>
    <n v="443"/>
    <n v="42"/>
    <n v="491"/>
    <n v="47"/>
    <n v="33220001"/>
    <s v="SCOTT HUGHES"/>
    <s v="1830 SHORE BLVD"/>
    <s v="BROOKLYN"/>
    <n v="7183868500"/>
    <x v="5"/>
    <n v="52"/>
    <n v="1"/>
    <n v="2"/>
    <n v="17"/>
    <n v="33"/>
    <n v="5"/>
    <n v="10"/>
    <n v="35"/>
    <n v="67"/>
    <n v="311"/>
    <n v="18"/>
    <n v="354"/>
    <n v="65"/>
    <n v="18"/>
    <n v="25"/>
    <n v="9"/>
    <n v="6"/>
    <n v="0"/>
    <n v="0"/>
    <n v="0"/>
    <n v="3"/>
    <n v="0"/>
    <n v="1"/>
    <n v="0"/>
  </r>
  <r>
    <n v="228"/>
    <x v="228"/>
    <n v="82.052631578947299"/>
    <n v="332300010000"/>
    <s v="NEW YORK CITY GEOGRAPHIC DISTRICT #23"/>
    <x v="228"/>
    <n v="10"/>
    <n v="3"/>
    <n v="1"/>
    <n v="244"/>
    <n v="86"/>
    <n v="9"/>
    <n v="3"/>
    <n v="9"/>
    <n v="3"/>
    <n v="20"/>
    <n v="7"/>
    <n v="205"/>
    <n v="72"/>
    <n v="52"/>
    <n v="18"/>
    <n v="2"/>
    <n v="1"/>
    <n v="4"/>
    <n v="1"/>
    <n v="1"/>
    <n v="0"/>
    <n v="75"/>
    <n v="26"/>
    <n v="136"/>
    <n v="48"/>
    <n v="148"/>
    <n v="52"/>
    <n v="253"/>
    <n v="89"/>
    <n v="33230001"/>
    <s v="ZINA COOPER"/>
    <s v="121 SARATOGA AVE"/>
    <s v="BROOKLYN"/>
    <n v="7184532926"/>
    <x v="0"/>
    <n v="26"/>
    <n v="0"/>
    <n v="0"/>
    <n v="2"/>
    <n v="8"/>
    <n v="1"/>
    <n v="4"/>
    <n v="13"/>
    <n v="50"/>
    <n v="69"/>
    <n v="0"/>
    <n v="89"/>
    <n v="6"/>
    <n v="7"/>
    <n v="0"/>
    <n v="11"/>
    <n v="4"/>
    <n v="0"/>
    <n v="0"/>
    <n v="0"/>
    <n v="1"/>
    <n v="0"/>
    <n v="1"/>
    <n v="0"/>
  </r>
  <r>
    <n v="229"/>
    <x v="229"/>
    <n v="83"/>
    <n v="332300010000"/>
    <s v="NEW YORK CITY GEOGRAPHIC DISTRICT #23"/>
    <x v="229"/>
    <n v="19"/>
    <n v="3.26"/>
    <n v="1"/>
    <n v="172"/>
    <n v="82"/>
    <n v="10"/>
    <n v="5"/>
    <n v="2"/>
    <n v="1"/>
    <n v="2"/>
    <n v="1"/>
    <n v="173"/>
    <n v="82"/>
    <n v="32"/>
    <n v="15"/>
    <n v="0"/>
    <n v="0"/>
    <n v="2"/>
    <n v="1"/>
    <n v="2"/>
    <n v="1"/>
    <n v="59"/>
    <n v="28"/>
    <n v="112"/>
    <n v="53"/>
    <n v="99"/>
    <n v="47"/>
    <n v="182"/>
    <n v="86"/>
    <n v="33230001"/>
    <s v="NADIA LOPEZ"/>
    <s v="210 CHESTER ST"/>
    <s v="BROOKLYN"/>
    <n v="7183456912"/>
    <x v="1"/>
    <n v="18"/>
    <n v="0"/>
    <n v="0"/>
    <n v="3"/>
    <n v="17"/>
    <n v="8"/>
    <n v="44"/>
    <n v="3"/>
    <n v="17"/>
    <n v="59"/>
    <n v="3"/>
    <n v="73"/>
    <n v="6"/>
    <n v="8"/>
    <n v="44"/>
    <n v="27"/>
    <n v="1"/>
    <n v="0"/>
    <n v="0"/>
    <n v="0"/>
    <n v="0"/>
    <n v="0"/>
    <n v="1"/>
    <n v="0"/>
  </r>
  <r>
    <n v="230"/>
    <x v="230"/>
    <n v="77.599999999999994"/>
    <n v="332300010000"/>
    <s v="NEW YORK CITY GEOGRAPHIC DISTRICT #23"/>
    <x v="230"/>
    <n v="70"/>
    <n v="1.7"/>
    <n v="0"/>
    <n v="304"/>
    <n v="79"/>
    <n v="25"/>
    <n v="6"/>
    <n v="14"/>
    <n v="4"/>
    <n v="5"/>
    <n v="1"/>
    <n v="333"/>
    <n v="86"/>
    <n v="41"/>
    <n v="11"/>
    <n v="6"/>
    <n v="2"/>
    <n v="2"/>
    <n v="1"/>
    <n v="0"/>
    <n v="0"/>
    <n v="85"/>
    <n v="22"/>
    <n v="163"/>
    <n v="42"/>
    <n v="224"/>
    <n v="58"/>
    <n v="329"/>
    <n v="85"/>
    <n v="33230001"/>
    <s v="AMOTE SIAS"/>
    <s v="2021 BERGEN ST"/>
    <s v="BROOKLYN"/>
    <n v="7189221145"/>
    <x v="21"/>
    <n v="24"/>
    <n v="1"/>
    <n v="4"/>
    <n v="11"/>
    <n v="46"/>
    <n v="4"/>
    <n v="17"/>
    <n v="9"/>
    <n v="38"/>
    <n v="95"/>
    <n v="31"/>
    <n v="135"/>
    <n v="53"/>
    <n v="39"/>
    <n v="20"/>
    <n v="23"/>
    <n v="5"/>
    <n v="0"/>
    <n v="0"/>
    <n v="0"/>
    <n v="1"/>
    <n v="0"/>
    <n v="1"/>
    <n v="0"/>
  </r>
  <r>
    <n v="231"/>
    <x v="231"/>
    <n v="80.896551724137893"/>
    <n v="332300010000"/>
    <s v="NEW YORK CITY GEOGRAPHIC DISTRICT #23"/>
    <x v="231"/>
    <n v="55"/>
    <n v="2.1"/>
    <n v="0"/>
    <n v="356"/>
    <n v="70"/>
    <n v="37"/>
    <n v="7"/>
    <n v="8"/>
    <n v="2"/>
    <n v="0"/>
    <n v="0"/>
    <n v="450"/>
    <n v="88"/>
    <n v="51"/>
    <n v="10"/>
    <n v="3"/>
    <n v="1"/>
    <n v="4"/>
    <n v="1"/>
    <n v="4"/>
    <n v="1"/>
    <n v="132"/>
    <n v="26"/>
    <n v="0"/>
    <n v="0"/>
    <n v="512"/>
    <n v="100"/>
    <n v="393"/>
    <n v="77"/>
    <n v="33230001"/>
    <s v="RASHAD MEADE"/>
    <s v="1137 HERKIMER ST"/>
    <s v="BROOKLYN"/>
    <n v="7184950863"/>
    <x v="25"/>
    <n v="23"/>
    <n v="2"/>
    <n v="9"/>
    <n v="9"/>
    <n v="39"/>
    <n v="10"/>
    <n v="43"/>
    <n v="2"/>
    <n v="9"/>
    <n v="87"/>
    <n v="31"/>
    <n v="93"/>
    <n v="37"/>
    <n v="40"/>
    <n v="69"/>
    <n v="65"/>
    <n v="2"/>
    <n v="0"/>
    <n v="0"/>
    <n v="0"/>
    <n v="3"/>
    <n v="0"/>
    <n v="1"/>
    <n v="0"/>
  </r>
  <r>
    <n v="232"/>
    <x v="232"/>
    <n v="84.024390243902403"/>
    <n v="333200010000"/>
    <s v="NEW YORK CITY GEOGRAPHIC DISTRICT #32"/>
    <x v="232"/>
    <n v="112"/>
    <n v="3.22"/>
    <n v="1"/>
    <n v="640"/>
    <n v="70"/>
    <n v="83"/>
    <n v="9"/>
    <n v="6"/>
    <n v="1"/>
    <n v="5"/>
    <n v="1"/>
    <n v="482"/>
    <n v="53"/>
    <n v="343"/>
    <n v="37"/>
    <n v="62"/>
    <n v="7"/>
    <n v="23"/>
    <n v="3"/>
    <n v="1"/>
    <n v="0"/>
    <n v="73"/>
    <n v="8"/>
    <n v="517"/>
    <n v="56"/>
    <n v="399"/>
    <n v="44"/>
    <n v="723"/>
    <n v="79"/>
    <n v="33320001"/>
    <s v="JEANETTE SMITH"/>
    <s v="1300 GREENE AVE"/>
    <s v="BROOKLYN"/>
    <n v="7185740390"/>
    <x v="26"/>
    <n v="48"/>
    <n v="0"/>
    <n v="0"/>
    <n v="5"/>
    <n v="10"/>
    <n v="2"/>
    <n v="4"/>
    <n v="18"/>
    <n v="38"/>
    <n v="199"/>
    <n v="6"/>
    <n v="235"/>
    <n v="18"/>
    <n v="8"/>
    <n v="0"/>
    <n v="11"/>
    <n v="3"/>
    <n v="0"/>
    <n v="0"/>
    <n v="0"/>
    <n v="4"/>
    <n v="0"/>
    <n v="1"/>
    <n v="0"/>
  </r>
  <r>
    <n v="233"/>
    <x v="233"/>
    <n v="78.714285714285694"/>
    <n v="333200010000"/>
    <s v="NEW YORK CITY GEOGRAPHIC DISTRICT #32"/>
    <x v="233"/>
    <n v="70"/>
    <n v="1.63"/>
    <n v="0"/>
    <n v="332"/>
    <n v="91"/>
    <n v="13"/>
    <n v="4"/>
    <n v="57"/>
    <n v="16"/>
    <n v="0"/>
    <n v="0"/>
    <n v="74"/>
    <n v="20"/>
    <n v="284"/>
    <n v="78"/>
    <n v="4"/>
    <n v="1"/>
    <n v="1"/>
    <n v="0"/>
    <n v="0"/>
    <n v="0"/>
    <n v="74"/>
    <n v="20"/>
    <n v="177"/>
    <n v="49"/>
    <n v="186"/>
    <n v="51"/>
    <n v="345"/>
    <n v="95"/>
    <n v="33320001"/>
    <s v="CATHERINE REILLY"/>
    <s v="797 BUSHWICK AVE"/>
    <s v="BROOKLYN"/>
    <n v="7189194212"/>
    <x v="5"/>
    <n v="30"/>
    <n v="1"/>
    <n v="3"/>
    <n v="5"/>
    <n v="17"/>
    <n v="6"/>
    <n v="20"/>
    <n v="7"/>
    <n v="23"/>
    <n v="107"/>
    <n v="9"/>
    <n v="144"/>
    <n v="29"/>
    <n v="20"/>
    <n v="20"/>
    <n v="28"/>
    <n v="1"/>
    <n v="0"/>
    <n v="0"/>
    <n v="0"/>
    <n v="3"/>
    <n v="0"/>
    <n v="1"/>
    <n v="0"/>
  </r>
  <r>
    <n v="234"/>
    <x v="234"/>
    <n v="85.576086956521706"/>
    <n v="342400010000"/>
    <s v="NEW YORK CITY GEOGRAPHIC DISTRICT #24"/>
    <x v="234"/>
    <n v="87"/>
    <n v="4.21"/>
    <n v="1"/>
    <n v="1012"/>
    <n v="62"/>
    <n v="52"/>
    <n v="3"/>
    <n v="291"/>
    <n v="18"/>
    <n v="6"/>
    <n v="0"/>
    <n v="28"/>
    <n v="2"/>
    <n v="857"/>
    <n v="53"/>
    <n v="688"/>
    <n v="42"/>
    <n v="41"/>
    <n v="3"/>
    <n v="1"/>
    <n v="0"/>
    <n v="245"/>
    <n v="15"/>
    <n v="791"/>
    <n v="49"/>
    <n v="830"/>
    <n v="51"/>
    <n v="1066"/>
    <n v="66"/>
    <n v="34240001"/>
    <s v="KELLY NEPOGODA"/>
    <s v="50-40 JACOBUS ST"/>
    <s v="ELMHURST"/>
    <n v="7182056788"/>
    <x v="19"/>
    <n v="102"/>
    <n v="1"/>
    <n v="1"/>
    <n v="6"/>
    <n v="6"/>
    <n v="8"/>
    <n v="8"/>
    <n v="52"/>
    <n v="51"/>
    <n v="304"/>
    <n v="7"/>
    <n v="401"/>
    <n v="23"/>
    <n v="6"/>
    <n v="25"/>
    <n v="7"/>
    <n v="12"/>
    <n v="0"/>
    <n v="0"/>
    <n v="0"/>
    <n v="3"/>
    <n v="0"/>
    <n v="1"/>
    <n v="0"/>
  </r>
  <r>
    <n v="235"/>
    <x v="235"/>
    <n v="88.55"/>
    <n v="342400010000"/>
    <s v="NEW YORK CITY GEOGRAPHIC DISTRICT #24"/>
    <x v="235"/>
    <n v="35"/>
    <n v="3.68"/>
    <n v="1"/>
    <n v="423"/>
    <n v="38"/>
    <n v="102"/>
    <n v="9"/>
    <n v="59"/>
    <n v="5"/>
    <n v="1"/>
    <n v="0"/>
    <n v="5"/>
    <n v="0"/>
    <n v="301"/>
    <n v="27"/>
    <n v="170"/>
    <n v="15"/>
    <n v="633"/>
    <n v="57"/>
    <n v="3"/>
    <n v="0"/>
    <n v="159"/>
    <n v="14"/>
    <n v="530"/>
    <n v="48"/>
    <n v="583"/>
    <n v="52"/>
    <n v="527"/>
    <n v="47"/>
    <n v="34240001"/>
    <s v="THOMAS CARTY"/>
    <s v="63-60 80TH ST"/>
    <s v="MIDDLE VILLAGE"/>
    <n v="7183262111"/>
    <x v="12"/>
    <n v="59"/>
    <n v="0"/>
    <n v="0"/>
    <n v="2"/>
    <n v="3"/>
    <n v="12"/>
    <n v="20"/>
    <n v="26"/>
    <n v="44"/>
    <n v="171"/>
    <n v="2"/>
    <n v="213"/>
    <n v="19"/>
    <n v="9"/>
    <n v="0"/>
    <n v="14"/>
    <n v="6"/>
    <n v="1"/>
    <n v="0"/>
    <n v="0"/>
    <n v="1"/>
    <n v="0"/>
    <n v="1"/>
    <n v="0"/>
  </r>
  <r>
    <n v="236"/>
    <x v="236"/>
    <n v="83.956521739130395"/>
    <n v="342400010000"/>
    <s v="NEW YORK CITY GEOGRAPHIC DISTRICT #24"/>
    <x v="236"/>
    <n v="118"/>
    <n v="3.39"/>
    <n v="1"/>
    <n v="2138"/>
    <n v="91"/>
    <n v="97"/>
    <n v="4"/>
    <n v="660"/>
    <n v="28"/>
    <n v="1"/>
    <n v="0"/>
    <n v="89"/>
    <n v="4"/>
    <n v="2001"/>
    <n v="85"/>
    <n v="213"/>
    <n v="9"/>
    <n v="39"/>
    <n v="2"/>
    <n v="4"/>
    <n v="0"/>
    <n v="406"/>
    <n v="17"/>
    <n v="1104"/>
    <n v="47"/>
    <n v="1243"/>
    <n v="53"/>
    <n v="2236"/>
    <n v="95"/>
    <n v="34240001"/>
    <s v="JOSEPH LISA"/>
    <s v="98-50 50TH AVE"/>
    <s v="CORONA"/>
    <n v="7187603233"/>
    <x v="11"/>
    <n v="151"/>
    <n v="0"/>
    <n v="0"/>
    <n v="9"/>
    <n v="6"/>
    <n v="18"/>
    <n v="12"/>
    <n v="59"/>
    <n v="39"/>
    <n v="295"/>
    <n v="6"/>
    <n v="374"/>
    <n v="20"/>
    <n v="5"/>
    <n v="9"/>
    <n v="13"/>
    <n v="18"/>
    <n v="1"/>
    <n v="0"/>
    <n v="0"/>
    <n v="6"/>
    <n v="0"/>
    <n v="1"/>
    <n v="0"/>
  </r>
  <r>
    <n v="237"/>
    <x v="237"/>
    <n v="83.595744680850999"/>
    <n v="342400010000"/>
    <s v="NEW YORK CITY GEOGRAPHIC DISTRICT #24"/>
    <x v="237"/>
    <n v="162"/>
    <n v="4.1500000000000004"/>
    <n v="1"/>
    <n v="650"/>
    <n v="62"/>
    <n v="144"/>
    <n v="14"/>
    <n v="40"/>
    <n v="4"/>
    <n v="5"/>
    <n v="0"/>
    <n v="13"/>
    <n v="1"/>
    <n v="338"/>
    <n v="32"/>
    <n v="232"/>
    <n v="22"/>
    <n v="464"/>
    <n v="44"/>
    <n v="2"/>
    <n v="0"/>
    <n v="142"/>
    <n v="13"/>
    <n v="520"/>
    <n v="49"/>
    <n v="534"/>
    <n v="51"/>
    <n v="794"/>
    <n v="75"/>
    <n v="34240001"/>
    <s v="JEANNE FAGAN"/>
    <s v="74-01 78TH AVE"/>
    <s v="GLENDALE"/>
    <n v="7183268261"/>
    <x v="27"/>
    <n v="59"/>
    <n v="0"/>
    <n v="0"/>
    <n v="5"/>
    <n v="8"/>
    <n v="4"/>
    <n v="7"/>
    <n v="30"/>
    <n v="51"/>
    <n v="190"/>
    <n v="8"/>
    <n v="228"/>
    <n v="19"/>
    <n v="8"/>
    <n v="40"/>
    <n v="19"/>
    <n v="7"/>
    <n v="1"/>
    <n v="0"/>
    <n v="0"/>
    <n v="2"/>
    <n v="0"/>
    <n v="1"/>
    <n v="0"/>
  </r>
  <r>
    <n v="238"/>
    <x v="238"/>
    <n v="85.252525252525203"/>
    <n v="342400010000"/>
    <s v="NEW YORK CITY GEOGRAPHIC DISTRICT #24"/>
    <x v="238"/>
    <n v="199"/>
    <n v="3.54"/>
    <n v="1"/>
    <n v="1025"/>
    <n v="59"/>
    <n v="33"/>
    <n v="2"/>
    <n v="291"/>
    <n v="17"/>
    <n v="7"/>
    <n v="0"/>
    <n v="23"/>
    <n v="1"/>
    <n v="929"/>
    <n v="54"/>
    <n v="662"/>
    <n v="38"/>
    <n v="113"/>
    <n v="7"/>
    <n v="1"/>
    <n v="0"/>
    <n v="258"/>
    <n v="15"/>
    <n v="822"/>
    <n v="47"/>
    <n v="913"/>
    <n v="53"/>
    <n v="1058"/>
    <n v="61"/>
    <n v="34240001"/>
    <s v="JUDY MITTLER"/>
    <s v="46-02 47TH AVE"/>
    <s v="WOODSIDE"/>
    <n v="7189370320"/>
    <x v="28"/>
    <n v="106"/>
    <n v="0"/>
    <n v="0"/>
    <n v="3"/>
    <n v="3"/>
    <n v="13"/>
    <n v="12"/>
    <n v="53"/>
    <n v="50"/>
    <n v="287"/>
    <n v="3"/>
    <n v="365"/>
    <n v="9"/>
    <n v="2"/>
    <n v="8"/>
    <n v="7"/>
    <n v="10"/>
    <n v="0"/>
    <n v="0"/>
    <n v="0"/>
    <n v="4"/>
    <n v="0"/>
    <n v="1"/>
    <n v="0"/>
  </r>
  <r>
    <n v="239"/>
    <x v="239"/>
    <n v="80.3"/>
    <n v="342400010000"/>
    <s v="NEW YORK CITY GEOGRAPHIC DISTRICT #24"/>
    <x v="239"/>
    <n v="35"/>
    <n v="3.8199999999999901"/>
    <n v="1"/>
    <n v="225"/>
    <n v="25"/>
    <n v="87"/>
    <n v="10"/>
    <n v="29"/>
    <n v="3"/>
    <n v="3"/>
    <n v="0"/>
    <n v="5"/>
    <n v="1"/>
    <n v="177"/>
    <n v="19"/>
    <n v="36"/>
    <n v="4"/>
    <n v="683"/>
    <n v="75"/>
    <n v="4"/>
    <n v="0"/>
    <n v="104"/>
    <n v="11"/>
    <n v="478"/>
    <n v="53"/>
    <n v="430"/>
    <n v="47"/>
    <n v="312"/>
    <n v="34"/>
    <n v="34240001"/>
    <s v="JOHN LAVELLE"/>
    <s v="69-10 65TH DR"/>
    <s v="MIDDLE VILLAGE"/>
    <n v="7183266210"/>
    <x v="18"/>
    <n v="46"/>
    <n v="0"/>
    <n v="0"/>
    <n v="3"/>
    <n v="7"/>
    <n v="5"/>
    <n v="11"/>
    <n v="25"/>
    <n v="54"/>
    <n v="123"/>
    <n v="9"/>
    <n v="146"/>
    <n v="12"/>
    <n v="8"/>
    <n v="22"/>
    <n v="8"/>
    <n v="6"/>
    <n v="0"/>
    <n v="0"/>
    <n v="0"/>
    <n v="2"/>
    <n v="0"/>
    <n v="1"/>
    <n v="0"/>
  </r>
  <r>
    <n v="240"/>
    <x v="240"/>
    <n v="81.522935779816507"/>
    <n v="342400010000"/>
    <s v="NEW YORK CITY GEOGRAPHIC DISTRICT #24"/>
    <x v="240"/>
    <n v="224"/>
    <n v="2.23999999999999"/>
    <n v="0"/>
    <n v="1384"/>
    <n v="68"/>
    <n v="102"/>
    <n v="5"/>
    <n v="639"/>
    <n v="31"/>
    <n v="8"/>
    <n v="0"/>
    <n v="178"/>
    <n v="9"/>
    <n v="1228"/>
    <n v="60"/>
    <n v="522"/>
    <n v="26"/>
    <n v="81"/>
    <n v="4"/>
    <n v="16"/>
    <n v="1"/>
    <n v="245"/>
    <n v="12"/>
    <n v="861"/>
    <n v="42"/>
    <n v="1172"/>
    <n v="58"/>
    <n v="1486"/>
    <n v="73"/>
    <n v="34240001"/>
    <s v="JOHN FICALORA"/>
    <s v="48-01 90TH ST"/>
    <s v="ELMHURST"/>
    <n v="7185958400"/>
    <x v="5"/>
    <n v="112"/>
    <n v="0"/>
    <n v="0"/>
    <n v="27"/>
    <n v="24"/>
    <n v="15"/>
    <n v="13"/>
    <n v="65"/>
    <n v="58"/>
    <n v="435"/>
    <n v="21"/>
    <n v="587"/>
    <n v="129"/>
    <n v="22"/>
    <n v="13"/>
    <n v="12"/>
    <n v="16"/>
    <n v="0"/>
    <n v="0"/>
    <n v="0"/>
    <n v="12"/>
    <n v="0"/>
    <n v="1"/>
    <n v="0"/>
  </r>
  <r>
    <n v="241"/>
    <x v="241"/>
    <n v="86.537735849056602"/>
    <n v="342400010000"/>
    <s v="NEW YORK CITY GEOGRAPHIC DISTRICT #24"/>
    <x v="241"/>
    <n v="273"/>
    <n v="1.96999999999999"/>
    <n v="0"/>
    <n v="1269"/>
    <n v="68"/>
    <n v="121"/>
    <n v="6"/>
    <n v="423"/>
    <n v="23"/>
    <n v="6"/>
    <n v="0"/>
    <n v="100"/>
    <n v="5"/>
    <n v="1194"/>
    <n v="64"/>
    <n v="174"/>
    <n v="9"/>
    <n v="382"/>
    <n v="20"/>
    <n v="10"/>
    <n v="1"/>
    <n v="321"/>
    <n v="17"/>
    <n v="804"/>
    <n v="43"/>
    <n v="1062"/>
    <n v="57"/>
    <n v="1390"/>
    <n v="74"/>
    <n v="34240001"/>
    <s v="DENISE VITTOR"/>
    <s v="21-27 HIMROD ST"/>
    <s v="RIDGEWOOD"/>
    <n v="7183819600"/>
    <x v="5"/>
    <n v="108"/>
    <n v="0"/>
    <n v="0"/>
    <n v="24"/>
    <n v="22"/>
    <n v="1"/>
    <n v="1"/>
    <n v="68"/>
    <n v="63"/>
    <n v="548"/>
    <n v="14"/>
    <n v="696"/>
    <n v="109"/>
    <n v="16"/>
    <n v="0"/>
    <n v="7"/>
    <n v="14"/>
    <n v="0"/>
    <n v="0"/>
    <n v="0"/>
    <n v="10"/>
    <n v="0"/>
    <n v="1"/>
    <n v="0"/>
  </r>
  <r>
    <n v="242"/>
    <x v="242"/>
    <n v="86.105263157894697"/>
    <n v="342400010000"/>
    <s v="NEW YORK CITY GEOGRAPHIC DISTRICT #24"/>
    <x v="242"/>
    <n v="190"/>
    <n v="2.48"/>
    <n v="0"/>
    <n v="521"/>
    <n v="58"/>
    <n v="17"/>
    <n v="2"/>
    <n v="109"/>
    <n v="12"/>
    <n v="1"/>
    <n v="0"/>
    <n v="70"/>
    <n v="8"/>
    <n v="705"/>
    <n v="79"/>
    <n v="79"/>
    <n v="9"/>
    <n v="29"/>
    <n v="3"/>
    <n v="9"/>
    <n v="1"/>
    <n v="133"/>
    <n v="15"/>
    <n v="501"/>
    <n v="56"/>
    <n v="392"/>
    <n v="44"/>
    <n v="539"/>
    <n v="60"/>
    <n v="34240001"/>
    <s v="ANA ZAMBRANO-BURAKOV"/>
    <s v="105-25 HORACE HARDING EXPW"/>
    <s v="CORONA"/>
    <n v="7182718383"/>
    <x v="4"/>
    <n v="45"/>
    <n v="0"/>
    <n v="0"/>
    <n v="14"/>
    <n v="31"/>
    <n v="3"/>
    <n v="7"/>
    <n v="29"/>
    <n v="64"/>
    <n v="247"/>
    <n v="16"/>
    <n v="309"/>
    <n v="46"/>
    <n v="15"/>
    <n v="0"/>
    <n v="16"/>
    <n v="6"/>
    <n v="0"/>
    <n v="0"/>
    <n v="0"/>
    <n v="5"/>
    <n v="0"/>
    <n v="1"/>
    <n v="0"/>
  </r>
  <r>
    <n v="243"/>
    <x v="243"/>
    <n v="82.714285714285694"/>
    <n v="342400010000"/>
    <s v="NEW YORK CITY GEOGRAPHIC DISTRICT #24"/>
    <x v="243"/>
    <n v="170"/>
    <n v="2.73999999999999"/>
    <n v="0"/>
    <n v="431"/>
    <n v="69"/>
    <n v="67"/>
    <n v="11"/>
    <n v="32"/>
    <n v="5"/>
    <n v="1"/>
    <n v="0"/>
    <n v="42"/>
    <n v="7"/>
    <n v="375"/>
    <n v="60"/>
    <n v="128"/>
    <n v="21"/>
    <n v="77"/>
    <n v="12"/>
    <n v="1"/>
    <n v="0"/>
    <n v="74"/>
    <n v="12"/>
    <n v="313"/>
    <n v="50"/>
    <n v="311"/>
    <n v="50"/>
    <n v="499"/>
    <n v="80"/>
    <n v="34240001"/>
    <s v="ANN SEIFULLAH"/>
    <s v="47-07 30TH PL"/>
    <s v="LONG ISLAND CITY"/>
    <n v="7184725671"/>
    <x v="29"/>
    <n v="31"/>
    <n v="0"/>
    <n v="0"/>
    <n v="15"/>
    <n v="48"/>
    <n v="1"/>
    <n v="3"/>
    <n v="19"/>
    <n v="61"/>
    <n v="132"/>
    <n v="21"/>
    <n v="164"/>
    <n v="47"/>
    <n v="29"/>
    <n v="0"/>
    <n v="12"/>
    <n v="4"/>
    <n v="0"/>
    <n v="0"/>
    <n v="0"/>
    <n v="2"/>
    <n v="0"/>
    <n v="1"/>
    <n v="0"/>
  </r>
  <r>
    <n v="244"/>
    <x v="244"/>
    <n v="85.581395348837205"/>
    <n v="342400010000"/>
    <s v="NEW YORK CITY GEOGRAPHIC DISTRICT #24"/>
    <x v="244"/>
    <n v="142"/>
    <n v="2.21"/>
    <n v="0"/>
    <n v="431"/>
    <n v="57"/>
    <n v="98"/>
    <n v="13"/>
    <n v="24"/>
    <n v="3"/>
    <n v="3"/>
    <n v="0"/>
    <n v="21"/>
    <n v="3"/>
    <n v="344"/>
    <n v="46"/>
    <n v="124"/>
    <n v="16"/>
    <n v="260"/>
    <n v="35"/>
    <n v="1"/>
    <n v="0"/>
    <n v="82"/>
    <n v="11"/>
    <n v="416"/>
    <n v="55"/>
    <n v="337"/>
    <n v="45"/>
    <n v="529"/>
    <n v="70"/>
    <n v="34240001"/>
    <s v="KHURSHID ABDUL-MUTAKABBIR"/>
    <s v="54-40 74TH ST"/>
    <s v="ELMHURST"/>
    <n v="7182863550"/>
    <x v="22"/>
    <n v="48"/>
    <n v="1"/>
    <n v="2"/>
    <n v="6"/>
    <n v="13"/>
    <n v="33"/>
    <n v="69"/>
    <n v="6"/>
    <n v="13"/>
    <n v="191"/>
    <n v="12"/>
    <n v="224"/>
    <n v="29"/>
    <n v="13"/>
    <n v="17"/>
    <n v="16"/>
    <n v="3"/>
    <n v="0"/>
    <n v="0"/>
    <n v="0"/>
    <n v="0"/>
    <n v="0"/>
    <n v="1"/>
    <n v="0"/>
  </r>
  <r>
    <n v="245"/>
    <x v="245"/>
    <n v="85.878048780487802"/>
    <n v="342400010000"/>
    <s v="NEW YORK CITY GEOGRAPHIC DISTRICT #24"/>
    <x v="245"/>
    <n v="282"/>
    <n v="2.5"/>
    <n v="0"/>
    <n v="1181"/>
    <n v="77"/>
    <n v="114"/>
    <n v="7"/>
    <n v="73"/>
    <n v="5"/>
    <n v="3"/>
    <n v="0"/>
    <n v="91"/>
    <n v="6"/>
    <n v="1160"/>
    <n v="76"/>
    <n v="158"/>
    <n v="10"/>
    <n v="114"/>
    <n v="7"/>
    <n v="0"/>
    <n v="0"/>
    <n v="208"/>
    <n v="14"/>
    <n v="606"/>
    <n v="40"/>
    <n v="920"/>
    <n v="60"/>
    <n v="1295"/>
    <n v="85"/>
    <n v="34240001"/>
    <s v="MELISSA BURG"/>
    <s v="37-02 47TH AVE"/>
    <s v="LONG ISLAND CITY"/>
    <n v="7189373010"/>
    <x v="5"/>
    <n v="93"/>
    <n v="0"/>
    <n v="0"/>
    <n v="6"/>
    <n v="6"/>
    <n v="7"/>
    <n v="8"/>
    <n v="60"/>
    <n v="65"/>
    <n v="244"/>
    <n v="4"/>
    <n v="435"/>
    <n v="30"/>
    <n v="7"/>
    <n v="0"/>
    <n v="10"/>
    <n v="8"/>
    <n v="0"/>
    <n v="0"/>
    <n v="0"/>
    <n v="7"/>
    <n v="0"/>
    <n v="1"/>
    <n v="0"/>
  </r>
  <r>
    <n v="246"/>
    <x v="246"/>
    <n v="86.538461538461505"/>
    <n v="342400010000"/>
    <s v="NEW YORK CITY GEOGRAPHIC DISTRICT #24"/>
    <x v="246"/>
    <n v="195"/>
    <n v="3.23999999999999"/>
    <n v="1"/>
    <n v="1104"/>
    <n v="50"/>
    <n v="62"/>
    <n v="3"/>
    <n v="65"/>
    <n v="3"/>
    <n v="14"/>
    <n v="1"/>
    <n v="136"/>
    <n v="6"/>
    <n v="1153"/>
    <n v="52"/>
    <n v="647"/>
    <n v="29"/>
    <n v="242"/>
    <n v="11"/>
    <n v="30"/>
    <n v="1"/>
    <n v="167"/>
    <n v="8"/>
    <n v="379"/>
    <n v="17"/>
    <n v="1843"/>
    <n v="83"/>
    <n v="1166"/>
    <n v="52"/>
    <n v="34240001"/>
    <s v="DENO CHARALAMBOUS"/>
    <s v="45-30 36TH ST"/>
    <s v="LONG ISLAND CITY"/>
    <n v="7183612032"/>
    <x v="4"/>
    <n v="120"/>
    <n v="0"/>
    <n v="0"/>
    <n v="5"/>
    <n v="4"/>
    <n v="8"/>
    <n v="7"/>
    <n v="79"/>
    <n v="66"/>
    <n v="309"/>
    <n v="5"/>
    <n v="587"/>
    <n v="33"/>
    <n v="6"/>
    <n v="0"/>
    <n v="12"/>
    <n v="10"/>
    <n v="0"/>
    <n v="0"/>
    <n v="0"/>
    <n v="9"/>
    <n v="0"/>
    <n v="1"/>
    <n v="0"/>
  </r>
  <r>
    <n v="247"/>
    <x v="247"/>
    <n v="85.5"/>
    <n v="342500010000"/>
    <s v="NEW YORK CITY GEOGRAPHIC DISTRICT #25"/>
    <x v="247"/>
    <n v="65"/>
    <n v="4.3499999999999996"/>
    <n v="1"/>
    <n v="369"/>
    <n v="47"/>
    <n v="113"/>
    <n v="15"/>
    <n v="55"/>
    <n v="7"/>
    <n v="2"/>
    <n v="0"/>
    <n v="18"/>
    <n v="2"/>
    <n v="174"/>
    <n v="22"/>
    <n v="386"/>
    <n v="50"/>
    <n v="195"/>
    <n v="25"/>
    <n v="3"/>
    <n v="0"/>
    <n v="137"/>
    <n v="18"/>
    <n v="367"/>
    <n v="47"/>
    <n v="411"/>
    <n v="53"/>
    <n v="482"/>
    <n v="62"/>
    <n v="34250001"/>
    <s v="MARY ELLEN BEIRNE"/>
    <s v="34-65 192ND ST"/>
    <s v="FLUSHING"/>
    <n v="7189613480"/>
    <x v="11"/>
    <n v="46"/>
    <n v="1"/>
    <n v="2"/>
    <n v="3"/>
    <n v="7"/>
    <n v="0"/>
    <n v="0"/>
    <n v="25"/>
    <n v="54"/>
    <n v="138"/>
    <n v="3"/>
    <n v="181"/>
    <n v="8"/>
    <n v="4"/>
    <n v="29"/>
    <n v="8"/>
    <n v="8"/>
    <n v="0"/>
    <n v="0"/>
    <n v="0"/>
    <n v="3"/>
    <n v="0"/>
    <n v="1"/>
    <n v="0"/>
  </r>
  <r>
    <n v="248"/>
    <x v="248"/>
    <n v="86.04"/>
    <n v="342500010000"/>
    <s v="NEW YORK CITY GEOGRAPHIC DISTRICT #25"/>
    <x v="248"/>
    <n v="89"/>
    <n v="4.17"/>
    <n v="1"/>
    <n v="922"/>
    <n v="61"/>
    <n v="225"/>
    <n v="15"/>
    <n v="159"/>
    <n v="10"/>
    <n v="6"/>
    <n v="0"/>
    <n v="96"/>
    <n v="6"/>
    <n v="396"/>
    <n v="26"/>
    <n v="814"/>
    <n v="53"/>
    <n v="209"/>
    <n v="14"/>
    <n v="2"/>
    <n v="0"/>
    <n v="217"/>
    <n v="14"/>
    <n v="731"/>
    <n v="48"/>
    <n v="792"/>
    <n v="52"/>
    <n v="1148"/>
    <n v="75"/>
    <n v="34250001"/>
    <s v="THERESA MSHAR"/>
    <s v="147-26 25TH DR"/>
    <s v="FLUSHING"/>
    <n v="7184453232"/>
    <x v="1"/>
    <n v="89"/>
    <n v="0"/>
    <n v="0"/>
    <n v="6"/>
    <n v="7"/>
    <n v="18"/>
    <n v="20"/>
    <n v="27"/>
    <n v="30"/>
    <n v="271"/>
    <n v="6"/>
    <n v="339"/>
    <n v="20"/>
    <n v="6"/>
    <n v="11"/>
    <n v="6"/>
    <n v="8"/>
    <n v="0"/>
    <n v="0"/>
    <n v="0"/>
    <n v="3"/>
    <n v="0"/>
    <n v="1"/>
    <n v="0"/>
  </r>
  <r>
    <n v="249"/>
    <x v="249"/>
    <n v="82.2708333333333"/>
    <n v="342500010000"/>
    <s v="NEW YORK CITY GEOGRAPHIC DISTRICT #25"/>
    <x v="249"/>
    <n v="119"/>
    <n v="3.61"/>
    <n v="1"/>
    <n v="491"/>
    <n v="47"/>
    <n v="148"/>
    <n v="14"/>
    <n v="68"/>
    <n v="7"/>
    <n v="1"/>
    <n v="0"/>
    <n v="14"/>
    <n v="1"/>
    <n v="312"/>
    <n v="30"/>
    <n v="355"/>
    <n v="34"/>
    <n v="361"/>
    <n v="35"/>
    <n v="2"/>
    <n v="0"/>
    <n v="159"/>
    <n v="15"/>
    <n v="538"/>
    <n v="51"/>
    <n v="507"/>
    <n v="49"/>
    <n v="639"/>
    <n v="61"/>
    <n v="34250001"/>
    <s v="JENNIFER MILLER"/>
    <s v="154-60 17TH AVE"/>
    <s v="WHITESTONE"/>
    <n v="7187460818"/>
    <x v="11"/>
    <n v="60"/>
    <n v="0"/>
    <n v="0"/>
    <n v="22"/>
    <n v="37"/>
    <n v="4"/>
    <n v="7"/>
    <n v="32"/>
    <n v="53"/>
    <n v="205"/>
    <n v="15"/>
    <n v="259"/>
    <n v="67"/>
    <n v="26"/>
    <n v="17"/>
    <n v="15"/>
    <n v="6"/>
    <n v="0"/>
    <n v="0"/>
    <n v="0"/>
    <n v="3"/>
    <n v="0"/>
    <n v="1"/>
    <n v="0"/>
  </r>
  <r>
    <n v="250"/>
    <x v="250"/>
    <n v="84.435483870967701"/>
    <n v="342500010000"/>
    <s v="NEW YORK CITY GEOGRAPHIC DISTRICT #25"/>
    <x v="250"/>
    <n v="142"/>
    <n v="3.7899999999999898"/>
    <n v="1"/>
    <n v="920"/>
    <n v="76"/>
    <n v="141"/>
    <n v="12"/>
    <n v="274"/>
    <n v="23"/>
    <n v="8"/>
    <n v="1"/>
    <n v="81"/>
    <n v="7"/>
    <n v="235"/>
    <n v="19"/>
    <n v="855"/>
    <n v="70"/>
    <n v="35"/>
    <n v="3"/>
    <n v="2"/>
    <n v="0"/>
    <n v="165"/>
    <n v="14"/>
    <n v="575"/>
    <n v="47"/>
    <n v="641"/>
    <n v="53"/>
    <n v="1062"/>
    <n v="87"/>
    <n v="34250001"/>
    <s v="JUDITH FRIEDMAN"/>
    <s v="46-21 COLDEN ST"/>
    <s v="FLUSHING"/>
    <n v="7183536464"/>
    <x v="11"/>
    <n v="70"/>
    <n v="0"/>
    <n v="0"/>
    <n v="4"/>
    <n v="6"/>
    <n v="6"/>
    <n v="9"/>
    <n v="35"/>
    <n v="50"/>
    <n v="198"/>
    <n v="6"/>
    <n v="236"/>
    <n v="20"/>
    <n v="8"/>
    <n v="0"/>
    <n v="9"/>
    <n v="9"/>
    <n v="3"/>
    <n v="0"/>
    <n v="0"/>
    <n v="3"/>
    <n v="0"/>
    <n v="1"/>
    <n v="0"/>
  </r>
  <r>
    <n v="251"/>
    <x v="251"/>
    <n v="87.761904761904702"/>
    <n v="342500010000"/>
    <s v="NEW YORK CITY GEOGRAPHIC DISTRICT #25"/>
    <x v="251"/>
    <n v="32"/>
    <n v="1.93"/>
    <n v="0"/>
    <n v="347"/>
    <n v="87"/>
    <n v="41"/>
    <n v="10"/>
    <n v="353"/>
    <n v="88"/>
    <n v="3"/>
    <n v="1"/>
    <n v="10"/>
    <n v="2"/>
    <n v="135"/>
    <n v="34"/>
    <n v="239"/>
    <n v="60"/>
    <n v="14"/>
    <n v="3"/>
    <n v="0"/>
    <n v="0"/>
    <n v="8"/>
    <n v="2"/>
    <n v="169"/>
    <n v="42"/>
    <n v="232"/>
    <n v="58"/>
    <n v="388"/>
    <n v="97"/>
    <n v="34250001"/>
    <s v="LARA EVANGELISTA"/>
    <s v="144-80 BARCLAY AVE"/>
    <s v="FLUSHING"/>
    <n v="7184632348"/>
    <x v="4"/>
    <n v="27"/>
    <n v="0"/>
    <n v="0"/>
    <n v="5"/>
    <n v="19"/>
    <n v="3"/>
    <n v="11"/>
    <n v="12"/>
    <n v="44"/>
    <n v="103"/>
    <n v="19"/>
    <n v="149"/>
    <n v="22"/>
    <n v="15"/>
    <n v="20"/>
    <n v="15"/>
    <n v="4"/>
    <n v="0"/>
    <n v="0"/>
    <n v="0"/>
    <n v="1"/>
    <n v="0"/>
    <n v="1"/>
    <n v="0"/>
  </r>
  <r>
    <n v="252"/>
    <x v="252"/>
    <n v="85.0277777777777"/>
    <n v="342500010000"/>
    <s v="NEW YORK CITY GEOGRAPHIC DISTRICT #25"/>
    <x v="252"/>
    <n v="102"/>
    <n v="3.34"/>
    <n v="1"/>
    <n v="442"/>
    <n v="69"/>
    <n v="94"/>
    <n v="15"/>
    <n v="91"/>
    <n v="14"/>
    <n v="0"/>
    <n v="0"/>
    <n v="77"/>
    <n v="12"/>
    <n v="103"/>
    <n v="16"/>
    <n v="429"/>
    <n v="67"/>
    <n v="27"/>
    <n v="4"/>
    <n v="7"/>
    <n v="1"/>
    <n v="87"/>
    <n v="14"/>
    <n v="299"/>
    <n v="47"/>
    <n v="344"/>
    <n v="53"/>
    <n v="536"/>
    <n v="83"/>
    <n v="34250001"/>
    <s v="BEN SHERMAN"/>
    <s v="46-21 COLDEN ST"/>
    <s v="FLUSHING"/>
    <n v="7183530009"/>
    <x v="10"/>
    <n v="43"/>
    <n v="0"/>
    <n v="0"/>
    <n v="21"/>
    <n v="49"/>
    <n v="11"/>
    <n v="26"/>
    <n v="14"/>
    <n v="33"/>
    <n v="196"/>
    <n v="23"/>
    <n v="272"/>
    <n v="78"/>
    <n v="29"/>
    <n v="10"/>
    <n v="14"/>
    <n v="3"/>
    <n v="0"/>
    <n v="0"/>
    <n v="0"/>
    <n v="2"/>
    <n v="0"/>
    <n v="1"/>
    <n v="1"/>
  </r>
  <r>
    <n v="253"/>
    <x v="253"/>
    <n v="86.675675675675606"/>
    <n v="342500010000"/>
    <s v="NEW YORK CITY GEOGRAPHIC DISTRICT #25"/>
    <x v="253"/>
    <n v="150"/>
    <n v="2.2200000000000002"/>
    <n v="0"/>
    <n v="213"/>
    <n v="35"/>
    <n v="81"/>
    <n v="13"/>
    <n v="3"/>
    <n v="0"/>
    <n v="1"/>
    <n v="0"/>
    <n v="36"/>
    <n v="6"/>
    <n v="135"/>
    <n v="22"/>
    <n v="104"/>
    <n v="17"/>
    <n v="321"/>
    <n v="53"/>
    <n v="8"/>
    <n v="1"/>
    <n v="137"/>
    <n v="23"/>
    <n v="354"/>
    <n v="59"/>
    <n v="251"/>
    <n v="41"/>
    <n v="294"/>
    <n v="49"/>
    <n v="34250001"/>
    <s v="CYNTHIA SCHNEIDER"/>
    <s v="34-65 192ND ST"/>
    <s v="FLUSHING"/>
    <n v="7184612219"/>
    <x v="10"/>
    <n v="36"/>
    <n v="0"/>
    <n v="0"/>
    <n v="1"/>
    <n v="3"/>
    <n v="6"/>
    <n v="17"/>
    <n v="16"/>
    <n v="44"/>
    <n v="117"/>
    <n v="0"/>
    <n v="142"/>
    <n v="12"/>
    <n v="8"/>
    <n v="29"/>
    <n v="11"/>
    <n v="3"/>
    <n v="0"/>
    <n v="0"/>
    <n v="0"/>
    <n v="2"/>
    <n v="0"/>
    <n v="1"/>
    <n v="0"/>
  </r>
  <r>
    <n v="254"/>
    <x v="254"/>
    <n v="89.3957219251336"/>
    <n v="342500010000"/>
    <s v="NEW YORK CITY GEOGRAPHIC DISTRICT #25"/>
    <x v="254"/>
    <n v="457"/>
    <n v="2.61"/>
    <n v="0"/>
    <n v="2418"/>
    <n v="66"/>
    <n v="282"/>
    <n v="8"/>
    <n v="849"/>
    <n v="23"/>
    <n v="18"/>
    <n v="0"/>
    <n v="709"/>
    <n v="19"/>
    <n v="1608"/>
    <n v="44"/>
    <n v="1116"/>
    <n v="31"/>
    <n v="171"/>
    <n v="5"/>
    <n v="23"/>
    <n v="1"/>
    <n v="479"/>
    <n v="13"/>
    <n v="1831"/>
    <n v="50"/>
    <n v="1814"/>
    <n v="50"/>
    <n v="2704"/>
    <n v="74"/>
    <n v="34250001"/>
    <s v="HOWARD KWAIT"/>
    <s v="63-25 MAIN ST"/>
    <s v="FLUSHING"/>
    <n v="7182631919"/>
    <x v="5"/>
    <n v="194"/>
    <n v="2"/>
    <n v="1"/>
    <n v="54"/>
    <n v="28"/>
    <n v="18"/>
    <n v="9"/>
    <n v="102"/>
    <n v="53"/>
    <n v="971"/>
    <n v="17"/>
    <n v="1302"/>
    <n v="250"/>
    <n v="19"/>
    <n v="19"/>
    <n v="17"/>
    <n v="17"/>
    <n v="0"/>
    <n v="0"/>
    <n v="0"/>
    <n v="12"/>
    <n v="0"/>
    <n v="1"/>
    <n v="0"/>
  </r>
  <r>
    <n v="255"/>
    <x v="255"/>
    <n v="80.418439716311994"/>
    <n v="342500010000"/>
    <s v="NEW YORK CITY GEOGRAPHIC DISTRICT #25"/>
    <x v="255"/>
    <n v="356"/>
    <n v="1.84"/>
    <n v="0"/>
    <n v="1652"/>
    <n v="65"/>
    <n v="156"/>
    <n v="6"/>
    <n v="511"/>
    <n v="20"/>
    <n v="20"/>
    <n v="1"/>
    <n v="672"/>
    <n v="26"/>
    <n v="1262"/>
    <n v="49"/>
    <n v="516"/>
    <n v="20"/>
    <n v="88"/>
    <n v="3"/>
    <n v="1"/>
    <n v="0"/>
    <n v="363"/>
    <n v="14"/>
    <n v="1098"/>
    <n v="43"/>
    <n v="1461"/>
    <n v="57"/>
    <n v="1812"/>
    <n v="71"/>
    <n v="34250001"/>
    <s v="JAMES BROWN"/>
    <s v="35-01 UNION ST"/>
    <s v="FLUSHING"/>
    <n v="7188887500"/>
    <x v="5"/>
    <n v="144"/>
    <n v="0"/>
    <n v="0"/>
    <n v="9"/>
    <n v="6"/>
    <n v="3"/>
    <n v="2"/>
    <n v="101"/>
    <n v="70"/>
    <n v="538"/>
    <n v="6"/>
    <n v="669"/>
    <n v="46"/>
    <n v="7"/>
    <n v="55"/>
    <n v="19"/>
    <n v="18"/>
    <n v="0"/>
    <n v="0"/>
    <n v="0"/>
    <n v="14"/>
    <n v="0"/>
    <n v="1"/>
    <n v="0"/>
  </r>
  <r>
    <n v="256"/>
    <x v="256"/>
    <n v="90.689655172413794"/>
    <n v="342500010000"/>
    <s v="NEW YORK CITY GEOGRAPHIC DISTRICT #25"/>
    <x v="256"/>
    <n v="23"/>
    <n v="4.22"/>
    <n v="1"/>
    <n v="182"/>
    <n v="39"/>
    <n v="66"/>
    <n v="14"/>
    <n v="18"/>
    <n v="4"/>
    <n v="0"/>
    <n v="0"/>
    <n v="139"/>
    <n v="30"/>
    <n v="60"/>
    <n v="13"/>
    <n v="226"/>
    <n v="48"/>
    <n v="37"/>
    <n v="8"/>
    <n v="9"/>
    <n v="2"/>
    <n v="41"/>
    <n v="9"/>
    <n v="234"/>
    <n v="50"/>
    <n v="237"/>
    <n v="50"/>
    <n v="248"/>
    <n v="53"/>
    <n v="34250001"/>
    <s v="HELENE JACOB"/>
    <s v="148-20 REEVES AVE"/>
    <s v="FLUSHING"/>
    <n v="7184617462"/>
    <x v="7"/>
    <n v="29"/>
    <n v="0"/>
    <n v="0"/>
    <n v="0"/>
    <n v="0"/>
    <n v="0"/>
    <n v="0"/>
    <n v="17"/>
    <n v="59"/>
    <n v="79"/>
    <n v="0"/>
    <n v="100"/>
    <n v="0"/>
    <n v="0"/>
    <m/>
    <n v="10"/>
    <n v="3"/>
    <n v="0"/>
    <n v="0"/>
    <n v="0"/>
    <n v="1"/>
    <n v="0"/>
    <n v="1"/>
    <n v="0"/>
  </r>
  <r>
    <n v="257"/>
    <x v="257"/>
    <n v="88"/>
    <n v="342500010000"/>
    <s v="NEW YORK CITY GEOGRAPHIC DISTRICT #25"/>
    <x v="257"/>
    <n v="24"/>
    <n v="3.91"/>
    <n v="1"/>
    <n v="415"/>
    <n v="36"/>
    <n v="170"/>
    <n v="15"/>
    <n v="0"/>
    <n v="0"/>
    <n v="5"/>
    <n v="0"/>
    <n v="69"/>
    <n v="6"/>
    <n v="144"/>
    <n v="13"/>
    <n v="669"/>
    <n v="58"/>
    <n v="253"/>
    <n v="22"/>
    <n v="11"/>
    <n v="1"/>
    <n v="7"/>
    <n v="1"/>
    <n v="806"/>
    <n v="70"/>
    <n v="345"/>
    <n v="30"/>
    <n v="586"/>
    <n v="51"/>
    <n v="34250001"/>
    <s v="ANTHONY BARBETTA"/>
    <s v="149-11 MELBOURNE AVE"/>
    <s v="FLUSHING"/>
    <n v="7185755580"/>
    <x v="4"/>
    <n v="53"/>
    <n v="0"/>
    <n v="0"/>
    <n v="2"/>
    <n v="4"/>
    <n v="2"/>
    <n v="4"/>
    <n v="38"/>
    <n v="72"/>
    <n v="226"/>
    <n v="2"/>
    <n v="253"/>
    <n v="14"/>
    <n v="6"/>
    <n v="33"/>
    <n v="13"/>
    <n v="4"/>
    <n v="1"/>
    <n v="0"/>
    <n v="0"/>
    <n v="4"/>
    <n v="0"/>
    <n v="1"/>
    <n v="0"/>
  </r>
  <r>
    <n v="258"/>
    <x v="258"/>
    <n v="81.592592592592595"/>
    <n v="342600010000"/>
    <s v="NEW YORK CITY GEOGRAPHIC DISTRICT #26"/>
    <x v="258"/>
    <n v="207"/>
    <n v="3.4"/>
    <n v="1"/>
    <n v="224"/>
    <n v="25"/>
    <n v="115"/>
    <n v="13"/>
    <n v="36"/>
    <n v="4"/>
    <n v="3"/>
    <n v="0"/>
    <n v="22"/>
    <n v="2"/>
    <n v="91"/>
    <n v="10"/>
    <n v="540"/>
    <n v="61"/>
    <n v="218"/>
    <n v="25"/>
    <n v="7"/>
    <n v="1"/>
    <n v="95"/>
    <n v="11"/>
    <n v="449"/>
    <n v="51"/>
    <n v="432"/>
    <n v="49"/>
    <n v="339"/>
    <n v="38"/>
    <n v="34260001"/>
    <s v="ZOI MCGRATH"/>
    <s v="51-60 MARATHON PKWY"/>
    <s v="LITTLE NECK"/>
    <n v="7184238138"/>
    <x v="11"/>
    <n v="44"/>
    <n v="0"/>
    <n v="0"/>
    <n v="8"/>
    <n v="18"/>
    <n v="8"/>
    <n v="18"/>
    <n v="19"/>
    <n v="43"/>
    <n v="182"/>
    <n v="13"/>
    <n v="201"/>
    <n v="38"/>
    <n v="19"/>
    <n v="25"/>
    <n v="21"/>
    <n v="6"/>
    <n v="0"/>
    <n v="0"/>
    <n v="0"/>
    <n v="3"/>
    <n v="0"/>
    <n v="1"/>
    <n v="0"/>
  </r>
  <r>
    <n v="259"/>
    <x v="259"/>
    <n v="83.529411764705799"/>
    <n v="342600010000"/>
    <s v="NEW YORK CITY GEOGRAPHIC DISTRICT #26"/>
    <x v="259"/>
    <n v="137"/>
    <n v="4.01"/>
    <n v="1"/>
    <n v="374"/>
    <n v="37"/>
    <n v="136"/>
    <n v="14"/>
    <n v="40"/>
    <n v="4"/>
    <n v="1"/>
    <n v="0"/>
    <n v="56"/>
    <n v="6"/>
    <n v="104"/>
    <n v="10"/>
    <n v="654"/>
    <n v="65"/>
    <n v="180"/>
    <n v="18"/>
    <n v="7"/>
    <n v="1"/>
    <n v="150"/>
    <n v="15"/>
    <n v="481"/>
    <n v="48"/>
    <n v="521"/>
    <n v="52"/>
    <n v="510"/>
    <n v="51"/>
    <n v="34260001"/>
    <s v="ANTHONY ARMSTRONG"/>
    <s v="61-15 OCEANIA ST"/>
    <s v="BAYSIDE"/>
    <n v="7186316800"/>
    <x v="11"/>
    <n v="52"/>
    <n v="0"/>
    <n v="0"/>
    <n v="4"/>
    <n v="8"/>
    <n v="5"/>
    <n v="10"/>
    <n v="35"/>
    <n v="67"/>
    <n v="175"/>
    <n v="4"/>
    <n v="215"/>
    <n v="16"/>
    <n v="7"/>
    <n v="0"/>
    <n v="15"/>
    <n v="11"/>
    <n v="0"/>
    <n v="0"/>
    <n v="0"/>
    <n v="3"/>
    <n v="0"/>
    <n v="1"/>
    <n v="0"/>
  </r>
  <r>
    <n v="260"/>
    <x v="260"/>
    <n v="85.2"/>
    <n v="342600010000"/>
    <s v="NEW YORK CITY GEOGRAPHIC DISTRICT #26"/>
    <x v="260"/>
    <n v="150"/>
    <n v="3.65"/>
    <n v="1"/>
    <n v="441"/>
    <n v="46"/>
    <n v="154"/>
    <n v="16"/>
    <n v="23"/>
    <n v="2"/>
    <n v="3"/>
    <n v="0"/>
    <n v="121"/>
    <n v="13"/>
    <n v="129"/>
    <n v="13"/>
    <n v="552"/>
    <n v="57"/>
    <n v="159"/>
    <n v="16"/>
    <n v="2"/>
    <n v="0"/>
    <n v="166"/>
    <n v="17"/>
    <n v="414"/>
    <n v="43"/>
    <n v="552"/>
    <n v="57"/>
    <n v="595"/>
    <n v="62"/>
    <n v="34260001"/>
    <s v="JEFFREY SLIVKO"/>
    <s v="81-14 257TH ST"/>
    <s v="FLORAL PARK"/>
    <n v="7188314000"/>
    <x v="11"/>
    <n v="58"/>
    <n v="0"/>
    <n v="0"/>
    <n v="2"/>
    <n v="3"/>
    <n v="7"/>
    <n v="12"/>
    <n v="32"/>
    <n v="55"/>
    <n v="181"/>
    <n v="2"/>
    <n v="253"/>
    <n v="10"/>
    <n v="4"/>
    <n v="0"/>
    <n v="9"/>
    <n v="6"/>
    <n v="0"/>
    <n v="0"/>
    <n v="0"/>
    <n v="3"/>
    <n v="0"/>
    <n v="1"/>
    <n v="0"/>
  </r>
  <r>
    <n v="261"/>
    <x v="261"/>
    <n v="86.142857142857096"/>
    <n v="342600010000"/>
    <s v="NEW YORK CITY GEOGRAPHIC DISTRICT #26"/>
    <x v="261"/>
    <n v="58"/>
    <n v="3.46"/>
    <n v="1"/>
    <n v="158"/>
    <n v="30"/>
    <n v="59"/>
    <n v="11"/>
    <n v="22"/>
    <n v="4"/>
    <n v="2"/>
    <n v="0"/>
    <n v="40"/>
    <n v="8"/>
    <n v="73"/>
    <n v="14"/>
    <n v="90"/>
    <n v="17"/>
    <n v="315"/>
    <n v="60"/>
    <n v="4"/>
    <n v="1"/>
    <n v="49"/>
    <n v="9"/>
    <n v="256"/>
    <n v="49"/>
    <n v="268"/>
    <n v="51"/>
    <n v="217"/>
    <n v="41"/>
    <n v="34260001"/>
    <s v="JENNIFER AMBERT"/>
    <s v="189-10 RADNOR RD"/>
    <s v="JAMAICA"/>
    <n v="7184645763"/>
    <x v="30"/>
    <n v="31"/>
    <n v="0"/>
    <n v="0"/>
    <n v="0"/>
    <n v="0"/>
    <n v="5"/>
    <n v="16"/>
    <n v="18"/>
    <n v="58"/>
    <n v="77"/>
    <n v="0"/>
    <n v="111"/>
    <n v="0"/>
    <n v="0"/>
    <n v="50"/>
    <n v="12"/>
    <n v="4"/>
    <n v="0"/>
    <n v="0"/>
    <n v="0"/>
    <n v="0"/>
    <n v="0"/>
    <n v="1"/>
    <n v="0"/>
  </r>
  <r>
    <n v="262"/>
    <x v="262"/>
    <n v="81.180327868852402"/>
    <n v="342600010000"/>
    <s v="NEW YORK CITY GEOGRAPHIC DISTRICT #26"/>
    <x v="262"/>
    <n v="160"/>
    <n v="4.28"/>
    <n v="1"/>
    <n v="813"/>
    <n v="60"/>
    <n v="156"/>
    <n v="11"/>
    <n v="114"/>
    <n v="8"/>
    <n v="7"/>
    <n v="1"/>
    <n v="88"/>
    <n v="6"/>
    <n v="123"/>
    <n v="9"/>
    <n v="964"/>
    <n v="71"/>
    <n v="172"/>
    <n v="13"/>
    <n v="5"/>
    <n v="0"/>
    <n v="154"/>
    <n v="11"/>
    <n v="662"/>
    <n v="49"/>
    <n v="697"/>
    <n v="51"/>
    <n v="969"/>
    <n v="71"/>
    <n v="34260001"/>
    <s v="REGINALD LANDEAU"/>
    <s v="64-20 175TH ST"/>
    <s v="FLUSHING"/>
    <n v="7183582005"/>
    <x v="15"/>
    <n v="68"/>
    <n v="0"/>
    <n v="0"/>
    <n v="1"/>
    <n v="1"/>
    <n v="7"/>
    <n v="10"/>
    <n v="36"/>
    <n v="53"/>
    <n v="126"/>
    <n v="3"/>
    <n v="159"/>
    <n v="13"/>
    <n v="8"/>
    <n v="0"/>
    <n v="10"/>
    <n v="7"/>
    <n v="1"/>
    <n v="0"/>
    <n v="0"/>
    <n v="4"/>
    <n v="0"/>
    <n v="1"/>
    <n v="0"/>
  </r>
  <r>
    <n v="263"/>
    <x v="263"/>
    <n v="87.153225806451601"/>
    <n v="342600010000"/>
    <s v="NEW YORK CITY GEOGRAPHIC DISTRICT #26"/>
    <x v="263"/>
    <n v="408"/>
    <n v="2.67"/>
    <n v="0"/>
    <n v="1658"/>
    <n v="46"/>
    <n v="358"/>
    <n v="10"/>
    <n v="216"/>
    <n v="6"/>
    <n v="23"/>
    <n v="1"/>
    <n v="677"/>
    <n v="19"/>
    <n v="705"/>
    <n v="19"/>
    <n v="1625"/>
    <n v="45"/>
    <n v="581"/>
    <n v="16"/>
    <n v="22"/>
    <n v="1"/>
    <n v="442"/>
    <n v="12"/>
    <n v="1884"/>
    <n v="52"/>
    <n v="1749"/>
    <n v="48"/>
    <n v="2016"/>
    <n v="55"/>
    <n v="34260001"/>
    <s v="GERALD MARTORI"/>
    <s v="57-00 223RD ST"/>
    <s v="BAYSIDE"/>
    <n v="7182796500"/>
    <x v="5"/>
    <n v="159"/>
    <n v="0"/>
    <n v="0"/>
    <n v="16"/>
    <n v="10"/>
    <n v="1"/>
    <n v="1"/>
    <n v="118"/>
    <n v="74"/>
    <n v="776"/>
    <n v="5"/>
    <n v="984"/>
    <n v="67"/>
    <n v="7"/>
    <n v="0"/>
    <n v="13"/>
    <n v="13"/>
    <n v="2"/>
    <n v="0"/>
    <n v="0"/>
    <n v="8"/>
    <n v="0"/>
    <n v="1"/>
    <n v="0"/>
  </r>
  <r>
    <n v="264"/>
    <x v="264"/>
    <n v="86.693749999999994"/>
    <n v="342600010000"/>
    <s v="NEW YORK CITY GEOGRAPHIC DISTRICT #26"/>
    <x v="264"/>
    <n v="394"/>
    <n v="2.91"/>
    <n v="1"/>
    <n v="2454"/>
    <n v="61"/>
    <n v="572"/>
    <n v="14"/>
    <n v="544"/>
    <n v="14"/>
    <n v="22"/>
    <n v="1"/>
    <n v="310"/>
    <n v="8"/>
    <n v="960"/>
    <n v="24"/>
    <n v="2127"/>
    <n v="53"/>
    <n v="572"/>
    <n v="14"/>
    <n v="31"/>
    <n v="1"/>
    <n v="544"/>
    <n v="14"/>
    <n v="1988"/>
    <n v="49"/>
    <n v="2034"/>
    <n v="51"/>
    <n v="3027"/>
    <n v="75"/>
    <n v="34260001"/>
    <s v="DAVID MARMOR"/>
    <s v="58-20 UTOPIA PKY"/>
    <s v="FRESH MEADOWS"/>
    <n v="7182818200"/>
    <x v="5"/>
    <n v="208"/>
    <n v="1"/>
    <n v="0"/>
    <n v="32"/>
    <n v="15"/>
    <n v="29"/>
    <n v="14"/>
    <n v="118"/>
    <n v="57"/>
    <n v="816"/>
    <n v="11"/>
    <n v="1016"/>
    <n v="136"/>
    <n v="13"/>
    <n v="7"/>
    <n v="13"/>
    <n v="22"/>
    <n v="1"/>
    <n v="0"/>
    <n v="0"/>
    <n v="9"/>
    <n v="0"/>
    <n v="1"/>
    <n v="0"/>
  </r>
  <r>
    <n v="265"/>
    <x v="265"/>
    <n v="81.119565217391298"/>
    <n v="342600010000"/>
    <s v="NEW YORK CITY GEOGRAPHIC DISTRICT #26"/>
    <x v="265"/>
    <n v="44"/>
    <n v="2.99"/>
    <n v="1"/>
    <n v="1252"/>
    <n v="61"/>
    <n v="125"/>
    <n v="6"/>
    <n v="242"/>
    <n v="12"/>
    <n v="42"/>
    <n v="2"/>
    <n v="1146"/>
    <n v="56"/>
    <n v="270"/>
    <n v="13"/>
    <n v="526"/>
    <n v="26"/>
    <n v="53"/>
    <n v="3"/>
    <n v="4"/>
    <n v="0"/>
    <n v="250"/>
    <n v="12"/>
    <n v="937"/>
    <n v="46"/>
    <n v="1104"/>
    <n v="54"/>
    <n v="1378"/>
    <n v="68"/>
    <n v="34260001"/>
    <s v="SAM SOCHET"/>
    <s v="230-17 HILLSIDE AVE"/>
    <s v="QUEENS VILLAGE"/>
    <n v="7187764728"/>
    <x v="5"/>
    <n v="105"/>
    <n v="1"/>
    <n v="1"/>
    <n v="17"/>
    <n v="16"/>
    <n v="2"/>
    <n v="2"/>
    <n v="62"/>
    <n v="59"/>
    <n v="618"/>
    <n v="9"/>
    <n v="724"/>
    <n v="92"/>
    <n v="13"/>
    <n v="11"/>
    <n v="14"/>
    <n v="12"/>
    <n v="0"/>
    <n v="0"/>
    <n v="0"/>
    <n v="7"/>
    <n v="0"/>
    <n v="1"/>
    <n v="0"/>
  </r>
  <r>
    <n v="266"/>
    <x v="266"/>
    <n v="86.081632653061206"/>
    <n v="342600010000"/>
    <s v="NEW YORK CITY GEOGRAPHIC DISTRICT #26"/>
    <x v="266"/>
    <n v="264"/>
    <n v="2.4300000000000002"/>
    <n v="0"/>
    <n v="597"/>
    <n v="52"/>
    <n v="162"/>
    <n v="14"/>
    <n v="26"/>
    <n v="2"/>
    <n v="10"/>
    <n v="1"/>
    <n v="526"/>
    <n v="45"/>
    <n v="215"/>
    <n v="19"/>
    <n v="293"/>
    <n v="25"/>
    <n v="113"/>
    <n v="10"/>
    <n v="1"/>
    <n v="0"/>
    <n v="235"/>
    <n v="20"/>
    <n v="626"/>
    <n v="54"/>
    <n v="532"/>
    <n v="46"/>
    <n v="759"/>
    <n v="66"/>
    <n v="34260001"/>
    <s v="JAE HYUN CHO"/>
    <s v="74-20 COMMONWEALTH BLVD"/>
    <s v="BELLEROSE"/>
    <n v="7187367100"/>
    <x v="5"/>
    <n v="59"/>
    <n v="1"/>
    <n v="2"/>
    <n v="31"/>
    <n v="53"/>
    <n v="7"/>
    <n v="12"/>
    <n v="34"/>
    <n v="58"/>
    <n v="253"/>
    <n v="8"/>
    <n v="399"/>
    <n v="102"/>
    <n v="26"/>
    <n v="30"/>
    <n v="13"/>
    <n v="10"/>
    <n v="1"/>
    <n v="0"/>
    <n v="0"/>
    <n v="3"/>
    <n v="0"/>
    <n v="1"/>
    <n v="0"/>
  </r>
  <r>
    <n v="267"/>
    <x v="267"/>
    <n v="72.463414634146304"/>
    <n v="342700010000"/>
    <s v="NEW YORK CITY GEOGRAPHIC DISTRICT #27"/>
    <x v="267"/>
    <n v="5"/>
    <n v="3"/>
    <n v="1"/>
    <n v="584"/>
    <n v="91"/>
    <n v="25"/>
    <n v="4"/>
    <n v="18"/>
    <n v="3"/>
    <n v="8"/>
    <n v="1"/>
    <n v="480"/>
    <n v="75"/>
    <n v="123"/>
    <n v="19"/>
    <n v="10"/>
    <n v="2"/>
    <n v="17"/>
    <n v="3"/>
    <n v="5"/>
    <n v="1"/>
    <n v="161"/>
    <n v="25"/>
    <n v="296"/>
    <n v="46"/>
    <n v="347"/>
    <n v="54"/>
    <n v="614"/>
    <n v="95"/>
    <n v="34270001"/>
    <s v="PATRICIA FINN"/>
    <s v="488 BEACH 66TH ST"/>
    <s v="ARVERNE"/>
    <n v="7186347914"/>
    <x v="0"/>
    <n v="46"/>
    <n v="0"/>
    <n v="0"/>
    <n v="2"/>
    <n v="4"/>
    <n v="3"/>
    <n v="7"/>
    <n v="17"/>
    <n v="37"/>
    <n v="78"/>
    <n v="3"/>
    <n v="103"/>
    <n v="2"/>
    <n v="2"/>
    <n v="0"/>
    <n v="15"/>
    <n v="8"/>
    <n v="0"/>
    <n v="0"/>
    <n v="0"/>
    <n v="2"/>
    <n v="0"/>
    <n v="1"/>
    <n v="0"/>
  </r>
  <r>
    <n v="268"/>
    <x v="268"/>
    <n v="82.836065573770497"/>
    <n v="342700010000"/>
    <s v="NEW YORK CITY GEOGRAPHIC DISTRICT #27"/>
    <x v="268"/>
    <n v="20"/>
    <n v="3.15"/>
    <n v="1"/>
    <n v="827"/>
    <n v="85"/>
    <n v="50"/>
    <n v="5"/>
    <n v="97"/>
    <n v="10"/>
    <n v="9"/>
    <n v="1"/>
    <n v="609"/>
    <n v="63"/>
    <n v="294"/>
    <n v="30"/>
    <n v="35"/>
    <n v="4"/>
    <n v="26"/>
    <n v="3"/>
    <n v="1"/>
    <n v="0"/>
    <n v="227"/>
    <n v="23"/>
    <n v="493"/>
    <n v="51"/>
    <n v="481"/>
    <n v="49"/>
    <n v="879"/>
    <n v="90"/>
    <n v="34270001"/>
    <s v="GARY FAIRWEATHER"/>
    <s v="160 BEACH 29TH ST"/>
    <s v="FAR ROCKAWAY"/>
    <n v="7183275860"/>
    <x v="20"/>
    <n v="73"/>
    <n v="0"/>
    <n v="0"/>
    <n v="5"/>
    <n v="7"/>
    <n v="1"/>
    <n v="1"/>
    <n v="30"/>
    <n v="41"/>
    <n v="220"/>
    <n v="9"/>
    <n v="242"/>
    <n v="22"/>
    <n v="9"/>
    <n v="0"/>
    <n v="14"/>
    <n v="13"/>
    <n v="1"/>
    <n v="0"/>
    <n v="0"/>
    <n v="4"/>
    <n v="0"/>
    <n v="1"/>
    <n v="0"/>
  </r>
  <r>
    <n v="269"/>
    <x v="269"/>
    <n v="81.1111111111111"/>
    <n v="342700010000"/>
    <s v="NEW YORK CITY GEOGRAPHIC DISTRICT #27"/>
    <x v="269"/>
    <n v="7"/>
    <n v="3"/>
    <n v="1"/>
    <n v="631"/>
    <n v="79"/>
    <n v="8"/>
    <n v="1"/>
    <n v="42"/>
    <n v="5"/>
    <n v="7"/>
    <n v="1"/>
    <n v="528"/>
    <n v="66"/>
    <n v="230"/>
    <n v="29"/>
    <n v="16"/>
    <n v="2"/>
    <n v="15"/>
    <n v="2"/>
    <n v="3"/>
    <n v="0"/>
    <n v="169"/>
    <n v="21"/>
    <n v="371"/>
    <n v="46"/>
    <n v="428"/>
    <n v="54"/>
    <n v="639"/>
    <n v="80"/>
    <n v="34270001"/>
    <s v="LAURIE SHAPIRO"/>
    <s v="420 BEACH 51ST ST"/>
    <s v="FAR ROCKAWAY"/>
    <n v="7184748615"/>
    <x v="7"/>
    <n v="59"/>
    <n v="0"/>
    <n v="0"/>
    <n v="10"/>
    <n v="17"/>
    <n v="2"/>
    <n v="3"/>
    <n v="27"/>
    <n v="46"/>
    <n v="168"/>
    <n v="18"/>
    <n v="201"/>
    <n v="35"/>
    <n v="17"/>
    <n v="0"/>
    <n v="8"/>
    <n v="10"/>
    <n v="0"/>
    <n v="0"/>
    <n v="0"/>
    <n v="2"/>
    <n v="0"/>
    <n v="1"/>
    <n v="0"/>
  </r>
  <r>
    <n v="270"/>
    <x v="270"/>
    <n v="84.827586206896498"/>
    <n v="342700010000"/>
    <s v="NEW YORK CITY GEOGRAPHIC DISTRICT #27"/>
    <x v="270"/>
    <n v="59"/>
    <n v="3.42"/>
    <n v="1"/>
    <n v="699"/>
    <n v="52"/>
    <n v="37"/>
    <n v="3"/>
    <n v="46"/>
    <n v="3"/>
    <n v="26"/>
    <n v="2"/>
    <n v="360"/>
    <n v="27"/>
    <n v="295"/>
    <n v="22"/>
    <n v="623"/>
    <n v="46"/>
    <n v="38"/>
    <n v="3"/>
    <n v="1"/>
    <n v="0"/>
    <n v="177"/>
    <n v="13"/>
    <n v="677"/>
    <n v="50"/>
    <n v="666"/>
    <n v="50"/>
    <n v="736"/>
    <n v="55"/>
    <n v="34270001"/>
    <s v="VALARIE LEWIS"/>
    <s v="129-15 150TH AVE"/>
    <s v="SOUTH OZONE PARK"/>
    <n v="7185292580"/>
    <x v="18"/>
    <n v="68"/>
    <n v="0"/>
    <n v="0"/>
    <n v="3"/>
    <n v="4"/>
    <n v="2"/>
    <n v="3"/>
    <n v="45"/>
    <n v="66"/>
    <n v="101"/>
    <n v="6"/>
    <n v="131"/>
    <n v="6"/>
    <n v="5"/>
    <n v="0"/>
    <n v="16"/>
    <n v="7"/>
    <n v="0"/>
    <n v="0"/>
    <n v="0"/>
    <n v="2"/>
    <n v="0"/>
    <n v="1"/>
    <n v="0"/>
  </r>
  <r>
    <n v="271"/>
    <x v="271"/>
    <n v="82.5"/>
    <n v="342700010000"/>
    <s v="NEW YORK CITY GEOGRAPHIC DISTRICT #27"/>
    <x v="271"/>
    <n v="222"/>
    <n v="3.43"/>
    <n v="1"/>
    <n v="1500"/>
    <n v="78"/>
    <n v="182"/>
    <n v="9"/>
    <n v="154"/>
    <n v="8"/>
    <n v="120"/>
    <n v="6"/>
    <n v="119"/>
    <n v="6"/>
    <n v="618"/>
    <n v="32"/>
    <n v="1020"/>
    <n v="53"/>
    <n v="39"/>
    <n v="2"/>
    <n v="2"/>
    <n v="0"/>
    <n v="254"/>
    <n v="13"/>
    <n v="931"/>
    <n v="49"/>
    <n v="987"/>
    <n v="51"/>
    <n v="1682"/>
    <n v="88"/>
    <n v="34270001"/>
    <s v="LAURA MASTROGIOVANNI"/>
    <s v="109-15 98TH ST"/>
    <s v="OZONE PARK"/>
    <n v="7186590471"/>
    <x v="11"/>
    <n v="111"/>
    <n v="0"/>
    <n v="0"/>
    <n v="17"/>
    <n v="15"/>
    <n v="8"/>
    <n v="7"/>
    <n v="58"/>
    <n v="52"/>
    <n v="259"/>
    <n v="15"/>
    <n v="349"/>
    <n v="65"/>
    <n v="19"/>
    <n v="11"/>
    <n v="6"/>
    <n v="9"/>
    <n v="0"/>
    <n v="0"/>
    <n v="0"/>
    <n v="5"/>
    <n v="0"/>
    <n v="1"/>
    <n v="0"/>
  </r>
  <r>
    <n v="272"/>
    <x v="272"/>
    <n v="85.6666666666666"/>
    <n v="342700010000"/>
    <s v="NEW YORK CITY GEOGRAPHIC DISTRICT #27"/>
    <x v="272"/>
    <n v="81"/>
    <n v="3.35"/>
    <n v="1"/>
    <n v="774"/>
    <n v="75"/>
    <n v="117"/>
    <n v="11"/>
    <n v="90"/>
    <n v="9"/>
    <n v="25"/>
    <n v="2"/>
    <n v="82"/>
    <n v="8"/>
    <n v="508"/>
    <n v="50"/>
    <n v="337"/>
    <n v="33"/>
    <n v="71"/>
    <n v="7"/>
    <n v="3"/>
    <n v="0"/>
    <n v="147"/>
    <n v="14"/>
    <n v="469"/>
    <n v="46"/>
    <n v="557"/>
    <n v="54"/>
    <n v="892"/>
    <n v="87"/>
    <n v="34270001"/>
    <s v="WILLIAM FITZGERALD"/>
    <s v="138-30 LAFAYETTE ST"/>
    <s v="OZONE PARK"/>
    <n v="7188480001"/>
    <x v="1"/>
    <n v="66"/>
    <n v="0"/>
    <n v="0"/>
    <n v="13"/>
    <n v="20"/>
    <n v="6"/>
    <n v="9"/>
    <n v="29"/>
    <n v="44"/>
    <n v="213"/>
    <n v="16"/>
    <n v="280"/>
    <n v="44"/>
    <n v="16"/>
    <n v="15"/>
    <n v="9"/>
    <n v="5"/>
    <n v="0"/>
    <n v="0"/>
    <n v="0"/>
    <n v="3"/>
    <n v="0"/>
    <n v="1"/>
    <n v="0"/>
  </r>
  <r>
    <n v="273"/>
    <x v="273"/>
    <n v="83.3333333333333"/>
    <n v="342700010000"/>
    <s v="NEW YORK CITY GEOGRAPHIC DISTRICT #27"/>
    <x v="273"/>
    <n v="25"/>
    <n v="3.12"/>
    <n v="1"/>
    <n v="220"/>
    <n v="31"/>
    <n v="85"/>
    <n v="12"/>
    <n v="0"/>
    <n v="0"/>
    <n v="3"/>
    <n v="0"/>
    <n v="10"/>
    <n v="1"/>
    <n v="124"/>
    <n v="18"/>
    <n v="15"/>
    <n v="2"/>
    <n v="538"/>
    <n v="77"/>
    <n v="12"/>
    <n v="2"/>
    <n v="159"/>
    <n v="23"/>
    <n v="338"/>
    <n v="48"/>
    <n v="364"/>
    <n v="52"/>
    <n v="305"/>
    <n v="43"/>
    <n v="34270001"/>
    <s v="LINDA SPADARO"/>
    <s v="159-15 88TH ST"/>
    <s v="HOWARD BEACH"/>
    <n v="7188482700"/>
    <x v="0"/>
    <n v="76"/>
    <n v="0"/>
    <n v="0"/>
    <n v="2"/>
    <n v="3"/>
    <n v="5"/>
    <n v="7"/>
    <n v="46"/>
    <n v="61"/>
    <n v="117"/>
    <n v="0"/>
    <n v="201"/>
    <n v="5"/>
    <n v="2"/>
    <n v="0"/>
    <n v="3"/>
    <n v="13"/>
    <n v="0"/>
    <n v="0"/>
    <n v="0"/>
    <n v="2"/>
    <n v="0"/>
    <n v="1"/>
    <n v="0"/>
  </r>
  <r>
    <n v="274"/>
    <x v="274"/>
    <n v="82.7"/>
    <n v="342700010000"/>
    <s v="NEW YORK CITY GEOGRAPHIC DISTRICT #27"/>
    <x v="274"/>
    <n v="114"/>
    <n v="3.39"/>
    <n v="1"/>
    <n v="1543"/>
    <n v="80"/>
    <n v="149"/>
    <n v="8"/>
    <n v="244"/>
    <n v="13"/>
    <n v="1"/>
    <n v="0"/>
    <n v="125"/>
    <n v="6"/>
    <n v="1177"/>
    <n v="61"/>
    <n v="544"/>
    <n v="28"/>
    <n v="86"/>
    <n v="4"/>
    <n v="2"/>
    <n v="0"/>
    <n v="326"/>
    <n v="17"/>
    <n v="906"/>
    <n v="47"/>
    <n v="1029"/>
    <n v="53"/>
    <n v="1693"/>
    <n v="87"/>
    <n v="34270001"/>
    <s v="ROSALYN ALLMAN-MANNING"/>
    <s v="93-11 101ST AVE"/>
    <s v="OZONE PARK"/>
    <n v="7188455942"/>
    <x v="11"/>
    <n v="121"/>
    <n v="0"/>
    <n v="0"/>
    <n v="2"/>
    <n v="2"/>
    <n v="9"/>
    <n v="7"/>
    <n v="55"/>
    <n v="45"/>
    <n v="332"/>
    <n v="1"/>
    <n v="438"/>
    <n v="9"/>
    <n v="2"/>
    <n v="0"/>
    <n v="9"/>
    <n v="14"/>
    <n v="0"/>
    <n v="0"/>
    <n v="0"/>
    <n v="4"/>
    <n v="0"/>
    <n v="1"/>
    <n v="0"/>
  </r>
  <r>
    <n v="275"/>
    <x v="275"/>
    <n v="75.074074074074005"/>
    <n v="342700010000"/>
    <s v="NEW YORK CITY GEOGRAPHIC DISTRICT #27"/>
    <x v="275"/>
    <n v="63"/>
    <n v="3.17"/>
    <n v="1"/>
    <n v="889"/>
    <n v="74"/>
    <n v="82"/>
    <n v="7"/>
    <n v="62"/>
    <n v="5"/>
    <n v="230"/>
    <n v="19"/>
    <n v="494"/>
    <n v="41"/>
    <n v="223"/>
    <n v="19"/>
    <n v="237"/>
    <n v="20"/>
    <n v="9"/>
    <n v="1"/>
    <n v="1"/>
    <n v="0"/>
    <n v="240"/>
    <n v="20"/>
    <n v="551"/>
    <n v="46"/>
    <n v="643"/>
    <n v="54"/>
    <n v="972"/>
    <n v="81"/>
    <n v="34270001"/>
    <s v="RUSHELL WHITE"/>
    <s v="121-10 ROCKAWAY BLVD"/>
    <s v="SOUTH OZONE PARK"/>
    <n v="7188432260"/>
    <x v="11"/>
    <n v="69"/>
    <n v="0"/>
    <n v="0"/>
    <n v="10"/>
    <n v="14"/>
    <n v="6"/>
    <n v="9"/>
    <n v="35"/>
    <n v="51"/>
    <n v="218"/>
    <n v="12"/>
    <n v="286"/>
    <n v="32"/>
    <n v="11"/>
    <n v="25"/>
    <n v="16"/>
    <n v="8"/>
    <n v="1"/>
    <n v="0"/>
    <n v="0"/>
    <n v="4"/>
    <n v="0"/>
    <n v="1"/>
    <n v="0"/>
  </r>
  <r>
    <n v="276"/>
    <x v="276"/>
    <n v="85.309523809523796"/>
    <n v="342700010000"/>
    <s v="NEW YORK CITY GEOGRAPHIC DISTRICT #27"/>
    <x v="276"/>
    <n v="29"/>
    <n v="3.62"/>
    <n v="1"/>
    <n v="515"/>
    <n v="48"/>
    <n v="143"/>
    <n v="13"/>
    <n v="36"/>
    <n v="3"/>
    <n v="7"/>
    <n v="1"/>
    <n v="101"/>
    <n v="9"/>
    <n v="401"/>
    <n v="38"/>
    <n v="136"/>
    <n v="13"/>
    <n v="415"/>
    <n v="39"/>
    <n v="5"/>
    <n v="0"/>
    <n v="149"/>
    <n v="14"/>
    <n v="523"/>
    <n v="49"/>
    <n v="542"/>
    <n v="51"/>
    <n v="659"/>
    <n v="62"/>
    <n v="34270001"/>
    <s v="LISA JOSEPHSON"/>
    <s v="153-23 83RD ST"/>
    <s v="HOWARD BEACH"/>
    <n v="7188489247"/>
    <x v="24"/>
    <n v="61"/>
    <n v="0"/>
    <n v="0"/>
    <n v="0"/>
    <n v="0"/>
    <n v="1"/>
    <n v="2"/>
    <n v="39"/>
    <n v="64"/>
    <n v="132"/>
    <n v="0"/>
    <n v="165"/>
    <n v="1"/>
    <n v="1"/>
    <m/>
    <n v="8"/>
    <n v="11"/>
    <n v="0"/>
    <n v="0"/>
    <n v="0"/>
    <n v="2"/>
    <n v="0"/>
    <n v="1"/>
    <n v="0"/>
  </r>
  <r>
    <n v="277"/>
    <x v="277"/>
    <n v="88.886792452830093"/>
    <n v="342700010000"/>
    <s v="NEW YORK CITY GEOGRAPHIC DISTRICT #27"/>
    <x v="277"/>
    <n v="261"/>
    <n v="3.95"/>
    <n v="1"/>
    <n v="547"/>
    <n v="44"/>
    <n v="122"/>
    <n v="10"/>
    <n v="0"/>
    <n v="0"/>
    <n v="10"/>
    <n v="1"/>
    <n v="225"/>
    <n v="18"/>
    <n v="231"/>
    <n v="18"/>
    <n v="293"/>
    <n v="23"/>
    <n v="488"/>
    <n v="39"/>
    <n v="4"/>
    <n v="0"/>
    <n v="12"/>
    <n v="1"/>
    <n v="716"/>
    <n v="57"/>
    <n v="535"/>
    <n v="43"/>
    <n v="669"/>
    <n v="53"/>
    <n v="34270001"/>
    <s v="BRIAN O'CONNELL"/>
    <s v="320 BEACH 104TH ST"/>
    <s v="ROCKAWAY PARK"/>
    <n v="7184746918"/>
    <x v="2"/>
    <n v="54"/>
    <n v="0"/>
    <n v="0"/>
    <n v="0"/>
    <n v="0"/>
    <n v="10"/>
    <n v="19"/>
    <n v="21"/>
    <n v="39"/>
    <n v="209"/>
    <n v="0"/>
    <n v="234"/>
    <n v="0"/>
    <n v="0"/>
    <n v="14"/>
    <n v="12"/>
    <n v="3"/>
    <n v="1"/>
    <n v="0"/>
    <n v="0"/>
    <n v="3"/>
    <n v="0"/>
    <n v="1"/>
    <n v="0"/>
  </r>
  <r>
    <n v="278"/>
    <x v="278"/>
    <n v="77.307692307692307"/>
    <n v="342700010000"/>
    <s v="NEW YORK CITY GEOGRAPHIC DISTRICT #27"/>
    <x v="278"/>
    <n v="16"/>
    <n v="3.4299999999999899"/>
    <n v="1"/>
    <n v="350"/>
    <n v="73"/>
    <n v="58"/>
    <n v="12"/>
    <n v="0"/>
    <n v="0"/>
    <n v="8"/>
    <n v="2"/>
    <n v="356"/>
    <n v="74"/>
    <n v="86"/>
    <n v="18"/>
    <n v="16"/>
    <n v="3"/>
    <n v="13"/>
    <n v="3"/>
    <n v="1"/>
    <n v="0"/>
    <n v="25"/>
    <n v="5"/>
    <n v="278"/>
    <n v="58"/>
    <n v="202"/>
    <n v="42"/>
    <n v="408"/>
    <n v="85"/>
    <n v="34270001"/>
    <s v="ANGELA LOGAN-SMITH"/>
    <s v="3-65 BEACH 56TH ST"/>
    <s v="ARVERNE"/>
    <n v="7189453300"/>
    <x v="7"/>
    <n v="32"/>
    <n v="0"/>
    <n v="0"/>
    <n v="2"/>
    <n v="6"/>
    <n v="0"/>
    <n v="0"/>
    <n v="13"/>
    <n v="41"/>
    <n v="91"/>
    <n v="5"/>
    <n v="113"/>
    <n v="7"/>
    <n v="6"/>
    <n v="0"/>
    <n v="23"/>
    <n v="1"/>
    <n v="0"/>
    <n v="0"/>
    <n v="0"/>
    <n v="1"/>
    <n v="0"/>
    <n v="1"/>
    <n v="0"/>
  </r>
  <r>
    <n v="279"/>
    <x v="279"/>
    <n v="88.657142857142802"/>
    <n v="342700010000"/>
    <s v="NEW YORK CITY GEOGRAPHIC DISTRICT #27"/>
    <x v="279"/>
    <n v="147"/>
    <n v="2.04"/>
    <n v="0"/>
    <n v="400"/>
    <n v="66"/>
    <n v="90"/>
    <n v="15"/>
    <n v="23"/>
    <n v="4"/>
    <n v="11"/>
    <n v="2"/>
    <n v="46"/>
    <n v="8"/>
    <n v="261"/>
    <n v="43"/>
    <n v="174"/>
    <n v="29"/>
    <n v="110"/>
    <n v="18"/>
    <n v="1"/>
    <n v="0"/>
    <n v="98"/>
    <n v="16"/>
    <n v="326"/>
    <n v="54"/>
    <n v="277"/>
    <n v="46"/>
    <n v="490"/>
    <n v="81"/>
    <n v="34270001"/>
    <s v="JOSEPH BIRGELES"/>
    <s v="138-30 LAFAYETTE ST"/>
    <s v="OZONE PARK"/>
    <n v="7188488357"/>
    <x v="5"/>
    <n v="35"/>
    <n v="0"/>
    <n v="0"/>
    <n v="6"/>
    <n v="17"/>
    <n v="3"/>
    <n v="9"/>
    <n v="12"/>
    <n v="34"/>
    <n v="190"/>
    <n v="10"/>
    <n v="209"/>
    <n v="24"/>
    <n v="11"/>
    <n v="0"/>
    <n v="3"/>
    <n v="3"/>
    <n v="0"/>
    <n v="0"/>
    <n v="0"/>
    <n v="2"/>
    <n v="0"/>
    <n v="1"/>
    <n v="0"/>
  </r>
  <r>
    <n v="280"/>
    <x v="280"/>
    <n v="84.558823529411697"/>
    <n v="342700010000"/>
    <s v="NEW YORK CITY GEOGRAPHIC DISTRICT #27"/>
    <x v="280"/>
    <n v="58"/>
    <n v="2.14"/>
    <n v="0"/>
    <n v="458"/>
    <n v="74"/>
    <n v="33"/>
    <n v="5"/>
    <n v="55"/>
    <n v="9"/>
    <n v="9"/>
    <n v="1"/>
    <n v="303"/>
    <n v="49"/>
    <n v="238"/>
    <n v="38"/>
    <n v="50"/>
    <n v="8"/>
    <n v="14"/>
    <n v="2"/>
    <n v="6"/>
    <n v="1"/>
    <n v="105"/>
    <n v="17"/>
    <n v="340"/>
    <n v="55"/>
    <n v="280"/>
    <n v="45"/>
    <n v="491"/>
    <n v="79"/>
    <n v="34270001"/>
    <s v="JOSE MERCED"/>
    <s v="8-21 BAY 25TH ST"/>
    <s v="FAR ROCKAWAY"/>
    <n v="7184713571"/>
    <x v="14"/>
    <n v="46"/>
    <n v="0"/>
    <n v="0"/>
    <n v="14"/>
    <n v="30"/>
    <n v="15"/>
    <n v="33"/>
    <n v="10"/>
    <n v="22"/>
    <n v="152"/>
    <n v="12"/>
    <n v="251"/>
    <n v="51"/>
    <n v="20"/>
    <n v="16"/>
    <n v="8"/>
    <n v="3"/>
    <n v="1"/>
    <n v="0"/>
    <n v="0"/>
    <n v="3"/>
    <n v="0"/>
    <n v="1"/>
    <n v="0"/>
  </r>
  <r>
    <n v="281"/>
    <x v="281"/>
    <n v="71.428571428571402"/>
    <n v="342700010000"/>
    <s v="NEW YORK CITY GEOGRAPHIC DISTRICT #27"/>
    <x v="281"/>
    <n v="213"/>
    <n v="1.8199999999999901"/>
    <n v="0"/>
    <n v="559"/>
    <n v="68"/>
    <n v="50"/>
    <n v="6"/>
    <n v="47"/>
    <n v="6"/>
    <n v="7"/>
    <n v="1"/>
    <n v="653"/>
    <n v="79"/>
    <n v="90"/>
    <n v="11"/>
    <n v="63"/>
    <n v="8"/>
    <n v="6"/>
    <n v="1"/>
    <n v="4"/>
    <n v="0"/>
    <n v="193"/>
    <n v="23"/>
    <n v="364"/>
    <n v="44"/>
    <n v="459"/>
    <n v="56"/>
    <n v="609"/>
    <n v="74"/>
    <n v="34270001"/>
    <s v="GILLIAN SMITH"/>
    <s v="156-10 BAISLEY BLVD"/>
    <s v="JAMAICA"/>
    <n v="7185282920"/>
    <x v="5"/>
    <n v="55"/>
    <n v="0"/>
    <n v="0"/>
    <n v="17"/>
    <n v="31"/>
    <n v="7"/>
    <n v="13"/>
    <n v="33"/>
    <n v="60"/>
    <n v="172"/>
    <n v="17"/>
    <n v="225"/>
    <n v="55"/>
    <n v="24"/>
    <n v="29"/>
    <n v="22"/>
    <n v="9"/>
    <n v="0"/>
    <n v="0"/>
    <n v="0"/>
    <n v="3"/>
    <n v="0"/>
    <n v="1"/>
    <n v="0"/>
  </r>
  <r>
    <n v="282"/>
    <x v="282"/>
    <n v="82.173228346456696"/>
    <n v="342700010000"/>
    <s v="NEW YORK CITY GEOGRAPHIC DISTRICT #27"/>
    <x v="282"/>
    <n v="327"/>
    <n v="2.15"/>
    <n v="0"/>
    <n v="1682"/>
    <n v="77"/>
    <n v="139"/>
    <n v="6"/>
    <n v="415"/>
    <n v="19"/>
    <n v="42"/>
    <n v="2"/>
    <n v="336"/>
    <n v="15"/>
    <n v="1041"/>
    <n v="48"/>
    <n v="652"/>
    <n v="30"/>
    <n v="93"/>
    <n v="4"/>
    <n v="17"/>
    <n v="1"/>
    <n v="384"/>
    <n v="18"/>
    <n v="965"/>
    <n v="44"/>
    <n v="1216"/>
    <n v="56"/>
    <n v="1822"/>
    <n v="84"/>
    <n v="34270001"/>
    <s v="NEIL GANESH"/>
    <s v="89-30 114TH ST"/>
    <s v="RICHMOND HILL"/>
    <n v="7188463335"/>
    <x v="5"/>
    <n v="135"/>
    <n v="1"/>
    <n v="1"/>
    <n v="25"/>
    <n v="19"/>
    <n v="13"/>
    <n v="10"/>
    <n v="70"/>
    <n v="52"/>
    <n v="718"/>
    <n v="14"/>
    <n v="899"/>
    <n v="130"/>
    <n v="14"/>
    <n v="29"/>
    <n v="17"/>
    <n v="18"/>
    <n v="0"/>
    <n v="0"/>
    <n v="0"/>
    <n v="9"/>
    <n v="0"/>
    <n v="1"/>
    <n v="0"/>
  </r>
  <r>
    <n v="283"/>
    <x v="283"/>
    <n v="80.463855421686702"/>
    <n v="342700010000"/>
    <s v="NEW YORK CITY GEOGRAPHIC DISTRICT #27"/>
    <x v="283"/>
    <n v="512"/>
    <n v="1.92"/>
    <n v="0"/>
    <n v="2237"/>
    <n v="81"/>
    <n v="214"/>
    <n v="8"/>
    <n v="515"/>
    <n v="19"/>
    <n v="153"/>
    <n v="6"/>
    <n v="721"/>
    <n v="26"/>
    <n v="1081"/>
    <n v="39"/>
    <n v="727"/>
    <n v="26"/>
    <n v="91"/>
    <n v="3"/>
    <n v="5"/>
    <n v="0"/>
    <n v="424"/>
    <n v="15"/>
    <n v="1236"/>
    <n v="44"/>
    <n v="1542"/>
    <n v="56"/>
    <n v="2453"/>
    <n v="88"/>
    <n v="34270001"/>
    <s v="DANIEL SCANLON"/>
    <s v="101-01 ROCKAWAY BLVD"/>
    <s v="OZONE PARK"/>
    <n v="7183220500"/>
    <x v="5"/>
    <n v="182"/>
    <n v="1"/>
    <n v="1"/>
    <n v="28"/>
    <n v="15"/>
    <n v="33"/>
    <n v="18"/>
    <n v="85"/>
    <n v="47"/>
    <n v="860"/>
    <n v="12"/>
    <n v="1066"/>
    <n v="141"/>
    <n v="13"/>
    <n v="8"/>
    <n v="14"/>
    <n v="20"/>
    <n v="3"/>
    <n v="0"/>
    <n v="0"/>
    <n v="13"/>
    <n v="0"/>
    <n v="1"/>
    <n v="0"/>
  </r>
  <r>
    <n v="284"/>
    <x v="284"/>
    <n v="83.617021276595693"/>
    <n v="342700010000"/>
    <s v="NEW YORK CITY GEOGRAPHIC DISTRICT #27"/>
    <x v="284"/>
    <n v="127"/>
    <n v="2.76"/>
    <n v="1"/>
    <n v="528"/>
    <n v="56"/>
    <n v="120"/>
    <n v="13"/>
    <n v="5"/>
    <n v="1"/>
    <n v="10"/>
    <n v="1"/>
    <n v="100"/>
    <n v="11"/>
    <n v="371"/>
    <n v="39"/>
    <n v="333"/>
    <n v="35"/>
    <n v="111"/>
    <n v="12"/>
    <n v="20"/>
    <n v="2"/>
    <n v="98"/>
    <n v="10"/>
    <n v="281"/>
    <n v="30"/>
    <n v="664"/>
    <n v="70"/>
    <n v="649"/>
    <n v="69"/>
    <n v="34270001"/>
    <s v="LAKEISHA GORDON"/>
    <s v="94-06 104TH ST"/>
    <s v="OZONE PARK"/>
    <n v="7188466280"/>
    <x v="5"/>
    <n v="58"/>
    <n v="0"/>
    <n v="0"/>
    <n v="5"/>
    <n v="9"/>
    <n v="8"/>
    <n v="14"/>
    <n v="23"/>
    <n v="40"/>
    <n v="174"/>
    <n v="4"/>
    <n v="290"/>
    <n v="24"/>
    <n v="8"/>
    <n v="9"/>
    <n v="9"/>
    <n v="4"/>
    <n v="0"/>
    <n v="0"/>
    <n v="0"/>
    <n v="3"/>
    <n v="0"/>
    <n v="1"/>
    <n v="0"/>
  </r>
  <r>
    <n v="285"/>
    <x v="285"/>
    <n v="79.233333333333306"/>
    <n v="342800010000"/>
    <s v="NEW YORK CITY GEOGRAPHIC DISTRICT #28"/>
    <x v="285"/>
    <n v="22"/>
    <n v="3.27"/>
    <n v="1"/>
    <n v="463"/>
    <n v="81"/>
    <n v="37"/>
    <n v="6"/>
    <n v="45"/>
    <n v="8"/>
    <n v="28"/>
    <n v="5"/>
    <n v="331"/>
    <n v="58"/>
    <n v="112"/>
    <n v="20"/>
    <n v="94"/>
    <n v="16"/>
    <n v="6"/>
    <n v="1"/>
    <n v="2"/>
    <n v="0"/>
    <n v="146"/>
    <n v="25"/>
    <n v="266"/>
    <n v="46"/>
    <n v="307"/>
    <n v="54"/>
    <n v="500"/>
    <n v="87"/>
    <n v="34280001"/>
    <s v="ANGELA GREEN"/>
    <s v="108-35 167TH ST"/>
    <s v="JAMAICA"/>
    <n v="7187396883"/>
    <x v="1"/>
    <n v="39"/>
    <n v="0"/>
    <n v="0"/>
    <n v="7"/>
    <n v="18"/>
    <n v="1"/>
    <n v="3"/>
    <n v="16"/>
    <n v="41"/>
    <n v="108"/>
    <n v="20"/>
    <n v="167"/>
    <n v="22"/>
    <n v="13"/>
    <n v="33"/>
    <n v="27"/>
    <n v="8"/>
    <n v="0"/>
    <n v="0"/>
    <n v="0"/>
    <n v="4"/>
    <n v="0"/>
    <n v="1"/>
    <n v="0"/>
  </r>
  <r>
    <n v="286"/>
    <x v="286"/>
    <n v="79.595238095238102"/>
    <n v="342800010000"/>
    <s v="NEW YORK CITY GEOGRAPHIC DISTRICT #28"/>
    <x v="286"/>
    <n v="29"/>
    <n v="3.27"/>
    <n v="1"/>
    <n v="668"/>
    <n v="75"/>
    <n v="58"/>
    <n v="7"/>
    <n v="39"/>
    <n v="4"/>
    <n v="23"/>
    <n v="3"/>
    <n v="640"/>
    <n v="72"/>
    <n v="96"/>
    <n v="11"/>
    <n v="119"/>
    <n v="13"/>
    <n v="8"/>
    <n v="1"/>
    <n v="1"/>
    <n v="0"/>
    <n v="185"/>
    <n v="21"/>
    <n v="417"/>
    <n v="47"/>
    <n v="470"/>
    <n v="53"/>
    <n v="726"/>
    <n v="82"/>
    <n v="34280001"/>
    <s v="OMOTAYO CINEUS"/>
    <s v="133-25 GUY R BREWER BLVD"/>
    <s v="JAMAICA"/>
    <n v="7187236200"/>
    <x v="1"/>
    <n v="64"/>
    <n v="3"/>
    <n v="5"/>
    <n v="15"/>
    <n v="23"/>
    <n v="7"/>
    <n v="11"/>
    <n v="21"/>
    <n v="33"/>
    <n v="230"/>
    <n v="23"/>
    <n v="289"/>
    <n v="64"/>
    <n v="22"/>
    <n v="14"/>
    <n v="23"/>
    <n v="5"/>
    <n v="0"/>
    <n v="0"/>
    <n v="0"/>
    <n v="3"/>
    <n v="0"/>
    <n v="1"/>
    <n v="0"/>
  </r>
  <r>
    <n v="287"/>
    <x v="287"/>
    <n v="86.482758620689594"/>
    <n v="342800010000"/>
    <s v="NEW YORK CITY GEOGRAPHIC DISTRICT #28"/>
    <x v="287"/>
    <n v="180"/>
    <n v="3.91"/>
    <n v="1"/>
    <n v="779"/>
    <n v="53"/>
    <n v="149"/>
    <n v="10"/>
    <n v="180"/>
    <n v="12"/>
    <n v="14"/>
    <n v="1"/>
    <n v="188"/>
    <n v="13"/>
    <n v="313"/>
    <n v="21"/>
    <n v="341"/>
    <n v="23"/>
    <n v="614"/>
    <n v="42"/>
    <n v="6"/>
    <n v="0"/>
    <n v="273"/>
    <n v="18"/>
    <n v="677"/>
    <n v="46"/>
    <n v="799"/>
    <n v="54"/>
    <n v="929"/>
    <n v="63"/>
    <n v="34280001"/>
    <s v="VINCENT SURACI"/>
    <s v="63-55 102ND ST"/>
    <s v="REGO PARK"/>
    <n v="7188304910"/>
    <x v="19"/>
    <n v="90"/>
    <n v="0"/>
    <n v="0"/>
    <n v="0"/>
    <n v="0"/>
    <n v="26"/>
    <n v="29"/>
    <n v="36"/>
    <n v="40"/>
    <n v="232"/>
    <n v="0"/>
    <n v="319"/>
    <n v="2"/>
    <n v="1"/>
    <n v="6"/>
    <n v="10"/>
    <n v="10"/>
    <n v="0"/>
    <n v="0"/>
    <n v="0"/>
    <n v="4"/>
    <n v="0"/>
    <n v="1"/>
    <n v="0"/>
  </r>
  <r>
    <n v="288"/>
    <x v="288"/>
    <n v="85.661016949152497"/>
    <n v="342800010000"/>
    <s v="NEW YORK CITY GEOGRAPHIC DISTRICT #28"/>
    <x v="288"/>
    <n v="64"/>
    <n v="4.45"/>
    <n v="1"/>
    <n v="471"/>
    <n v="47"/>
    <n v="96"/>
    <n v="10"/>
    <n v="79"/>
    <n v="8"/>
    <n v="2"/>
    <n v="0"/>
    <n v="92"/>
    <n v="9"/>
    <n v="279"/>
    <n v="28"/>
    <n v="319"/>
    <n v="32"/>
    <n v="283"/>
    <n v="28"/>
    <n v="30"/>
    <n v="3"/>
    <n v="173"/>
    <n v="17"/>
    <n v="468"/>
    <n v="47"/>
    <n v="537"/>
    <n v="53"/>
    <n v="567"/>
    <n v="56"/>
    <n v="34280001"/>
    <s v="MARILYN GRANT"/>
    <s v="68-17 AUSTIN ST"/>
    <s v="FOREST HILLS"/>
    <n v="7188304970"/>
    <x v="11"/>
    <n v="60"/>
    <n v="0"/>
    <n v="0"/>
    <n v="6"/>
    <n v="10"/>
    <n v="5"/>
    <n v="8"/>
    <n v="30"/>
    <n v="50"/>
    <n v="167"/>
    <n v="5"/>
    <n v="206"/>
    <n v="22"/>
    <n v="11"/>
    <n v="8"/>
    <n v="10"/>
    <n v="9"/>
    <n v="0"/>
    <n v="0"/>
    <n v="0"/>
    <n v="3"/>
    <n v="0"/>
    <n v="1"/>
    <n v="0"/>
  </r>
  <r>
    <n v="289"/>
    <x v="289"/>
    <n v="86.954545454545396"/>
    <n v="342800010000"/>
    <s v="NEW YORK CITY GEOGRAPHIC DISTRICT #28"/>
    <x v="289"/>
    <n v="204"/>
    <n v="3.35"/>
    <n v="1"/>
    <n v="987"/>
    <n v="60"/>
    <n v="38"/>
    <n v="2"/>
    <n v="281"/>
    <n v="17"/>
    <n v="17"/>
    <n v="1"/>
    <n v="239"/>
    <n v="15"/>
    <n v="685"/>
    <n v="42"/>
    <n v="604"/>
    <n v="37"/>
    <n v="91"/>
    <n v="6"/>
    <n v="0"/>
    <n v="0"/>
    <n v="267"/>
    <n v="16"/>
    <n v="804"/>
    <n v="49"/>
    <n v="832"/>
    <n v="51"/>
    <n v="1026"/>
    <n v="63"/>
    <n v="34280001"/>
    <s v="PATRICK BURNS"/>
    <s v="85-05 144TH ST"/>
    <s v="JAMAICA"/>
    <n v="7186571120"/>
    <x v="11"/>
    <n v="96"/>
    <n v="0"/>
    <n v="0"/>
    <n v="3"/>
    <n v="3"/>
    <n v="13"/>
    <n v="14"/>
    <n v="49"/>
    <n v="51"/>
    <n v="263"/>
    <n v="1"/>
    <n v="326"/>
    <n v="13"/>
    <n v="4"/>
    <n v="10"/>
    <n v="12"/>
    <n v="12"/>
    <n v="1"/>
    <n v="0"/>
    <n v="0"/>
    <n v="3"/>
    <n v="0"/>
    <n v="1"/>
    <n v="0"/>
  </r>
  <r>
    <n v="290"/>
    <x v="290"/>
    <n v="85.073170731707293"/>
    <n v="342800010000"/>
    <s v="NEW YORK CITY GEOGRAPHIC DISTRICT #28"/>
    <x v="290"/>
    <n v="105"/>
    <n v="2.97"/>
    <n v="1"/>
    <n v="302"/>
    <n v="50"/>
    <n v="65"/>
    <n v="11"/>
    <n v="11"/>
    <n v="2"/>
    <n v="10"/>
    <n v="2"/>
    <n v="108"/>
    <n v="18"/>
    <n v="230"/>
    <n v="38"/>
    <n v="108"/>
    <n v="18"/>
    <n v="139"/>
    <n v="23"/>
    <n v="12"/>
    <n v="2"/>
    <n v="129"/>
    <n v="21"/>
    <n v="278"/>
    <n v="46"/>
    <n v="329"/>
    <n v="54"/>
    <n v="367"/>
    <n v="60"/>
    <n v="34280001"/>
    <s v="DAMON MCCORD"/>
    <s v="91-30 METROPOLITAN AVE"/>
    <s v="REGO PARK"/>
    <n v="7182863500"/>
    <x v="31"/>
    <n v="46"/>
    <n v="2"/>
    <n v="4"/>
    <n v="15"/>
    <n v="33"/>
    <n v="17"/>
    <n v="37"/>
    <n v="5"/>
    <n v="11"/>
    <n v="164"/>
    <n v="25"/>
    <n v="189"/>
    <n v="46"/>
    <n v="24"/>
    <n v="27"/>
    <n v="17"/>
    <n v="5"/>
    <n v="0"/>
    <n v="0"/>
    <n v="0"/>
    <n v="1"/>
    <n v="0"/>
    <n v="1"/>
    <n v="0"/>
  </r>
  <r>
    <n v="291"/>
    <x v="291"/>
    <n v="87.6666666666666"/>
    <n v="342800010000"/>
    <s v="NEW YORK CITY GEOGRAPHIC DISTRICT #28"/>
    <x v="291"/>
    <n v="93"/>
    <n v="2.39"/>
    <n v="0"/>
    <n v="491"/>
    <n v="76"/>
    <n v="76"/>
    <n v="12"/>
    <n v="61"/>
    <n v="9"/>
    <n v="10"/>
    <n v="2"/>
    <n v="341"/>
    <n v="53"/>
    <n v="122"/>
    <n v="19"/>
    <n v="155"/>
    <n v="24"/>
    <n v="16"/>
    <n v="2"/>
    <n v="2"/>
    <n v="0"/>
    <n v="94"/>
    <n v="15"/>
    <n v="345"/>
    <n v="53"/>
    <n v="301"/>
    <n v="47"/>
    <n v="567"/>
    <n v="88"/>
    <n v="34280001"/>
    <s v="JAIME ANNE DUBEI"/>
    <s v="167-01 GOTHIC DR"/>
    <s v="JAMAICA"/>
    <n v="7186584016"/>
    <x v="2"/>
    <n v="47"/>
    <n v="2"/>
    <n v="4"/>
    <n v="13"/>
    <n v="28"/>
    <n v="13"/>
    <n v="28"/>
    <n v="12"/>
    <n v="26"/>
    <n v="185"/>
    <n v="22"/>
    <n v="251"/>
    <n v="56"/>
    <n v="22"/>
    <n v="13"/>
    <n v="17"/>
    <n v="3"/>
    <n v="0"/>
    <n v="0"/>
    <n v="0"/>
    <n v="2"/>
    <n v="0"/>
    <n v="1"/>
    <n v="0"/>
  </r>
  <r>
    <n v="292"/>
    <x v="292"/>
    <n v="82.476190476190396"/>
    <n v="342800010000"/>
    <s v="NEW YORK CITY GEOGRAPHIC DISTRICT #28"/>
    <x v="292"/>
    <n v="87"/>
    <n v="1.95"/>
    <n v="0"/>
    <n v="287"/>
    <n v="80"/>
    <n v="29"/>
    <n v="8"/>
    <n v="74"/>
    <n v="21"/>
    <n v="2"/>
    <n v="1"/>
    <n v="165"/>
    <n v="46"/>
    <n v="103"/>
    <n v="29"/>
    <n v="77"/>
    <n v="21"/>
    <n v="10"/>
    <n v="3"/>
    <n v="3"/>
    <n v="1"/>
    <n v="51"/>
    <n v="14"/>
    <n v="165"/>
    <n v="46"/>
    <n v="195"/>
    <n v="54"/>
    <n v="316"/>
    <n v="88"/>
    <n v="34280001"/>
    <s v="CARLOS BORRERO"/>
    <s v="167-01 GOTHIC DR"/>
    <s v="JAMAICA"/>
    <n v="7185589801"/>
    <x v="5"/>
    <n v="30"/>
    <n v="2"/>
    <n v="7"/>
    <n v="13"/>
    <n v="43"/>
    <n v="15"/>
    <n v="50"/>
    <n v="6"/>
    <n v="20"/>
    <n v="122"/>
    <n v="24"/>
    <n v="151"/>
    <n v="44"/>
    <n v="29"/>
    <n v="17"/>
    <n v="15"/>
    <n v="2"/>
    <n v="3"/>
    <n v="0"/>
    <n v="0"/>
    <n v="0"/>
    <n v="0"/>
    <n v="1"/>
    <n v="0"/>
  </r>
  <r>
    <n v="293"/>
    <x v="293"/>
    <n v="86.6898734177215"/>
    <n v="342800010000"/>
    <s v="NEW YORK CITY GEOGRAPHIC DISTRICT #28"/>
    <x v="293"/>
    <n v="549"/>
    <n v="2.48999999999999"/>
    <n v="0"/>
    <n v="2048"/>
    <n v="54"/>
    <n v="417"/>
    <n v="11"/>
    <n v="304"/>
    <n v="8"/>
    <n v="21"/>
    <n v="1"/>
    <n v="347"/>
    <n v="9"/>
    <n v="1222"/>
    <n v="32"/>
    <n v="970"/>
    <n v="26"/>
    <n v="1196"/>
    <n v="32"/>
    <n v="37"/>
    <n v="1"/>
    <n v="473"/>
    <n v="12"/>
    <n v="1987"/>
    <n v="52"/>
    <n v="1806"/>
    <n v="48"/>
    <n v="2466"/>
    <n v="65"/>
    <n v="34280001"/>
    <s v="SAUL GOOTNICK"/>
    <s v="67-01 110TH ST"/>
    <s v="FOREST HILLS"/>
    <n v="7182683137"/>
    <x v="5"/>
    <n v="190"/>
    <n v="2"/>
    <n v="1"/>
    <n v="12"/>
    <n v="6"/>
    <n v="9"/>
    <n v="5"/>
    <n v="116"/>
    <n v="61"/>
    <n v="678"/>
    <n v="4"/>
    <n v="851"/>
    <n v="46"/>
    <n v="5"/>
    <n v="14"/>
    <n v="11"/>
    <n v="23"/>
    <n v="1"/>
    <n v="0"/>
    <n v="0"/>
    <n v="12"/>
    <n v="0"/>
    <n v="1"/>
    <n v="0"/>
  </r>
  <r>
    <n v="294"/>
    <x v="294"/>
    <n v="82.4"/>
    <n v="342800010000"/>
    <s v="NEW YORK CITY GEOGRAPHIC DISTRICT #28"/>
    <x v="294"/>
    <n v="269"/>
    <n v="2.66"/>
    <n v="0"/>
    <n v="2334"/>
    <n v="73"/>
    <n v="255"/>
    <n v="8"/>
    <n v="450"/>
    <n v="14"/>
    <n v="40"/>
    <n v="1"/>
    <n v="1040"/>
    <n v="32"/>
    <n v="817"/>
    <n v="25"/>
    <n v="1188"/>
    <n v="37"/>
    <n v="103"/>
    <n v="3"/>
    <n v="19"/>
    <n v="1"/>
    <n v="346"/>
    <n v="11"/>
    <n v="1756"/>
    <n v="55"/>
    <n v="1451"/>
    <n v="45"/>
    <n v="2592"/>
    <n v="81"/>
    <n v="34280001"/>
    <s v="DAVID MORRISON"/>
    <s v="160-05 HIGHLAND AVE"/>
    <s v="JAMAICA"/>
    <n v="7186585407"/>
    <x v="5"/>
    <n v="150"/>
    <n v="0"/>
    <n v="0"/>
    <n v="18"/>
    <n v="12"/>
    <n v="10"/>
    <n v="7"/>
    <n v="83"/>
    <n v="55"/>
    <n v="773"/>
    <n v="9"/>
    <n v="948"/>
    <n v="97"/>
    <n v="10"/>
    <n v="14"/>
    <n v="10"/>
    <n v="19"/>
    <n v="0"/>
    <n v="0"/>
    <n v="0"/>
    <n v="12"/>
    <n v="0"/>
    <n v="1"/>
    <n v="0"/>
  </r>
  <r>
    <n v="295"/>
    <x v="295"/>
    <n v="84.88"/>
    <n v="342800010000"/>
    <s v="NEW YORK CITY GEOGRAPHIC DISTRICT #28"/>
    <x v="295"/>
    <n v="344"/>
    <n v="2.6"/>
    <n v="0"/>
    <n v="1397"/>
    <n v="65"/>
    <n v="286"/>
    <n v="13"/>
    <n v="27"/>
    <n v="1"/>
    <n v="40"/>
    <n v="2"/>
    <n v="470"/>
    <n v="22"/>
    <n v="465"/>
    <n v="22"/>
    <n v="1085"/>
    <n v="50"/>
    <n v="83"/>
    <n v="4"/>
    <n v="15"/>
    <n v="1"/>
    <n v="247"/>
    <n v="11"/>
    <n v="779"/>
    <n v="36"/>
    <n v="1379"/>
    <n v="64"/>
    <n v="1683"/>
    <n v="78"/>
    <n v="34280001"/>
    <s v="MOSES OJEDA"/>
    <s v="165-65 84TH AVE"/>
    <s v="JAMAICA"/>
    <n v="7182976580"/>
    <x v="5"/>
    <n v="112"/>
    <n v="0"/>
    <n v="0"/>
    <n v="29"/>
    <n v="26"/>
    <n v="5"/>
    <n v="4"/>
    <n v="72"/>
    <n v="64"/>
    <n v="367"/>
    <n v="12"/>
    <n v="558"/>
    <n v="134"/>
    <n v="24"/>
    <n v="0"/>
    <n v="9"/>
    <n v="12"/>
    <n v="0"/>
    <n v="0"/>
    <n v="0"/>
    <n v="8"/>
    <n v="0"/>
    <n v="1"/>
    <n v="0"/>
  </r>
  <r>
    <n v="296"/>
    <x v="296"/>
    <n v="80.571428571428498"/>
    <n v="342800010000"/>
    <s v="NEW YORK CITY GEOGRAPHIC DISTRICT #28"/>
    <x v="296"/>
    <n v="113"/>
    <n v="3.27"/>
    <n v="1"/>
    <n v="485"/>
    <n v="60"/>
    <n v="115"/>
    <n v="14"/>
    <n v="5"/>
    <n v="1"/>
    <n v="10"/>
    <n v="1"/>
    <n v="340"/>
    <n v="42"/>
    <n v="111"/>
    <n v="14"/>
    <n v="310"/>
    <n v="39"/>
    <n v="29"/>
    <n v="4"/>
    <n v="4"/>
    <n v="0"/>
    <n v="48"/>
    <n v="6"/>
    <n v="485"/>
    <n v="60"/>
    <n v="319"/>
    <n v="40"/>
    <n v="600"/>
    <n v="75"/>
    <n v="34280001"/>
    <s v="JUDY HENRY"/>
    <s v="160-20 GOETHALS AVE"/>
    <s v="JAMAICA"/>
    <n v="7189693155"/>
    <x v="2"/>
    <n v="38"/>
    <n v="1"/>
    <n v="3"/>
    <n v="13"/>
    <n v="34"/>
    <n v="2"/>
    <n v="5"/>
    <n v="21"/>
    <n v="55"/>
    <n v="232"/>
    <n v="22"/>
    <n v="270"/>
    <n v="66"/>
    <n v="24"/>
    <n v="50"/>
    <n v="18"/>
    <n v="3"/>
    <n v="0"/>
    <n v="0"/>
    <n v="0"/>
    <n v="3"/>
    <n v="0"/>
    <n v="1"/>
    <n v="0"/>
  </r>
  <r>
    <n v="297"/>
    <x v="297"/>
    <n v="83.721311475409806"/>
    <n v="342800010000"/>
    <s v="NEW YORK CITY GEOGRAPHIC DISTRICT #28"/>
    <x v="297"/>
    <n v="94"/>
    <n v="3.37"/>
    <n v="1"/>
    <n v="557"/>
    <n v="49"/>
    <n v="142"/>
    <n v="12"/>
    <n v="39"/>
    <n v="3"/>
    <n v="14"/>
    <n v="1"/>
    <n v="43"/>
    <n v="4"/>
    <n v="506"/>
    <n v="45"/>
    <n v="130"/>
    <n v="11"/>
    <n v="420"/>
    <n v="37"/>
    <n v="24"/>
    <n v="2"/>
    <n v="181"/>
    <n v="16"/>
    <n v="559"/>
    <n v="49"/>
    <n v="578"/>
    <n v="51"/>
    <n v="699"/>
    <n v="61"/>
    <n v="34280001"/>
    <s v="GREGORY DUTTON"/>
    <s v="91-30 METROPOLITAN AVE"/>
    <s v="REGO PARK"/>
    <n v="7182863600"/>
    <x v="5"/>
    <n v="74"/>
    <n v="1"/>
    <n v="1"/>
    <n v="10"/>
    <n v="14"/>
    <n v="13"/>
    <n v="18"/>
    <n v="22"/>
    <n v="30"/>
    <n v="336"/>
    <n v="5"/>
    <n v="457"/>
    <n v="55"/>
    <n v="12"/>
    <n v="11"/>
    <n v="18"/>
    <n v="6"/>
    <n v="0"/>
    <n v="0"/>
    <n v="0"/>
    <n v="4"/>
    <n v="0"/>
    <n v="1"/>
    <n v="0"/>
  </r>
  <r>
    <n v="298"/>
    <x v="298"/>
    <n v="80.742857142857105"/>
    <n v="342900010000"/>
    <s v="NEW YORK CITY GEOGRAPHIC DISTRICT #29"/>
    <x v="298"/>
    <n v="25"/>
    <n v="3"/>
    <n v="1"/>
    <n v="528"/>
    <n v="70"/>
    <n v="58"/>
    <n v="8"/>
    <n v="30"/>
    <n v="4"/>
    <n v="3"/>
    <n v="0"/>
    <n v="651"/>
    <n v="87"/>
    <n v="55"/>
    <n v="7"/>
    <n v="19"/>
    <n v="3"/>
    <n v="20"/>
    <n v="3"/>
    <n v="4"/>
    <n v="1"/>
    <n v="134"/>
    <n v="18"/>
    <n v="342"/>
    <n v="45"/>
    <n v="410"/>
    <n v="55"/>
    <n v="587"/>
    <n v="78"/>
    <n v="34290001"/>
    <s v="JAMES MCENANEY"/>
    <s v="251-11 WELLER AVE"/>
    <s v="ROSEDALE"/>
    <n v="7185289053"/>
    <x v="7"/>
    <n v="48"/>
    <n v="0"/>
    <n v="0"/>
    <n v="2"/>
    <n v="4"/>
    <n v="0"/>
    <n v="0"/>
    <n v="27"/>
    <n v="56"/>
    <n v="133"/>
    <n v="9"/>
    <n v="155"/>
    <n v="12"/>
    <n v="8"/>
    <m/>
    <n v="19"/>
    <n v="6"/>
    <n v="0"/>
    <n v="0"/>
    <n v="0"/>
    <n v="3"/>
    <n v="0"/>
    <n v="1"/>
    <n v="0"/>
  </r>
  <r>
    <n v="299"/>
    <x v="299"/>
    <n v="84.928571428571402"/>
    <n v="342900010000"/>
    <s v="NEW YORK CITY GEOGRAPHIC DISTRICT #29"/>
    <x v="299"/>
    <n v="18"/>
    <n v="3.11"/>
    <n v="1"/>
    <n v="414"/>
    <n v="77"/>
    <n v="39"/>
    <n v="7"/>
    <n v="32"/>
    <n v="6"/>
    <n v="3"/>
    <n v="1"/>
    <n v="491"/>
    <n v="92"/>
    <n v="28"/>
    <n v="5"/>
    <n v="8"/>
    <n v="1"/>
    <n v="5"/>
    <n v="1"/>
    <n v="0"/>
    <n v="0"/>
    <n v="130"/>
    <n v="24"/>
    <n v="254"/>
    <n v="47"/>
    <n v="281"/>
    <n v="53"/>
    <n v="453"/>
    <n v="85"/>
    <n v="34290001"/>
    <s v="HARRIETT DIAZ"/>
    <s v="109-89 204TH ST"/>
    <s v="SAINT ALBANS"/>
    <n v="7184795540"/>
    <x v="11"/>
    <n v="33"/>
    <n v="0"/>
    <n v="0"/>
    <n v="1"/>
    <n v="3"/>
    <n v="0"/>
    <n v="0"/>
    <n v="22"/>
    <n v="67"/>
    <n v="115"/>
    <n v="0"/>
    <n v="148"/>
    <n v="2"/>
    <n v="1"/>
    <n v="25"/>
    <n v="11"/>
    <n v="8"/>
    <n v="0"/>
    <n v="0"/>
    <n v="0"/>
    <n v="2"/>
    <n v="0"/>
    <n v="1"/>
    <n v="0"/>
  </r>
  <r>
    <n v="300"/>
    <x v="300"/>
    <n v="83.040540540540505"/>
    <n v="342900010000"/>
    <s v="NEW YORK CITY GEOGRAPHIC DISTRICT #29"/>
    <x v="300"/>
    <n v="60"/>
    <n v="3.66"/>
    <n v="1"/>
    <n v="1218"/>
    <n v="80"/>
    <n v="159"/>
    <n v="11"/>
    <n v="196"/>
    <n v="13"/>
    <n v="31"/>
    <n v="2"/>
    <n v="662"/>
    <n v="44"/>
    <n v="389"/>
    <n v="26"/>
    <n v="390"/>
    <n v="26"/>
    <n v="30"/>
    <n v="2"/>
    <n v="12"/>
    <n v="1"/>
    <n v="233"/>
    <n v="15"/>
    <n v="787"/>
    <n v="52"/>
    <n v="727"/>
    <n v="48"/>
    <n v="1377"/>
    <n v="91"/>
    <n v="34290001"/>
    <s v="PETER LEDDY"/>
    <s v="88-15 182ND ST"/>
    <s v="HOLLIS"/>
    <n v="7182979821"/>
    <x v="11"/>
    <n v="89"/>
    <n v="1"/>
    <n v="1"/>
    <n v="7"/>
    <n v="8"/>
    <n v="5"/>
    <n v="6"/>
    <n v="53"/>
    <n v="60"/>
    <n v="287"/>
    <n v="6"/>
    <n v="326"/>
    <n v="28"/>
    <n v="9"/>
    <n v="0"/>
    <n v="14"/>
    <n v="11"/>
    <n v="0"/>
    <n v="0"/>
    <n v="0"/>
    <n v="4"/>
    <n v="0"/>
    <n v="1"/>
    <n v="0"/>
  </r>
  <r>
    <n v="301"/>
    <x v="301"/>
    <n v="82.1944444444444"/>
    <n v="342900010000"/>
    <s v="NEW YORK CITY GEOGRAPHIC DISTRICT #29"/>
    <x v="301"/>
    <n v="14"/>
    <n v="3.07"/>
    <n v="1"/>
    <n v="472"/>
    <n v="78"/>
    <n v="55"/>
    <n v="9"/>
    <n v="32"/>
    <n v="5"/>
    <n v="51"/>
    <n v="8"/>
    <n v="251"/>
    <n v="42"/>
    <n v="139"/>
    <n v="23"/>
    <n v="147"/>
    <n v="24"/>
    <n v="12"/>
    <n v="2"/>
    <n v="3"/>
    <n v="0"/>
    <n v="90"/>
    <n v="15"/>
    <n v="302"/>
    <n v="50"/>
    <n v="301"/>
    <n v="50"/>
    <n v="527"/>
    <n v="87"/>
    <n v="34290001"/>
    <s v="LISSA GRANT-STEWART"/>
    <s v="92-07 175TH ST"/>
    <s v="JAMAICA"/>
    <n v="7182063240"/>
    <x v="18"/>
    <n v="42"/>
    <n v="0"/>
    <n v="0"/>
    <n v="0"/>
    <n v="0"/>
    <n v="4"/>
    <n v="10"/>
    <n v="13"/>
    <n v="31"/>
    <n v="62"/>
    <n v="0"/>
    <n v="99"/>
    <n v="0"/>
    <n v="0"/>
    <n v="25"/>
    <n v="18"/>
    <n v="3"/>
    <n v="0"/>
    <n v="0"/>
    <n v="0"/>
    <n v="2"/>
    <n v="0"/>
    <n v="1"/>
    <n v="0"/>
  </r>
  <r>
    <n v="302"/>
    <x v="302"/>
    <n v="80.0625"/>
    <n v="342900010000"/>
    <s v="NEW YORK CITY GEOGRAPHIC DISTRICT #29"/>
    <x v="302"/>
    <n v="16"/>
    <n v="3"/>
    <n v="1"/>
    <n v="325"/>
    <n v="70"/>
    <n v="52"/>
    <n v="11"/>
    <n v="11"/>
    <n v="2"/>
    <n v="4"/>
    <n v="1"/>
    <n v="424"/>
    <n v="92"/>
    <n v="20"/>
    <n v="4"/>
    <n v="8"/>
    <n v="2"/>
    <n v="6"/>
    <n v="1"/>
    <n v="1"/>
    <n v="0"/>
    <n v="92"/>
    <n v="20"/>
    <n v="239"/>
    <n v="52"/>
    <n v="224"/>
    <n v="48"/>
    <n v="377"/>
    <n v="81"/>
    <n v="34290001"/>
    <s v="TAMMY HOLLOWAY"/>
    <s v="145-00 SPRINGFIELD BLVD"/>
    <s v="SPRINGFIELD GARDENS"/>
    <n v="7189776181"/>
    <x v="6"/>
    <n v="32"/>
    <n v="0"/>
    <n v="0"/>
    <n v="4"/>
    <n v="13"/>
    <n v="14"/>
    <n v="44"/>
    <n v="8"/>
    <n v="25"/>
    <n v="105"/>
    <n v="9"/>
    <n v="136"/>
    <n v="11"/>
    <n v="8"/>
    <n v="45"/>
    <n v="45"/>
    <n v="1"/>
    <n v="0"/>
    <n v="0"/>
    <n v="0"/>
    <n v="2"/>
    <n v="0"/>
    <n v="1"/>
    <n v="0"/>
  </r>
  <r>
    <n v="303"/>
    <x v="303"/>
    <n v="80.529411764705799"/>
    <n v="342900010000"/>
    <s v="NEW YORK CITY GEOGRAPHIC DISTRICT #29"/>
    <x v="303"/>
    <n v="50"/>
    <n v="2.84"/>
    <n v="1"/>
    <n v="354"/>
    <n v="64"/>
    <n v="63"/>
    <n v="11"/>
    <n v="16"/>
    <n v="3"/>
    <n v="1"/>
    <n v="0"/>
    <n v="510"/>
    <n v="92"/>
    <n v="20"/>
    <n v="4"/>
    <n v="16"/>
    <n v="3"/>
    <n v="6"/>
    <n v="1"/>
    <n v="0"/>
    <n v="0"/>
    <n v="84"/>
    <n v="15"/>
    <n v="274"/>
    <n v="50"/>
    <n v="279"/>
    <n v="50"/>
    <n v="417"/>
    <n v="75"/>
    <n v="34290001"/>
    <s v="KIMBERLY MITCHELL"/>
    <s v="109-89 204TH ST"/>
    <s v="SAINT ALBANS"/>
    <n v="7184544957"/>
    <x v="2"/>
    <n v="31"/>
    <n v="0"/>
    <n v="0"/>
    <n v="7"/>
    <n v="23"/>
    <n v="2"/>
    <n v="6"/>
    <n v="12"/>
    <n v="39"/>
    <n v="185"/>
    <n v="21"/>
    <n v="221"/>
    <n v="46"/>
    <n v="21"/>
    <n v="25"/>
    <n v="12"/>
    <n v="2"/>
    <n v="0"/>
    <n v="0"/>
    <n v="0"/>
    <n v="1"/>
    <n v="0"/>
    <n v="1"/>
    <n v="0"/>
  </r>
  <r>
    <n v="304"/>
    <x v="304"/>
    <n v="76.961538461538396"/>
    <n v="342900010000"/>
    <s v="NEW YORK CITY GEOGRAPHIC DISTRICT #29"/>
    <x v="304"/>
    <n v="118"/>
    <n v="1.86"/>
    <n v="0"/>
    <n v="305"/>
    <n v="62"/>
    <n v="67"/>
    <n v="14"/>
    <n v="13"/>
    <n v="3"/>
    <n v="1"/>
    <n v="0"/>
    <n v="351"/>
    <n v="71"/>
    <n v="63"/>
    <n v="13"/>
    <n v="52"/>
    <n v="11"/>
    <n v="12"/>
    <n v="2"/>
    <n v="13"/>
    <n v="3"/>
    <n v="56"/>
    <n v="11"/>
    <n v="257"/>
    <n v="52"/>
    <n v="235"/>
    <n v="48"/>
    <n v="372"/>
    <n v="76"/>
    <n v="34290001"/>
    <s v="JANICE SUTTON"/>
    <s v="143-10 SPRINGFIELD BLVD"/>
    <s v="SPRINGFIELD GARDENS"/>
    <n v="7185256439"/>
    <x v="4"/>
    <n v="25"/>
    <n v="1"/>
    <n v="4"/>
    <n v="5"/>
    <n v="20"/>
    <n v="3"/>
    <n v="12"/>
    <n v="14"/>
    <n v="56"/>
    <n v="106"/>
    <n v="13"/>
    <n v="118"/>
    <n v="19"/>
    <n v="16"/>
    <n v="0"/>
    <n v="9"/>
    <n v="6"/>
    <n v="0"/>
    <n v="0"/>
    <n v="0"/>
    <n v="1"/>
    <n v="0"/>
    <n v="1"/>
    <n v="0"/>
  </r>
  <r>
    <n v="305"/>
    <x v="305"/>
    <n v="80"/>
    <n v="342900010000"/>
    <s v="NEW YORK CITY GEOGRAPHIC DISTRICT #29"/>
    <x v="305"/>
    <n v="95"/>
    <n v="2.19"/>
    <n v="0"/>
    <n v="214"/>
    <n v="63"/>
    <n v="44"/>
    <n v="13"/>
    <n v="10"/>
    <n v="3"/>
    <n v="5"/>
    <n v="1"/>
    <n v="276"/>
    <n v="81"/>
    <n v="32"/>
    <n v="9"/>
    <n v="19"/>
    <n v="6"/>
    <n v="8"/>
    <n v="2"/>
    <n v="1"/>
    <n v="0"/>
    <n v="71"/>
    <n v="21"/>
    <n v="169"/>
    <n v="50"/>
    <n v="172"/>
    <n v="50"/>
    <n v="258"/>
    <n v="76"/>
    <n v="34290001"/>
    <s v="MELISSA MENAKE"/>
    <s v="188-04 91ST AVE"/>
    <s v="HOLLIS"/>
    <n v="7187762815"/>
    <x v="4"/>
    <n v="23"/>
    <n v="0"/>
    <n v="0"/>
    <n v="1"/>
    <n v="4"/>
    <n v="3"/>
    <n v="13"/>
    <n v="8"/>
    <n v="35"/>
    <n v="96"/>
    <n v="6"/>
    <n v="107"/>
    <n v="6"/>
    <n v="6"/>
    <n v="20"/>
    <n v="16"/>
    <n v="0"/>
    <n v="1"/>
    <n v="0"/>
    <n v="0"/>
    <n v="1"/>
    <n v="0"/>
    <n v="1"/>
    <n v="0"/>
  </r>
  <r>
    <n v="306"/>
    <x v="306"/>
    <n v="68.052631578947299"/>
    <n v="342900010000"/>
    <s v="NEW YORK CITY GEOGRAPHIC DISTRICT #29"/>
    <x v="306"/>
    <n v="27"/>
    <n v="1.96"/>
    <n v="0"/>
    <n v="278"/>
    <n v="69"/>
    <n v="52"/>
    <n v="13"/>
    <n v="26"/>
    <n v="6"/>
    <n v="5"/>
    <n v="1"/>
    <n v="312"/>
    <n v="77"/>
    <n v="42"/>
    <n v="10"/>
    <n v="31"/>
    <n v="8"/>
    <n v="7"/>
    <n v="2"/>
    <n v="6"/>
    <n v="1"/>
    <n v="44"/>
    <n v="11"/>
    <n v="159"/>
    <n v="39"/>
    <n v="244"/>
    <n v="61"/>
    <n v="330"/>
    <n v="82"/>
    <n v="34290001"/>
    <s v="JOSE CRUZ"/>
    <s v="207-01 116TH AVE"/>
    <s v="CAMBRIA HEIGHTS"/>
    <n v="7189781837"/>
    <x v="5"/>
    <n v="20"/>
    <n v="0"/>
    <n v="0"/>
    <n v="2"/>
    <n v="10"/>
    <n v="2"/>
    <n v="10"/>
    <n v="12"/>
    <n v="60"/>
    <n v="73"/>
    <n v="11"/>
    <n v="100"/>
    <n v="13"/>
    <n v="13"/>
    <n v="67"/>
    <n v="48"/>
    <n v="3"/>
    <n v="0"/>
    <n v="0"/>
    <n v="0"/>
    <n v="3"/>
    <n v="0"/>
    <n v="1"/>
    <n v="0"/>
  </r>
  <r>
    <n v="307"/>
    <x v="307"/>
    <n v="86.130434782608702"/>
    <n v="343000010000"/>
    <s v="NEW YORK CITY GEOGRAPHIC DISTRICT #30"/>
    <x v="307"/>
    <n v="33"/>
    <n v="3.61"/>
    <n v="1"/>
    <n v="530"/>
    <n v="58"/>
    <n v="30"/>
    <n v="3"/>
    <n v="123"/>
    <n v="13"/>
    <n v="4"/>
    <n v="0"/>
    <n v="63"/>
    <n v="7"/>
    <n v="473"/>
    <n v="52"/>
    <n v="200"/>
    <n v="22"/>
    <n v="172"/>
    <n v="19"/>
    <n v="4"/>
    <n v="0"/>
    <n v="153"/>
    <n v="17"/>
    <n v="400"/>
    <n v="44"/>
    <n v="516"/>
    <n v="56"/>
    <n v="561"/>
    <n v="61"/>
    <n v="34300001"/>
    <s v="CLEMENTE LOPES"/>
    <s v="45-11 31ST AVE"/>
    <s v="LONG ISLAND CITY"/>
    <n v="7182787054"/>
    <x v="11"/>
    <n v="60"/>
    <n v="0"/>
    <n v="0"/>
    <n v="1"/>
    <n v="2"/>
    <n v="6"/>
    <n v="10"/>
    <n v="26"/>
    <n v="43"/>
    <n v="152"/>
    <n v="0"/>
    <n v="206"/>
    <n v="4"/>
    <n v="2"/>
    <n v="8"/>
    <n v="12"/>
    <n v="6"/>
    <n v="0"/>
    <n v="0"/>
    <n v="0"/>
    <n v="4"/>
    <n v="0"/>
    <n v="1"/>
    <n v="0"/>
  </r>
  <r>
    <n v="308"/>
    <x v="308"/>
    <n v="84.783333333333303"/>
    <n v="343000010000"/>
    <s v="NEW YORK CITY GEOGRAPHIC DISTRICT #30"/>
    <x v="308"/>
    <n v="89"/>
    <n v="3.94"/>
    <n v="1"/>
    <n v="679"/>
    <n v="51"/>
    <n v="138"/>
    <n v="10"/>
    <n v="69"/>
    <n v="5"/>
    <n v="4"/>
    <n v="0"/>
    <n v="75"/>
    <n v="6"/>
    <n v="308"/>
    <n v="23"/>
    <n v="428"/>
    <n v="32"/>
    <n v="496"/>
    <n v="37"/>
    <n v="30"/>
    <n v="2"/>
    <n v="165"/>
    <n v="12"/>
    <n v="650"/>
    <n v="48"/>
    <n v="691"/>
    <n v="52"/>
    <n v="817"/>
    <n v="61"/>
    <n v="34300001"/>
    <s v="PAMELA SABEL"/>
    <s v="21-21 DITMARS BLVD"/>
    <s v="ASTORIA"/>
    <n v="7187216410"/>
    <x v="0"/>
    <n v="71"/>
    <n v="0"/>
    <n v="0"/>
    <n v="0"/>
    <n v="0"/>
    <n v="5"/>
    <n v="7"/>
    <n v="38"/>
    <n v="54"/>
    <n v="225"/>
    <n v="0"/>
    <n v="292"/>
    <n v="1"/>
    <n v="0"/>
    <n v="0"/>
    <n v="4"/>
    <n v="10"/>
    <n v="0"/>
    <n v="0"/>
    <n v="0"/>
    <n v="2"/>
    <n v="0"/>
    <n v="1"/>
    <n v="0"/>
  </r>
  <r>
    <n v="309"/>
    <x v="309"/>
    <n v="85.867924528301799"/>
    <n v="343000010000"/>
    <s v="NEW YORK CITY GEOGRAPHIC DISTRICT #30"/>
    <x v="309"/>
    <n v="60"/>
    <n v="3.76"/>
    <n v="1"/>
    <n v="603"/>
    <n v="50"/>
    <n v="51"/>
    <n v="4"/>
    <n v="77"/>
    <n v="6"/>
    <n v="10"/>
    <n v="1"/>
    <n v="34"/>
    <n v="3"/>
    <n v="503"/>
    <n v="42"/>
    <n v="277"/>
    <n v="23"/>
    <n v="363"/>
    <n v="30"/>
    <n v="22"/>
    <n v="2"/>
    <n v="174"/>
    <n v="14"/>
    <n v="551"/>
    <n v="46"/>
    <n v="658"/>
    <n v="54"/>
    <n v="654"/>
    <n v="54"/>
    <n v="34300001"/>
    <s v="MIRANDA PAVLOU"/>
    <s v="37-11 21ST AVE"/>
    <s v="LONG ISLAND CITY"/>
    <n v="7182786403"/>
    <x v="11"/>
    <n v="69"/>
    <n v="1"/>
    <n v="1"/>
    <n v="1"/>
    <n v="1"/>
    <n v="15"/>
    <n v="22"/>
    <n v="30"/>
    <n v="43"/>
    <n v="204"/>
    <n v="1"/>
    <n v="273"/>
    <n v="3"/>
    <n v="1"/>
    <n v="14"/>
    <n v="12"/>
    <n v="7"/>
    <n v="0"/>
    <n v="0"/>
    <n v="0"/>
    <n v="3"/>
    <n v="0"/>
    <n v="1"/>
    <n v="0"/>
  </r>
  <r>
    <n v="310"/>
    <x v="310"/>
    <n v="84.540740740740702"/>
    <n v="343000010000"/>
    <s v="NEW YORK CITY GEOGRAPHIC DISTRICT #30"/>
    <x v="310"/>
    <n v="134"/>
    <n v="3.4299999999999899"/>
    <n v="1"/>
    <n v="1828"/>
    <n v="88"/>
    <n v="132"/>
    <n v="6"/>
    <n v="463"/>
    <n v="22"/>
    <n v="3"/>
    <n v="0"/>
    <n v="49"/>
    <n v="2"/>
    <n v="1821"/>
    <n v="88"/>
    <n v="166"/>
    <n v="8"/>
    <n v="39"/>
    <n v="2"/>
    <n v="2"/>
    <n v="0"/>
    <n v="332"/>
    <n v="16"/>
    <n v="1009"/>
    <n v="49"/>
    <n v="1071"/>
    <n v="51"/>
    <n v="1962"/>
    <n v="94"/>
    <n v="34300001"/>
    <s v="DOLORES BECKHAM"/>
    <s v="33-34 80TH ST"/>
    <s v="JACKSON HEIGHTS"/>
    <n v="7184571242"/>
    <x v="11"/>
    <n v="135"/>
    <n v="3"/>
    <n v="2"/>
    <n v="14"/>
    <n v="10"/>
    <n v="25"/>
    <n v="19"/>
    <n v="65"/>
    <n v="48"/>
    <n v="351"/>
    <n v="11"/>
    <n v="511"/>
    <n v="48"/>
    <n v="9"/>
    <n v="10"/>
    <n v="9"/>
    <n v="12"/>
    <n v="1"/>
    <n v="0"/>
    <n v="0"/>
    <n v="4"/>
    <n v="0"/>
    <n v="1"/>
    <n v="0"/>
  </r>
  <r>
    <n v="311"/>
    <x v="311"/>
    <n v="80.790697674418595"/>
    <n v="343000010000"/>
    <s v="NEW YORK CITY GEOGRAPHIC DISTRICT #30"/>
    <x v="311"/>
    <n v="52"/>
    <n v="3.56"/>
    <n v="1"/>
    <n v="577"/>
    <n v="82"/>
    <n v="49"/>
    <n v="7"/>
    <n v="89"/>
    <n v="13"/>
    <n v="4"/>
    <n v="1"/>
    <n v="125"/>
    <n v="18"/>
    <n v="340"/>
    <n v="48"/>
    <n v="171"/>
    <n v="24"/>
    <n v="62"/>
    <n v="9"/>
    <n v="2"/>
    <n v="0"/>
    <n v="144"/>
    <n v="20"/>
    <n v="318"/>
    <n v="45"/>
    <n v="386"/>
    <n v="55"/>
    <n v="627"/>
    <n v="89"/>
    <n v="34300001"/>
    <s v="YVONNE LEIMSIDER"/>
    <s v="36-41 28TH ST"/>
    <s v="LONG ISLAND CITY"/>
    <n v="7189371463"/>
    <x v="11"/>
    <n v="56"/>
    <n v="0"/>
    <n v="0"/>
    <n v="7"/>
    <n v="13"/>
    <n v="9"/>
    <n v="16"/>
    <n v="25"/>
    <n v="45"/>
    <n v="149"/>
    <n v="7"/>
    <n v="187"/>
    <n v="20"/>
    <n v="11"/>
    <n v="13"/>
    <n v="11"/>
    <n v="6"/>
    <n v="0"/>
    <n v="0"/>
    <n v="0"/>
    <n v="3"/>
    <n v="0"/>
    <n v="1"/>
    <n v="0"/>
  </r>
  <r>
    <n v="312"/>
    <x v="312"/>
    <n v="84.169811320754704"/>
    <n v="343000010000"/>
    <s v="NEW YORK CITY GEOGRAPHIC DISTRICT #30"/>
    <x v="312"/>
    <n v="28"/>
    <n v="4.04"/>
    <n v="1"/>
    <n v="722"/>
    <n v="73"/>
    <n v="121"/>
    <n v="12"/>
    <n v="99"/>
    <n v="10"/>
    <n v="7"/>
    <n v="1"/>
    <n v="12"/>
    <n v="1"/>
    <n v="498"/>
    <n v="50"/>
    <n v="380"/>
    <n v="38"/>
    <n v="95"/>
    <n v="10"/>
    <n v="3"/>
    <n v="0"/>
    <n v="123"/>
    <n v="12"/>
    <n v="493"/>
    <n v="50"/>
    <n v="502"/>
    <n v="50"/>
    <n v="843"/>
    <n v="85"/>
    <n v="34300001"/>
    <s v="SHARON TERRY"/>
    <s v="73-10 34TH AVE"/>
    <s v="JACKSON HEIGHTS"/>
    <n v="7183357648"/>
    <x v="11"/>
    <n v="58"/>
    <n v="1"/>
    <n v="2"/>
    <n v="3"/>
    <n v="5"/>
    <n v="11"/>
    <n v="19"/>
    <n v="20"/>
    <n v="34"/>
    <n v="185"/>
    <n v="1"/>
    <n v="225"/>
    <n v="9"/>
    <n v="4"/>
    <n v="33"/>
    <n v="19"/>
    <n v="8"/>
    <n v="0"/>
    <n v="0"/>
    <n v="0"/>
    <n v="4"/>
    <n v="0"/>
    <n v="1"/>
    <n v="0"/>
  </r>
  <r>
    <n v="313"/>
    <x v="313"/>
    <n v="87.230769230769198"/>
    <n v="343000010000"/>
    <s v="NEW YORK CITY GEOGRAPHIC DISTRICT #30"/>
    <x v="313"/>
    <n v="90"/>
    <n v="4.08"/>
    <n v="1"/>
    <n v="1120"/>
    <n v="67"/>
    <n v="157"/>
    <n v="9"/>
    <n v="81"/>
    <n v="5"/>
    <n v="7"/>
    <n v="0"/>
    <n v="223"/>
    <n v="13"/>
    <n v="759"/>
    <n v="45"/>
    <n v="244"/>
    <n v="14"/>
    <n v="449"/>
    <n v="27"/>
    <n v="2"/>
    <n v="0"/>
    <n v="241"/>
    <n v="14"/>
    <n v="862"/>
    <n v="51"/>
    <n v="822"/>
    <n v="49"/>
    <n v="1277"/>
    <n v="76"/>
    <n v="34300001"/>
    <s v="WILLIAM FAHEY"/>
    <s v="32-02 JUNCTION BLVD"/>
    <s v="EAST ELMHURST"/>
    <n v="7183357500"/>
    <x v="28"/>
    <n v="103"/>
    <n v="0"/>
    <n v="0"/>
    <n v="2"/>
    <n v="2"/>
    <n v="22"/>
    <n v="21"/>
    <n v="55"/>
    <n v="53"/>
    <n v="318"/>
    <n v="2"/>
    <n v="394"/>
    <n v="7"/>
    <n v="2"/>
    <n v="10"/>
    <n v="7"/>
    <n v="10"/>
    <n v="0"/>
    <n v="0"/>
    <n v="0"/>
    <n v="4"/>
    <n v="0"/>
    <n v="1"/>
    <n v="0"/>
  </r>
  <r>
    <n v="314"/>
    <x v="314"/>
    <n v="91.857142857142804"/>
    <n v="343000010000"/>
    <s v="NEW YORK CITY GEOGRAPHIC DISTRICT #30"/>
    <x v="314"/>
    <n v="51"/>
    <n v="3.16"/>
    <n v="1"/>
    <n v="397"/>
    <n v="70"/>
    <n v="63"/>
    <n v="11"/>
    <n v="19"/>
    <n v="3"/>
    <n v="1"/>
    <n v="0"/>
    <n v="30"/>
    <n v="5"/>
    <n v="231"/>
    <n v="41"/>
    <n v="195"/>
    <n v="34"/>
    <n v="112"/>
    <n v="20"/>
    <n v="0"/>
    <n v="0"/>
    <n v="53"/>
    <n v="9"/>
    <n v="569"/>
    <n v="100"/>
    <n v="0"/>
    <n v="0"/>
    <n v="461"/>
    <n v="81"/>
    <n v="34300001"/>
    <s v="LAURA MITCHELL"/>
    <s v="23-15 NEWTOWN AVE"/>
    <s v="LONG ISLAND CITY"/>
    <n v="7182672839"/>
    <x v="2"/>
    <n v="36"/>
    <n v="0"/>
    <n v="0"/>
    <n v="6"/>
    <n v="17"/>
    <n v="8"/>
    <n v="22"/>
    <n v="7"/>
    <n v="19"/>
    <n v="121"/>
    <n v="18"/>
    <n v="147"/>
    <n v="24"/>
    <n v="16"/>
    <n v="30"/>
    <n v="21"/>
    <n v="1"/>
    <n v="0"/>
    <n v="0"/>
    <n v="0"/>
    <n v="0"/>
    <n v="0"/>
    <n v="1"/>
    <n v="0"/>
  </r>
  <r>
    <n v="315"/>
    <x v="315"/>
    <n v="82.378787878787804"/>
    <n v="343000010000"/>
    <s v="NEW YORK CITY GEOGRAPHIC DISTRICT #30"/>
    <x v="315"/>
    <n v="143"/>
    <n v="3.09"/>
    <n v="1"/>
    <n v="1680"/>
    <n v="64"/>
    <n v="214"/>
    <n v="8"/>
    <n v="452"/>
    <n v="17"/>
    <n v="15"/>
    <n v="1"/>
    <n v="168"/>
    <n v="6"/>
    <n v="1299"/>
    <n v="50"/>
    <n v="703"/>
    <n v="27"/>
    <n v="426"/>
    <n v="16"/>
    <n v="2"/>
    <n v="0"/>
    <n v="351"/>
    <n v="13"/>
    <n v="1145"/>
    <n v="44"/>
    <n v="1468"/>
    <n v="56"/>
    <n v="1894"/>
    <n v="72"/>
    <n v="34300001"/>
    <s v="NAMITA DWARKA"/>
    <s v="48-10 31ST AVE"/>
    <s v="LONG ISLAND CITY"/>
    <n v="7187215404"/>
    <x v="5"/>
    <n v="148"/>
    <n v="3"/>
    <n v="2"/>
    <n v="49"/>
    <n v="33"/>
    <n v="35"/>
    <n v="24"/>
    <n v="78"/>
    <n v="53"/>
    <n v="797"/>
    <n v="18"/>
    <n v="968"/>
    <n v="195"/>
    <n v="20"/>
    <n v="17"/>
    <n v="14"/>
    <n v="15"/>
    <n v="0"/>
    <n v="0"/>
    <n v="0"/>
    <n v="10"/>
    <n v="0"/>
    <n v="1"/>
    <n v="1"/>
  </r>
  <r>
    <n v="316"/>
    <x v="316"/>
    <n v="86.417910447761102"/>
    <n v="343000010000"/>
    <s v="NEW YORK CITY GEOGRAPHIC DISTRICT #30"/>
    <x v="316"/>
    <n v="480"/>
    <n v="1.85"/>
    <n v="0"/>
    <n v="1797"/>
    <n v="71"/>
    <n v="180"/>
    <n v="7"/>
    <n v="321"/>
    <n v="13"/>
    <n v="6"/>
    <n v="0"/>
    <n v="292"/>
    <n v="12"/>
    <n v="1564"/>
    <n v="62"/>
    <n v="388"/>
    <n v="15"/>
    <n v="250"/>
    <n v="10"/>
    <n v="16"/>
    <n v="1"/>
    <n v="418"/>
    <n v="17"/>
    <n v="1231"/>
    <n v="49"/>
    <n v="1285"/>
    <n v="51"/>
    <n v="1979"/>
    <n v="79"/>
    <n v="34300001"/>
    <s v="VIVIAN SELENIKAS"/>
    <s v="14-30 BROADWAY"/>
    <s v="LONG ISLAND CITY"/>
    <n v="7185457095"/>
    <x v="5"/>
    <n v="143"/>
    <n v="0"/>
    <n v="0"/>
    <n v="5"/>
    <n v="3"/>
    <n v="4"/>
    <n v="3"/>
    <n v="100"/>
    <n v="70"/>
    <n v="419"/>
    <n v="1"/>
    <n v="626"/>
    <n v="30"/>
    <n v="5"/>
    <n v="31"/>
    <n v="20"/>
    <n v="19"/>
    <n v="0"/>
    <n v="0"/>
    <n v="0"/>
    <n v="13"/>
    <n v="0"/>
    <n v="1"/>
    <n v="0"/>
  </r>
  <r>
    <n v="317"/>
    <x v="317"/>
    <n v="85.921875"/>
    <n v="353100010000"/>
    <s v="NEW YORK CITY GEOGRAPHIC DISTRICT #31"/>
    <x v="317"/>
    <n v="65"/>
    <n v="3.61"/>
    <n v="1"/>
    <n v="300"/>
    <n v="25"/>
    <n v="96"/>
    <n v="8"/>
    <n v="11"/>
    <n v="1"/>
    <n v="2"/>
    <n v="0"/>
    <n v="4"/>
    <n v="0"/>
    <n v="86"/>
    <n v="7"/>
    <n v="63"/>
    <n v="5"/>
    <n v="1048"/>
    <n v="87"/>
    <n v="3"/>
    <n v="0"/>
    <n v="171"/>
    <n v="14"/>
    <n v="631"/>
    <n v="52"/>
    <n v="575"/>
    <n v="48"/>
    <n v="396"/>
    <n v="33"/>
    <n v="35310001"/>
    <s v="NORA DE ROSA"/>
    <s v="1270 HUGUENOT AVE"/>
    <s v="STATEN ISLAND"/>
    <n v="7186978488"/>
    <x v="11"/>
    <n v="72"/>
    <n v="1"/>
    <n v="1"/>
    <n v="1"/>
    <n v="1"/>
    <n v="7"/>
    <n v="10"/>
    <n v="53"/>
    <n v="74"/>
    <n v="187"/>
    <n v="0"/>
    <n v="265"/>
    <n v="7"/>
    <n v="3"/>
    <n v="10"/>
    <n v="12"/>
    <n v="8"/>
    <n v="0"/>
    <n v="0"/>
    <n v="0"/>
    <n v="3"/>
    <n v="0"/>
    <n v="1"/>
    <n v="0"/>
  </r>
  <r>
    <n v="318"/>
    <x v="318"/>
    <n v="85.169014084506998"/>
    <n v="353100010000"/>
    <s v="NEW YORK CITY GEOGRAPHIC DISTRICT #31"/>
    <x v="318"/>
    <n v="110"/>
    <n v="3.3099999999999898"/>
    <n v="1"/>
    <n v="444"/>
    <n v="32"/>
    <n v="139"/>
    <n v="10"/>
    <n v="23"/>
    <n v="2"/>
    <n v="7"/>
    <n v="1"/>
    <n v="17"/>
    <n v="1"/>
    <n v="161"/>
    <n v="12"/>
    <n v="48"/>
    <n v="3"/>
    <n v="1152"/>
    <n v="83"/>
    <n v="3"/>
    <n v="0"/>
    <n v="274"/>
    <n v="20"/>
    <n v="644"/>
    <n v="46"/>
    <n v="744"/>
    <n v="54"/>
    <n v="583"/>
    <n v="42"/>
    <n v="35310001"/>
    <s v="LENNY SANTAMARIA"/>
    <s v="225 CLEVELAND AVE"/>
    <s v="STATEN ISLAND"/>
    <n v="7189824700"/>
    <x v="11"/>
    <n v="94"/>
    <n v="0"/>
    <n v="0"/>
    <n v="10"/>
    <n v="11"/>
    <n v="6"/>
    <n v="6"/>
    <n v="74"/>
    <n v="79"/>
    <n v="321"/>
    <n v="6"/>
    <n v="415"/>
    <n v="51"/>
    <n v="12"/>
    <n v="14"/>
    <n v="10"/>
    <n v="14"/>
    <n v="0"/>
    <n v="0"/>
    <n v="0"/>
    <n v="4"/>
    <n v="0"/>
    <n v="1"/>
    <n v="0"/>
  </r>
  <r>
    <n v="319"/>
    <x v="319"/>
    <n v="84.983870967741893"/>
    <n v="353100010000"/>
    <s v="NEW YORK CITY GEOGRAPHIC DISTRICT #31"/>
    <x v="319"/>
    <n v="82"/>
    <n v="3.3"/>
    <n v="1"/>
    <n v="708"/>
    <n v="63"/>
    <n v="84"/>
    <n v="7"/>
    <n v="73"/>
    <n v="7"/>
    <n v="7"/>
    <n v="1"/>
    <n v="244"/>
    <n v="22"/>
    <n v="450"/>
    <n v="40"/>
    <n v="120"/>
    <n v="11"/>
    <n v="286"/>
    <n v="25"/>
    <n v="16"/>
    <n v="1"/>
    <n v="293"/>
    <n v="26"/>
    <n v="533"/>
    <n v="47"/>
    <n v="590"/>
    <n v="53"/>
    <n v="793"/>
    <n v="71"/>
    <n v="35310001"/>
    <s v="TRACEY KORNISH"/>
    <s v="11 CLOVE LAKE PL"/>
    <s v="STATEN ISLAND"/>
    <n v="7189818800"/>
    <x v="1"/>
    <n v="71"/>
    <n v="0"/>
    <n v="0"/>
    <n v="4"/>
    <n v="6"/>
    <n v="0"/>
    <n v="0"/>
    <n v="56"/>
    <n v="79"/>
    <n v="175"/>
    <n v="7"/>
    <n v="216"/>
    <n v="13"/>
    <n v="6"/>
    <n v="33"/>
    <n v="9"/>
    <n v="10"/>
    <n v="0"/>
    <n v="0"/>
    <n v="0"/>
    <n v="4"/>
    <n v="0"/>
    <n v="1"/>
    <n v="0"/>
  </r>
  <r>
    <n v="320"/>
    <x v="320"/>
    <n v="84.745762711864401"/>
    <n v="353100010000"/>
    <s v="NEW YORK CITY GEOGRAPHIC DISTRICT #31"/>
    <x v="320"/>
    <n v="96"/>
    <n v="3.62"/>
    <n v="1"/>
    <n v="258"/>
    <n v="22"/>
    <n v="114"/>
    <n v="10"/>
    <n v="9"/>
    <n v="1"/>
    <n v="9"/>
    <n v="1"/>
    <n v="3"/>
    <n v="0"/>
    <n v="130"/>
    <n v="11"/>
    <n v="28"/>
    <n v="2"/>
    <n v="982"/>
    <n v="85"/>
    <n v="0"/>
    <n v="0"/>
    <n v="262"/>
    <n v="23"/>
    <n v="567"/>
    <n v="49"/>
    <n v="585"/>
    <n v="51"/>
    <n v="373"/>
    <n v="32"/>
    <n v="35310001"/>
    <s v="JOHN BOYLE"/>
    <s v="528 ACADEMY AVE"/>
    <s v="STATEN ISLAND"/>
    <n v="7184774500"/>
    <x v="11"/>
    <n v="72"/>
    <n v="0"/>
    <n v="0"/>
    <n v="8"/>
    <n v="11"/>
    <n v="5"/>
    <n v="7"/>
    <n v="50"/>
    <n v="69"/>
    <n v="168"/>
    <n v="7"/>
    <n v="247"/>
    <n v="25"/>
    <n v="10"/>
    <n v="8"/>
    <n v="20"/>
    <n v="8"/>
    <n v="1"/>
    <n v="0"/>
    <n v="0"/>
    <n v="3"/>
    <n v="0"/>
    <n v="1"/>
    <n v="0"/>
  </r>
  <r>
    <n v="321"/>
    <x v="321"/>
    <n v="83.426829268292593"/>
    <n v="353100010000"/>
    <s v="NEW YORK CITY GEOGRAPHIC DISTRICT #31"/>
    <x v="321"/>
    <n v="85"/>
    <n v="3.29"/>
    <n v="1"/>
    <n v="850"/>
    <n v="72"/>
    <n v="64"/>
    <n v="5"/>
    <n v="82"/>
    <n v="7"/>
    <n v="8"/>
    <n v="1"/>
    <n v="403"/>
    <n v="34"/>
    <n v="506"/>
    <n v="43"/>
    <n v="43"/>
    <n v="4"/>
    <n v="215"/>
    <n v="18"/>
    <n v="3"/>
    <n v="0"/>
    <n v="305"/>
    <n v="26"/>
    <n v="612"/>
    <n v="52"/>
    <n v="566"/>
    <n v="48"/>
    <n v="916"/>
    <n v="78"/>
    <n v="35310001"/>
    <s v="SUSAN TRONOLONE"/>
    <s v="445 CASTLETON AVE"/>
    <s v="STATEN ISLAND"/>
    <n v="7187278481"/>
    <x v="11"/>
    <n v="84"/>
    <n v="0"/>
    <n v="0"/>
    <n v="4"/>
    <n v="5"/>
    <n v="1"/>
    <n v="1"/>
    <n v="56"/>
    <n v="67"/>
    <n v="270"/>
    <n v="7"/>
    <n v="373"/>
    <n v="18"/>
    <n v="5"/>
    <n v="0"/>
    <n v="13"/>
    <n v="11"/>
    <n v="0"/>
    <n v="0"/>
    <n v="0"/>
    <n v="4"/>
    <n v="0"/>
    <n v="1"/>
    <n v="0"/>
  </r>
  <r>
    <n v="322"/>
    <x v="322"/>
    <n v="87.193548387096698"/>
    <n v="353100010000"/>
    <s v="NEW YORK CITY GEOGRAPHIC DISTRICT #31"/>
    <x v="322"/>
    <n v="30"/>
    <n v="3.46"/>
    <n v="1"/>
    <n v="162"/>
    <n v="37"/>
    <n v="56"/>
    <n v="13"/>
    <n v="2"/>
    <n v="0"/>
    <n v="2"/>
    <n v="0"/>
    <n v="29"/>
    <n v="7"/>
    <n v="80"/>
    <n v="18"/>
    <n v="50"/>
    <n v="11"/>
    <n v="277"/>
    <n v="63"/>
    <n v="2"/>
    <n v="0"/>
    <n v="98"/>
    <n v="22"/>
    <n v="231"/>
    <n v="53"/>
    <n v="209"/>
    <n v="48"/>
    <n v="218"/>
    <n v="50"/>
    <n v="35310001"/>
    <s v="CARA DEANGELO"/>
    <s v="100 ESSEX DR"/>
    <s v="STATEN ISLAND"/>
    <n v="7183706850"/>
    <x v="1"/>
    <n v="33"/>
    <n v="0"/>
    <n v="0"/>
    <n v="2"/>
    <n v="6"/>
    <n v="3"/>
    <n v="9"/>
    <n v="14"/>
    <n v="42"/>
    <n v="106"/>
    <n v="8"/>
    <n v="132"/>
    <n v="8"/>
    <n v="6"/>
    <n v="0"/>
    <n v="3"/>
    <n v="4"/>
    <n v="0"/>
    <n v="0"/>
    <n v="0"/>
    <n v="0"/>
    <n v="0"/>
    <n v="1"/>
    <n v="0"/>
  </r>
  <r>
    <n v="323"/>
    <x v="323"/>
    <n v="86.604651162790702"/>
    <n v="353100010000"/>
    <s v="NEW YORK CITY GEOGRAPHIC DISTRICT #31"/>
    <x v="323"/>
    <n v="140"/>
    <n v="3.6799999999999899"/>
    <n v="1"/>
    <n v="657"/>
    <n v="53"/>
    <n v="166"/>
    <n v="13"/>
    <n v="68"/>
    <n v="5"/>
    <n v="3"/>
    <n v="0"/>
    <n v="81"/>
    <n v="6"/>
    <n v="308"/>
    <n v="25"/>
    <n v="266"/>
    <n v="21"/>
    <n v="585"/>
    <n v="47"/>
    <n v="5"/>
    <n v="0"/>
    <n v="261"/>
    <n v="21"/>
    <n v="608"/>
    <n v="49"/>
    <n v="640"/>
    <n v="51"/>
    <n v="823"/>
    <n v="66"/>
    <n v="35310001"/>
    <s v="PETER MACELLARI"/>
    <s v="33 FERNDALE AVE"/>
    <s v="STATEN ISLAND"/>
    <n v="7186985757"/>
    <x v="11"/>
    <n v="78"/>
    <n v="0"/>
    <n v="0"/>
    <n v="5"/>
    <n v="6"/>
    <n v="1"/>
    <n v="1"/>
    <n v="60"/>
    <n v="77"/>
    <n v="169"/>
    <n v="7"/>
    <n v="223"/>
    <n v="18"/>
    <n v="8"/>
    <n v="50"/>
    <n v="18"/>
    <n v="12"/>
    <n v="1"/>
    <n v="0"/>
    <n v="0"/>
    <n v="4"/>
    <n v="0"/>
    <n v="1"/>
    <n v="0"/>
  </r>
  <r>
    <n v="324"/>
    <x v="324"/>
    <n v="88.116279069767401"/>
    <n v="353100010000"/>
    <s v="NEW YORK CITY GEOGRAPHIC DISTRICT #31"/>
    <x v="324"/>
    <n v="99"/>
    <n v="3.55"/>
    <n v="1"/>
    <n v="408"/>
    <n v="30"/>
    <n v="153"/>
    <n v="11"/>
    <n v="15"/>
    <n v="1"/>
    <n v="2"/>
    <n v="0"/>
    <n v="23"/>
    <n v="2"/>
    <n v="155"/>
    <n v="12"/>
    <n v="115"/>
    <n v="9"/>
    <n v="1044"/>
    <n v="78"/>
    <n v="3"/>
    <n v="0"/>
    <n v="286"/>
    <n v="21"/>
    <n v="612"/>
    <n v="46"/>
    <n v="730"/>
    <n v="54"/>
    <n v="562"/>
    <n v="42"/>
    <n v="35310001"/>
    <s v="KENNETH ZAPATA"/>
    <s v="455 HUGUENOT AVE"/>
    <s v="STATEN ISLAND"/>
    <n v="7183560130"/>
    <x v="1"/>
    <n v="95"/>
    <n v="0"/>
    <n v="0"/>
    <n v="10"/>
    <n v="11"/>
    <n v="6"/>
    <n v="6"/>
    <n v="62"/>
    <n v="65"/>
    <n v="198"/>
    <n v="13"/>
    <n v="324"/>
    <n v="40"/>
    <n v="12"/>
    <n v="0"/>
    <n v="7"/>
    <n v="14"/>
    <n v="0"/>
    <n v="0"/>
    <n v="0"/>
    <n v="4"/>
    <n v="0"/>
    <n v="1"/>
    <n v="0"/>
  </r>
  <r>
    <n v="325"/>
    <x v="325"/>
    <n v="90.358490566037702"/>
    <n v="353100010000"/>
    <s v="NEW YORK CITY GEOGRAPHIC DISTRICT #31"/>
    <x v="325"/>
    <n v="10"/>
    <n v="3.3"/>
    <n v="1"/>
    <n v="563"/>
    <n v="68"/>
    <n v="74"/>
    <n v="9"/>
    <n v="47"/>
    <n v="6"/>
    <n v="4"/>
    <n v="0"/>
    <n v="178"/>
    <n v="21"/>
    <n v="329"/>
    <n v="40"/>
    <n v="86"/>
    <n v="10"/>
    <n v="213"/>
    <n v="26"/>
    <n v="21"/>
    <n v="3"/>
    <n v="213"/>
    <n v="26"/>
    <n v="394"/>
    <n v="47"/>
    <n v="437"/>
    <n v="53"/>
    <n v="643"/>
    <n v="77"/>
    <n v="35310001"/>
    <s v="DONNA NILSEN"/>
    <s v="280 REGIS DR"/>
    <s v="STATEN ISLAND"/>
    <n v="7189675250"/>
    <x v="0"/>
    <n v="62"/>
    <n v="0"/>
    <n v="0"/>
    <n v="3"/>
    <n v="5"/>
    <n v="5"/>
    <n v="8"/>
    <n v="37"/>
    <n v="60"/>
    <n v="136"/>
    <n v="4"/>
    <n v="188"/>
    <n v="12"/>
    <n v="6"/>
    <n v="0"/>
    <n v="4"/>
    <n v="9"/>
    <n v="0"/>
    <n v="0"/>
    <n v="0"/>
    <n v="1"/>
    <n v="1"/>
    <n v="1"/>
    <n v="0"/>
  </r>
  <r>
    <n v="326"/>
    <x v="326"/>
    <n v="86.580645161290306"/>
    <n v="353100010000"/>
    <s v="NEW YORK CITY GEOGRAPHIC DISTRICT #31"/>
    <x v="326"/>
    <n v="95"/>
    <n v="3.06"/>
    <n v="1"/>
    <n v="166"/>
    <n v="32"/>
    <n v="65"/>
    <n v="12"/>
    <n v="2"/>
    <n v="0"/>
    <n v="0"/>
    <n v="0"/>
    <n v="61"/>
    <n v="12"/>
    <n v="102"/>
    <n v="19"/>
    <n v="61"/>
    <n v="12"/>
    <n v="300"/>
    <n v="57"/>
    <n v="2"/>
    <n v="0"/>
    <n v="87"/>
    <n v="17"/>
    <n v="304"/>
    <n v="58"/>
    <n v="222"/>
    <n v="42"/>
    <n v="231"/>
    <n v="44"/>
    <n v="35310001"/>
    <s v="JOSEPH CANALE"/>
    <s v="100 ESSEX DR"/>
    <s v="STATEN ISLAND"/>
    <n v="7183706900"/>
    <x v="4"/>
    <n v="31"/>
    <n v="0"/>
    <n v="0"/>
    <n v="3"/>
    <n v="10"/>
    <n v="2"/>
    <n v="6"/>
    <n v="19"/>
    <n v="61"/>
    <n v="136"/>
    <n v="8"/>
    <n v="171"/>
    <n v="12"/>
    <n v="7"/>
    <n v="0"/>
    <n v="3"/>
    <n v="6"/>
    <n v="1"/>
    <n v="0"/>
    <n v="0"/>
    <n v="1"/>
    <n v="0"/>
    <n v="1"/>
    <n v="0"/>
  </r>
  <r>
    <n v="327"/>
    <x v="327"/>
    <n v="86.972972972972897"/>
    <n v="353100010000"/>
    <s v="NEW YORK CITY GEOGRAPHIC DISTRICT #31"/>
    <x v="327"/>
    <n v="97"/>
    <n v="2.57"/>
    <n v="0"/>
    <n v="466"/>
    <n v="37"/>
    <n v="157"/>
    <n v="12"/>
    <n v="14"/>
    <n v="1"/>
    <n v="3"/>
    <n v="0"/>
    <n v="249"/>
    <n v="20"/>
    <n v="236"/>
    <n v="19"/>
    <n v="108"/>
    <n v="9"/>
    <n v="661"/>
    <n v="52"/>
    <n v="5"/>
    <n v="0"/>
    <n v="299"/>
    <n v="24"/>
    <n v="617"/>
    <n v="49"/>
    <n v="645"/>
    <n v="51"/>
    <n v="623"/>
    <n v="49"/>
    <n v="35310001"/>
    <s v="JOANNE BUCKHEIT"/>
    <s v="715 OCEAN TERR"/>
    <s v="STATEN ISLAND"/>
    <n v="7188150186"/>
    <x v="32"/>
    <n v="70"/>
    <n v="0"/>
    <n v="0"/>
    <n v="7"/>
    <n v="10"/>
    <n v="4"/>
    <n v="6"/>
    <n v="44"/>
    <n v="63"/>
    <n v="263"/>
    <n v="8"/>
    <n v="332"/>
    <n v="28"/>
    <n v="8"/>
    <n v="17"/>
    <n v="7"/>
    <n v="10"/>
    <n v="1"/>
    <n v="0"/>
    <n v="0"/>
    <n v="3"/>
    <n v="0"/>
    <n v="1"/>
    <n v="0"/>
  </r>
  <r>
    <n v="328"/>
    <x v="328"/>
    <n v="85.588709677419303"/>
    <n v="353100010000"/>
    <s v="NEW YORK CITY GEOGRAPHIC DISTRICT #31"/>
    <x v="328"/>
    <n v="445"/>
    <n v="2.0699999999999998"/>
    <n v="0"/>
    <n v="1311"/>
    <n v="48"/>
    <n v="257"/>
    <n v="9"/>
    <n v="131"/>
    <n v="5"/>
    <n v="10"/>
    <n v="0"/>
    <n v="325"/>
    <n v="12"/>
    <n v="754"/>
    <n v="28"/>
    <n v="205"/>
    <n v="8"/>
    <n v="1408"/>
    <n v="52"/>
    <n v="6"/>
    <n v="0"/>
    <n v="560"/>
    <n v="21"/>
    <n v="1315"/>
    <n v="49"/>
    <n v="1393"/>
    <n v="51"/>
    <n v="1571"/>
    <n v="58"/>
    <n v="35310001"/>
    <s v="DEIRDRE DEANGELIS"/>
    <s v="465 NEW DORP LN"/>
    <s v="STATEN ISLAND"/>
    <n v="7186678686"/>
    <x v="5"/>
    <n v="146"/>
    <n v="3"/>
    <n v="2"/>
    <n v="33"/>
    <n v="23"/>
    <n v="16"/>
    <n v="11"/>
    <n v="84"/>
    <n v="58"/>
    <n v="523"/>
    <n v="10"/>
    <n v="709"/>
    <n v="118"/>
    <n v="17"/>
    <n v="4"/>
    <n v="10"/>
    <n v="18"/>
    <n v="0"/>
    <n v="0"/>
    <n v="0"/>
    <n v="11"/>
    <n v="0"/>
    <n v="1"/>
    <n v="0"/>
  </r>
  <r>
    <n v="329"/>
    <x v="329"/>
    <n v="84.6279069767441"/>
    <n v="353100010000"/>
    <s v="NEW YORK CITY GEOGRAPHIC DISTRICT #31"/>
    <x v="329"/>
    <n v="300"/>
    <n v="2.0499999999999998"/>
    <n v="0"/>
    <n v="1062"/>
    <n v="60"/>
    <n v="109"/>
    <n v="6"/>
    <n v="92"/>
    <n v="5"/>
    <n v="8"/>
    <n v="0"/>
    <n v="515"/>
    <n v="29"/>
    <n v="723"/>
    <n v="41"/>
    <n v="121"/>
    <n v="7"/>
    <n v="389"/>
    <n v="22"/>
    <n v="4"/>
    <n v="0"/>
    <n v="482"/>
    <n v="27"/>
    <n v="831"/>
    <n v="47"/>
    <n v="929"/>
    <n v="53"/>
    <n v="1175"/>
    <n v="67"/>
    <n v="35310001"/>
    <s v="TIMOTHY GANNON"/>
    <s v="85 ST JOSEPHS AVE"/>
    <s v="STATEN ISLAND"/>
    <n v="7184202100"/>
    <x v="5"/>
    <n v="89"/>
    <n v="0"/>
    <n v="0"/>
    <n v="6"/>
    <n v="7"/>
    <n v="3"/>
    <n v="3"/>
    <n v="52"/>
    <n v="58"/>
    <n v="289"/>
    <n v="7"/>
    <n v="421"/>
    <n v="24"/>
    <n v="6"/>
    <n v="0"/>
    <n v="22"/>
    <n v="16"/>
    <n v="0"/>
    <n v="0"/>
    <n v="0"/>
    <n v="9"/>
    <n v="0"/>
    <n v="1"/>
    <n v="0"/>
  </r>
  <r>
    <n v="330"/>
    <x v="330"/>
    <n v="85.693693693693604"/>
    <n v="353100010000"/>
    <s v="NEW YORK CITY GEOGRAPHIC DISTRICT #31"/>
    <x v="330"/>
    <n v="183"/>
    <n v="2.52"/>
    <n v="0"/>
    <n v="1584"/>
    <n v="67"/>
    <n v="188"/>
    <n v="8"/>
    <n v="139"/>
    <n v="6"/>
    <n v="11"/>
    <n v="0"/>
    <n v="925"/>
    <n v="39"/>
    <n v="796"/>
    <n v="33"/>
    <n v="172"/>
    <n v="7"/>
    <n v="476"/>
    <n v="20"/>
    <n v="0"/>
    <n v="0"/>
    <n v="456"/>
    <n v="19"/>
    <n v="1265"/>
    <n v="53"/>
    <n v="1115"/>
    <n v="47"/>
    <n v="1773"/>
    <n v="74"/>
    <n v="35310001"/>
    <s v="AURELIA CURTIS"/>
    <s v="105 HAMILTON AVE"/>
    <s v="STATEN ISLAND"/>
    <n v="7183901800"/>
    <x v="5"/>
    <n v="127"/>
    <n v="3"/>
    <n v="2"/>
    <n v="7"/>
    <n v="6"/>
    <n v="2"/>
    <n v="2"/>
    <n v="82"/>
    <n v="65"/>
    <n v="501"/>
    <n v="5"/>
    <n v="676"/>
    <n v="32"/>
    <n v="5"/>
    <n v="25"/>
    <n v="9"/>
    <n v="17"/>
    <n v="0"/>
    <n v="0"/>
    <n v="0"/>
    <n v="10"/>
    <n v="0"/>
    <n v="1"/>
    <n v="0"/>
  </r>
  <r>
    <n v="331"/>
    <x v="331"/>
    <n v="85.205298013244999"/>
    <n v="353100010000"/>
    <s v="NEW YORK CITY GEOGRAPHIC DISTRICT #31"/>
    <x v="331"/>
    <n v="591"/>
    <n v="2.9099999999999899"/>
    <n v="1"/>
    <n v="961"/>
    <n v="25"/>
    <n v="248"/>
    <n v="6"/>
    <n v="38"/>
    <n v="1"/>
    <n v="20"/>
    <n v="1"/>
    <n v="74"/>
    <n v="2"/>
    <n v="419"/>
    <n v="11"/>
    <n v="183"/>
    <n v="5"/>
    <n v="3194"/>
    <n v="82"/>
    <n v="20"/>
    <n v="1"/>
    <n v="639"/>
    <n v="16"/>
    <n v="1909"/>
    <n v="49"/>
    <n v="2001"/>
    <n v="51"/>
    <n v="1209"/>
    <n v="31"/>
    <n v="35310001"/>
    <s v="WILLIAM DUGAN"/>
    <s v="100 LUTEN AVE"/>
    <s v="STATEN ISLAND"/>
    <n v="7186688800"/>
    <x v="5"/>
    <n v="188"/>
    <n v="3"/>
    <n v="2"/>
    <n v="38"/>
    <n v="20"/>
    <n v="11"/>
    <n v="6"/>
    <n v="129"/>
    <n v="69"/>
    <n v="734"/>
    <n v="15"/>
    <n v="859"/>
    <n v="145"/>
    <n v="17"/>
    <n v="0"/>
    <n v="10"/>
    <n v="23"/>
    <n v="1"/>
    <n v="0"/>
    <n v="0"/>
    <n v="10"/>
    <n v="0"/>
    <n v="1"/>
    <n v="0"/>
  </r>
  <r>
    <n v="332"/>
    <x v="332"/>
    <n v="84.993750000000006"/>
    <n v="353100010000"/>
    <s v="NEW YORK CITY GEOGRAPHIC DISTRICT #31"/>
    <x v="332"/>
    <n v="345"/>
    <n v="2.33"/>
    <n v="0"/>
    <n v="1581"/>
    <n v="46"/>
    <n v="370"/>
    <n v="11"/>
    <n v="103"/>
    <n v="3"/>
    <n v="9"/>
    <n v="0"/>
    <n v="385"/>
    <n v="11"/>
    <n v="887"/>
    <n v="26"/>
    <n v="463"/>
    <n v="14"/>
    <n v="1673"/>
    <n v="49"/>
    <n v="11"/>
    <n v="0"/>
    <n v="705"/>
    <n v="21"/>
    <n v="1656"/>
    <n v="48"/>
    <n v="1772"/>
    <n v="52"/>
    <n v="1955"/>
    <n v="57"/>
    <n v="35310001"/>
    <s v="GARY GIORDANO"/>
    <s v="1200 MANOR RD"/>
    <s v="STATEN ISLAND"/>
    <n v="7186984200"/>
    <x v="5"/>
    <n v="164"/>
    <n v="3"/>
    <n v="2"/>
    <n v="41"/>
    <n v="25"/>
    <n v="12"/>
    <n v="7"/>
    <n v="105"/>
    <n v="64"/>
    <n v="803"/>
    <n v="15"/>
    <n v="1025"/>
    <n v="179"/>
    <n v="17"/>
    <n v="11"/>
    <n v="13"/>
    <n v="25"/>
    <n v="0"/>
    <n v="0"/>
    <n v="0"/>
    <n v="13"/>
    <n v="0"/>
    <n v="1"/>
    <n v="0"/>
  </r>
  <r>
    <n v="333"/>
    <x v="333"/>
    <n v="88.862068965517196"/>
    <n v="353100010000"/>
    <s v="NEW YORK CITY GEOGRAPHIC DISTRICT #31"/>
    <x v="333"/>
    <n v="49"/>
    <n v="4.2699999999999996"/>
    <n v="1"/>
    <n v="270"/>
    <n v="22"/>
    <n v="121"/>
    <n v="10"/>
    <n v="2"/>
    <n v="0"/>
    <n v="4"/>
    <n v="0"/>
    <n v="14"/>
    <n v="1"/>
    <n v="67"/>
    <n v="5"/>
    <n v="446"/>
    <n v="36"/>
    <n v="701"/>
    <n v="57"/>
    <n v="3"/>
    <n v="0"/>
    <n v="15"/>
    <n v="1"/>
    <n v="529"/>
    <n v="43"/>
    <n v="706"/>
    <n v="57"/>
    <n v="391"/>
    <n v="32"/>
    <n v="35310001"/>
    <s v="MARK ERLENWEIN"/>
    <s v="485 CLAWSON ST"/>
    <s v="STATEN ISLAND"/>
    <n v="7186673222"/>
    <x v="4"/>
    <n v="56"/>
    <n v="0"/>
    <n v="0"/>
    <n v="6"/>
    <n v="11"/>
    <n v="6"/>
    <n v="11"/>
    <n v="41"/>
    <n v="73"/>
    <n v="212"/>
    <n v="4"/>
    <n v="266"/>
    <n v="24"/>
    <n v="9"/>
    <n v="0"/>
    <n v="12"/>
    <n v="6"/>
    <n v="0"/>
    <n v="0"/>
    <n v="0"/>
    <n v="3"/>
    <n v="0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showDrill="0" useAutoFormatting="1" colGrandTotals="0" itemPrintTitles="1" createdVersion="5" indent="0" compact="0" compactData="0" multipleFieldFilters="0">
  <location ref="A3:AI339" firstHeaderRow="1" firstDataRow="2" firstDataCol="2"/>
  <pivotFields count="65">
    <pivotField compact="0" outline="0" showAll="0" defaultSubtotal="0"/>
    <pivotField axis="axisRow" compact="0" numFmtId="1" outline="0" showAll="0" defaultSubtotal="0">
      <items count="3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34">
        <item x="58"/>
        <item x="212"/>
        <item x="168"/>
        <item x="93"/>
        <item x="47"/>
        <item x="184"/>
        <item x="61"/>
        <item x="280"/>
        <item x="6"/>
        <item x="223"/>
        <item x="73"/>
        <item x="281"/>
        <item x="151"/>
        <item x="246"/>
        <item x="77"/>
        <item x="5"/>
        <item x="139"/>
        <item x="141"/>
        <item x="263"/>
        <item x="162"/>
        <item x="75"/>
        <item x="90"/>
        <item x="78"/>
        <item x="92"/>
        <item x="104"/>
        <item x="121"/>
        <item x="111"/>
        <item x="94"/>
        <item x="129"/>
        <item x="64"/>
        <item x="95"/>
        <item x="71"/>
        <item x="84"/>
        <item x="230"/>
        <item x="135"/>
        <item x="159"/>
        <item x="149"/>
        <item x="156"/>
        <item x="172"/>
        <item x="217"/>
        <item x="137"/>
        <item x="233"/>
        <item x="15"/>
        <item x="305"/>
        <item x="4"/>
        <item x="286"/>
        <item x="44"/>
        <item x="30"/>
        <item x="53"/>
        <item x="142"/>
        <item x="174"/>
        <item x="97"/>
        <item x="158"/>
        <item x="302"/>
        <item x="34"/>
        <item x="54"/>
        <item x="85"/>
        <item x="144"/>
        <item x="326"/>
        <item x="179"/>
        <item x="330"/>
        <item x="187"/>
        <item x="110"/>
        <item x="114"/>
        <item x="133"/>
        <item x="88"/>
        <item x="231"/>
        <item x="176"/>
        <item x="112"/>
        <item x="7"/>
        <item x="252"/>
        <item x="214"/>
        <item x="43"/>
        <item x="76"/>
        <item x="37"/>
        <item x="255"/>
        <item x="251"/>
        <item x="108"/>
        <item x="109"/>
        <item x="293"/>
        <item x="201"/>
        <item x="264"/>
        <item x="202"/>
        <item x="48"/>
        <item x="40"/>
        <item x="183"/>
        <item x="304"/>
        <item x="140"/>
        <item x="278"/>
        <item x="241"/>
        <item x="122"/>
        <item x="66"/>
        <item x="2"/>
        <item x="74"/>
        <item x="45"/>
        <item x="284"/>
        <item x="242"/>
        <item x="292"/>
        <item x="25"/>
        <item x="16"/>
        <item x="169"/>
        <item x="57"/>
        <item x="18"/>
        <item x="178"/>
        <item x="38"/>
        <item x="56"/>
        <item x="107"/>
        <item x="96"/>
        <item x="50"/>
        <item x="115"/>
        <item x="39"/>
        <item x="148"/>
        <item x="29"/>
        <item x="211"/>
        <item x="200"/>
        <item x="294"/>
        <item x="63"/>
        <item x="171"/>
        <item x="17"/>
        <item x="260"/>
        <item x="307"/>
        <item x="237"/>
        <item x="238"/>
        <item x="309"/>
        <item x="310"/>
        <item x="119"/>
        <item x="299"/>
        <item x="311"/>
        <item x="175"/>
        <item x="81"/>
        <item x="313"/>
        <item x="312"/>
        <item x="82"/>
        <item x="250"/>
        <item x="300"/>
        <item x="318"/>
        <item x="247"/>
        <item x="319"/>
        <item x="209"/>
        <item x="83"/>
        <item x="143"/>
        <item x="86"/>
        <item x="320"/>
        <item x="234"/>
        <item x="236"/>
        <item x="321"/>
        <item x="317"/>
        <item x="323"/>
        <item x="324"/>
        <item x="204"/>
        <item x="23"/>
        <item x="226"/>
        <item x="102"/>
        <item x="67"/>
        <item x="117"/>
        <item x="218"/>
        <item x="287"/>
        <item x="248"/>
        <item x="288"/>
        <item x="249"/>
        <item x="193"/>
        <item x="272"/>
        <item x="274"/>
        <item x="262"/>
        <item x="289"/>
        <item x="181"/>
        <item x="194"/>
        <item x="195"/>
        <item x="275"/>
        <item x="196"/>
        <item x="222"/>
        <item x="198"/>
        <item x="224"/>
        <item x="182"/>
        <item x="232"/>
        <item x="32"/>
        <item x="188"/>
        <item x="258"/>
        <item x="259"/>
        <item x="219"/>
        <item x="285"/>
        <item x="100"/>
        <item x="153"/>
        <item x="124"/>
        <item x="283"/>
        <item x="254"/>
        <item x="215"/>
        <item x="145"/>
        <item x="213"/>
        <item x="106"/>
        <item x="91"/>
        <item x="227"/>
        <item x="26"/>
        <item x="216"/>
        <item x="31"/>
        <item x="316"/>
        <item x="3"/>
        <item x="150"/>
        <item x="24"/>
        <item x="14"/>
        <item x="27"/>
        <item x="21"/>
        <item x="113"/>
        <item x="208"/>
        <item x="322"/>
        <item x="265"/>
        <item x="244"/>
        <item x="155"/>
        <item x="306"/>
        <item x="173"/>
        <item x="290"/>
        <item x="327"/>
        <item x="225"/>
        <item x="161"/>
        <item x="229"/>
        <item x="70"/>
        <item x="46"/>
        <item x="128"/>
        <item x="132"/>
        <item x="125"/>
        <item x="9"/>
        <item x="271"/>
        <item x="33"/>
        <item x="166"/>
        <item x="68"/>
        <item x="52"/>
        <item x="152"/>
        <item x="164"/>
        <item x="185"/>
        <item x="20"/>
        <item x="22"/>
        <item x="328"/>
        <item x="103"/>
        <item x="199"/>
        <item x="154"/>
        <item x="240"/>
        <item x="10"/>
        <item x="11"/>
        <item x="72"/>
        <item x="130"/>
        <item x="163"/>
        <item x="303"/>
        <item x="167"/>
        <item x="123"/>
        <item x="329"/>
        <item x="146"/>
        <item x="269"/>
        <item x="220"/>
        <item x="308"/>
        <item x="270"/>
        <item x="8"/>
        <item x="239"/>
        <item x="190"/>
        <item x="42"/>
        <item x="118"/>
        <item x="0"/>
        <item x="165"/>
        <item x="192"/>
        <item x="221"/>
        <item x="273"/>
        <item x="126"/>
        <item x="127"/>
        <item x="206"/>
        <item x="197"/>
        <item x="276"/>
        <item x="207"/>
        <item x="134"/>
        <item x="98"/>
        <item x="268"/>
        <item x="235"/>
        <item x="116"/>
        <item x="101"/>
        <item x="205"/>
        <item x="189"/>
        <item x="228"/>
        <item x="261"/>
        <item x="51"/>
        <item x="80"/>
        <item x="301"/>
        <item x="298"/>
        <item x="120"/>
        <item x="59"/>
        <item x="79"/>
        <item x="267"/>
        <item x="256"/>
        <item x="291"/>
        <item x="296"/>
        <item x="266"/>
        <item x="297"/>
        <item x="245"/>
        <item x="19"/>
        <item x="210"/>
        <item x="28"/>
        <item x="282"/>
        <item x="243"/>
        <item x="279"/>
        <item x="277"/>
        <item x="170"/>
        <item x="147"/>
        <item x="87"/>
        <item x="136"/>
        <item x="157"/>
        <item x="191"/>
        <item x="60"/>
        <item x="62"/>
        <item x="325"/>
        <item x="333"/>
        <item x="160"/>
        <item x="332"/>
        <item x="41"/>
        <item x="295"/>
        <item x="99"/>
        <item x="49"/>
        <item x="1"/>
        <item x="331"/>
        <item x="257"/>
        <item x="186"/>
        <item x="180"/>
        <item x="65"/>
        <item x="138"/>
        <item x="89"/>
        <item x="203"/>
        <item x="12"/>
        <item x="35"/>
        <item x="13"/>
        <item x="69"/>
        <item x="177"/>
        <item x="36"/>
        <item x="55"/>
        <item x="105"/>
        <item x="315"/>
        <item x="131"/>
        <item x="253"/>
        <item x="314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dataField="1" compact="0" outline="0" showAll="0" defaultSubtotal="0">
      <items count="33">
        <item x="3"/>
        <item x="28"/>
        <item x="26"/>
        <item x="23"/>
        <item x="9"/>
        <item x="13"/>
        <item x="31"/>
        <item x="25"/>
        <item x="2"/>
        <item x="16"/>
        <item x="14"/>
        <item x="10"/>
        <item x="6"/>
        <item x="15"/>
        <item x="11"/>
        <item x="1"/>
        <item x="19"/>
        <item x="29"/>
        <item x="21"/>
        <item x="8"/>
        <item x="17"/>
        <item x="22"/>
        <item x="4"/>
        <item x="5"/>
        <item x="32"/>
        <item x="27"/>
        <item x="12"/>
        <item x="24"/>
        <item x="18"/>
        <item x="7"/>
        <item x="0"/>
        <item x="20"/>
        <item x="3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5"/>
    <field x="1"/>
  </rowFields>
  <rowItems count="335">
    <i>
      <x/>
      <x v="58"/>
    </i>
    <i>
      <x v="1"/>
      <x v="212"/>
    </i>
    <i>
      <x v="2"/>
      <x v="168"/>
    </i>
    <i>
      <x v="3"/>
      <x v="93"/>
    </i>
    <i>
      <x v="4"/>
      <x v="47"/>
    </i>
    <i>
      <x v="5"/>
      <x v="184"/>
    </i>
    <i>
      <x v="6"/>
      <x v="61"/>
    </i>
    <i>
      <x v="7"/>
      <x v="280"/>
    </i>
    <i>
      <x v="8"/>
      <x v="6"/>
    </i>
    <i>
      <x v="9"/>
      <x v="223"/>
    </i>
    <i>
      <x v="10"/>
      <x v="73"/>
    </i>
    <i>
      <x v="11"/>
      <x v="281"/>
    </i>
    <i>
      <x v="12"/>
      <x v="151"/>
    </i>
    <i>
      <x v="13"/>
      <x v="246"/>
    </i>
    <i>
      <x v="14"/>
      <x v="77"/>
    </i>
    <i>
      <x v="15"/>
      <x v="5"/>
    </i>
    <i>
      <x v="16"/>
      <x v="139"/>
    </i>
    <i>
      <x v="17"/>
      <x v="141"/>
    </i>
    <i>
      <x v="18"/>
      <x v="263"/>
    </i>
    <i>
      <x v="19"/>
      <x v="162"/>
    </i>
    <i>
      <x v="20"/>
      <x v="75"/>
    </i>
    <i>
      <x v="21"/>
      <x v="90"/>
    </i>
    <i>
      <x v="22"/>
      <x v="78"/>
    </i>
    <i>
      <x v="23"/>
      <x v="92"/>
    </i>
    <i>
      <x v="24"/>
      <x v="104"/>
    </i>
    <i>
      <x v="25"/>
      <x v="121"/>
    </i>
    <i>
      <x v="26"/>
      <x v="111"/>
    </i>
    <i>
      <x v="27"/>
      <x v="94"/>
    </i>
    <i>
      <x v="28"/>
      <x v="129"/>
    </i>
    <i>
      <x v="29"/>
      <x v="64"/>
    </i>
    <i>
      <x v="30"/>
      <x v="95"/>
    </i>
    <i>
      <x v="31"/>
      <x v="71"/>
    </i>
    <i>
      <x v="32"/>
      <x v="84"/>
    </i>
    <i>
      <x v="33"/>
      <x v="230"/>
    </i>
    <i>
      <x v="34"/>
      <x v="135"/>
    </i>
    <i>
      <x v="35"/>
      <x v="159"/>
    </i>
    <i>
      <x v="36"/>
      <x v="149"/>
    </i>
    <i>
      <x v="37"/>
      <x v="156"/>
    </i>
    <i>
      <x v="38"/>
      <x v="172"/>
    </i>
    <i>
      <x v="39"/>
      <x v="217"/>
    </i>
    <i>
      <x v="40"/>
      <x v="137"/>
    </i>
    <i>
      <x v="41"/>
      <x v="233"/>
    </i>
    <i>
      <x v="42"/>
      <x v="15"/>
    </i>
    <i>
      <x v="43"/>
      <x v="305"/>
    </i>
    <i>
      <x v="44"/>
      <x v="4"/>
    </i>
    <i>
      <x v="45"/>
      <x v="286"/>
    </i>
    <i>
      <x v="46"/>
      <x v="44"/>
    </i>
    <i>
      <x v="47"/>
      <x v="30"/>
    </i>
    <i>
      <x v="48"/>
      <x v="53"/>
    </i>
    <i>
      <x v="49"/>
      <x v="142"/>
    </i>
    <i>
      <x v="50"/>
      <x v="174"/>
    </i>
    <i>
      <x v="51"/>
      <x v="97"/>
    </i>
    <i>
      <x v="52"/>
      <x v="158"/>
    </i>
    <i>
      <x v="53"/>
      <x v="302"/>
    </i>
    <i>
      <x v="54"/>
      <x v="34"/>
    </i>
    <i>
      <x v="55"/>
      <x v="54"/>
    </i>
    <i>
      <x v="56"/>
      <x v="85"/>
    </i>
    <i>
      <x v="57"/>
      <x v="144"/>
    </i>
    <i>
      <x v="58"/>
      <x v="326"/>
    </i>
    <i>
      <x v="59"/>
      <x v="179"/>
    </i>
    <i>
      <x v="60"/>
      <x v="330"/>
    </i>
    <i>
      <x v="61"/>
      <x v="187"/>
    </i>
    <i>
      <x v="62"/>
      <x v="110"/>
    </i>
    <i>
      <x v="63"/>
      <x v="114"/>
    </i>
    <i>
      <x v="64"/>
      <x v="133"/>
    </i>
    <i>
      <x v="65"/>
      <x v="88"/>
    </i>
    <i>
      <x v="66"/>
      <x v="231"/>
    </i>
    <i>
      <x v="67"/>
      <x v="176"/>
    </i>
    <i>
      <x v="68"/>
      <x v="112"/>
    </i>
    <i>
      <x v="69"/>
      <x v="7"/>
    </i>
    <i>
      <x v="70"/>
      <x v="252"/>
    </i>
    <i>
      <x v="71"/>
      <x v="214"/>
    </i>
    <i>
      <x v="72"/>
      <x v="43"/>
    </i>
    <i>
      <x v="73"/>
      <x v="76"/>
    </i>
    <i>
      <x v="74"/>
      <x v="37"/>
    </i>
    <i>
      <x v="75"/>
      <x v="255"/>
    </i>
    <i>
      <x v="76"/>
      <x v="251"/>
    </i>
    <i>
      <x v="77"/>
      <x v="108"/>
    </i>
    <i>
      <x v="78"/>
      <x v="109"/>
    </i>
    <i>
      <x v="79"/>
      <x v="293"/>
    </i>
    <i>
      <x v="80"/>
      <x v="201"/>
    </i>
    <i>
      <x v="81"/>
      <x v="264"/>
    </i>
    <i>
      <x v="82"/>
      <x v="202"/>
    </i>
    <i>
      <x v="83"/>
      <x v="48"/>
    </i>
    <i>
      <x v="84"/>
      <x v="40"/>
    </i>
    <i>
      <x v="85"/>
      <x v="183"/>
    </i>
    <i>
      <x v="86"/>
      <x v="304"/>
    </i>
    <i>
      <x v="87"/>
      <x v="140"/>
    </i>
    <i>
      <x v="88"/>
      <x v="278"/>
    </i>
    <i>
      <x v="89"/>
      <x v="241"/>
    </i>
    <i>
      <x v="90"/>
      <x v="122"/>
    </i>
    <i>
      <x v="91"/>
      <x v="66"/>
    </i>
    <i>
      <x v="92"/>
      <x v="2"/>
    </i>
    <i>
      <x v="93"/>
      <x v="74"/>
    </i>
    <i>
      <x v="94"/>
      <x v="45"/>
    </i>
    <i>
      <x v="95"/>
      <x v="284"/>
    </i>
    <i>
      <x v="96"/>
      <x v="242"/>
    </i>
    <i>
      <x v="97"/>
      <x v="292"/>
    </i>
    <i>
      <x v="98"/>
      <x v="25"/>
    </i>
    <i>
      <x v="99"/>
      <x v="16"/>
    </i>
    <i>
      <x v="100"/>
      <x v="169"/>
    </i>
    <i>
      <x v="101"/>
      <x v="57"/>
    </i>
    <i>
      <x v="102"/>
      <x v="18"/>
    </i>
    <i>
      <x v="103"/>
      <x v="178"/>
    </i>
    <i>
      <x v="104"/>
      <x v="38"/>
    </i>
    <i>
      <x v="105"/>
      <x v="56"/>
    </i>
    <i>
      <x v="106"/>
      <x v="107"/>
    </i>
    <i>
      <x v="107"/>
      <x v="96"/>
    </i>
    <i>
      <x v="108"/>
      <x v="50"/>
    </i>
    <i>
      <x v="109"/>
      <x v="115"/>
    </i>
    <i>
      <x v="110"/>
      <x v="39"/>
    </i>
    <i>
      <x v="111"/>
      <x v="148"/>
    </i>
    <i>
      <x v="112"/>
      <x v="29"/>
    </i>
    <i>
      <x v="113"/>
      <x v="211"/>
    </i>
    <i>
      <x v="114"/>
      <x v="200"/>
    </i>
    <i>
      <x v="115"/>
      <x v="294"/>
    </i>
    <i>
      <x v="116"/>
      <x v="63"/>
    </i>
    <i>
      <x v="117"/>
      <x v="171"/>
    </i>
    <i>
      <x v="118"/>
      <x v="17"/>
    </i>
    <i>
      <x v="119"/>
      <x v="260"/>
    </i>
    <i>
      <x v="120"/>
      <x v="307"/>
    </i>
    <i>
      <x v="121"/>
      <x v="237"/>
    </i>
    <i>
      <x v="122"/>
      <x v="238"/>
    </i>
    <i>
      <x v="123"/>
      <x v="309"/>
    </i>
    <i>
      <x v="124"/>
      <x v="310"/>
    </i>
    <i>
      <x v="125"/>
      <x v="119"/>
    </i>
    <i>
      <x v="126"/>
      <x v="299"/>
    </i>
    <i>
      <x v="127"/>
      <x v="311"/>
    </i>
    <i>
      <x v="128"/>
      <x v="175"/>
    </i>
    <i>
      <x v="129"/>
      <x v="81"/>
    </i>
    <i>
      <x v="130"/>
      <x v="313"/>
    </i>
    <i>
      <x v="131"/>
      <x v="312"/>
    </i>
    <i>
      <x v="132"/>
      <x v="82"/>
    </i>
    <i>
      <x v="133"/>
      <x v="250"/>
    </i>
    <i>
      <x v="134"/>
      <x v="300"/>
    </i>
    <i>
      <x v="135"/>
      <x v="318"/>
    </i>
    <i>
      <x v="136"/>
      <x v="247"/>
    </i>
    <i>
      <x v="137"/>
      <x v="319"/>
    </i>
    <i>
      <x v="138"/>
      <x v="209"/>
    </i>
    <i>
      <x v="139"/>
      <x v="83"/>
    </i>
    <i>
      <x v="140"/>
      <x v="143"/>
    </i>
    <i>
      <x v="141"/>
      <x v="86"/>
    </i>
    <i>
      <x v="142"/>
      <x v="320"/>
    </i>
    <i>
      <x v="143"/>
      <x v="234"/>
    </i>
    <i>
      <x v="144"/>
      <x v="236"/>
    </i>
    <i>
      <x v="145"/>
      <x v="321"/>
    </i>
    <i>
      <x v="146"/>
      <x v="317"/>
    </i>
    <i>
      <x v="147"/>
      <x v="323"/>
    </i>
    <i>
      <x v="148"/>
      <x v="324"/>
    </i>
    <i>
      <x v="149"/>
      <x v="204"/>
    </i>
    <i>
      <x v="150"/>
      <x v="23"/>
    </i>
    <i>
      <x v="151"/>
      <x v="226"/>
    </i>
    <i>
      <x v="152"/>
      <x v="102"/>
    </i>
    <i>
      <x v="153"/>
      <x v="67"/>
    </i>
    <i>
      <x v="154"/>
      <x v="117"/>
    </i>
    <i>
      <x v="155"/>
      <x v="218"/>
    </i>
    <i>
      <x v="156"/>
      <x v="287"/>
    </i>
    <i>
      <x v="157"/>
      <x v="248"/>
    </i>
    <i>
      <x v="158"/>
      <x v="288"/>
    </i>
    <i>
      <x v="159"/>
      <x v="249"/>
    </i>
    <i>
      <x v="160"/>
      <x v="193"/>
    </i>
    <i>
      <x v="161"/>
      <x v="272"/>
    </i>
    <i>
      <x v="162"/>
      <x v="274"/>
    </i>
    <i>
      <x v="163"/>
      <x v="262"/>
    </i>
    <i>
      <x v="164"/>
      <x v="289"/>
    </i>
    <i>
      <x v="165"/>
      <x v="181"/>
    </i>
    <i>
      <x v="166"/>
      <x v="194"/>
    </i>
    <i>
      <x v="167"/>
      <x v="195"/>
    </i>
    <i>
      <x v="168"/>
      <x v="275"/>
    </i>
    <i>
      <x v="169"/>
      <x v="196"/>
    </i>
    <i>
      <x v="170"/>
      <x v="222"/>
    </i>
    <i>
      <x v="171"/>
      <x v="198"/>
    </i>
    <i>
      <x v="172"/>
      <x v="224"/>
    </i>
    <i>
      <x v="173"/>
      <x v="182"/>
    </i>
    <i>
      <x v="174"/>
      <x v="232"/>
    </i>
    <i>
      <x v="175"/>
      <x v="32"/>
    </i>
    <i>
      <x v="176"/>
      <x v="188"/>
    </i>
    <i>
      <x v="177"/>
      <x v="258"/>
    </i>
    <i>
      <x v="178"/>
      <x v="259"/>
    </i>
    <i>
      <x v="179"/>
      <x v="219"/>
    </i>
    <i>
      <x v="180"/>
      <x v="285"/>
    </i>
    <i>
      <x v="181"/>
      <x v="100"/>
    </i>
    <i>
      <x v="182"/>
      <x v="153"/>
    </i>
    <i>
      <x v="183"/>
      <x v="124"/>
    </i>
    <i>
      <x v="184"/>
      <x v="283"/>
    </i>
    <i>
      <x v="185"/>
      <x v="254"/>
    </i>
    <i>
      <x v="186"/>
      <x v="215"/>
    </i>
    <i>
      <x v="187"/>
      <x v="145"/>
    </i>
    <i>
      <x v="188"/>
      <x v="213"/>
    </i>
    <i>
      <x v="189"/>
      <x v="106"/>
    </i>
    <i>
      <x v="190"/>
      <x v="91"/>
    </i>
    <i>
      <x v="191"/>
      <x v="227"/>
    </i>
    <i>
      <x v="192"/>
      <x v="26"/>
    </i>
    <i>
      <x v="193"/>
      <x v="216"/>
    </i>
    <i>
      <x v="194"/>
      <x v="31"/>
    </i>
    <i>
      <x v="195"/>
      <x v="316"/>
    </i>
    <i>
      <x v="196"/>
      <x v="3"/>
    </i>
    <i>
      <x v="197"/>
      <x v="150"/>
    </i>
    <i>
      <x v="198"/>
      <x v="24"/>
    </i>
    <i>
      <x v="199"/>
      <x v="14"/>
    </i>
    <i>
      <x v="200"/>
      <x v="27"/>
    </i>
    <i>
      <x v="201"/>
      <x v="21"/>
    </i>
    <i>
      <x v="202"/>
      <x v="113"/>
    </i>
    <i>
      <x v="203"/>
      <x v="208"/>
    </i>
    <i>
      <x v="204"/>
      <x v="322"/>
    </i>
    <i>
      <x v="205"/>
      <x v="265"/>
    </i>
    <i>
      <x v="206"/>
      <x v="244"/>
    </i>
    <i>
      <x v="207"/>
      <x v="155"/>
    </i>
    <i>
      <x v="208"/>
      <x v="306"/>
    </i>
    <i>
      <x v="209"/>
      <x v="173"/>
    </i>
    <i>
      <x v="210"/>
      <x v="290"/>
    </i>
    <i>
      <x v="211"/>
      <x v="327"/>
    </i>
    <i>
      <x v="212"/>
      <x v="225"/>
    </i>
    <i>
      <x v="213"/>
      <x v="161"/>
    </i>
    <i>
      <x v="214"/>
      <x v="229"/>
    </i>
    <i>
      <x v="215"/>
      <x v="70"/>
    </i>
    <i>
      <x v="216"/>
      <x v="46"/>
    </i>
    <i>
      <x v="217"/>
      <x v="128"/>
    </i>
    <i>
      <x v="218"/>
      <x v="132"/>
    </i>
    <i>
      <x v="219"/>
      <x v="125"/>
    </i>
    <i>
      <x v="220"/>
      <x v="9"/>
    </i>
    <i>
      <x v="221"/>
      <x v="271"/>
    </i>
    <i>
      <x v="222"/>
      <x v="33"/>
    </i>
    <i>
      <x v="223"/>
      <x v="166"/>
    </i>
    <i>
      <x v="224"/>
      <x v="68"/>
    </i>
    <i>
      <x v="225"/>
      <x v="52"/>
    </i>
    <i>
      <x v="226"/>
      <x v="152"/>
    </i>
    <i>
      <x v="227"/>
      <x v="164"/>
    </i>
    <i>
      <x v="228"/>
      <x v="185"/>
    </i>
    <i>
      <x v="229"/>
      <x v="20"/>
    </i>
    <i>
      <x v="230"/>
      <x v="22"/>
    </i>
    <i>
      <x v="231"/>
      <x v="328"/>
    </i>
    <i>
      <x v="232"/>
      <x v="103"/>
    </i>
    <i>
      <x v="233"/>
      <x v="199"/>
    </i>
    <i>
      <x v="234"/>
      <x v="154"/>
    </i>
    <i>
      <x v="235"/>
      <x v="240"/>
    </i>
    <i>
      <x v="236"/>
      <x v="10"/>
    </i>
    <i>
      <x v="237"/>
      <x v="11"/>
    </i>
    <i>
      <x v="238"/>
      <x v="72"/>
    </i>
    <i>
      <x v="239"/>
      <x v="130"/>
    </i>
    <i>
      <x v="240"/>
      <x v="163"/>
    </i>
    <i>
      <x v="241"/>
      <x v="303"/>
    </i>
    <i>
      <x v="242"/>
      <x v="167"/>
    </i>
    <i>
      <x v="243"/>
      <x v="123"/>
    </i>
    <i>
      <x v="244"/>
      <x v="329"/>
    </i>
    <i>
      <x v="245"/>
      <x v="146"/>
    </i>
    <i>
      <x v="246"/>
      <x v="269"/>
    </i>
    <i>
      <x v="247"/>
      <x v="220"/>
    </i>
    <i>
      <x v="248"/>
      <x v="308"/>
    </i>
    <i>
      <x v="249"/>
      <x v="270"/>
    </i>
    <i>
      <x v="250"/>
      <x v="8"/>
    </i>
    <i>
      <x v="251"/>
      <x v="239"/>
    </i>
    <i>
      <x v="252"/>
      <x v="190"/>
    </i>
    <i>
      <x v="253"/>
      <x v="42"/>
    </i>
    <i>
      <x v="254"/>
      <x v="118"/>
    </i>
    <i>
      <x v="255"/>
      <x/>
    </i>
    <i>
      <x v="256"/>
      <x v="165"/>
    </i>
    <i>
      <x v="257"/>
      <x v="192"/>
    </i>
    <i>
      <x v="258"/>
      <x v="221"/>
    </i>
    <i>
      <x v="259"/>
      <x v="273"/>
    </i>
    <i>
      <x v="260"/>
      <x v="126"/>
    </i>
    <i>
      <x v="261"/>
      <x v="127"/>
    </i>
    <i>
      <x v="262"/>
      <x v="206"/>
    </i>
    <i>
      <x v="263"/>
      <x v="197"/>
    </i>
    <i>
      <x v="264"/>
      <x v="276"/>
    </i>
    <i>
      <x v="265"/>
      <x v="207"/>
    </i>
    <i>
      <x v="266"/>
      <x v="134"/>
    </i>
    <i>
      <x v="267"/>
      <x v="98"/>
    </i>
    <i>
      <x v="268"/>
      <x v="268"/>
    </i>
    <i>
      <x v="269"/>
      <x v="235"/>
    </i>
    <i>
      <x v="270"/>
      <x v="116"/>
    </i>
    <i>
      <x v="271"/>
      <x v="101"/>
    </i>
    <i>
      <x v="272"/>
      <x v="205"/>
    </i>
    <i>
      <x v="273"/>
      <x v="189"/>
    </i>
    <i>
      <x v="274"/>
      <x v="228"/>
    </i>
    <i>
      <x v="275"/>
      <x v="261"/>
    </i>
    <i>
      <x v="276"/>
      <x v="51"/>
    </i>
    <i>
      <x v="277"/>
      <x v="80"/>
    </i>
    <i>
      <x v="278"/>
      <x v="301"/>
    </i>
    <i>
      <x v="279"/>
      <x v="298"/>
    </i>
    <i>
      <x v="280"/>
      <x v="120"/>
    </i>
    <i>
      <x v="281"/>
      <x v="59"/>
    </i>
    <i>
      <x v="282"/>
      <x v="79"/>
    </i>
    <i>
      <x v="283"/>
      <x v="267"/>
    </i>
    <i>
      <x v="284"/>
      <x v="256"/>
    </i>
    <i>
      <x v="285"/>
      <x v="291"/>
    </i>
    <i>
      <x v="286"/>
      <x v="296"/>
    </i>
    <i>
      <x v="287"/>
      <x v="266"/>
    </i>
    <i>
      <x v="288"/>
      <x v="297"/>
    </i>
    <i>
      <x v="289"/>
      <x v="245"/>
    </i>
    <i>
      <x v="290"/>
      <x v="19"/>
    </i>
    <i>
      <x v="291"/>
      <x v="210"/>
    </i>
    <i>
      <x v="292"/>
      <x v="28"/>
    </i>
    <i>
      <x v="293"/>
      <x v="282"/>
    </i>
    <i>
      <x v="294"/>
      <x v="243"/>
    </i>
    <i>
      <x v="295"/>
      <x v="279"/>
    </i>
    <i>
      <x v="296"/>
      <x v="277"/>
    </i>
    <i>
      <x v="297"/>
      <x v="170"/>
    </i>
    <i>
      <x v="298"/>
      <x v="147"/>
    </i>
    <i>
      <x v="299"/>
      <x v="87"/>
    </i>
    <i>
      <x v="300"/>
      <x v="136"/>
    </i>
    <i>
      <x v="301"/>
      <x v="157"/>
    </i>
    <i>
      <x v="302"/>
      <x v="191"/>
    </i>
    <i>
      <x v="303"/>
      <x v="60"/>
    </i>
    <i>
      <x v="304"/>
      <x v="62"/>
    </i>
    <i>
      <x v="305"/>
      <x v="325"/>
    </i>
    <i>
      <x v="306"/>
      <x v="333"/>
    </i>
    <i>
      <x v="307"/>
      <x v="160"/>
    </i>
    <i>
      <x v="308"/>
      <x v="332"/>
    </i>
    <i>
      <x v="309"/>
      <x v="41"/>
    </i>
    <i>
      <x v="310"/>
      <x v="295"/>
    </i>
    <i>
      <x v="311"/>
      <x v="99"/>
    </i>
    <i>
      <x v="312"/>
      <x v="49"/>
    </i>
    <i>
      <x v="313"/>
      <x v="1"/>
    </i>
    <i>
      <x v="314"/>
      <x v="331"/>
    </i>
    <i>
      <x v="315"/>
      <x v="257"/>
    </i>
    <i>
      <x v="316"/>
      <x v="186"/>
    </i>
    <i>
      <x v="317"/>
      <x v="180"/>
    </i>
    <i>
      <x v="318"/>
      <x v="65"/>
    </i>
    <i>
      <x v="319"/>
      <x v="138"/>
    </i>
    <i>
      <x v="320"/>
      <x v="89"/>
    </i>
    <i>
      <x v="321"/>
      <x v="203"/>
    </i>
    <i>
      <x v="322"/>
      <x v="12"/>
    </i>
    <i>
      <x v="323"/>
      <x v="35"/>
    </i>
    <i>
      <x v="324"/>
      <x v="13"/>
    </i>
    <i>
      <x v="325"/>
      <x v="69"/>
    </i>
    <i>
      <x v="326"/>
      <x v="177"/>
    </i>
    <i>
      <x v="327"/>
      <x v="36"/>
    </i>
    <i>
      <x v="328"/>
      <x v="55"/>
    </i>
    <i>
      <x v="329"/>
      <x v="105"/>
    </i>
    <i>
      <x v="330"/>
      <x v="315"/>
    </i>
    <i>
      <x v="331"/>
      <x v="131"/>
    </i>
    <i>
      <x v="332"/>
      <x v="253"/>
    </i>
    <i>
      <x v="333"/>
      <x v="314"/>
    </i>
    <i t="grand">
      <x/>
    </i>
  </rowItems>
  <colFields count="1">
    <field x="40"/>
  </colFields>
  <col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</colItems>
  <dataFields count="1">
    <dataField name="Count of GRADE_RANGE" fld="4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B6:L67" totalsRowCount="1">
  <autoFilter ref="B6:L67"/>
  <sortState ref="B7:L66">
    <sortCondition ref="C6:C67"/>
  </sortState>
  <tableColumns count="11">
    <tableColumn id="7" name="Column1"/>
    <tableColumn id="3" name="cluster"/>
    <tableColumn id="1" name="test 1" totalsRowFunction="custom">
      <totalsRowFormula>AVERAGE(Table2[test 1])</totalsRowFormula>
    </tableColumn>
    <tableColumn id="2" name="test 2" totalsRowFunction="custom">
      <totalsRowFormula>AVERAGE(Table2[test 2])</totalsRowFormula>
    </tableColumn>
    <tableColumn id="12" name="norm1" totalsRowFunction="custom" dataDxfId="15">
      <calculatedColumnFormula>(Table2[[#This Row],[test 1]]-Table2[[#Totals],[test 1]])/$D$68</calculatedColumnFormula>
      <totalsRowFormula>AVERAGE(Table2[norm1])</totalsRowFormula>
    </tableColumn>
    <tableColumn id="13" name="norm2" totalsRowFunction="custom" dataDxfId="14">
      <calculatedColumnFormula>(Table2[[#This Row],[test 2]]-Table2[[#Totals],[test 2]])/$E$68</calculatedColumnFormula>
      <totalsRowFormula>AVERAGE(Table2[norm2])</totalsRowFormula>
    </tableColumn>
    <tableColumn id="14" name="d c1" totalsRowFunction="sum" dataDxfId="13">
      <calculatedColumnFormula>(Table2[[#This Row],[norm1]]-$F$2)^2+(Table2[[#This Row],[norm2]]-$G$2)^2</calculatedColumnFormula>
    </tableColumn>
    <tableColumn id="15" name="d c2" totalsRowFunction="sum" dataDxfId="12">
      <calculatedColumnFormula>(Table2[[#This Row],[norm1]]-$F$3)^2+(Table2[[#This Row],[norm2]]-$G$3)^2</calculatedColumnFormula>
    </tableColumn>
    <tableColumn id="16" name="d c3" totalsRowFunction="sum" dataDxfId="11">
      <calculatedColumnFormula>(Table2[[#This Row],[norm1]]-$F$4)^2+(Table2[[#This Row],[norm2]]-$G$4)^2</calculatedColumnFormula>
    </tableColumn>
    <tableColumn id="17" name="min" totalsRowFunction="sum" dataDxfId="10">
      <calculatedColumnFormula>MIN(Table2[[#This Row],[d c1]:[d c3]])</calculatedColumnFormula>
    </tableColumn>
    <tableColumn id="18" name="cluster2" dataDxfId="9">
      <calculatedColumnFormula>IF(Table2[[#This Row],[d c1]]=Table2[[#This Row],[min]],1,IF(Table2[[#This Row],[min]]=Table2[[#This Row],[d c2]],2,3))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B34:N95" totalsRowCount="1">
  <autoFilter ref="B34:N94"/>
  <sortState ref="B7:L66">
    <sortCondition ref="C6:C67"/>
  </sortState>
  <tableColumns count="13">
    <tableColumn id="7" name="Column1"/>
    <tableColumn id="3" name="cluster"/>
    <tableColumn id="1" name="test 1" totalsRowFunction="custom">
      <totalsRowFormula>AVERAGE(Table24[test 1])</totalsRowFormula>
    </tableColumn>
    <tableColumn id="2" name="test 2" totalsRowFunction="custom">
      <totalsRowFormula>AVERAGE(Table24[test 2])</totalsRowFormula>
    </tableColumn>
    <tableColumn id="12" name="norm1" totalsRowFunction="custom" dataDxfId="8">
      <calculatedColumnFormula>(Table24[[#This Row],[test 1]]-Table24[[#Totals],[test 1]])/$D$96</calculatedColumnFormula>
      <totalsRowFormula>AVERAGE(Table24[norm1])</totalsRowFormula>
    </tableColumn>
    <tableColumn id="13" name="norm2" totalsRowFunction="custom" dataDxfId="7">
      <calculatedColumnFormula>(Table24[[#This Row],[test 2]]-Table24[[#Totals],[test 2]])/$E$96</calculatedColumnFormula>
      <totalsRowFormula>AVERAGE(Table24[norm2])</totalsRowFormula>
    </tableColumn>
    <tableColumn id="14" name="d c1" totalsRowFunction="sum" dataDxfId="6">
      <calculatedColumnFormula>(Table24[[#This Row],[norm1]]-$F$30)^2+(Table24[[#This Row],[norm2]]-$G$30)^2</calculatedColumnFormula>
    </tableColumn>
    <tableColumn id="15" name="d c2" totalsRowFunction="sum" dataDxfId="5">
      <calculatedColumnFormula>(Table24[[#This Row],[norm1]]-$F$31)^2+(Table24[[#This Row],[norm2]]-$G$31)^2</calculatedColumnFormula>
    </tableColumn>
    <tableColumn id="16" name="d c3" totalsRowFunction="sum" dataDxfId="4">
      <calculatedColumnFormula>(Table24[[#This Row],[norm1]]-$F$32)^2+(Table24[[#This Row],[norm2]]-$G$32)^2</calculatedColumnFormula>
    </tableColumn>
    <tableColumn id="17" name="min" totalsRowFunction="sum" dataDxfId="3">
      <calculatedColumnFormula>MIN(Table24[[#This Row],[d c1]:[d c3]])</calculatedColumnFormula>
    </tableColumn>
    <tableColumn id="18" name="cluster2" dataDxfId="2">
      <calculatedColumnFormula>IF(Table24[[#This Row],[d c1]]=Table24[[#This Row],[min]],1,IF(Table24[[#This Row],[min]]=Table24[[#This Row],[d c2]],2,3))</calculatedColumnFormula>
    </tableColumn>
    <tableColumn id="19" name="pt2 c1" dataDxfId="1">
      <calculatedColumnFormula>IF(Table24[[#This Row],[cluster2]]=1,Table24[[#This Row],[norm1]]*$M$31+$M$32,"")</calculatedColumnFormula>
    </tableColumn>
    <tableColumn id="20" name="d pt2" totalsRowFunction="sum" dataDxfId="0">
      <calculatedColumnFormula>IF(Table24[[#This Row],[cluster2]]=1,(Table24[[#This Row],[pt2 c1]]-Table24[[#This Row],[norm2]])^2,"")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4:BA338" totalsRowShown="0">
  <autoFilter ref="A4:BA338"/>
  <tableColumns count="53">
    <tableColumn id="1" name="Column1"/>
    <tableColumn id="2" name="ENTITY_CD"/>
    <tableColumn id="3" name="AVG_TEACHER_RATING"/>
    <tableColumn id="8" name="AVG_TEST_LEVEL"/>
    <tableColumn id="9" name="FORCED_CLUSTER"/>
    <tableColumn id="4" name="DISTRICT_BEDS"/>
    <tableColumn id="5" name="DISTRICT_NAME"/>
    <tableColumn id="6" name="SCHOOL_NAME"/>
    <tableColumn id="7" name="TESTED"/>
    <tableColumn id="11" name="PER_FREE_LUNCH"/>
    <tableColumn id="13" name="PER_REDUCED_LUNCH"/>
    <tableColumn id="15" name="PER_LEP"/>
    <tableColumn id="17" name="PER_AM_IND"/>
    <tableColumn id="19" name="PER_BLACK"/>
    <tableColumn id="21" name="PER_HISP"/>
    <tableColumn id="23" name="PER_ASIAN"/>
    <tableColumn id="25" name="PER_WHITE"/>
    <tableColumn id="27" name="PER_Multi"/>
    <tableColumn id="29" name="PER_SWD"/>
    <tableColumn id="31" name="PER_FEMALE"/>
    <tableColumn id="33" name="PER_MALE"/>
    <tableColumn id="34" name="NUM_ECDIS"/>
    <tableColumn id="35" name="PER_ECDIS"/>
    <tableColumn id="36" name="DISTRICT_CD"/>
    <tableColumn id="37" name="CSO_NAME"/>
    <tableColumn id="38" name="STREET"/>
    <tableColumn id="39" name="CITY"/>
    <tableColumn id="40" name="PHONE"/>
    <tableColumn id="41" name="GRADE_RANGE" dataDxfId="17"/>
    <tableColumn id="42" name="NUM_TEACH"/>
    <tableColumn id="43" name="NUM_NO_VALID_CERT"/>
    <tableColumn id="44" name="PER_NO_VALID_CERT"/>
    <tableColumn id="45" name="NUM_TEACH_OUT_CERT"/>
    <tableColumn id="46" name="PER_TEACH_OUT_CERT"/>
    <tableColumn id="47" name="NUM_FEWER_3YRS_EXP"/>
    <tableColumn id="48" name="PER_FEWER_3YRS_EXP"/>
    <tableColumn id="49" name="NUM_MAS_PLUS"/>
    <tableColumn id="50" name="PER_MAS_PLUS"/>
    <tableColumn id="51" name="NUM_CORE"/>
    <tableColumn id="52" name="PER_NOT_HQ"/>
    <tableColumn id="53" name="NUM_CLASS"/>
    <tableColumn id="54" name="NUM_NO_APPROP_CERT"/>
    <tableColumn id="55" name="PER_NO_APPROP_CERT"/>
    <tableColumn id="56" name="PER_TURN_FIVE_YRS"/>
    <tableColumn id="57" name="PER_TURN_ALL"/>
    <tableColumn id="58" name="NUM_FT_OTH_PROF_STAFF"/>
    <tableColumn id="59" name="NUM_PT_OTH_PROF_STAFF"/>
    <tableColumn id="60" name="NUM_FT_PARAPROFESSIONALS"/>
    <tableColumn id="61" name="NUM_PT_PARAPROFESSIONALS"/>
    <tableColumn id="62" name="NUM_FT_ASST_PRINCIPALS"/>
    <tableColumn id="63" name="NUM_PT_ASST_PRINCIPALS"/>
    <tableColumn id="64" name="NUM_FT_PRINCIPALS"/>
    <tableColumn id="65" name="NUM_PT_PRINCIPAL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2:AL336" totalsRowShown="0">
  <autoFilter ref="A2:AL336"/>
  <tableColumns count="38">
    <tableColumn id="1" name="SCHOOL_NAME"/>
    <tableColumn id="2" name="ENTITY_CD" dataDxfId="16"/>
    <tableColumn id="3" name="10-12"/>
    <tableColumn id="4" name="5-8, UE, US"/>
    <tableColumn id="5" name="5-8, US"/>
    <tableColumn id="6" name="6, 9-12, UE, US"/>
    <tableColumn id="7" name="6-10"/>
    <tableColumn id="8" name="6-10, UE, US"/>
    <tableColumn id="9" name="6-10, US"/>
    <tableColumn id="10" name="6-11, US"/>
    <tableColumn id="11" name="6-12"/>
    <tableColumn id="12" name="6-12, UE"/>
    <tableColumn id="13" name="6-12, UE, US"/>
    <tableColumn id="14" name="6-12, US"/>
    <tableColumn id="15" name="6-8"/>
    <tableColumn id="16" name="6-8, UE"/>
    <tableColumn id="17" name="6-8, UE, US"/>
    <tableColumn id="18" name="6-8, US"/>
    <tableColumn id="19" name="6-9, UE, US"/>
    <tableColumn id="20" name="7-12"/>
    <tableColumn id="21" name="8-12, US"/>
    <tableColumn id="22" name="9"/>
    <tableColumn id="23" name="9-10"/>
    <tableColumn id="24" name="9-11"/>
    <tableColumn id="25" name="9-12"/>
    <tableColumn id="26" name="9-12, US"/>
    <tableColumn id="27" name="K-12, UE, US"/>
    <tableColumn id="28" name="K-2, 6-8, UE, US"/>
    <tableColumn id="29" name="K-8"/>
    <tableColumn id="30" name="K-8, UE"/>
    <tableColumn id="31" name="K-8, UE, US"/>
    <tableColumn id="32" name="PK-8"/>
    <tableColumn id="33" name="PK-8, UE"/>
    <tableColumn id="34" name="PK-8, UE, US"/>
    <tableColumn id="35" name="PK-8, US"/>
    <tableColumn id="36" name="Max of PER_FREE_LUNCH"/>
    <tableColumn id="37" name="Max of PER_FEMALE"/>
    <tableColumn id="38" name="Max of PER_MAL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L68"/>
  <sheetViews>
    <sheetView workbookViewId="0">
      <selection activeCell="O38" sqref="O38"/>
    </sheetView>
  </sheetViews>
  <sheetFormatPr defaultRowHeight="14.4" x14ac:dyDescent="0.3"/>
  <cols>
    <col min="8" max="9" width="9.88671875" bestFit="1" customWidth="1"/>
  </cols>
  <sheetData>
    <row r="2" spans="2:12" x14ac:dyDescent="0.3">
      <c r="E2" t="s">
        <v>1126</v>
      </c>
      <c r="F2">
        <v>0.1697765746395008</v>
      </c>
      <c r="G2">
        <v>-1.3479438261096888</v>
      </c>
      <c r="I2">
        <v>1</v>
      </c>
      <c r="J2">
        <v>0.5</v>
      </c>
    </row>
    <row r="3" spans="2:12" x14ac:dyDescent="0.3">
      <c r="E3" t="s">
        <v>1127</v>
      </c>
      <c r="F3">
        <v>1.0252232153662584</v>
      </c>
      <c r="G3">
        <v>0.64707963211396879</v>
      </c>
      <c r="I3">
        <v>-1.4</v>
      </c>
      <c r="J3">
        <v>0.6</v>
      </c>
    </row>
    <row r="4" spans="2:12" x14ac:dyDescent="0.3">
      <c r="E4" t="s">
        <v>1128</v>
      </c>
      <c r="F4">
        <v>-1.1949992592550567</v>
      </c>
      <c r="G4">
        <v>0.70086449828155639</v>
      </c>
      <c r="I4">
        <v>0.25</v>
      </c>
      <c r="J4">
        <v>-1.4</v>
      </c>
    </row>
    <row r="6" spans="2:12" x14ac:dyDescent="0.3">
      <c r="B6" t="s">
        <v>1115</v>
      </c>
      <c r="C6" t="s">
        <v>1123</v>
      </c>
      <c r="D6" t="s">
        <v>1121</v>
      </c>
      <c r="E6" t="s">
        <v>1122</v>
      </c>
      <c r="F6" t="s">
        <v>1124</v>
      </c>
      <c r="G6" t="s">
        <v>1125</v>
      </c>
      <c r="H6" t="s">
        <v>1129</v>
      </c>
      <c r="I6" t="s">
        <v>1130</v>
      </c>
      <c r="J6" t="s">
        <v>1131</v>
      </c>
      <c r="K6" t="s">
        <v>1132</v>
      </c>
      <c r="L6" t="s">
        <v>1133</v>
      </c>
    </row>
    <row r="7" spans="2:12" x14ac:dyDescent="0.3">
      <c r="B7">
        <v>5</v>
      </c>
      <c r="C7">
        <v>1</v>
      </c>
      <c r="D7">
        <v>0.73073233644829616</v>
      </c>
      <c r="E7">
        <v>0.6991115125588091</v>
      </c>
      <c r="F7">
        <f>(Table2[[#This Row],[test 1]]-Table2[[#Totals],[test 1]])/$D$68</f>
        <v>0.58311774304550157</v>
      </c>
      <c r="G7">
        <f>(Table2[[#This Row],[test 2]]-Table2[[#Totals],[test 2]])/$E$68</f>
        <v>0.41207875014056472</v>
      </c>
      <c r="H7" s="5">
        <f>(Table2[[#This Row],[norm1]]-$F$2)^2+(Table2[[#This Row],[norm2]]-$G$2)^2</f>
        <v>3.2685303904098175</v>
      </c>
      <c r="I7" s="5">
        <f>(Table2[[#This Row],[norm1]]-$F$3)^2+(Table2[[#This Row],[norm2]]-$G$3)^2</f>
        <v>0.25068266318423726</v>
      </c>
      <c r="J7" s="5">
        <f>(Table2[[#This Row],[norm1]]-$F$4)^2+(Table2[[#This Row],[norm2]]-$G$4)^2</f>
        <v>3.245097282199676</v>
      </c>
      <c r="K7" s="5">
        <f>MIN(Table2[[#This Row],[d c1]:[d c3]])</f>
        <v>0.25068266318423726</v>
      </c>
      <c r="L7" s="2">
        <f>IF(Table2[[#This Row],[d c1]]=Table2[[#This Row],[min]],1,IF(Table2[[#This Row],[min]]=Table2[[#This Row],[d c2]],2,3))</f>
        <v>2</v>
      </c>
    </row>
    <row r="8" spans="2:12" x14ac:dyDescent="0.3">
      <c r="B8">
        <v>3</v>
      </c>
      <c r="C8">
        <v>1</v>
      </c>
      <c r="D8">
        <v>0.73475295861469936</v>
      </c>
      <c r="E8">
        <v>0.72827395752926771</v>
      </c>
      <c r="F8">
        <f>(Table2[[#This Row],[test 1]]-Table2[[#Totals],[test 1]])/$D$68</f>
        <v>0.60571695905102607</v>
      </c>
      <c r="G8">
        <f>(Table2[[#This Row],[test 2]]-Table2[[#Totals],[test 2]])/$E$68</f>
        <v>0.5452901336116831</v>
      </c>
      <c r="H8" s="5">
        <f>(Table2[[#This Row],[norm1]]-$F$2)^2+(Table2[[#This Row],[norm2]]-$G$2)^2</f>
        <v>3.7743788450031333</v>
      </c>
      <c r="I8" s="5">
        <f>(Table2[[#This Row],[norm1]]-$F$3)^2+(Table2[[#This Row],[norm2]]-$G$3)^2</f>
        <v>0.18634660109296819</v>
      </c>
      <c r="J8" s="5">
        <f>(Table2[[#This Row],[norm1]]-$F$4)^2+(Table2[[#This Row],[norm2]]-$G$4)^2</f>
        <v>3.2667822818129943</v>
      </c>
      <c r="K8" s="5">
        <f>MIN(Table2[[#This Row],[d c1]:[d c3]])</f>
        <v>0.18634660109296819</v>
      </c>
      <c r="L8" s="2">
        <f>IF(Table2[[#This Row],[d c1]]=Table2[[#This Row],[min]],1,IF(Table2[[#This Row],[min]]=Table2[[#This Row],[d c2]],2,3))</f>
        <v>2</v>
      </c>
    </row>
    <row r="9" spans="2:12" x14ac:dyDescent="0.3">
      <c r="B9">
        <v>18</v>
      </c>
      <c r="C9">
        <v>1</v>
      </c>
      <c r="D9">
        <v>0.74874756247983942</v>
      </c>
      <c r="E9">
        <v>0.6529281644617666</v>
      </c>
      <c r="F9">
        <f>(Table2[[#This Row],[test 1]]-Table2[[#Totals],[test 1]])/$D$68</f>
        <v>0.68437818673434714</v>
      </c>
      <c r="G9">
        <f>(Table2[[#This Row],[test 2]]-Table2[[#Totals],[test 2]])/$E$68</f>
        <v>0.20111743672643356</v>
      </c>
      <c r="H9" s="5">
        <f>(Table2[[#This Row],[norm1]]-$F$2)^2+(Table2[[#This Row],[norm2]]-$G$2)^2</f>
        <v>2.6644056151900566</v>
      </c>
      <c r="I9" s="5">
        <f>(Table2[[#This Row],[norm1]]-$F$3)^2+(Table2[[#This Row],[norm2]]-$G$3)^2</f>
        <v>0.31505761325795856</v>
      </c>
      <c r="J9" s="5">
        <f>(Table2[[#This Row],[norm1]]-$F$4)^2+(Table2[[#This Row],[norm2]]-$G$4)^2</f>
        <v>3.7818067100266348</v>
      </c>
      <c r="K9" s="5">
        <f>MIN(Table2[[#This Row],[d c1]:[d c3]])</f>
        <v>0.31505761325795856</v>
      </c>
      <c r="L9" s="2">
        <f>IF(Table2[[#This Row],[d c1]]=Table2[[#This Row],[min]],1,IF(Table2[[#This Row],[min]]=Table2[[#This Row],[d c2]],2,3))</f>
        <v>2</v>
      </c>
    </row>
    <row r="10" spans="2:12" x14ac:dyDescent="0.3">
      <c r="B10">
        <v>19</v>
      </c>
      <c r="C10">
        <v>1</v>
      </c>
      <c r="D10">
        <v>0.7711052335523455</v>
      </c>
      <c r="E10">
        <v>0.70468697179207651</v>
      </c>
      <c r="F10">
        <f>(Table2[[#This Row],[test 1]]-Table2[[#Totals],[test 1]])/$D$68</f>
        <v>0.81004675668108195</v>
      </c>
      <c r="G10">
        <f>(Table2[[#This Row],[test 2]]-Table2[[#Totals],[test 2]])/$E$68</f>
        <v>0.43754693837727593</v>
      </c>
      <c r="H10" s="5">
        <f>(Table2[[#This Row],[norm1]]-$F$2)^2+(Table2[[#This Row],[norm2]]-$G$2)^2</f>
        <v>3.5979231760798052</v>
      </c>
      <c r="I10" s="5">
        <f>(Table2[[#This Row],[norm1]]-$F$3)^2+(Table2[[#This Row],[norm2]]-$G$3)^2</f>
        <v>9.0204858116848169E-2</v>
      </c>
      <c r="J10" s="5">
        <f>(Table2[[#This Row],[norm1]]-$F$4)^2+(Table2[[#This Row],[norm2]]-$G$4)^2</f>
        <v>4.0895456633753264</v>
      </c>
      <c r="K10" s="5">
        <f>MIN(Table2[[#This Row],[d c1]:[d c3]])</f>
        <v>9.0204858116848169E-2</v>
      </c>
      <c r="L10" s="2">
        <f>IF(Table2[[#This Row],[d c1]]=Table2[[#This Row],[min]],1,IF(Table2[[#This Row],[min]]=Table2[[#This Row],[d c2]],2,3))</f>
        <v>2</v>
      </c>
    </row>
    <row r="11" spans="2:12" x14ac:dyDescent="0.3">
      <c r="B11">
        <v>12</v>
      </c>
      <c r="C11">
        <v>1</v>
      </c>
      <c r="D11">
        <v>0.77417583359814102</v>
      </c>
      <c r="E11">
        <v>0.69092071146127954</v>
      </c>
      <c r="F11">
        <f>(Table2[[#This Row],[test 1]]-Table2[[#Totals],[test 1]])/$D$68</f>
        <v>0.82730606402942319</v>
      </c>
      <c r="G11">
        <f>(Table2[[#This Row],[test 2]]-Table2[[#Totals],[test 2]])/$E$68</f>
        <v>0.3746639192838257</v>
      </c>
      <c r="H11" s="5">
        <f>(Table2[[#This Row],[norm1]]-$F$2)^2+(Table2[[#This Row],[norm2]]-$G$2)^2</f>
        <v>3.399722473907099</v>
      </c>
      <c r="I11" s="5">
        <f>(Table2[[#This Row],[norm1]]-$F$3)^2+(Table2[[#This Row],[norm2]]-$G$3)^2</f>
        <v>0.11338151939004271</v>
      </c>
      <c r="J11" s="5">
        <f>(Table2[[#This Row],[norm1]]-$F$4)^2+(Table2[[#This Row],[norm2]]-$G$4)^2</f>
        <v>4.1961256383231991</v>
      </c>
      <c r="K11" s="5">
        <f>MIN(Table2[[#This Row],[d c1]:[d c3]])</f>
        <v>0.11338151939004271</v>
      </c>
      <c r="L11" s="2">
        <f>IF(Table2[[#This Row],[d c1]]=Table2[[#This Row],[min]],1,IF(Table2[[#This Row],[min]]=Table2[[#This Row],[d c2]],2,3))</f>
        <v>2</v>
      </c>
    </row>
    <row r="12" spans="2:12" x14ac:dyDescent="0.3">
      <c r="B12">
        <v>17</v>
      </c>
      <c r="C12">
        <v>1</v>
      </c>
      <c r="D12">
        <v>0.77618256836342647</v>
      </c>
      <c r="E12">
        <v>0.74334620495264214</v>
      </c>
      <c r="F12">
        <f>(Table2[[#This Row],[test 1]]-Table2[[#Totals],[test 1]])/$D$68</f>
        <v>0.83858557017288449</v>
      </c>
      <c r="G12">
        <f>(Table2[[#This Row],[test 2]]-Table2[[#Totals],[test 2]])/$E$68</f>
        <v>0.61413878238995223</v>
      </c>
      <c r="H12" s="5">
        <f>(Table2[[#This Row],[norm1]]-$F$2)^2+(Table2[[#This Row],[norm2]]-$G$2)^2</f>
        <v>4.2970736350831293</v>
      </c>
      <c r="I12" s="5">
        <f>(Table2[[#This Row],[norm1]]-$F$3)^2+(Table2[[#This Row],[norm2]]-$G$3)^2</f>
        <v>3.5918710183867962E-2</v>
      </c>
      <c r="J12" s="5">
        <f>(Table2[[#This Row],[norm1]]-$F$4)^2+(Table2[[#This Row],[norm2]]-$G$4)^2</f>
        <v>4.1429886082763803</v>
      </c>
      <c r="K12" s="5">
        <f>MIN(Table2[[#This Row],[d c1]:[d c3]])</f>
        <v>3.5918710183867962E-2</v>
      </c>
      <c r="L12" s="2">
        <f>IF(Table2[[#This Row],[d c1]]=Table2[[#This Row],[min]],1,IF(Table2[[#This Row],[min]]=Table2[[#This Row],[d c2]],2,3))</f>
        <v>2</v>
      </c>
    </row>
    <row r="13" spans="2:12" x14ac:dyDescent="0.3">
      <c r="B13">
        <v>1</v>
      </c>
      <c r="C13">
        <v>1</v>
      </c>
      <c r="D13">
        <v>0.78214007035227273</v>
      </c>
      <c r="E13">
        <v>0.70012330820985658</v>
      </c>
      <c r="F13">
        <f>(Table2[[#This Row],[test 1]]-Table2[[#Totals],[test 1]])/$D$68</f>
        <v>0.87207164987077401</v>
      </c>
      <c r="G13">
        <f>(Table2[[#This Row],[test 2]]-Table2[[#Totals],[test 2]])/$E$68</f>
        <v>0.41670054020661129</v>
      </c>
      <c r="H13" s="5">
        <f>(Table2[[#This Row],[norm1]]-$F$2)^2+(Table2[[#This Row],[norm2]]-$G$2)^2</f>
        <v>3.6071881122659559</v>
      </c>
      <c r="I13" s="5">
        <f>(Table2[[#This Row],[norm1]]-$F$3)^2+(Table2[[#This Row],[norm2]]-$G$3)^2</f>
        <v>7.6529928001776312E-2</v>
      </c>
      <c r="J13" s="5">
        <f>(Table2[[#This Row],[norm1]]-$F$4)^2+(Table2[[#This Row],[norm2]]-$G$4)^2</f>
        <v>4.3535312984231078</v>
      </c>
      <c r="K13" s="5">
        <f>MIN(Table2[[#This Row],[d c1]:[d c3]])</f>
        <v>7.6529928001776312E-2</v>
      </c>
      <c r="L13" s="2">
        <f>IF(Table2[[#This Row],[d c1]]=Table2[[#This Row],[min]],1,IF(Table2[[#This Row],[min]]=Table2[[#This Row],[d c2]],2,3))</f>
        <v>2</v>
      </c>
    </row>
    <row r="14" spans="2:12" x14ac:dyDescent="0.3">
      <c r="B14">
        <v>7</v>
      </c>
      <c r="C14">
        <v>1</v>
      </c>
      <c r="D14">
        <v>0.81134093336350677</v>
      </c>
      <c r="E14">
        <v>0.69662952972235048</v>
      </c>
      <c r="F14">
        <f>(Table2[[#This Row],[test 1]]-Table2[[#Totals],[test 1]])/$D$68</f>
        <v>1.0362046082603866</v>
      </c>
      <c r="G14">
        <f>(Table2[[#This Row],[test 2]]-Table2[[#Totals],[test 2]])/$E$68</f>
        <v>0.40074127937187065</v>
      </c>
      <c r="H14" s="5">
        <f>(Table2[[#This Row],[norm1]]-$F$2)^2+(Table2[[#This Row],[norm2]]-$G$2)^2</f>
        <v>3.8085971355772079</v>
      </c>
      <c r="I14" s="5">
        <f>(Table2[[#This Row],[norm1]]-$F$3)^2+(Table2[[#This Row],[norm2]]-$G$3)^2</f>
        <v>6.0803175021585582E-2</v>
      </c>
      <c r="J14" s="5">
        <f>(Table2[[#This Row],[norm1]]-$F$4)^2+(Table2[[#This Row],[norm2]]-$G$4)^2</f>
        <v>5.0683446449445828</v>
      </c>
      <c r="K14" s="5">
        <f>MIN(Table2[[#This Row],[d c1]:[d c3]])</f>
        <v>6.0803175021585582E-2</v>
      </c>
      <c r="L14" s="2">
        <f>IF(Table2[[#This Row],[d c1]]=Table2[[#This Row],[min]],1,IF(Table2[[#This Row],[min]]=Table2[[#This Row],[d c2]],2,3))</f>
        <v>2</v>
      </c>
    </row>
    <row r="15" spans="2:12" x14ac:dyDescent="0.3">
      <c r="B15">
        <v>11</v>
      </c>
      <c r="C15">
        <v>1</v>
      </c>
      <c r="D15">
        <v>0.81337067190072909</v>
      </c>
      <c r="E15">
        <v>0.78017433834539596</v>
      </c>
      <c r="F15">
        <f>(Table2[[#This Row],[test 1]]-Table2[[#Totals],[test 1]])/$D$68</f>
        <v>1.0476134145940741</v>
      </c>
      <c r="G15">
        <f>(Table2[[#This Row],[test 2]]-Table2[[#Totals],[test 2]])/$E$68</f>
        <v>0.78236633000735201</v>
      </c>
      <c r="H15" s="5">
        <f>(Table2[[#This Row],[norm1]]-$F$2)^2+(Table2[[#This Row],[norm2]]-$G$2)^2</f>
        <v>5.308818878836842</v>
      </c>
      <c r="I15" s="5">
        <f>(Table2[[#This Row],[norm1]]-$F$3)^2+(Table2[[#This Row],[norm2]]-$G$3)^2</f>
        <v>1.8803811648356816E-2</v>
      </c>
      <c r="J15" s="5">
        <f>(Table2[[#This Row],[norm1]]-$F$4)^2+(Table2[[#This Row],[norm2]]-$G$4)^2</f>
        <v>5.0359541534834067</v>
      </c>
      <c r="K15" s="5">
        <f>MIN(Table2[[#This Row],[d c1]:[d c3]])</f>
        <v>1.8803811648356816E-2</v>
      </c>
      <c r="L15" s="2">
        <f>IF(Table2[[#This Row],[d c1]]=Table2[[#This Row],[min]],1,IF(Table2[[#This Row],[min]]=Table2[[#This Row],[d c2]],2,3))</f>
        <v>2</v>
      </c>
    </row>
    <row r="16" spans="2:12" x14ac:dyDescent="0.3">
      <c r="B16">
        <v>9</v>
      </c>
      <c r="C16">
        <v>1</v>
      </c>
      <c r="D16">
        <v>0.81878041004945412</v>
      </c>
      <c r="E16">
        <v>0.77118355583084164</v>
      </c>
      <c r="F16">
        <f>(Table2[[#This Row],[test 1]]-Table2[[#Totals],[test 1]])/$D$68</f>
        <v>1.0780206092760185</v>
      </c>
      <c r="G16">
        <f>(Table2[[#This Row],[test 2]]-Table2[[#Totals],[test 2]])/$E$68</f>
        <v>0.7412972571478933</v>
      </c>
      <c r="H16" s="5">
        <f>(Table2[[#This Row],[norm1]]-$F$2)^2+(Table2[[#This Row],[norm2]]-$G$2)^2</f>
        <v>5.1898355304241344</v>
      </c>
      <c r="I16" s="5">
        <f>(Table2[[#This Row],[norm1]]-$F$3)^2+(Table2[[#This Row],[norm2]]-$G$3)^2</f>
        <v>1.1664525670695572E-2</v>
      </c>
      <c r="J16" s="5">
        <f>(Table2[[#This Row],[norm1]]-$F$4)^2+(Table2[[#This Row],[norm2]]-$G$4)^2</f>
        <v>5.1682541307265693</v>
      </c>
      <c r="K16" s="5">
        <f>MIN(Table2[[#This Row],[d c1]:[d c3]])</f>
        <v>1.1664525670695572E-2</v>
      </c>
      <c r="L16" s="2">
        <f>IF(Table2[[#This Row],[d c1]]=Table2[[#This Row],[min]],1,IF(Table2[[#This Row],[min]]=Table2[[#This Row],[d c2]],2,3))</f>
        <v>2</v>
      </c>
    </row>
    <row r="17" spans="2:12" x14ac:dyDescent="0.3">
      <c r="B17">
        <v>16</v>
      </c>
      <c r="C17">
        <v>1</v>
      </c>
      <c r="D17">
        <v>0.81936916619292921</v>
      </c>
      <c r="E17">
        <v>0.78755771521906626</v>
      </c>
      <c r="F17">
        <f>(Table2[[#This Row],[test 1]]-Table2[[#Totals],[test 1]])/$D$68</f>
        <v>1.0813299048801055</v>
      </c>
      <c r="G17">
        <f>(Table2[[#This Row],[test 2]]-Table2[[#Totals],[test 2]])/$E$68</f>
        <v>0.81609292079994888</v>
      </c>
      <c r="H17" s="5">
        <f>(Table2[[#This Row],[norm1]]-$F$2)^2+(Table2[[#This Row],[norm2]]-$G$2)^2</f>
        <v>5.5139845158479837</v>
      </c>
      <c r="I17" s="5">
        <f>(Table2[[#This Row],[norm1]]-$F$3)^2+(Table2[[#This Row],[norm2]]-$G$3)^2</f>
        <v>3.1713452360653684E-2</v>
      </c>
      <c r="J17" s="5">
        <f>(Table2[[#This Row],[norm1]]-$F$4)^2+(Table2[[#This Row],[norm2]]-$G$4)^2</f>
        <v>5.1949520528483619</v>
      </c>
      <c r="K17" s="5">
        <f>MIN(Table2[[#This Row],[d c1]:[d c3]])</f>
        <v>3.1713452360653684E-2</v>
      </c>
      <c r="L17" s="2">
        <f>IF(Table2[[#This Row],[d c1]]=Table2[[#This Row],[min]],1,IF(Table2[[#This Row],[min]]=Table2[[#This Row],[d c2]],2,3))</f>
        <v>2</v>
      </c>
    </row>
    <row r="18" spans="2:12" x14ac:dyDescent="0.3">
      <c r="B18">
        <v>8</v>
      </c>
      <c r="C18">
        <v>1</v>
      </c>
      <c r="D18">
        <v>0.82029644954666736</v>
      </c>
      <c r="E18">
        <v>0.82248939340903071</v>
      </c>
      <c r="F18">
        <f>(Table2[[#This Row],[test 1]]-Table2[[#Totals],[test 1]])/$D$68</f>
        <v>1.0865420028943298</v>
      </c>
      <c r="G18">
        <f>(Table2[[#This Row],[test 2]]-Table2[[#Totals],[test 2]])/$E$68</f>
        <v>0.97565763436792363</v>
      </c>
      <c r="H18" s="5">
        <f>(Table2[[#This Row],[norm1]]-$F$2)^2+(Table2[[#This Row],[norm2]]-$G$2)^2</f>
        <v>6.2395825975769537</v>
      </c>
      <c r="I18" s="5">
        <f>(Table2[[#This Row],[norm1]]-$F$3)^2+(Table2[[#This Row],[norm2]]-$G$3)^2</f>
        <v>0.11172349726911271</v>
      </c>
      <c r="J18" s="5">
        <f>(Table2[[#This Row],[norm1]]-$F$4)^2+(Table2[[#This Row],[norm2]]-$G$4)^2</f>
        <v>5.2809417985303959</v>
      </c>
      <c r="K18" s="5">
        <f>MIN(Table2[[#This Row],[d c1]:[d c3]])</f>
        <v>0.11172349726911271</v>
      </c>
      <c r="L18" s="2">
        <f>IF(Table2[[#This Row],[d c1]]=Table2[[#This Row],[min]],1,IF(Table2[[#This Row],[min]]=Table2[[#This Row],[d c2]],2,3))</f>
        <v>2</v>
      </c>
    </row>
    <row r="19" spans="2:12" x14ac:dyDescent="0.3">
      <c r="B19">
        <v>15</v>
      </c>
      <c r="C19">
        <v>1</v>
      </c>
      <c r="D19">
        <v>0.8230251263752123</v>
      </c>
      <c r="E19">
        <v>0.73218834299808921</v>
      </c>
      <c r="F19">
        <f>(Table2[[#This Row],[test 1]]-Table2[[#Totals],[test 1]])/$D$68</f>
        <v>1.1018794194695167</v>
      </c>
      <c r="G19">
        <f>(Table2[[#This Row],[test 2]]-Table2[[#Totals],[test 2]])/$E$68</f>
        <v>0.56317068869782794</v>
      </c>
      <c r="H19" s="5">
        <f>(Table2[[#This Row],[norm1]]-$F$2)^2+(Table2[[#This Row],[norm2]]-$G$2)^2</f>
        <v>4.5211744020481781</v>
      </c>
      <c r="I19" s="5">
        <f>(Table2[[#This Row],[norm1]]-$F$3)^2+(Table2[[#This Row],[norm2]]-$G$3)^2</f>
        <v>1.2916884412733531E-2</v>
      </c>
      <c r="J19" s="5">
        <f>(Table2[[#This Row],[norm1]]-$F$4)^2+(Table2[[#This Row],[norm2]]-$G$4)^2</f>
        <v>5.2946112499772227</v>
      </c>
      <c r="K19" s="5">
        <f>MIN(Table2[[#This Row],[d c1]:[d c3]])</f>
        <v>1.2916884412733531E-2</v>
      </c>
      <c r="L19" s="2">
        <f>IF(Table2[[#This Row],[d c1]]=Table2[[#This Row],[min]],1,IF(Table2[[#This Row],[min]]=Table2[[#This Row],[d c2]],2,3))</f>
        <v>2</v>
      </c>
    </row>
    <row r="20" spans="2:12" x14ac:dyDescent="0.3">
      <c r="B20">
        <v>13</v>
      </c>
      <c r="C20">
        <v>1</v>
      </c>
      <c r="D20">
        <v>0.82529189074265497</v>
      </c>
      <c r="E20">
        <v>0.78568475139586591</v>
      </c>
      <c r="F20">
        <f>(Table2[[#This Row],[test 1]]-Table2[[#Totals],[test 1]])/$D$68</f>
        <v>1.1146205066578436</v>
      </c>
      <c r="G20">
        <f>(Table2[[#This Row],[test 2]]-Table2[[#Totals],[test 2]])/$E$68</f>
        <v>0.8075373932256108</v>
      </c>
      <c r="H20" s="5">
        <f>(Table2[[#This Row],[norm1]]-$F$2)^2+(Table2[[#This Row],[norm2]]-$G$2)^2</f>
        <v>5.5388293427790725</v>
      </c>
      <c r="I20" s="5">
        <f>(Table2[[#This Row],[norm1]]-$F$3)^2+(Table2[[#This Row],[norm2]]-$G$3)^2</f>
        <v>3.3738568791233312E-2</v>
      </c>
      <c r="J20" s="5">
        <f>(Table2[[#This Row],[norm1]]-$F$4)^2+(Table2[[#This Row],[norm2]]-$G$4)^2</f>
        <v>5.345722569611306</v>
      </c>
      <c r="K20" s="5">
        <f>MIN(Table2[[#This Row],[d c1]:[d c3]])</f>
        <v>3.3738568791233312E-2</v>
      </c>
      <c r="L20" s="2">
        <f>IF(Table2[[#This Row],[d c1]]=Table2[[#This Row],[min]],1,IF(Table2[[#This Row],[min]]=Table2[[#This Row],[d c2]],2,3))</f>
        <v>2</v>
      </c>
    </row>
    <row r="21" spans="2:12" x14ac:dyDescent="0.3">
      <c r="B21">
        <v>14</v>
      </c>
      <c r="C21">
        <v>1</v>
      </c>
      <c r="D21">
        <v>0.82674439126213795</v>
      </c>
      <c r="E21">
        <v>0.81382241148218759</v>
      </c>
      <c r="F21">
        <f>(Table2[[#This Row],[test 1]]-Table2[[#Totals],[test 1]])/$D$68</f>
        <v>1.122784758763457</v>
      </c>
      <c r="G21">
        <f>(Table2[[#This Row],[test 2]]-Table2[[#Totals],[test 2]])/$E$68</f>
        <v>0.93606765300101513</v>
      </c>
      <c r="H21" s="5">
        <f>(Table2[[#This Row],[norm1]]-$F$2)^2+(Table2[[#This Row],[norm2]]-$G$2)^2</f>
        <v>6.1249330357167056</v>
      </c>
      <c r="I21" s="5">
        <f>(Table2[[#This Row],[norm1]]-$F$3)^2+(Table2[[#This Row],[norm2]]-$G$3)^2</f>
        <v>9.3032330966255392E-2</v>
      </c>
      <c r="J21" s="5">
        <f>(Table2[[#This Row],[norm1]]-$F$4)^2+(Table2[[#This Row],[norm2]]-$G$4)^2</f>
        <v>5.4274432781720305</v>
      </c>
      <c r="K21" s="5">
        <f>MIN(Table2[[#This Row],[d c1]:[d c3]])</f>
        <v>9.3032330966255392E-2</v>
      </c>
      <c r="L21" s="2">
        <f>IF(Table2[[#This Row],[d c1]]=Table2[[#This Row],[min]],1,IF(Table2[[#This Row],[min]]=Table2[[#This Row],[d c2]],2,3))</f>
        <v>2</v>
      </c>
    </row>
    <row r="22" spans="2:12" x14ac:dyDescent="0.3">
      <c r="B22">
        <v>6</v>
      </c>
      <c r="C22">
        <v>1</v>
      </c>
      <c r="D22">
        <v>0.84684407006443085</v>
      </c>
      <c r="E22">
        <v>0.73801954222501442</v>
      </c>
      <c r="F22">
        <f>(Table2[[#This Row],[test 1]]-Table2[[#Totals],[test 1]])/$D$68</f>
        <v>1.2357615479505482</v>
      </c>
      <c r="G22">
        <f>(Table2[[#This Row],[test 2]]-Table2[[#Totals],[test 2]])/$E$68</f>
        <v>0.58980707385350672</v>
      </c>
      <c r="H22" s="5">
        <f>(Table2[[#This Row],[norm1]]-$F$2)^2+(Table2[[#This Row],[norm2]]-$G$2)^2</f>
        <v>4.8912025136331287</v>
      </c>
      <c r="I22" s="5">
        <f>(Table2[[#This Row],[norm1]]-$F$3)^2+(Table2[[#This Row],[norm2]]-$G$3)^2</f>
        <v>4.7606535417071043E-2</v>
      </c>
      <c r="J22" s="5">
        <f>(Table2[[#This Row],[norm1]]-$F$4)^2+(Table2[[#This Row],[norm2]]-$G$4)^2</f>
        <v>5.9209318533674358</v>
      </c>
      <c r="K22" s="5">
        <f>MIN(Table2[[#This Row],[d c1]:[d c3]])</f>
        <v>4.7606535417071043E-2</v>
      </c>
      <c r="L22" s="2">
        <f>IF(Table2[[#This Row],[d c1]]=Table2[[#This Row],[min]],1,IF(Table2[[#This Row],[min]]=Table2[[#This Row],[d c2]],2,3))</f>
        <v>2</v>
      </c>
    </row>
    <row r="23" spans="2:12" x14ac:dyDescent="0.3">
      <c r="B23">
        <v>20</v>
      </c>
      <c r="C23">
        <v>1</v>
      </c>
      <c r="D23">
        <v>0.84823328754037108</v>
      </c>
      <c r="E23">
        <v>0.76441155948104755</v>
      </c>
      <c r="F23">
        <f>(Table2[[#This Row],[test 1]]-Table2[[#Totals],[test 1]])/$D$68</f>
        <v>1.2435700971048969</v>
      </c>
      <c r="G23">
        <f>(Table2[[#This Row],[test 2]]-Table2[[#Totals],[test 2]])/$E$68</f>
        <v>0.7103633967143369</v>
      </c>
      <c r="H23" s="5">
        <f>(Table2[[#This Row],[norm1]]-$F$2)^2+(Table2[[#This Row],[norm2]]-$G$2)^2</f>
        <v>5.3896611524181957</v>
      </c>
      <c r="I23" s="5">
        <f>(Table2[[#This Row],[norm1]]-$F$3)^2+(Table2[[#This Row],[norm2]]-$G$3)^2</f>
        <v>5.1680195626981784E-2</v>
      </c>
      <c r="J23" s="5">
        <f>(Table2[[#This Row],[norm1]]-$F$4)^2+(Table2[[#This Row],[norm2]]-$G$4)^2</f>
        <v>5.9467107348492334</v>
      </c>
      <c r="K23" s="5">
        <f>MIN(Table2[[#This Row],[d c1]:[d c3]])</f>
        <v>5.1680195626981784E-2</v>
      </c>
      <c r="L23" s="2">
        <f>IF(Table2[[#This Row],[d c1]]=Table2[[#This Row],[min]],1,IF(Table2[[#This Row],[min]]=Table2[[#This Row],[d c2]],2,3))</f>
        <v>2</v>
      </c>
    </row>
    <row r="24" spans="2:12" x14ac:dyDescent="0.3">
      <c r="B24">
        <v>10</v>
      </c>
      <c r="C24">
        <v>1</v>
      </c>
      <c r="D24">
        <v>0.85565187417852495</v>
      </c>
      <c r="E24">
        <v>0.79835204715274766</v>
      </c>
      <c r="F24">
        <f>(Table2[[#This Row],[test 1]]-Table2[[#Totals],[test 1]])/$D$68</f>
        <v>1.2852686788050816</v>
      </c>
      <c r="G24">
        <f>(Table2[[#This Row],[test 2]]-Table2[[#Totals],[test 2]])/$E$68</f>
        <v>0.86540044257971671</v>
      </c>
      <c r="H24" s="5">
        <f>(Table2[[#This Row],[norm1]]-$F$2)^2+(Table2[[#This Row],[norm2]]-$G$2)^2</f>
        <v>6.1432154861959942</v>
      </c>
      <c r="I24" s="5">
        <f>(Table2[[#This Row],[norm1]]-$F$3)^2+(Table2[[#This Row],[norm2]]-$G$3)^2</f>
        <v>0.11528761933753334</v>
      </c>
      <c r="J24" s="5">
        <f>(Table2[[#This Row],[norm1]]-$F$4)^2+(Table2[[#This Row],[norm2]]-$G$4)^2</f>
        <v>6.1788011215351784</v>
      </c>
      <c r="K24" s="5">
        <f>MIN(Table2[[#This Row],[d c1]:[d c3]])</f>
        <v>0.11528761933753334</v>
      </c>
      <c r="L24" s="2">
        <f>IF(Table2[[#This Row],[d c1]]=Table2[[#This Row],[min]],1,IF(Table2[[#This Row],[min]]=Table2[[#This Row],[d c2]],2,3))</f>
        <v>2</v>
      </c>
    </row>
    <row r="25" spans="2:12" x14ac:dyDescent="0.3">
      <c r="B25">
        <v>2</v>
      </c>
      <c r="C25">
        <v>1</v>
      </c>
      <c r="D25">
        <v>0.85974580969708747</v>
      </c>
      <c r="E25">
        <v>0.83664586970616972</v>
      </c>
      <c r="F25">
        <f>(Table2[[#This Row],[test 1]]-Table2[[#Totals],[test 1]])/$D$68</f>
        <v>1.3082799763773303</v>
      </c>
      <c r="G25">
        <f>(Table2[[#This Row],[test 2]]-Table2[[#Totals],[test 2]])/$E$68</f>
        <v>1.0403231243338127</v>
      </c>
      <c r="H25" s="5">
        <f>(Table2[[#This Row],[norm1]]-$F$2)^2+(Table2[[#This Row],[norm2]]-$G$2)^2</f>
        <v>7.0000090223493121</v>
      </c>
      <c r="I25" s="5">
        <f>(Table2[[#This Row],[norm1]]-$F$3)^2+(Table2[[#This Row],[norm2]]-$G$3)^2</f>
        <v>0.2347615741273375</v>
      </c>
      <c r="J25" s="5">
        <f>(Table2[[#This Row],[norm1]]-$F$4)^2+(Table2[[#This Row],[norm2]]-$G$4)^2</f>
        <v>6.3816390903495535</v>
      </c>
      <c r="K25" s="5">
        <f>MIN(Table2[[#This Row],[d c1]:[d c3]])</f>
        <v>0.2347615741273375</v>
      </c>
      <c r="L25" s="2">
        <f>IF(Table2[[#This Row],[d c1]]=Table2[[#This Row],[min]],1,IF(Table2[[#This Row],[min]]=Table2[[#This Row],[d c2]],2,3))</f>
        <v>2</v>
      </c>
    </row>
    <row r="26" spans="2:12" x14ac:dyDescent="0.3">
      <c r="B26">
        <v>4</v>
      </c>
      <c r="C26">
        <v>1</v>
      </c>
      <c r="D26">
        <v>0.90121383211592443</v>
      </c>
      <c r="E26">
        <v>0.76460052620908059</v>
      </c>
      <c r="F26">
        <f>(Table2[[#This Row],[test 1]]-Table2[[#Totals],[test 1]])/$D$68</f>
        <v>1.5413644984187511</v>
      </c>
      <c r="G26">
        <f>(Table2[[#This Row],[test 2]]-Table2[[#Totals],[test 2]])/$E$68</f>
        <v>0.7112265794583349</v>
      </c>
      <c r="H26" s="5">
        <f>(Table2[[#This Row],[norm1]]-$F$2)^2+(Table2[[#This Row],[norm2]]-$G$2)^2</f>
        <v>6.1214361918242535</v>
      </c>
      <c r="I26" s="5">
        <f>(Table2[[#This Row],[norm1]]-$F$3)^2+(Table2[[#This Row],[norm2]]-$G$3)^2</f>
        <v>0.2705166549246743</v>
      </c>
      <c r="J26" s="5">
        <f>(Table2[[#This Row],[norm1]]-$F$4)^2+(Table2[[#This Row],[norm2]]-$G$4)^2</f>
        <v>7.4877939870370369</v>
      </c>
      <c r="K26" s="5">
        <f>MIN(Table2[[#This Row],[d c1]:[d c3]])</f>
        <v>0.2705166549246743</v>
      </c>
      <c r="L26" s="2">
        <f>IF(Table2[[#This Row],[d c1]]=Table2[[#This Row],[min]],1,IF(Table2[[#This Row],[min]]=Table2[[#This Row],[d c2]],2,3))</f>
        <v>2</v>
      </c>
    </row>
    <row r="27" spans="2:12" x14ac:dyDescent="0.3">
      <c r="B27">
        <v>28</v>
      </c>
      <c r="C27">
        <v>2</v>
      </c>
      <c r="D27">
        <v>0.27409978067674101</v>
      </c>
      <c r="E27">
        <v>0.67526179849823398</v>
      </c>
      <c r="F27">
        <f>(Table2[[#This Row],[test 1]]-Table2[[#Totals],[test 1]])/$D$68</f>
        <v>-1.9835342167599761</v>
      </c>
      <c r="G27">
        <f>(Table2[[#This Row],[test 2]]-Table2[[#Totals],[test 2]])/$E$68</f>
        <v>0.30313543593566411</v>
      </c>
      <c r="H27" s="5">
        <f>(Table2[[#This Row],[norm1]]-$F$2)^2+(Table2[[#This Row],[norm2]]-$G$2)^2</f>
        <v>7.3628100939136694</v>
      </c>
      <c r="I27" s="5">
        <f>(Table2[[#This Row],[norm1]]-$F$3)^2+(Table2[[#This Row],[norm2]]-$G$3)^2</f>
        <v>9.170918895459593</v>
      </c>
      <c r="J27" s="5">
        <f>(Table2[[#This Row],[norm1]]-$F$4)^2+(Table2[[#This Row],[norm2]]-$G$4)^2</f>
        <v>0.77997578624182773</v>
      </c>
      <c r="K27" s="5">
        <f>MIN(Table2[[#This Row],[d c1]:[d c3]])</f>
        <v>0.77997578624182773</v>
      </c>
      <c r="L27" s="2">
        <f>IF(Table2[[#This Row],[d c1]]=Table2[[#This Row],[min]],1,IF(Table2[[#This Row],[min]]=Table2[[#This Row],[d c2]],2,3))</f>
        <v>3</v>
      </c>
    </row>
    <row r="28" spans="2:12" x14ac:dyDescent="0.3">
      <c r="B28">
        <v>38</v>
      </c>
      <c r="C28">
        <v>2</v>
      </c>
      <c r="D28">
        <v>0.29713240939662044</v>
      </c>
      <c r="E28">
        <v>0.66823084244730369</v>
      </c>
      <c r="F28">
        <f>(Table2[[#This Row],[test 1]]-Table2[[#Totals],[test 1]])/$D$68</f>
        <v>-1.8540718275891841</v>
      </c>
      <c r="G28">
        <f>(Table2[[#This Row],[test 2]]-Table2[[#Totals],[test 2]])/$E$68</f>
        <v>0.27101867125362772</v>
      </c>
      <c r="H28" s="5">
        <f>(Table2[[#This Row],[norm1]]-$F$2)^2+(Table2[[#This Row],[norm2]]-$G$2)^2</f>
        <v>6.717001923072468</v>
      </c>
      <c r="I28" s="5">
        <f>(Table2[[#This Row],[norm1]]-$F$3)^2+(Table2[[#This Row],[norm2]]-$G$3)^2</f>
        <v>8.4317617906709881</v>
      </c>
      <c r="J28" s="5">
        <f>(Table2[[#This Row],[norm1]]-$F$4)^2+(Table2[[#This Row],[norm2]]-$G$4)^2</f>
        <v>0.619144085343867</v>
      </c>
      <c r="K28" s="5">
        <f>MIN(Table2[[#This Row],[d c1]:[d c3]])</f>
        <v>0.619144085343867</v>
      </c>
      <c r="L28" s="2">
        <f>IF(Table2[[#This Row],[d c1]]=Table2[[#This Row],[min]],1,IF(Table2[[#This Row],[min]]=Table2[[#This Row],[d c2]],2,3))</f>
        <v>3</v>
      </c>
    </row>
    <row r="29" spans="2:12" x14ac:dyDescent="0.3">
      <c r="B29">
        <v>32</v>
      </c>
      <c r="C29">
        <v>2</v>
      </c>
      <c r="D29">
        <v>0.34974501754225773</v>
      </c>
      <c r="E29">
        <v>0.72816039936995758</v>
      </c>
      <c r="F29">
        <f>(Table2[[#This Row],[test 1]]-Table2[[#Totals],[test 1]])/$D$68</f>
        <v>-1.5583455327802027</v>
      </c>
      <c r="G29">
        <f>(Table2[[#This Row],[test 2]]-Table2[[#Totals],[test 2]])/$E$68</f>
        <v>0.54477141031802712</v>
      </c>
      <c r="H29" s="5">
        <f>(Table2[[#This Row],[norm1]]-$F$2)^2+(Table2[[#This Row],[norm2]]-$G$2)^2</f>
        <v>6.5687769843583421</v>
      </c>
      <c r="I29" s="5">
        <f>(Table2[[#This Row],[norm1]]-$F$3)^2+(Table2[[#This Row],[norm2]]-$G$3)^2</f>
        <v>6.6852944486461183</v>
      </c>
      <c r="J29" s="5">
        <f>(Table2[[#This Row],[norm1]]-$F$4)^2+(Table2[[#This Row],[norm2]]-$G$4)^2</f>
        <v>0.15638556659460034</v>
      </c>
      <c r="K29" s="5">
        <f>MIN(Table2[[#This Row],[d c1]:[d c3]])</f>
        <v>0.15638556659460034</v>
      </c>
      <c r="L29" s="2">
        <f>IF(Table2[[#This Row],[d c1]]=Table2[[#This Row],[min]],1,IF(Table2[[#This Row],[min]]=Table2[[#This Row],[d c2]],2,3))</f>
        <v>3</v>
      </c>
    </row>
    <row r="30" spans="2:12" x14ac:dyDescent="0.3">
      <c r="B30">
        <v>33</v>
      </c>
      <c r="C30">
        <v>2</v>
      </c>
      <c r="D30">
        <v>0.35756333975374732</v>
      </c>
      <c r="E30">
        <v>0.71059110288629135</v>
      </c>
      <c r="F30">
        <f>(Table2[[#This Row],[test 1]]-Table2[[#Totals],[test 1]])/$D$68</f>
        <v>-1.5144001071357167</v>
      </c>
      <c r="G30">
        <f>(Table2[[#This Row],[test 2]]-Table2[[#Totals],[test 2]])/$E$68</f>
        <v>0.46451646963749516</v>
      </c>
      <c r="H30" s="5">
        <f>(Table2[[#This Row],[norm1]]-$F$2)^2+(Table2[[#This Row],[norm2]]-$G$2)^2</f>
        <v>6.1214634190953507</v>
      </c>
      <c r="I30" s="5">
        <f>(Table2[[#This Row],[norm1]]-$F$3)^2+(Table2[[#This Row],[norm2]]-$G$3)^2</f>
        <v>6.4830159284893822</v>
      </c>
      <c r="J30" s="5">
        <f>(Table2[[#This Row],[norm1]]-$F$4)^2+(Table2[[#This Row],[norm2]]-$G$4)^2</f>
        <v>0.15787729227081851</v>
      </c>
      <c r="K30" s="5">
        <f>MIN(Table2[[#This Row],[d c1]:[d c3]])</f>
        <v>0.15787729227081851</v>
      </c>
      <c r="L30" s="2">
        <f>IF(Table2[[#This Row],[d c1]]=Table2[[#This Row],[min]],1,IF(Table2[[#This Row],[min]]=Table2[[#This Row],[d c2]],2,3))</f>
        <v>3</v>
      </c>
    </row>
    <row r="31" spans="2:12" x14ac:dyDescent="0.3">
      <c r="B31">
        <v>29</v>
      </c>
      <c r="C31">
        <v>2</v>
      </c>
      <c r="D31">
        <v>0.37586941158016035</v>
      </c>
      <c r="E31">
        <v>0.74958648179625142</v>
      </c>
      <c r="F31">
        <f>(Table2[[#This Row],[test 1]]-Table2[[#Totals],[test 1]])/$D$68</f>
        <v>-1.4115048699570765</v>
      </c>
      <c r="G31">
        <f>(Table2[[#This Row],[test 2]]-Table2[[#Totals],[test 2]])/$E$68</f>
        <v>0.64264379671306726</v>
      </c>
      <c r="H31" s="5">
        <f>(Table2[[#This Row],[norm1]]-$F$2)^2+(Table2[[#This Row],[norm2]]-$G$2)^2</f>
        <v>6.46289009116059</v>
      </c>
      <c r="I31" s="5">
        <f>(Table2[[#This Row],[norm1]]-$F$3)^2+(Table2[[#This Row],[norm2]]-$G$3)^2</f>
        <v>5.9376634384392286</v>
      </c>
      <c r="J31" s="5">
        <f>(Table2[[#This Row],[norm1]]-$F$4)^2+(Table2[[#This Row],[norm2]]-$G$4)^2</f>
        <v>5.0264329556581618E-2</v>
      </c>
      <c r="K31" s="5">
        <f>MIN(Table2[[#This Row],[d c1]:[d c3]])</f>
        <v>5.0264329556581618E-2</v>
      </c>
      <c r="L31" s="2">
        <f>IF(Table2[[#This Row],[d c1]]=Table2[[#This Row],[min]],1,IF(Table2[[#This Row],[min]]=Table2[[#This Row],[d c2]],2,3))</f>
        <v>3</v>
      </c>
    </row>
    <row r="32" spans="2:12" x14ac:dyDescent="0.3">
      <c r="B32">
        <v>25</v>
      </c>
      <c r="C32">
        <v>2</v>
      </c>
      <c r="D32">
        <v>0.37598667110888545</v>
      </c>
      <c r="E32">
        <v>0.75425354806298017</v>
      </c>
      <c r="F32">
        <f>(Table2[[#This Row],[test 1]]-Table2[[#Totals],[test 1]])/$D$68</f>
        <v>-1.4108457745960381</v>
      </c>
      <c r="G32">
        <f>(Table2[[#This Row],[test 2]]-Table2[[#Totals],[test 2]])/$E$68</f>
        <v>0.66396252889660357</v>
      </c>
      <c r="H32" s="5">
        <f>(Table2[[#This Row],[norm1]]-$F$2)^2+(Table2[[#This Row],[norm2]]-$G$2)^2</f>
        <v>6.5461341922175791</v>
      </c>
      <c r="I32" s="5">
        <f>(Table2[[#This Row],[norm1]]-$F$3)^2+(Table2[[#This Row],[norm2]]-$G$3)^2</f>
        <v>5.9347171560596976</v>
      </c>
      <c r="J32" s="5">
        <f>(Table2[[#This Row],[norm1]]-$F$4)^2+(Table2[[#This Row],[norm2]]-$G$4)^2</f>
        <v>4.7951473529332524E-2</v>
      </c>
      <c r="K32" s="5">
        <f>MIN(Table2[[#This Row],[d c1]:[d c3]])</f>
        <v>4.7951473529332524E-2</v>
      </c>
      <c r="L32" s="2">
        <f>IF(Table2[[#This Row],[d c1]]=Table2[[#This Row],[min]],1,IF(Table2[[#This Row],[min]]=Table2[[#This Row],[d c2]],2,3))</f>
        <v>3</v>
      </c>
    </row>
    <row r="33" spans="2:12" x14ac:dyDescent="0.3">
      <c r="B33">
        <v>39</v>
      </c>
      <c r="C33">
        <v>2</v>
      </c>
      <c r="D33">
        <v>0.38131048831791137</v>
      </c>
      <c r="E33">
        <v>0.73951400421290192</v>
      </c>
      <c r="F33">
        <f>(Table2[[#This Row],[test 1]]-Table2[[#Totals],[test 1]])/$D$68</f>
        <v>-1.3809215265316304</v>
      </c>
      <c r="G33">
        <f>(Table2[[#This Row],[test 2]]-Table2[[#Totals],[test 2]])/$E$68</f>
        <v>0.59663363963539362</v>
      </c>
      <c r="H33" s="5">
        <f>(Table2[[#This Row],[norm1]]-$F$2)^2+(Table2[[#This Row],[norm2]]-$G$2)^2</f>
        <v>6.1860461212593183</v>
      </c>
      <c r="I33" s="5">
        <f>(Table2[[#This Row],[norm1]]-$F$3)^2+(Table2[[#This Row],[norm2]]-$G$3)^2</f>
        <v>5.7920773171200066</v>
      </c>
      <c r="J33" s="5">
        <f>(Table2[[#This Row],[norm1]]-$F$4)^2+(Table2[[#This Row],[norm2]]-$G$4)^2</f>
        <v>4.5431161363378068E-2</v>
      </c>
      <c r="K33" s="5">
        <f>MIN(Table2[[#This Row],[d c1]:[d c3]])</f>
        <v>4.5431161363378068E-2</v>
      </c>
      <c r="L33" s="2">
        <f>IF(Table2[[#This Row],[d c1]]=Table2[[#This Row],[min]],1,IF(Table2[[#This Row],[min]]=Table2[[#This Row],[d c2]],2,3))</f>
        <v>3</v>
      </c>
    </row>
    <row r="34" spans="2:12" x14ac:dyDescent="0.3">
      <c r="B34">
        <v>36</v>
      </c>
      <c r="C34">
        <v>2</v>
      </c>
      <c r="D34">
        <v>0.39066686921588728</v>
      </c>
      <c r="E34">
        <v>0.74315613687065296</v>
      </c>
      <c r="F34">
        <f>(Table2[[#This Row],[test 1]]-Table2[[#Totals],[test 1]])/$D$68</f>
        <v>-1.3283309412460502</v>
      </c>
      <c r="G34">
        <f>(Table2[[#This Row],[test 2]]-Table2[[#Totals],[test 2]])/$E$68</f>
        <v>0.61327056876173525</v>
      </c>
      <c r="H34" s="5">
        <f>(Table2[[#This Row],[norm1]]-$F$2)^2+(Table2[[#This Row],[norm2]]-$G$2)^2</f>
        <v>6.090688031803662</v>
      </c>
      <c r="I34" s="5">
        <f>(Table2[[#This Row],[norm1]]-$F$3)^2+(Table2[[#This Row],[norm2]]-$G$3)^2</f>
        <v>5.5403602208718317</v>
      </c>
      <c r="J34" s="5">
        <f>(Table2[[#This Row],[norm1]]-$F$4)^2+(Table2[[#This Row],[norm2]]-$G$4)^2</f>
        <v>2.5450033911270827E-2</v>
      </c>
      <c r="K34" s="5">
        <f>MIN(Table2[[#This Row],[d c1]:[d c3]])</f>
        <v>2.5450033911270827E-2</v>
      </c>
      <c r="L34" s="2">
        <f>IF(Table2[[#This Row],[d c1]]=Table2[[#This Row],[min]],1,IF(Table2[[#This Row],[min]]=Table2[[#This Row],[d c2]],2,3))</f>
        <v>3</v>
      </c>
    </row>
    <row r="35" spans="2:12" x14ac:dyDescent="0.3">
      <c r="B35">
        <v>40</v>
      </c>
      <c r="C35">
        <v>2</v>
      </c>
      <c r="D35">
        <v>0.39388274994415073</v>
      </c>
      <c r="E35">
        <v>0.73674268928537456</v>
      </c>
      <c r="F35">
        <f>(Table2[[#This Row],[test 1]]-Table2[[#Totals],[test 1]])/$D$68</f>
        <v>-1.3102550365183387</v>
      </c>
      <c r="G35">
        <f>(Table2[[#This Row],[test 2]]-Table2[[#Totals],[test 2]])/$E$68</f>
        <v>0.58397452631673841</v>
      </c>
      <c r="H35" s="5">
        <f>(Table2[[#This Row],[norm1]]-$F$2)^2+(Table2[[#This Row],[norm2]]-$G$2)^2</f>
        <v>5.9228020904685117</v>
      </c>
      <c r="I35" s="5">
        <f>(Table2[[#This Row],[norm1]]-$F$3)^2+(Table2[[#This Row],[norm2]]-$G$3)^2</f>
        <v>5.4584409194036123</v>
      </c>
      <c r="J35" s="5">
        <f>(Table2[[#This Row],[norm1]]-$F$4)^2+(Table2[[#This Row],[norm2]]-$G$4)^2</f>
        <v>2.6947159738499222E-2</v>
      </c>
      <c r="K35" s="5">
        <f>MIN(Table2[[#This Row],[d c1]:[d c3]])</f>
        <v>2.6947159738499222E-2</v>
      </c>
      <c r="L35" s="2">
        <f>IF(Table2[[#This Row],[d c1]]=Table2[[#This Row],[min]],1,IF(Table2[[#This Row],[min]]=Table2[[#This Row],[d c2]],2,3))</f>
        <v>3</v>
      </c>
    </row>
    <row r="36" spans="2:12" x14ac:dyDescent="0.3">
      <c r="B36">
        <v>34</v>
      </c>
      <c r="C36">
        <v>2</v>
      </c>
      <c r="D36">
        <v>0.39570832316722615</v>
      </c>
      <c r="E36">
        <v>0.74669096417801117</v>
      </c>
      <c r="F36">
        <f>(Table2[[#This Row],[test 1]]-Table2[[#Totals],[test 1]])/$D$68</f>
        <v>-1.2999938078092779</v>
      </c>
      <c r="G36">
        <f>(Table2[[#This Row],[test 2]]-Table2[[#Totals],[test 2]])/$E$68</f>
        <v>0.62941733685411128</v>
      </c>
      <c r="H36" s="5">
        <f>(Table2[[#This Row],[norm1]]-$F$2)^2+(Table2[[#This Row],[norm2]]-$G$2)^2</f>
        <v>6.07018214592118</v>
      </c>
      <c r="I36" s="5">
        <f>(Table2[[#This Row],[norm1]]-$F$3)^2+(Table2[[#This Row],[norm2]]-$G$3)^2</f>
        <v>5.4069461615391496</v>
      </c>
      <c r="J36" s="5">
        <f>(Table2[[#This Row],[norm1]]-$F$4)^2+(Table2[[#This Row],[norm2]]-$G$4)^2</f>
        <v>1.612855210214411E-2</v>
      </c>
      <c r="K36" s="5">
        <f>MIN(Table2[[#This Row],[d c1]:[d c3]])</f>
        <v>1.612855210214411E-2</v>
      </c>
      <c r="L36" s="2">
        <f>IF(Table2[[#This Row],[d c1]]=Table2[[#This Row],[min]],1,IF(Table2[[#This Row],[min]]=Table2[[#This Row],[d c2]],2,3))</f>
        <v>3</v>
      </c>
    </row>
    <row r="37" spans="2:12" x14ac:dyDescent="0.3">
      <c r="B37">
        <v>26</v>
      </c>
      <c r="C37">
        <v>2</v>
      </c>
      <c r="D37">
        <v>0.39588075927117522</v>
      </c>
      <c r="E37">
        <v>0.75002931073279977</v>
      </c>
      <c r="F37">
        <f>(Table2[[#This Row],[test 1]]-Table2[[#Totals],[test 1]])/$D$68</f>
        <v>-1.299024574541636</v>
      </c>
      <c r="G37">
        <f>(Table2[[#This Row],[test 2]]-Table2[[#Totals],[test 2]])/$E$68</f>
        <v>0.64466659882511257</v>
      </c>
      <c r="H37" s="5">
        <f>(Table2[[#This Row],[norm1]]-$F$2)^2+(Table2[[#This Row],[norm2]]-$G$2)^2</f>
        <v>6.1278731213946775</v>
      </c>
      <c r="I37" s="5">
        <f>(Table2[[#This Row],[norm1]]-$F$3)^2+(Table2[[#This Row],[norm2]]-$G$3)^2</f>
        <v>5.4021336116213847</v>
      </c>
      <c r="J37" s="5">
        <f>(Table2[[#This Row],[norm1]]-$F$4)^2+(Table2[[#This Row],[norm2]]-$G$4)^2</f>
        <v>1.3979470123788803E-2</v>
      </c>
      <c r="K37" s="5">
        <f>MIN(Table2[[#This Row],[d c1]:[d c3]])</f>
        <v>1.3979470123788803E-2</v>
      </c>
      <c r="L37" s="2">
        <f>IF(Table2[[#This Row],[d c1]]=Table2[[#This Row],[min]],1,IF(Table2[[#This Row],[min]]=Table2[[#This Row],[d c2]],2,3))</f>
        <v>3</v>
      </c>
    </row>
    <row r="38" spans="2:12" x14ac:dyDescent="0.3">
      <c r="B38">
        <v>31</v>
      </c>
      <c r="C38">
        <v>2</v>
      </c>
      <c r="D38">
        <v>0.39975955354919634</v>
      </c>
      <c r="E38">
        <v>0.73445730582666713</v>
      </c>
      <c r="F38">
        <f>(Table2[[#This Row],[test 1]]-Table2[[#Totals],[test 1]])/$D$68</f>
        <v>-1.2772225483620883</v>
      </c>
      <c r="G38">
        <f>(Table2[[#This Row],[test 2]]-Table2[[#Totals],[test 2]])/$E$68</f>
        <v>0.57353510353840753</v>
      </c>
      <c r="H38" s="5">
        <f>(Table2[[#This Row],[norm1]]-$F$2)^2+(Table2[[#This Row],[norm2]]-$G$2)^2</f>
        <v>5.7858877390489614</v>
      </c>
      <c r="I38" s="5">
        <f>(Table2[[#This Row],[norm1]]-$F$3)^2+(Table2[[#This Row],[norm2]]-$G$3)^2</f>
        <v>5.3066652925940119</v>
      </c>
      <c r="J38" s="5">
        <f>(Table2[[#This Row],[norm1]]-$F$4)^2+(Table2[[#This Row],[norm2]]-$G$4)^2</f>
        <v>2.2973444037235124E-2</v>
      </c>
      <c r="K38" s="5">
        <f>MIN(Table2[[#This Row],[d c1]:[d c3]])</f>
        <v>2.2973444037235124E-2</v>
      </c>
      <c r="L38" s="2">
        <f>IF(Table2[[#This Row],[d c1]]=Table2[[#This Row],[min]],1,IF(Table2[[#This Row],[min]]=Table2[[#This Row],[d c2]],2,3))</f>
        <v>3</v>
      </c>
    </row>
    <row r="39" spans="2:12" x14ac:dyDescent="0.3">
      <c r="B39">
        <v>21</v>
      </c>
      <c r="C39">
        <v>2</v>
      </c>
      <c r="D39">
        <v>0.41710743820480145</v>
      </c>
      <c r="E39">
        <v>0.76084197381495566</v>
      </c>
      <c r="F39">
        <f>(Table2[[#This Row],[test 1]]-Table2[[#Totals],[test 1]])/$D$68</f>
        <v>-1.1797131141638317</v>
      </c>
      <c r="G39">
        <f>(Table2[[#This Row],[test 2]]-Table2[[#Totals],[test 2]])/$E$68</f>
        <v>0.69405785561582944</v>
      </c>
      <c r="H39" s="5">
        <f>(Table2[[#This Row],[norm1]]-$F$2)^2+(Table2[[#This Row],[norm2]]-$G$2)^2</f>
        <v>5.990893288356359</v>
      </c>
      <c r="I39" s="5">
        <f>(Table2[[#This Row],[norm1]]-$F$3)^2+(Table2[[#This Row],[norm2]]-$G$3)^2</f>
        <v>4.8639511707650183</v>
      </c>
      <c r="J39" s="5">
        <f>(Table2[[#This Row],[norm1]]-$F$4)^2+(Table2[[#This Row],[norm2]]-$G$4)^2</f>
        <v>2.7999661612887494E-4</v>
      </c>
      <c r="K39" s="5">
        <f>MIN(Table2[[#This Row],[d c1]:[d c3]])</f>
        <v>2.7999661612887494E-4</v>
      </c>
      <c r="L39" s="2">
        <f>IF(Table2[[#This Row],[d c1]]=Table2[[#This Row],[min]],1,IF(Table2[[#This Row],[min]]=Table2[[#This Row],[d c2]],2,3))</f>
        <v>3</v>
      </c>
    </row>
    <row r="40" spans="2:12" x14ac:dyDescent="0.3">
      <c r="B40">
        <v>37</v>
      </c>
      <c r="C40">
        <v>2</v>
      </c>
      <c r="D40">
        <v>0.42018735325183343</v>
      </c>
      <c r="E40">
        <v>0.75750139749840972</v>
      </c>
      <c r="F40">
        <f>(Table2[[#This Row],[test 1]]-Table2[[#Totals],[test 1]])/$D$68</f>
        <v>-1.1624014488180656</v>
      </c>
      <c r="G40">
        <f>(Table2[[#This Row],[test 2]]-Table2[[#Totals],[test 2]])/$E$68</f>
        <v>0.67879840829689853</v>
      </c>
      <c r="H40" s="5">
        <f>(Table2[[#This Row],[norm1]]-$F$2)^2+(Table2[[#This Row],[norm2]]-$G$2)^2</f>
        <v>5.8823823709107135</v>
      </c>
      <c r="I40" s="5">
        <f>(Table2[[#This Row],[norm1]]-$F$3)^2+(Table2[[#This Row],[norm2]]-$G$3)^2</f>
        <v>4.7867077521101189</v>
      </c>
      <c r="J40" s="5">
        <f>(Table2[[#This Row],[norm1]]-$F$4)^2+(Table2[[#This Row],[norm2]]-$G$4)^2</f>
        <v>1.5495295724970214E-3</v>
      </c>
      <c r="K40" s="5">
        <f>MIN(Table2[[#This Row],[d c1]:[d c3]])</f>
        <v>1.5495295724970214E-3</v>
      </c>
      <c r="L40" s="2">
        <f>IF(Table2[[#This Row],[d c1]]=Table2[[#This Row],[min]],1,IF(Table2[[#This Row],[min]]=Table2[[#This Row],[d c2]],2,3))</f>
        <v>3</v>
      </c>
    </row>
    <row r="41" spans="2:12" x14ac:dyDescent="0.3">
      <c r="B41">
        <v>22</v>
      </c>
      <c r="C41">
        <v>2</v>
      </c>
      <c r="D41">
        <v>0.4216055451449599</v>
      </c>
      <c r="E41">
        <v>0.76943491464642033</v>
      </c>
      <c r="F41">
        <f>(Table2[[#This Row],[test 1]]-Table2[[#Totals],[test 1]])/$D$68</f>
        <v>-1.1544300395178178</v>
      </c>
      <c r="G41">
        <f>(Table2[[#This Row],[test 2]]-Table2[[#Totals],[test 2]])/$E$68</f>
        <v>0.73330962402566013</v>
      </c>
      <c r="H41" s="5">
        <f>(Table2[[#This Row],[norm1]]-$F$2)^2+(Table2[[#This Row],[norm2]]-$G$2)^2</f>
        <v>6.0851390806782817</v>
      </c>
      <c r="I41" s="5">
        <f>(Table2[[#This Row],[norm1]]-$F$3)^2+(Table2[[#This Row],[norm2]]-$G$3)^2</f>
        <v>4.7583239230318375</v>
      </c>
      <c r="J41" s="5">
        <f>(Table2[[#This Row],[norm1]]-$F$4)^2+(Table2[[#This Row],[norm2]]-$G$4)^2</f>
        <v>2.6985477746390798E-3</v>
      </c>
      <c r="K41" s="5">
        <f>MIN(Table2[[#This Row],[d c1]:[d c3]])</f>
        <v>2.6985477746390798E-3</v>
      </c>
      <c r="L41" s="2">
        <f>IF(Table2[[#This Row],[d c1]]=Table2[[#This Row],[min]],1,IF(Table2[[#This Row],[min]]=Table2[[#This Row],[d c2]],2,3))</f>
        <v>3</v>
      </c>
    </row>
    <row r="42" spans="2:12" x14ac:dyDescent="0.3">
      <c r="B42">
        <v>27</v>
      </c>
      <c r="C42">
        <v>2</v>
      </c>
      <c r="D42">
        <v>0.46073756650328995</v>
      </c>
      <c r="E42">
        <v>0.82373837005953243</v>
      </c>
      <c r="F42">
        <f>(Table2[[#This Row],[test 1]]-Table2[[#Totals],[test 1]])/$D$68</f>
        <v>-0.93447577204163934</v>
      </c>
      <c r="G42">
        <f>(Table2[[#This Row],[test 2]]-Table2[[#Totals],[test 2]])/$E$68</f>
        <v>0.98136284556352116</v>
      </c>
      <c r="H42" s="5">
        <f>(Table2[[#This Row],[norm1]]-$F$2)^2+(Table2[[#This Row],[norm2]]-$G$2)^2</f>
        <v>6.6450428158521309</v>
      </c>
      <c r="I42" s="5">
        <f>(Table2[[#This Row],[norm1]]-$F$3)^2+(Table2[[#This Row],[norm2]]-$G$3)^2</f>
        <v>3.9521653880416983</v>
      </c>
      <c r="J42" s="5">
        <f>(Table2[[#This Row],[norm1]]-$F$4)^2+(Table2[[#This Row],[norm2]]-$G$4)^2</f>
        <v>0.14655181021775332</v>
      </c>
      <c r="K42" s="5">
        <f>MIN(Table2[[#This Row],[d c1]:[d c3]])</f>
        <v>0.14655181021775332</v>
      </c>
      <c r="L42" s="2">
        <f>IF(Table2[[#This Row],[d c1]]=Table2[[#This Row],[min]],1,IF(Table2[[#This Row],[min]]=Table2[[#This Row],[d c2]],2,3))</f>
        <v>3</v>
      </c>
    </row>
    <row r="43" spans="2:12" x14ac:dyDescent="0.3">
      <c r="B43">
        <v>23</v>
      </c>
      <c r="C43">
        <v>2</v>
      </c>
      <c r="D43">
        <v>0.50763649835502267</v>
      </c>
      <c r="E43">
        <v>0.82795859242354508</v>
      </c>
      <c r="F43">
        <f>(Table2[[#This Row],[test 1]]-Table2[[#Totals],[test 1]])/$D$68</f>
        <v>-0.67086505522219764</v>
      </c>
      <c r="G43">
        <f>(Table2[[#This Row],[test 2]]-Table2[[#Totals],[test 2]])/$E$68</f>
        <v>1.0006404356364855</v>
      </c>
      <c r="H43" s="5">
        <f>(Table2[[#This Row],[norm1]]-$F$2)^2+(Table2[[#This Row],[norm2]]-$G$2)^2</f>
        <v>6.2225263843783551</v>
      </c>
      <c r="I43" s="5">
        <f>(Table2[[#This Row],[norm1]]-$F$3)^2+(Table2[[#This Row],[norm2]]-$G$3)^2</f>
        <v>3.0017206634152278</v>
      </c>
      <c r="J43" s="5">
        <f>(Table2[[#This Row],[norm1]]-$F$4)^2+(Table2[[#This Row],[norm2]]-$G$4)^2</f>
        <v>0.36458227645418512</v>
      </c>
      <c r="K43" s="5">
        <f>MIN(Table2[[#This Row],[d c1]:[d c3]])</f>
        <v>0.36458227645418512</v>
      </c>
      <c r="L43" s="2">
        <f>IF(Table2[[#This Row],[d c1]]=Table2[[#This Row],[min]],1,IF(Table2[[#This Row],[min]]=Table2[[#This Row],[d c2]],2,3))</f>
        <v>3</v>
      </c>
    </row>
    <row r="44" spans="2:12" x14ac:dyDescent="0.3">
      <c r="B44">
        <v>24</v>
      </c>
      <c r="C44">
        <v>2</v>
      </c>
      <c r="D44">
        <v>0.53727538154527454</v>
      </c>
      <c r="E44">
        <v>0.83692579610198692</v>
      </c>
      <c r="F44">
        <f>(Table2[[#This Row],[test 1]]-Table2[[#Totals],[test 1]])/$D$68</f>
        <v>-0.50427006179653533</v>
      </c>
      <c r="G44">
        <f>(Table2[[#This Row],[test 2]]-Table2[[#Totals],[test 2]])/$E$68</f>
        <v>1.0416018025274507</v>
      </c>
      <c r="H44" s="5">
        <f>(Table2[[#This Row],[norm1]]-$F$2)^2+(Table2[[#This Row],[norm2]]-$G$2)^2</f>
        <v>6.1642671794295971</v>
      </c>
      <c r="I44" s="5">
        <f>(Table2[[#This Row],[norm1]]-$F$3)^2+(Table2[[#This Row],[norm2]]-$G$3)^2</f>
        <v>2.4949974278339466</v>
      </c>
      <c r="J44" s="5">
        <f>(Table2[[#This Row],[norm1]]-$F$4)^2+(Table2[[#This Row],[norm2]]-$G$4)^2</f>
        <v>0.59320873472645208</v>
      </c>
      <c r="K44" s="5">
        <f>MIN(Table2[[#This Row],[d c1]:[d c3]])</f>
        <v>0.59320873472645208</v>
      </c>
      <c r="L44" s="2">
        <f>IF(Table2[[#This Row],[d c1]]=Table2[[#This Row],[min]],1,IF(Table2[[#This Row],[min]]=Table2[[#This Row],[d c2]],2,3))</f>
        <v>3</v>
      </c>
    </row>
    <row r="45" spans="2:12" x14ac:dyDescent="0.3">
      <c r="B45">
        <v>30</v>
      </c>
      <c r="C45">
        <v>2</v>
      </c>
      <c r="D45">
        <v>0.54712941702497142</v>
      </c>
      <c r="E45">
        <v>0.85100840798752342</v>
      </c>
      <c r="F45">
        <f>(Table2[[#This Row],[test 1]]-Table2[[#Totals],[test 1]])/$D$68</f>
        <v>-0.44888224689748168</v>
      </c>
      <c r="G45">
        <f>(Table2[[#This Row],[test 2]]-Table2[[#Totals],[test 2]])/$E$68</f>
        <v>1.1059298866116032</v>
      </c>
      <c r="H45" s="5">
        <f>(Table2[[#This Row],[norm1]]-$F$2)^2+(Table2[[#This Row],[norm2]]-$G$2)^2</f>
        <v>6.4042349354501056</v>
      </c>
      <c r="I45" s="5">
        <f>(Table2[[#This Row],[norm1]]-$F$3)^2+(Table2[[#This Row],[norm2]]-$G$3)^2</f>
        <v>2.3835304699283384</v>
      </c>
      <c r="J45" s="5">
        <f>(Table2[[#This Row],[norm1]]-$F$4)^2+(Table2[[#This Row],[norm2]]-$G$4)^2</f>
        <v>0.72076856495236541</v>
      </c>
      <c r="K45" s="5">
        <f>MIN(Table2[[#This Row],[d c1]:[d c3]])</f>
        <v>0.72076856495236541</v>
      </c>
      <c r="L45" s="2">
        <f>IF(Table2[[#This Row],[d c1]]=Table2[[#This Row],[min]],1,IF(Table2[[#This Row],[min]]=Table2[[#This Row],[d c2]],2,3))</f>
        <v>3</v>
      </c>
    </row>
    <row r="46" spans="2:12" x14ac:dyDescent="0.3">
      <c r="B46">
        <v>35</v>
      </c>
      <c r="C46">
        <v>2</v>
      </c>
      <c r="D46">
        <v>0.58847315055144389</v>
      </c>
      <c r="E46">
        <v>0.88255744530246738</v>
      </c>
      <c r="F46">
        <f>(Table2[[#This Row],[test 1]]-Table2[[#Totals],[test 1]])/$D$68</f>
        <v>-0.21649633104420346</v>
      </c>
      <c r="G46">
        <f>(Table2[[#This Row],[test 2]]-Table2[[#Totals],[test 2]])/$E$68</f>
        <v>1.2500430058018124</v>
      </c>
      <c r="H46" s="5">
        <f>(Table2[[#This Row],[norm1]]-$F$2)^2+(Table2[[#This Row],[norm2]]-$G$2)^2</f>
        <v>6.8987423364508906</v>
      </c>
      <c r="I46" s="5">
        <f>(Table2[[#This Row],[norm1]]-$F$3)^2+(Table2[[#This Row],[norm2]]-$G$3)^2</f>
        <v>1.9054322619468291</v>
      </c>
      <c r="J46" s="5">
        <f>(Table2[[#This Row],[norm1]]-$F$4)^2+(Table2[[#This Row],[norm2]]-$G$4)^2</f>
        <v>1.2590650136393902</v>
      </c>
      <c r="K46" s="5">
        <f>MIN(Table2[[#This Row],[d c1]:[d c3]])</f>
        <v>1.2590650136393902</v>
      </c>
      <c r="L46" s="2">
        <f>IF(Table2[[#This Row],[d c1]]=Table2[[#This Row],[min]],1,IF(Table2[[#This Row],[min]]=Table2[[#This Row],[d c2]],2,3))</f>
        <v>3</v>
      </c>
    </row>
    <row r="47" spans="2:12" x14ac:dyDescent="0.3">
      <c r="B47">
        <v>57</v>
      </c>
      <c r="C47">
        <v>3</v>
      </c>
      <c r="D47">
        <v>0.51684518071061247</v>
      </c>
      <c r="E47">
        <v>0.30485933324255921</v>
      </c>
      <c r="F47">
        <f>(Table2[[#This Row],[test 1]]-Table2[[#Totals],[test 1]])/$D$68</f>
        <v>-0.61910465768491585</v>
      </c>
      <c r="G47">
        <f>(Table2[[#This Row],[test 2]]-Table2[[#Totals],[test 2]])/$E$68</f>
        <v>-1.3888291742952088</v>
      </c>
      <c r="H47" s="5">
        <f>(Table2[[#This Row],[norm1]]-$F$2)^2+(Table2[[#This Row],[norm2]]-$G$2)^2</f>
        <v>0.62400521040994139</v>
      </c>
      <c r="I47" s="5">
        <f>(Table2[[#This Row],[norm1]]-$F$3)^2+(Table2[[#This Row],[norm2]]-$G$3)^2</f>
        <v>6.8487388221074408</v>
      </c>
      <c r="J47" s="5">
        <f>(Table2[[#This Row],[norm1]]-$F$4)^2+(Table2[[#This Row],[norm2]]-$G$4)^2</f>
        <v>4.6984742373250015</v>
      </c>
      <c r="K47" s="5">
        <f>MIN(Table2[[#This Row],[d c1]:[d c3]])</f>
        <v>0.62400521040994139</v>
      </c>
      <c r="L47" s="2">
        <f>IF(Table2[[#This Row],[d c1]]=Table2[[#This Row],[min]],1,IF(Table2[[#This Row],[min]]=Table2[[#This Row],[d c2]],2,3))</f>
        <v>1</v>
      </c>
    </row>
    <row r="48" spans="2:12" x14ac:dyDescent="0.3">
      <c r="B48">
        <v>47</v>
      </c>
      <c r="C48">
        <v>3</v>
      </c>
      <c r="D48">
        <v>0.56285401556157799</v>
      </c>
      <c r="E48">
        <v>0.24689161843599655</v>
      </c>
      <c r="F48">
        <f>(Table2[[#This Row],[test 1]]-Table2[[#Totals],[test 1]])/$D$68</f>
        <v>-0.36049702087490537</v>
      </c>
      <c r="G48">
        <f>(Table2[[#This Row],[test 2]]-Table2[[#Totals],[test 2]])/$E$68</f>
        <v>-1.6536203978659259</v>
      </c>
      <c r="H48" s="5">
        <f>(Table2[[#This Row],[norm1]]-$F$2)^2+(Table2[[#This Row],[norm2]]-$G$2)^2</f>
        <v>0.37462825262042204</v>
      </c>
      <c r="I48" s="5">
        <f>(Table2[[#This Row],[norm1]]-$F$3)^2+(Table2[[#This Row],[norm2]]-$G$3)^2</f>
        <v>7.2134412010777549</v>
      </c>
      <c r="J48" s="5">
        <f>(Table2[[#This Row],[norm1]]-$F$4)^2+(Table2[[#This Row],[norm2]]-$G$4)^2</f>
        <v>6.2399931120481034</v>
      </c>
      <c r="K48" s="5">
        <f>MIN(Table2[[#This Row],[d c1]:[d c3]])</f>
        <v>0.37462825262042204</v>
      </c>
      <c r="L48" s="2">
        <f>IF(Table2[[#This Row],[d c1]]=Table2[[#This Row],[min]],1,IF(Table2[[#This Row],[min]]=Table2[[#This Row],[d c2]],2,3))</f>
        <v>1</v>
      </c>
    </row>
    <row r="49" spans="2:12" x14ac:dyDescent="0.3">
      <c r="B49">
        <v>46</v>
      </c>
      <c r="C49">
        <v>3</v>
      </c>
      <c r="D49">
        <v>0.56763987401352423</v>
      </c>
      <c r="E49">
        <v>0.25081408951962592</v>
      </c>
      <c r="F49">
        <f>(Table2[[#This Row],[test 1]]-Table2[[#Totals],[test 1]])/$D$68</f>
        <v>-0.33359654516466125</v>
      </c>
      <c r="G49">
        <f>(Table2[[#This Row],[test 2]]-Table2[[#Totals],[test 2]])/$E$68</f>
        <v>-1.6357029084302825</v>
      </c>
      <c r="H49" s="5">
        <f>(Table2[[#This Row],[norm1]]-$F$2)^2+(Table2[[#This Row],[norm2]]-$G$2)^2</f>
        <v>0.33618978719936549</v>
      </c>
      <c r="I49" s="5">
        <f>(Table2[[#This Row],[norm1]]-$F$3)^2+(Table2[[#This Row],[norm2]]-$G$3)^2</f>
        <v>7.0574872690229711</v>
      </c>
      <c r="J49" s="5">
        <f>(Table2[[#This Row],[norm1]]-$F$4)^2+(Table2[[#This Row],[norm2]]-$G$4)^2</f>
        <v>6.2015618819503882</v>
      </c>
      <c r="K49" s="5">
        <f>MIN(Table2[[#This Row],[d c1]:[d c3]])</f>
        <v>0.33618978719936549</v>
      </c>
      <c r="L49" s="2">
        <f>IF(Table2[[#This Row],[d c1]]=Table2[[#This Row],[min]],1,IF(Table2[[#This Row],[min]]=Table2[[#This Row],[d c2]],2,3))</f>
        <v>1</v>
      </c>
    </row>
    <row r="50" spans="2:12" x14ac:dyDescent="0.3">
      <c r="B50">
        <v>48</v>
      </c>
      <c r="C50">
        <v>3</v>
      </c>
      <c r="D50">
        <v>0.57921110475930537</v>
      </c>
      <c r="E50">
        <v>0.23575143120364556</v>
      </c>
      <c r="F50">
        <f>(Table2[[#This Row],[test 1]]-Table2[[#Totals],[test 1]])/$D$68</f>
        <v>-0.26855667515180431</v>
      </c>
      <c r="G50">
        <f>(Table2[[#This Row],[test 2]]-Table2[[#Totals],[test 2]])/$E$68</f>
        <v>-1.7045077550423233</v>
      </c>
      <c r="H50" s="5">
        <f>(Table2[[#This Row],[norm1]]-$F$2)^2+(Table2[[#This Row],[norm2]]-$G$2)^2</f>
        <v>0.31927387328848356</v>
      </c>
      <c r="I50" s="5">
        <f>(Table2[[#This Row],[norm1]]-$F$3)^2+(Table2[[#This Row],[norm2]]-$G$3)^2</f>
        <v>7.2038296445414876</v>
      </c>
      <c r="J50" s="5">
        <f>(Table2[[#This Row],[norm1]]-$F$4)^2+(Table2[[#This Row],[norm2]]-$G$4)^2</f>
        <v>6.6441115387003116</v>
      </c>
      <c r="K50" s="5">
        <f>MIN(Table2[[#This Row],[d c1]:[d c3]])</f>
        <v>0.31927387328848356</v>
      </c>
      <c r="L50" s="2">
        <f>IF(Table2[[#This Row],[d c1]]=Table2[[#This Row],[min]],1,IF(Table2[[#This Row],[min]]=Table2[[#This Row],[d c2]],2,3))</f>
        <v>1</v>
      </c>
    </row>
    <row r="51" spans="2:12" x14ac:dyDescent="0.3">
      <c r="B51">
        <v>56</v>
      </c>
      <c r="C51">
        <v>3</v>
      </c>
      <c r="D51">
        <v>0.591686942629293</v>
      </c>
      <c r="E51">
        <v>0.466954962967989</v>
      </c>
      <c r="F51">
        <f>(Table2[[#This Row],[test 1]]-Table2[[#Totals],[test 1]])/$D$68</f>
        <v>-0.19843216625621274</v>
      </c>
      <c r="G51">
        <f>(Table2[[#This Row],[test 2]]-Table2[[#Totals],[test 2]])/$E$68</f>
        <v>-0.64839115161843364</v>
      </c>
      <c r="H51" s="5">
        <f>(Table2[[#This Row],[norm1]]-$F$2)^2+(Table2[[#This Row],[norm2]]-$G$2)^2</f>
        <v>0.62495162125987469</v>
      </c>
      <c r="I51" s="5">
        <f>(Table2[[#This Row],[norm1]]-$F$3)^2+(Table2[[#This Row],[norm2]]-$G$3)^2</f>
        <v>3.1755770444778806</v>
      </c>
      <c r="J51" s="5">
        <f>(Table2[[#This Row],[norm1]]-$F$4)^2+(Table2[[#This Row],[norm2]]-$G$4)^2</f>
        <v>2.8136367796352113</v>
      </c>
      <c r="K51" s="5">
        <f>MIN(Table2[[#This Row],[d c1]:[d c3]])</f>
        <v>0.62495162125987469</v>
      </c>
      <c r="L51" s="2">
        <f>IF(Table2[[#This Row],[d c1]]=Table2[[#This Row],[min]],1,IF(Table2[[#This Row],[min]]=Table2[[#This Row],[d c2]],2,3))</f>
        <v>1</v>
      </c>
    </row>
    <row r="52" spans="2:12" x14ac:dyDescent="0.3">
      <c r="B52">
        <v>59</v>
      </c>
      <c r="C52">
        <v>3</v>
      </c>
      <c r="D52">
        <v>0.61335726840047566</v>
      </c>
      <c r="E52">
        <v>0.3669648307478145</v>
      </c>
      <c r="F52">
        <f>(Table2[[#This Row],[test 1]]-Table2[[#Totals],[test 1]])/$D$68</f>
        <v>-7.6627044375996017E-2</v>
      </c>
      <c r="G52">
        <f>(Table2[[#This Row],[test 2]]-Table2[[#Totals],[test 2]])/$E$68</f>
        <v>-1.1051369375085536</v>
      </c>
      <c r="H52" s="5">
        <f>(Table2[[#This Row],[norm1]]-$F$2)^2+(Table2[[#This Row],[norm2]]-$G$2)^2</f>
        <v>0.11966992861609818</v>
      </c>
      <c r="I52" s="5">
        <f>(Table2[[#This Row],[norm1]]-$F$3)^2+(Table2[[#This Row],[norm2]]-$G$3)^2</f>
        <v>4.2843369017537931</v>
      </c>
      <c r="J52" s="5">
        <f>(Table2[[#This Row],[norm1]]-$F$4)^2+(Table2[[#This Row],[norm2]]-$G$4)^2</f>
        <v>4.5123975970894348</v>
      </c>
      <c r="K52" s="5">
        <f>MIN(Table2[[#This Row],[d c1]:[d c3]])</f>
        <v>0.11966992861609818</v>
      </c>
      <c r="L52" s="2">
        <f>IF(Table2[[#This Row],[d c1]]=Table2[[#This Row],[min]],1,IF(Table2[[#This Row],[min]]=Table2[[#This Row],[d c2]],2,3))</f>
        <v>1</v>
      </c>
    </row>
    <row r="53" spans="2:12" x14ac:dyDescent="0.3">
      <c r="B53">
        <v>49</v>
      </c>
      <c r="C53">
        <v>3</v>
      </c>
      <c r="D53">
        <v>0.61507506506510468</v>
      </c>
      <c r="E53">
        <v>0.4179179487197231</v>
      </c>
      <c r="F53">
        <f>(Table2[[#This Row],[test 1]]-Table2[[#Totals],[test 1]])/$D$68</f>
        <v>-6.6971608905855989E-2</v>
      </c>
      <c r="G53">
        <f>(Table2[[#This Row],[test 2]]-Table2[[#Totals],[test 2]])/$E$68</f>
        <v>-0.87238775121499057</v>
      </c>
      <c r="H53" s="5">
        <f>(Table2[[#This Row],[norm1]]-$F$2)^2+(Table2[[#This Row],[norm2]]-$G$2)^2</f>
        <v>0.28220328278127776</v>
      </c>
      <c r="I53" s="5">
        <f>(Table2[[#This Row],[norm1]]-$F$3)^2+(Table2[[#This Row],[norm2]]-$G$3)^2</f>
        <v>3.5016706631673498</v>
      </c>
      <c r="J53" s="5">
        <f>(Table2[[#This Row],[norm1]]-$F$4)^2+(Table2[[#This Row],[norm2]]-$G$4)^2</f>
        <v>3.7475690204982839</v>
      </c>
      <c r="K53" s="5">
        <f>MIN(Table2[[#This Row],[d c1]:[d c3]])</f>
        <v>0.28220328278127776</v>
      </c>
      <c r="L53" s="2">
        <f>IF(Table2[[#This Row],[d c1]]=Table2[[#This Row],[min]],1,IF(Table2[[#This Row],[min]]=Table2[[#This Row],[d c2]],2,3))</f>
        <v>1</v>
      </c>
    </row>
    <row r="54" spans="2:12" x14ac:dyDescent="0.3">
      <c r="B54">
        <v>60</v>
      </c>
      <c r="C54">
        <v>3</v>
      </c>
      <c r="D54">
        <v>0.61680394877817879</v>
      </c>
      <c r="E54">
        <v>0.24967123177457581</v>
      </c>
      <c r="F54">
        <f>(Table2[[#This Row],[test 1]]-Table2[[#Totals],[test 1]])/$D$68</f>
        <v>-5.7253855069974394E-2</v>
      </c>
      <c r="G54">
        <f>(Table2[[#This Row],[test 2]]-Table2[[#Totals],[test 2]])/$E$68</f>
        <v>-1.6409233781639767</v>
      </c>
      <c r="H54" s="5">
        <f>(Table2[[#This Row],[norm1]]-$F$2)^2+(Table2[[#This Row],[norm2]]-$G$2)^2</f>
        <v>0.13737983393600017</v>
      </c>
      <c r="I54" s="5">
        <f>(Table2[[#This Row],[norm1]]-$F$3)^2+(Table2[[#This Row],[norm2]]-$G$3)^2</f>
        <v>6.4067143830611482</v>
      </c>
      <c r="J54" s="5">
        <f>(Table2[[#This Row],[norm1]]-$F$4)^2+(Table2[[#This Row],[norm2]]-$G$4)^2</f>
        <v>6.778435063011556</v>
      </c>
      <c r="K54" s="5">
        <f>MIN(Table2[[#This Row],[d c1]:[d c3]])</f>
        <v>0.13737983393600017</v>
      </c>
      <c r="L54" s="2">
        <f>IF(Table2[[#This Row],[d c1]]=Table2[[#This Row],[min]],1,IF(Table2[[#This Row],[min]]=Table2[[#This Row],[d c2]],2,3))</f>
        <v>1</v>
      </c>
    </row>
    <row r="55" spans="2:12" x14ac:dyDescent="0.3">
      <c r="B55">
        <v>42</v>
      </c>
      <c r="C55">
        <v>3</v>
      </c>
      <c r="D55">
        <v>0.62271503778090698</v>
      </c>
      <c r="E55">
        <v>0.33030047884957769</v>
      </c>
      <c r="F55">
        <f>(Table2[[#This Row],[test 1]]-Table2[[#Totals],[test 1]])/$D$68</f>
        <v>-2.402865467268377E-2</v>
      </c>
      <c r="G55">
        <f>(Table2[[#This Row],[test 2]]-Table2[[#Totals],[test 2]])/$E$68</f>
        <v>-1.2726163462269797</v>
      </c>
      <c r="H55" s="5">
        <f>(Table2[[#This Row],[norm1]]-$F$2)^2+(Table2[[#This Row],[norm2]]-$G$2)^2</f>
        <v>4.3234696134228388E-2</v>
      </c>
      <c r="I55" s="5">
        <f>(Table2[[#This Row],[norm1]]-$F$3)^2+(Table2[[#This Row],[norm2]]-$G$3)^2</f>
        <v>4.7861621360386293</v>
      </c>
      <c r="J55" s="5">
        <f>(Table2[[#This Row],[norm1]]-$F$4)^2+(Table2[[#This Row],[norm2]]-$G$4)^2</f>
        <v>5.2657988004381329</v>
      </c>
      <c r="K55" s="5">
        <f>MIN(Table2[[#This Row],[d c1]:[d c3]])</f>
        <v>4.3234696134228388E-2</v>
      </c>
      <c r="L55" s="2">
        <f>IF(Table2[[#This Row],[d c1]]=Table2[[#This Row],[min]],1,IF(Table2[[#This Row],[min]]=Table2[[#This Row],[d c2]],2,3))</f>
        <v>1</v>
      </c>
    </row>
    <row r="56" spans="2:12" x14ac:dyDescent="0.3">
      <c r="B56">
        <v>52</v>
      </c>
      <c r="C56">
        <v>3</v>
      </c>
      <c r="D56">
        <v>0.62295225852469127</v>
      </c>
      <c r="E56">
        <v>0.21937623330943934</v>
      </c>
      <c r="F56">
        <f>(Table2[[#This Row],[test 1]]-Table2[[#Totals],[test 1]])/$D$68</f>
        <v>-2.2695278242893961E-2</v>
      </c>
      <c r="G56">
        <f>(Table2[[#This Row],[test 2]]-Table2[[#Totals],[test 2]])/$E$68</f>
        <v>-1.779308162494794</v>
      </c>
      <c r="H56" s="5">
        <f>(Table2[[#This Row],[norm1]]-$F$2)^2+(Table2[[#This Row],[norm2]]-$G$2)^2</f>
        <v>0.2231206048569444</v>
      </c>
      <c r="I56" s="5">
        <f>(Table2[[#This Row],[norm1]]-$F$3)^2+(Table2[[#This Row],[norm2]]-$G$3)^2</f>
        <v>6.9854908990744509</v>
      </c>
      <c r="J56" s="5">
        <f>(Table2[[#This Row],[norm1]]-$F$4)^2+(Table2[[#This Row],[norm2]]-$G$4)^2</f>
        <v>7.5255530511594078</v>
      </c>
      <c r="K56" s="5">
        <f>MIN(Table2[[#This Row],[d c1]:[d c3]])</f>
        <v>0.2231206048569444</v>
      </c>
      <c r="L56" s="2">
        <f>IF(Table2[[#This Row],[d c1]]=Table2[[#This Row],[min]],1,IF(Table2[[#This Row],[min]]=Table2[[#This Row],[d c2]],2,3))</f>
        <v>1</v>
      </c>
    </row>
    <row r="57" spans="2:12" x14ac:dyDescent="0.3">
      <c r="B57">
        <v>55</v>
      </c>
      <c r="C57">
        <v>3</v>
      </c>
      <c r="D57">
        <v>0.64668993198990443</v>
      </c>
      <c r="E57">
        <v>0.34573764249352745</v>
      </c>
      <c r="F57">
        <f>(Table2[[#This Row],[test 1]]-Table2[[#Totals],[test 1]])/$D$68</f>
        <v>0.1107300444824357</v>
      </c>
      <c r="G57">
        <f>(Table2[[#This Row],[test 2]]-Table2[[#Totals],[test 2]])/$E$68</f>
        <v>-1.2021007935027919</v>
      </c>
      <c r="H57" s="5">
        <f>(Table2[[#This Row],[norm1]]-$F$2)^2+(Table2[[#This Row],[norm2]]-$G$2)^2</f>
        <v>2.4756682883565591E-2</v>
      </c>
      <c r="I57" s="5">
        <f>(Table2[[#This Row],[norm1]]-$F$3)^2+(Table2[[#This Row],[norm2]]-$G$3)^2</f>
        <v>4.2557660060773319</v>
      </c>
      <c r="J57" s="5">
        <f>(Table2[[#This Row],[norm1]]-$F$4)^2+(Table2[[#This Row],[norm2]]-$G$4)^2</f>
        <v>5.3262059163746862</v>
      </c>
      <c r="K57" s="5">
        <f>MIN(Table2[[#This Row],[d c1]:[d c3]])</f>
        <v>2.4756682883565591E-2</v>
      </c>
      <c r="L57" s="2">
        <f>IF(Table2[[#This Row],[d c1]]=Table2[[#This Row],[min]],1,IF(Table2[[#This Row],[min]]=Table2[[#This Row],[d c2]],2,3))</f>
        <v>1</v>
      </c>
    </row>
    <row r="58" spans="2:12" x14ac:dyDescent="0.3">
      <c r="B58">
        <v>53</v>
      </c>
      <c r="C58">
        <v>3</v>
      </c>
      <c r="D58">
        <v>0.65283236822346713</v>
      </c>
      <c r="E58">
        <v>0.24875462336345527</v>
      </c>
      <c r="F58">
        <f>(Table2[[#This Row],[test 1]]-Table2[[#Totals],[test 1]])/$D$68</f>
        <v>0.14525560731755924</v>
      </c>
      <c r="G58">
        <f>(Table2[[#This Row],[test 2]]-Table2[[#Totals],[test 2]])/$E$68</f>
        <v>-1.6451103616171927</v>
      </c>
      <c r="H58" s="5">
        <f>(Table2[[#This Row],[norm1]]-$F$2)^2+(Table2[[#This Row],[norm2]]-$G$2)^2</f>
        <v>8.890922766393633E-2</v>
      </c>
      <c r="I58" s="5">
        <f>(Table2[[#This Row],[norm1]]-$F$3)^2+(Table2[[#This Row],[norm2]]-$G$3)^2</f>
        <v>6.0284779585762109</v>
      </c>
      <c r="J58" s="5">
        <f>(Table2[[#This Row],[norm1]]-$F$4)^2+(Table2[[#This Row],[norm2]]-$G$4)^2</f>
        <v>7.2998811506485364</v>
      </c>
      <c r="K58" s="5">
        <f>MIN(Table2[[#This Row],[d c1]:[d c3]])</f>
        <v>8.890922766393633E-2</v>
      </c>
      <c r="L58" s="2">
        <f>IF(Table2[[#This Row],[d c1]]=Table2[[#This Row],[min]],1,IF(Table2[[#This Row],[min]]=Table2[[#This Row],[d c2]],2,3))</f>
        <v>1</v>
      </c>
    </row>
    <row r="59" spans="2:12" x14ac:dyDescent="0.3">
      <c r="B59">
        <v>43</v>
      </c>
      <c r="C59">
        <v>3</v>
      </c>
      <c r="D59">
        <v>0.68486622013132892</v>
      </c>
      <c r="E59">
        <v>0.22254406461916851</v>
      </c>
      <c r="F59">
        <f>(Table2[[#This Row],[test 1]]-Table2[[#Totals],[test 1]])/$D$68</f>
        <v>0.32531230222514906</v>
      </c>
      <c r="G59">
        <f>(Table2[[#This Row],[test 2]]-Table2[[#Totals],[test 2]])/$E$68</f>
        <v>-1.7648377985798469</v>
      </c>
      <c r="H59" s="5">
        <f>(Table2[[#This Row],[norm1]]-$F$2)^2+(Table2[[#This Row],[norm2]]-$G$2)^2</f>
        <v>0.19799194683754595</v>
      </c>
      <c r="I59" s="5">
        <f>(Table2[[#This Row],[norm1]]-$F$3)^2+(Table2[[#This Row],[norm2]]-$G$3)^2</f>
        <v>6.3072209788186786</v>
      </c>
      <c r="J59" s="5">
        <f>(Table2[[#This Row],[norm1]]-$F$4)^2+(Table2[[#This Row],[norm2]]-$G$4)^2</f>
        <v>8.3910350607179822</v>
      </c>
      <c r="K59" s="5">
        <f>MIN(Table2[[#This Row],[d c1]:[d c3]])</f>
        <v>0.19799194683754595</v>
      </c>
      <c r="L59" s="2">
        <f>IF(Table2[[#This Row],[d c1]]=Table2[[#This Row],[min]],1,IF(Table2[[#This Row],[min]]=Table2[[#This Row],[d c2]],2,3))</f>
        <v>1</v>
      </c>
    </row>
    <row r="60" spans="2:12" x14ac:dyDescent="0.3">
      <c r="B60">
        <v>50</v>
      </c>
      <c r="C60">
        <v>3</v>
      </c>
      <c r="D60">
        <v>0.69705439536603175</v>
      </c>
      <c r="E60">
        <v>0.40611057646306581</v>
      </c>
      <c r="F60">
        <f>(Table2[[#This Row],[test 1]]-Table2[[#Totals],[test 1]])/$D$68</f>
        <v>0.39381990961583374</v>
      </c>
      <c r="G60">
        <f>(Table2[[#This Row],[test 2]]-Table2[[#Totals],[test 2]])/$E$68</f>
        <v>-0.92632274860842356</v>
      </c>
      <c r="H60" s="5">
        <f>(Table2[[#This Row],[norm1]]-$F$2)^2+(Table2[[#This Row],[norm2]]-$G$2)^2</f>
        <v>0.22795974894064522</v>
      </c>
      <c r="I60" s="5">
        <f>(Table2[[#This Row],[norm1]]-$F$3)^2+(Table2[[#This Row],[norm2]]-$G$3)^2</f>
        <v>2.8742651861754567</v>
      </c>
      <c r="J60" s="5">
        <f>(Table2[[#This Row],[norm1]]-$F$4)^2+(Table2[[#This Row],[norm2]]-$G$4)^2</f>
        <v>5.1720846878129798</v>
      </c>
      <c r="K60" s="5">
        <f>MIN(Table2[[#This Row],[d c1]:[d c3]])</f>
        <v>0.22795974894064522</v>
      </c>
      <c r="L60" s="2">
        <f>IF(Table2[[#This Row],[d c1]]=Table2[[#This Row],[min]],1,IF(Table2[[#This Row],[min]]=Table2[[#This Row],[d c2]],2,3))</f>
        <v>1</v>
      </c>
    </row>
    <row r="61" spans="2:12" x14ac:dyDescent="0.3">
      <c r="B61">
        <v>44</v>
      </c>
      <c r="C61">
        <v>3</v>
      </c>
      <c r="D61">
        <v>0.69896630263033233</v>
      </c>
      <c r="E61">
        <v>0.31459277599274477</v>
      </c>
      <c r="F61">
        <f>(Table2[[#This Row],[test 1]]-Table2[[#Totals],[test 1]])/$D$68</f>
        <v>0.40456640691406487</v>
      </c>
      <c r="G61">
        <f>(Table2[[#This Row],[test 2]]-Table2[[#Totals],[test 2]])/$E$68</f>
        <v>-1.3443676973510568</v>
      </c>
      <c r="H61" s="5">
        <f>(Table2[[#This Row],[norm1]]-$F$2)^2+(Table2[[#This Row],[norm2]]-$G$2)^2</f>
        <v>5.5139054036416245E-2</v>
      </c>
      <c r="I61" s="5">
        <f>(Table2[[#This Row],[norm1]]-$F$3)^2+(Table2[[#This Row],[norm2]]-$G$3)^2</f>
        <v>4.3510773399114449</v>
      </c>
      <c r="J61" s="5">
        <f>(Table2[[#This Row],[norm1]]-$F$4)^2+(Table2[[#This Row],[norm2]]-$G$4)^2</f>
        <v>6.7415850544392644</v>
      </c>
      <c r="K61" s="5">
        <f>MIN(Table2[[#This Row],[d c1]:[d c3]])</f>
        <v>5.5139054036416245E-2</v>
      </c>
      <c r="L61" s="2">
        <f>IF(Table2[[#This Row],[d c1]]=Table2[[#This Row],[min]],1,IF(Table2[[#This Row],[min]]=Table2[[#This Row],[d c2]],2,3))</f>
        <v>1</v>
      </c>
    </row>
    <row r="62" spans="2:12" x14ac:dyDescent="0.3">
      <c r="B62">
        <v>51</v>
      </c>
      <c r="C62">
        <v>3</v>
      </c>
      <c r="D62">
        <v>0.71844737128213043</v>
      </c>
      <c r="E62">
        <v>0.50889809070055725</v>
      </c>
      <c r="F62">
        <f>(Table2[[#This Row],[test 1]]-Table2[[#Totals],[test 1]])/$D$68</f>
        <v>0.51406609633011535</v>
      </c>
      <c r="G62">
        <f>(Table2[[#This Row],[test 2]]-Table2[[#Totals],[test 2]])/$E$68</f>
        <v>-0.45679877731575935</v>
      </c>
      <c r="H62" s="5">
        <f>(Table2[[#This Row],[norm1]]-$F$2)^2+(Table2[[#This Row],[norm2]]-$G$2)^2</f>
        <v>0.91267477273588704</v>
      </c>
      <c r="I62" s="5">
        <f>(Table2[[#This Row],[norm1]]-$F$3)^2+(Table2[[#This Row],[norm2]]-$G$3)^2</f>
        <v>1.4798291431464363</v>
      </c>
      <c r="J62" s="5">
        <f>(Table2[[#This Row],[norm1]]-$F$4)^2+(Table2[[#This Row],[norm2]]-$G$4)^2</f>
        <v>4.261088649328177</v>
      </c>
      <c r="K62" s="5">
        <f>MIN(Table2[[#This Row],[d c1]:[d c3]])</f>
        <v>0.91267477273588704</v>
      </c>
      <c r="L62" s="2">
        <f>IF(Table2[[#This Row],[d c1]]=Table2[[#This Row],[min]],1,IF(Table2[[#This Row],[min]]=Table2[[#This Row],[d c2]],2,3))</f>
        <v>1</v>
      </c>
    </row>
    <row r="63" spans="2:12" x14ac:dyDescent="0.3">
      <c r="B63">
        <v>41</v>
      </c>
      <c r="C63">
        <v>3</v>
      </c>
      <c r="D63">
        <v>0.72571093004444254</v>
      </c>
      <c r="E63">
        <v>0.33576458445450735</v>
      </c>
      <c r="F63">
        <f>(Table2[[#This Row],[test 1]]-Table2[[#Totals],[test 1]])/$D$68</f>
        <v>0.55489329337687476</v>
      </c>
      <c r="G63">
        <f>(Table2[[#This Row],[test 2]]-Table2[[#Totals],[test 2]])/$E$68</f>
        <v>-1.2476568111879145</v>
      </c>
      <c r="H63" s="5">
        <f>(Table2[[#This Row],[norm1]]-$F$2)^2+(Table2[[#This Row],[norm2]]-$G$2)^2</f>
        <v>0.15837237241296176</v>
      </c>
      <c r="I63" s="5">
        <f>(Table2[[#This Row],[norm1]]-$F$3)^2+(Table2[[#This Row],[norm2]]-$G$3)^2</f>
        <v>3.8112364250948101</v>
      </c>
      <c r="J63" s="5">
        <f>(Table2[[#This Row],[norm1]]-$F$4)^2+(Table2[[#This Row],[norm2]]-$G$4)^2</f>
        <v>6.8588592392133183</v>
      </c>
      <c r="K63" s="5">
        <f>MIN(Table2[[#This Row],[d c1]:[d c3]])</f>
        <v>0.15837237241296176</v>
      </c>
      <c r="L63" s="2">
        <f>IF(Table2[[#This Row],[d c1]]=Table2[[#This Row],[min]],1,IF(Table2[[#This Row],[min]]=Table2[[#This Row],[d c2]],2,3))</f>
        <v>1</v>
      </c>
    </row>
    <row r="64" spans="2:12" x14ac:dyDescent="0.3">
      <c r="B64">
        <v>45</v>
      </c>
      <c r="C64">
        <v>3</v>
      </c>
      <c r="D64">
        <v>0.72671144397326559</v>
      </c>
      <c r="E64">
        <v>0.14862071629577991</v>
      </c>
      <c r="F64">
        <f>(Table2[[#This Row],[test 1]]-Table2[[#Totals],[test 1]])/$D$68</f>
        <v>0.56051700768232404</v>
      </c>
      <c r="G64">
        <f>(Table2[[#This Row],[test 2]]-Table2[[#Totals],[test 2]])/$E$68</f>
        <v>-2.1025128978711227</v>
      </c>
      <c r="H64" s="5">
        <f>(Table2[[#This Row],[norm1]]-$F$2)^2+(Table2[[#This Row],[norm2]]-$G$2)^2</f>
        <v>0.72205257007340518</v>
      </c>
      <c r="I64" s="5">
        <f>(Table2[[#This Row],[norm1]]-$F$3)^2+(Table2[[#This Row],[norm2]]-$G$3)^2</f>
        <v>7.7762109404098005</v>
      </c>
      <c r="J64" s="5">
        <f>(Table2[[#This Row],[norm1]]-$F$4)^2+(Table2[[#This Row],[norm2]]-$G$4)^2</f>
        <v>10.94076218874153</v>
      </c>
      <c r="K64" s="5">
        <f>MIN(Table2[[#This Row],[d c1]:[d c3]])</f>
        <v>0.72205257007340518</v>
      </c>
      <c r="L64" s="2">
        <f>IF(Table2[[#This Row],[d c1]]=Table2[[#This Row],[min]],1,IF(Table2[[#This Row],[min]]=Table2[[#This Row],[d c2]],2,3))</f>
        <v>1</v>
      </c>
    </row>
    <row r="65" spans="2:12" x14ac:dyDescent="0.3">
      <c r="B65">
        <v>54</v>
      </c>
      <c r="C65">
        <v>3</v>
      </c>
      <c r="D65">
        <v>0.75992946592915955</v>
      </c>
      <c r="E65">
        <v>0.29897003382729126</v>
      </c>
      <c r="F65">
        <f>(Table2[[#This Row],[test 1]]-Table2[[#Totals],[test 1]])/$D$68</f>
        <v>0.74722971591202414</v>
      </c>
      <c r="G65">
        <f>(Table2[[#This Row],[test 2]]-Table2[[#Totals],[test 2]])/$E$68</f>
        <v>-1.4157309558014648</v>
      </c>
      <c r="H65" s="5">
        <f>(Table2[[#This Row],[norm1]]-$F$2)^2+(Table2[[#This Row],[norm2]]-$G$2)^2</f>
        <v>0.33804722531735448</v>
      </c>
      <c r="I65" s="5">
        <f>(Table2[[#This Row],[norm1]]-$F$3)^2+(Table2[[#This Row],[norm2]]-$G$3)^2</f>
        <v>4.332467907354828</v>
      </c>
      <c r="J65" s="5">
        <f>(Table2[[#This Row],[norm1]]-$F$4)^2+(Table2[[#This Row],[norm2]]-$G$4)^2</f>
        <v>8.2522297082234815</v>
      </c>
      <c r="K65" s="5">
        <f>MIN(Table2[[#This Row],[d c1]:[d c3]])</f>
        <v>0.33804722531735448</v>
      </c>
      <c r="L65" s="2">
        <f>IF(Table2[[#This Row],[d c1]]=Table2[[#This Row],[min]],1,IF(Table2[[#This Row],[min]]=Table2[[#This Row],[d c2]],2,3))</f>
        <v>1</v>
      </c>
    </row>
    <row r="66" spans="2:12" x14ac:dyDescent="0.3">
      <c r="B66">
        <v>58</v>
      </c>
      <c r="C66">
        <v>3</v>
      </c>
      <c r="D66">
        <v>0.92354693997651849</v>
      </c>
      <c r="E66">
        <v>0.35670226053092963</v>
      </c>
      <c r="F66">
        <f>(Table2[[#This Row],[test 1]]-Table2[[#Totals],[test 1]])/$D$68</f>
        <v>1.6668950028351242</v>
      </c>
      <c r="G66">
        <f>(Table2[[#This Row],[test 2]]-Table2[[#Totals],[test 2]])/$E$68</f>
        <v>-1.1520154203636634</v>
      </c>
      <c r="H66" s="5">
        <f>(Table2[[#This Row],[norm1]]-$F$2)^2+(Table2[[#This Row],[norm2]]-$G$2)^2</f>
        <v>2.2797515282211127</v>
      </c>
      <c r="I66" s="5">
        <f>(Table2[[#This Row],[norm1]]-$F$3)^2+(Table2[[#This Row],[norm2]]-$G$3)^2</f>
        <v>3.6484856906829837</v>
      </c>
      <c r="J66" s="5">
        <f>(Table2[[#This Row],[norm1]]-$F$4)^2+(Table2[[#This Row],[norm2]]-$G$4)^2</f>
        <v>11.623602760303418</v>
      </c>
      <c r="K66" s="5">
        <f>MIN(Table2[[#This Row],[d c1]:[d c3]])</f>
        <v>2.2797515282211127</v>
      </c>
      <c r="L66" s="2">
        <f>IF(Table2[[#This Row],[d c1]]=Table2[[#This Row],[min]],1,IF(Table2[[#This Row],[min]]=Table2[[#This Row],[d c2]],2,3))</f>
        <v>1</v>
      </c>
    </row>
    <row r="67" spans="2:12" x14ac:dyDescent="0.3">
      <c r="D67">
        <f>AVERAGE(Table2[test 1])</f>
        <v>0.62698997110524102</v>
      </c>
      <c r="E67">
        <f>AVERAGE(Table2[test 2])</f>
        <v>0.60889982372761364</v>
      </c>
      <c r="F67">
        <f>AVERAGE(Table2[norm1])</f>
        <v>-1.295260195396016E-16</v>
      </c>
      <c r="G67">
        <f>AVERAGE(Table2[norm2])</f>
        <v>5.0700184791215479E-16</v>
      </c>
      <c r="H67">
        <f>SUBTOTAL(109,Table2[d c1])</f>
        <v>230.74659861861315</v>
      </c>
      <c r="I67">
        <f>SUBTOTAL(109,Table2[d c2])</f>
        <v>208.18768149736084</v>
      </c>
      <c r="J67">
        <f>SUBTOTAL(109,Table2[d c3])</f>
        <v>235.15405647429554</v>
      </c>
      <c r="K67">
        <f>SUBTOTAL(109,Table2[min])</f>
        <v>15.303895767794145</v>
      </c>
    </row>
    <row r="68" spans="2:12" x14ac:dyDescent="0.3">
      <c r="D68">
        <f>_xlfn.STDEV.P(Table2[test 1])</f>
        <v>0.17790980737651807</v>
      </c>
      <c r="E68">
        <f>_xlfn.STDEV.P(Table2[test 2])</f>
        <v>0.21891856544513211</v>
      </c>
      <c r="F68">
        <f>_xlfn.STDEV.P(Table2[norm1])</f>
        <v>1.0000000000000013</v>
      </c>
      <c r="G68">
        <f>_xlfn.STDEV.P(Table2[norm2])</f>
        <v>0.99999999999999978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0:N96"/>
  <sheetViews>
    <sheetView tabSelected="1" workbookViewId="0">
      <selection activeCell="N14" sqref="N14"/>
    </sheetView>
  </sheetViews>
  <sheetFormatPr defaultRowHeight="14.4" x14ac:dyDescent="0.3"/>
  <cols>
    <col min="8" max="9" width="9.88671875" bestFit="1" customWidth="1"/>
  </cols>
  <sheetData>
    <row r="30" spans="5:13" x14ac:dyDescent="0.3">
      <c r="E30" t="s">
        <v>1126</v>
      </c>
      <c r="F30">
        <v>0.1697765746395008</v>
      </c>
      <c r="G30">
        <v>-1.3479438261096888</v>
      </c>
      <c r="I30">
        <v>1</v>
      </c>
      <c r="J30">
        <v>0.5</v>
      </c>
    </row>
    <row r="31" spans="5:13" x14ac:dyDescent="0.3">
      <c r="E31" t="s">
        <v>1127</v>
      </c>
      <c r="F31">
        <v>1.0252232153662584</v>
      </c>
      <c r="G31">
        <v>0.64707963211396879</v>
      </c>
      <c r="I31">
        <v>-1.4</v>
      </c>
      <c r="J31">
        <v>0.6</v>
      </c>
      <c r="L31" t="s">
        <v>1134</v>
      </c>
      <c r="M31">
        <v>0.11005027580944921</v>
      </c>
    </row>
    <row r="32" spans="5:13" x14ac:dyDescent="0.3">
      <c r="E32" t="s">
        <v>1128</v>
      </c>
      <c r="F32">
        <v>-1.1949992592550567</v>
      </c>
      <c r="G32">
        <v>0.70086449828155639</v>
      </c>
      <c r="I32">
        <v>0.25</v>
      </c>
      <c r="J32">
        <v>-1.4</v>
      </c>
      <c r="L32" t="s">
        <v>1135</v>
      </c>
      <c r="M32">
        <v>-1.3666278189760803</v>
      </c>
    </row>
    <row r="34" spans="2:14" x14ac:dyDescent="0.3">
      <c r="B34" t="s">
        <v>1115</v>
      </c>
      <c r="C34" t="s">
        <v>1123</v>
      </c>
      <c r="D34" t="s">
        <v>1121</v>
      </c>
      <c r="E34" t="s">
        <v>1122</v>
      </c>
      <c r="F34" t="s">
        <v>1124</v>
      </c>
      <c r="G34" t="s">
        <v>1125</v>
      </c>
      <c r="H34" t="s">
        <v>1129</v>
      </c>
      <c r="I34" t="s">
        <v>1130</v>
      </c>
      <c r="J34" t="s">
        <v>1131</v>
      </c>
      <c r="K34" t="s">
        <v>1132</v>
      </c>
      <c r="L34" t="s">
        <v>1133</v>
      </c>
      <c r="M34" t="s">
        <v>1136</v>
      </c>
      <c r="N34" t="s">
        <v>1137</v>
      </c>
    </row>
    <row r="35" spans="2:14" x14ac:dyDescent="0.3">
      <c r="B35">
        <v>5</v>
      </c>
      <c r="C35">
        <v>1</v>
      </c>
      <c r="D35">
        <v>0.73073233644829616</v>
      </c>
      <c r="E35">
        <v>0.6991115125588091</v>
      </c>
      <c r="F35">
        <f>(Table24[[#This Row],[test 1]]-Table24[[#Totals],[test 1]])/$D$96</f>
        <v>0.58311774304550157</v>
      </c>
      <c r="G35">
        <f>(Table24[[#This Row],[test 2]]-Table24[[#Totals],[test 2]])/$E$96</f>
        <v>0.41207875014056472</v>
      </c>
      <c r="H35" s="5">
        <f>(Table24[[#This Row],[norm1]]-$F$30)^2+(Table24[[#This Row],[norm2]]-$G$30)^2</f>
        <v>3.2685303904098175</v>
      </c>
      <c r="I35" s="5">
        <f>(Table24[[#This Row],[norm1]]-$F$31)^2+(Table24[[#This Row],[norm2]]-$G$31)^2</f>
        <v>0.25068266318423726</v>
      </c>
      <c r="J35" s="5">
        <f>(Table24[[#This Row],[norm1]]-$F$32)^2+(Table24[[#This Row],[norm2]]-$G$32)^2</f>
        <v>3.245097282199676</v>
      </c>
      <c r="K35" s="5">
        <f>MIN(Table24[[#This Row],[d c1]:[d c3]])</f>
        <v>0.25068266318423726</v>
      </c>
      <c r="L35" s="2">
        <f>IF(Table24[[#This Row],[d c1]]=Table24[[#This Row],[min]],1,IF(Table24[[#This Row],[min]]=Table24[[#This Row],[d c2]],2,3))</f>
        <v>2</v>
      </c>
      <c r="M35" s="5" t="str">
        <f>IF(Table24[[#This Row],[cluster2]]=1,Table24[[#This Row],[norm1]]*$M$31+$M$32,"")</f>
        <v/>
      </c>
      <c r="N35" s="5" t="str">
        <f>IF(Table24[[#This Row],[cluster2]]=1,(Table24[[#This Row],[pt2 c1]]-Table24[[#This Row],[norm2]])^2,"")</f>
        <v/>
      </c>
    </row>
    <row r="36" spans="2:14" x14ac:dyDescent="0.3">
      <c r="B36">
        <v>3</v>
      </c>
      <c r="C36">
        <v>1</v>
      </c>
      <c r="D36">
        <v>0.73475295861469936</v>
      </c>
      <c r="E36">
        <v>0.72827395752926771</v>
      </c>
      <c r="F36">
        <f>(Table24[[#This Row],[test 1]]-Table24[[#Totals],[test 1]])/$D$96</f>
        <v>0.60571695905102607</v>
      </c>
      <c r="G36">
        <f>(Table24[[#This Row],[test 2]]-Table24[[#Totals],[test 2]])/$E$96</f>
        <v>0.5452901336116831</v>
      </c>
      <c r="H36" s="5">
        <f>(Table24[[#This Row],[norm1]]-$F$30)^2+(Table24[[#This Row],[norm2]]-$G$30)^2</f>
        <v>3.7743788450031333</v>
      </c>
      <c r="I36" s="5">
        <f>(Table24[[#This Row],[norm1]]-$F$31)^2+(Table24[[#This Row],[norm2]]-$G$31)^2</f>
        <v>0.18634660109296819</v>
      </c>
      <c r="J36" s="5">
        <f>(Table24[[#This Row],[norm1]]-$F$32)^2+(Table24[[#This Row],[norm2]]-$G$32)^2</f>
        <v>3.2667822818129943</v>
      </c>
      <c r="K36" s="5">
        <f>MIN(Table24[[#This Row],[d c1]:[d c3]])</f>
        <v>0.18634660109296819</v>
      </c>
      <c r="L36" s="2">
        <f>IF(Table24[[#This Row],[d c1]]=Table24[[#This Row],[min]],1,IF(Table24[[#This Row],[min]]=Table24[[#This Row],[d c2]],2,3))</f>
        <v>2</v>
      </c>
      <c r="M36" s="5" t="str">
        <f>IF(Table24[[#This Row],[cluster2]]=1,Table24[[#This Row],[norm1]]*$M$31+$M$32,"")</f>
        <v/>
      </c>
      <c r="N36" s="5" t="str">
        <f>IF(Table24[[#This Row],[cluster2]]=1,(Table24[[#This Row],[pt2 c1]]-Table24[[#This Row],[norm2]])^2,"")</f>
        <v/>
      </c>
    </row>
    <row r="37" spans="2:14" x14ac:dyDescent="0.3">
      <c r="B37">
        <v>18</v>
      </c>
      <c r="C37">
        <v>1</v>
      </c>
      <c r="D37">
        <v>0.74874756247983942</v>
      </c>
      <c r="E37">
        <v>0.6529281644617666</v>
      </c>
      <c r="F37">
        <f>(Table24[[#This Row],[test 1]]-Table24[[#Totals],[test 1]])/$D$96</f>
        <v>0.68437818673434714</v>
      </c>
      <c r="G37">
        <f>(Table24[[#This Row],[test 2]]-Table24[[#Totals],[test 2]])/$E$96</f>
        <v>0.20111743672643356</v>
      </c>
      <c r="H37" s="5">
        <f>(Table24[[#This Row],[norm1]]-$F$30)^2+(Table24[[#This Row],[norm2]]-$G$30)^2</f>
        <v>2.6644056151900566</v>
      </c>
      <c r="I37" s="5">
        <f>(Table24[[#This Row],[norm1]]-$F$31)^2+(Table24[[#This Row],[norm2]]-$G$31)^2</f>
        <v>0.31505761325795856</v>
      </c>
      <c r="J37" s="5">
        <f>(Table24[[#This Row],[norm1]]-$F$32)^2+(Table24[[#This Row],[norm2]]-$G$32)^2</f>
        <v>3.7818067100266348</v>
      </c>
      <c r="K37" s="5">
        <f>MIN(Table24[[#This Row],[d c1]:[d c3]])</f>
        <v>0.31505761325795856</v>
      </c>
      <c r="L37" s="2">
        <f>IF(Table24[[#This Row],[d c1]]=Table24[[#This Row],[min]],1,IF(Table24[[#This Row],[min]]=Table24[[#This Row],[d c2]],2,3))</f>
        <v>2</v>
      </c>
      <c r="M37" s="5" t="str">
        <f>IF(Table24[[#This Row],[cluster2]]=1,Table24[[#This Row],[norm1]]*$M$31+$M$32,"")</f>
        <v/>
      </c>
      <c r="N37" s="5" t="str">
        <f>IF(Table24[[#This Row],[cluster2]]=1,(Table24[[#This Row],[pt2 c1]]-Table24[[#This Row],[norm2]])^2,"")</f>
        <v/>
      </c>
    </row>
    <row r="38" spans="2:14" x14ac:dyDescent="0.3">
      <c r="B38">
        <v>19</v>
      </c>
      <c r="C38">
        <v>1</v>
      </c>
      <c r="D38">
        <v>0.7711052335523455</v>
      </c>
      <c r="E38">
        <v>0.70468697179207651</v>
      </c>
      <c r="F38">
        <f>(Table24[[#This Row],[test 1]]-Table24[[#Totals],[test 1]])/$D$96</f>
        <v>0.81004675668108195</v>
      </c>
      <c r="G38">
        <f>(Table24[[#This Row],[test 2]]-Table24[[#Totals],[test 2]])/$E$96</f>
        <v>0.43754693837727593</v>
      </c>
      <c r="H38" s="5">
        <f>(Table24[[#This Row],[norm1]]-$F$30)^2+(Table24[[#This Row],[norm2]]-$G$30)^2</f>
        <v>3.5979231760798052</v>
      </c>
      <c r="I38" s="5">
        <f>(Table24[[#This Row],[norm1]]-$F$31)^2+(Table24[[#This Row],[norm2]]-$G$31)^2</f>
        <v>9.0204858116848169E-2</v>
      </c>
      <c r="J38" s="5">
        <f>(Table24[[#This Row],[norm1]]-$F$32)^2+(Table24[[#This Row],[norm2]]-$G$32)^2</f>
        <v>4.0895456633753264</v>
      </c>
      <c r="K38" s="5">
        <f>MIN(Table24[[#This Row],[d c1]:[d c3]])</f>
        <v>9.0204858116848169E-2</v>
      </c>
      <c r="L38" s="2">
        <f>IF(Table24[[#This Row],[d c1]]=Table24[[#This Row],[min]],1,IF(Table24[[#This Row],[min]]=Table24[[#This Row],[d c2]],2,3))</f>
        <v>2</v>
      </c>
      <c r="M38" s="5" t="str">
        <f>IF(Table24[[#This Row],[cluster2]]=1,Table24[[#This Row],[norm1]]*$M$31+$M$32,"")</f>
        <v/>
      </c>
      <c r="N38" s="5" t="str">
        <f>IF(Table24[[#This Row],[cluster2]]=1,(Table24[[#This Row],[pt2 c1]]-Table24[[#This Row],[norm2]])^2,"")</f>
        <v/>
      </c>
    </row>
    <row r="39" spans="2:14" x14ac:dyDescent="0.3">
      <c r="B39">
        <v>12</v>
      </c>
      <c r="C39">
        <v>1</v>
      </c>
      <c r="D39">
        <v>0.77417583359814102</v>
      </c>
      <c r="E39">
        <v>0.69092071146127954</v>
      </c>
      <c r="F39">
        <f>(Table24[[#This Row],[test 1]]-Table24[[#Totals],[test 1]])/$D$96</f>
        <v>0.82730606402942319</v>
      </c>
      <c r="G39">
        <f>(Table24[[#This Row],[test 2]]-Table24[[#Totals],[test 2]])/$E$96</f>
        <v>0.3746639192838257</v>
      </c>
      <c r="H39" s="5">
        <f>(Table24[[#This Row],[norm1]]-$F$30)^2+(Table24[[#This Row],[norm2]]-$G$30)^2</f>
        <v>3.399722473907099</v>
      </c>
      <c r="I39" s="5">
        <f>(Table24[[#This Row],[norm1]]-$F$31)^2+(Table24[[#This Row],[norm2]]-$G$31)^2</f>
        <v>0.11338151939004271</v>
      </c>
      <c r="J39" s="5">
        <f>(Table24[[#This Row],[norm1]]-$F$32)^2+(Table24[[#This Row],[norm2]]-$G$32)^2</f>
        <v>4.1961256383231991</v>
      </c>
      <c r="K39" s="5">
        <f>MIN(Table24[[#This Row],[d c1]:[d c3]])</f>
        <v>0.11338151939004271</v>
      </c>
      <c r="L39" s="2">
        <f>IF(Table24[[#This Row],[d c1]]=Table24[[#This Row],[min]],1,IF(Table24[[#This Row],[min]]=Table24[[#This Row],[d c2]],2,3))</f>
        <v>2</v>
      </c>
      <c r="M39" s="5" t="str">
        <f>IF(Table24[[#This Row],[cluster2]]=1,Table24[[#This Row],[norm1]]*$M$31+$M$32,"")</f>
        <v/>
      </c>
      <c r="N39" s="5" t="str">
        <f>IF(Table24[[#This Row],[cluster2]]=1,(Table24[[#This Row],[pt2 c1]]-Table24[[#This Row],[norm2]])^2,"")</f>
        <v/>
      </c>
    </row>
    <row r="40" spans="2:14" x14ac:dyDescent="0.3">
      <c r="B40">
        <v>17</v>
      </c>
      <c r="C40">
        <v>1</v>
      </c>
      <c r="D40">
        <v>0.77618256836342647</v>
      </c>
      <c r="E40">
        <v>0.74334620495264214</v>
      </c>
      <c r="F40">
        <f>(Table24[[#This Row],[test 1]]-Table24[[#Totals],[test 1]])/$D$96</f>
        <v>0.83858557017288449</v>
      </c>
      <c r="G40">
        <f>(Table24[[#This Row],[test 2]]-Table24[[#Totals],[test 2]])/$E$96</f>
        <v>0.61413878238995223</v>
      </c>
      <c r="H40" s="5">
        <f>(Table24[[#This Row],[norm1]]-$F$30)^2+(Table24[[#This Row],[norm2]]-$G$30)^2</f>
        <v>4.2970736350831293</v>
      </c>
      <c r="I40" s="5">
        <f>(Table24[[#This Row],[norm1]]-$F$31)^2+(Table24[[#This Row],[norm2]]-$G$31)^2</f>
        <v>3.5918710183867962E-2</v>
      </c>
      <c r="J40" s="5">
        <f>(Table24[[#This Row],[norm1]]-$F$32)^2+(Table24[[#This Row],[norm2]]-$G$32)^2</f>
        <v>4.1429886082763803</v>
      </c>
      <c r="K40" s="5">
        <f>MIN(Table24[[#This Row],[d c1]:[d c3]])</f>
        <v>3.5918710183867962E-2</v>
      </c>
      <c r="L40" s="2">
        <f>IF(Table24[[#This Row],[d c1]]=Table24[[#This Row],[min]],1,IF(Table24[[#This Row],[min]]=Table24[[#This Row],[d c2]],2,3))</f>
        <v>2</v>
      </c>
      <c r="M40" s="5" t="str">
        <f>IF(Table24[[#This Row],[cluster2]]=1,Table24[[#This Row],[norm1]]*$M$31+$M$32,"")</f>
        <v/>
      </c>
      <c r="N40" s="5" t="str">
        <f>IF(Table24[[#This Row],[cluster2]]=1,(Table24[[#This Row],[pt2 c1]]-Table24[[#This Row],[norm2]])^2,"")</f>
        <v/>
      </c>
    </row>
    <row r="41" spans="2:14" x14ac:dyDescent="0.3">
      <c r="B41">
        <v>1</v>
      </c>
      <c r="C41">
        <v>1</v>
      </c>
      <c r="D41">
        <v>0.78214007035227273</v>
      </c>
      <c r="E41">
        <v>0.70012330820985658</v>
      </c>
      <c r="F41">
        <f>(Table24[[#This Row],[test 1]]-Table24[[#Totals],[test 1]])/$D$96</f>
        <v>0.87207164987077401</v>
      </c>
      <c r="G41">
        <f>(Table24[[#This Row],[test 2]]-Table24[[#Totals],[test 2]])/$E$96</f>
        <v>0.41670054020661129</v>
      </c>
      <c r="H41" s="5">
        <f>(Table24[[#This Row],[norm1]]-$F$30)^2+(Table24[[#This Row],[norm2]]-$G$30)^2</f>
        <v>3.6071881122659559</v>
      </c>
      <c r="I41" s="5">
        <f>(Table24[[#This Row],[norm1]]-$F$31)^2+(Table24[[#This Row],[norm2]]-$G$31)^2</f>
        <v>7.6529928001776312E-2</v>
      </c>
      <c r="J41" s="5">
        <f>(Table24[[#This Row],[norm1]]-$F$32)^2+(Table24[[#This Row],[norm2]]-$G$32)^2</f>
        <v>4.3535312984231078</v>
      </c>
      <c r="K41" s="5">
        <f>MIN(Table24[[#This Row],[d c1]:[d c3]])</f>
        <v>7.6529928001776312E-2</v>
      </c>
      <c r="L41" s="2">
        <f>IF(Table24[[#This Row],[d c1]]=Table24[[#This Row],[min]],1,IF(Table24[[#This Row],[min]]=Table24[[#This Row],[d c2]],2,3))</f>
        <v>2</v>
      </c>
      <c r="M41" s="5" t="str">
        <f>IF(Table24[[#This Row],[cluster2]]=1,Table24[[#This Row],[norm1]]*$M$31+$M$32,"")</f>
        <v/>
      </c>
      <c r="N41" s="5" t="str">
        <f>IF(Table24[[#This Row],[cluster2]]=1,(Table24[[#This Row],[pt2 c1]]-Table24[[#This Row],[norm2]])^2,"")</f>
        <v/>
      </c>
    </row>
    <row r="42" spans="2:14" x14ac:dyDescent="0.3">
      <c r="B42">
        <v>7</v>
      </c>
      <c r="C42">
        <v>1</v>
      </c>
      <c r="D42">
        <v>0.81134093336350677</v>
      </c>
      <c r="E42">
        <v>0.69662952972235048</v>
      </c>
      <c r="F42">
        <f>(Table24[[#This Row],[test 1]]-Table24[[#Totals],[test 1]])/$D$96</f>
        <v>1.0362046082603866</v>
      </c>
      <c r="G42">
        <f>(Table24[[#This Row],[test 2]]-Table24[[#Totals],[test 2]])/$E$96</f>
        <v>0.40074127937187065</v>
      </c>
      <c r="H42" s="5">
        <f>(Table24[[#This Row],[norm1]]-$F$30)^2+(Table24[[#This Row],[norm2]]-$G$30)^2</f>
        <v>3.8085971355772079</v>
      </c>
      <c r="I42" s="5">
        <f>(Table24[[#This Row],[norm1]]-$F$31)^2+(Table24[[#This Row],[norm2]]-$G$31)^2</f>
        <v>6.0803175021585582E-2</v>
      </c>
      <c r="J42" s="5">
        <f>(Table24[[#This Row],[norm1]]-$F$32)^2+(Table24[[#This Row],[norm2]]-$G$32)^2</f>
        <v>5.0683446449445828</v>
      </c>
      <c r="K42" s="5">
        <f>MIN(Table24[[#This Row],[d c1]:[d c3]])</f>
        <v>6.0803175021585582E-2</v>
      </c>
      <c r="L42" s="2">
        <f>IF(Table24[[#This Row],[d c1]]=Table24[[#This Row],[min]],1,IF(Table24[[#This Row],[min]]=Table24[[#This Row],[d c2]],2,3))</f>
        <v>2</v>
      </c>
      <c r="M42" s="5" t="str">
        <f>IF(Table24[[#This Row],[cluster2]]=1,Table24[[#This Row],[norm1]]*$M$31+$M$32,"")</f>
        <v/>
      </c>
      <c r="N42" s="5" t="str">
        <f>IF(Table24[[#This Row],[cluster2]]=1,(Table24[[#This Row],[pt2 c1]]-Table24[[#This Row],[norm2]])^2,"")</f>
        <v/>
      </c>
    </row>
    <row r="43" spans="2:14" x14ac:dyDescent="0.3">
      <c r="B43">
        <v>11</v>
      </c>
      <c r="C43">
        <v>1</v>
      </c>
      <c r="D43">
        <v>0.81337067190072909</v>
      </c>
      <c r="E43">
        <v>0.78017433834539596</v>
      </c>
      <c r="F43">
        <f>(Table24[[#This Row],[test 1]]-Table24[[#Totals],[test 1]])/$D$96</f>
        <v>1.0476134145940741</v>
      </c>
      <c r="G43">
        <f>(Table24[[#This Row],[test 2]]-Table24[[#Totals],[test 2]])/$E$96</f>
        <v>0.78236633000735201</v>
      </c>
      <c r="H43" s="5">
        <f>(Table24[[#This Row],[norm1]]-$F$30)^2+(Table24[[#This Row],[norm2]]-$G$30)^2</f>
        <v>5.308818878836842</v>
      </c>
      <c r="I43" s="5">
        <f>(Table24[[#This Row],[norm1]]-$F$31)^2+(Table24[[#This Row],[norm2]]-$G$31)^2</f>
        <v>1.8803811648356816E-2</v>
      </c>
      <c r="J43" s="5">
        <f>(Table24[[#This Row],[norm1]]-$F$32)^2+(Table24[[#This Row],[norm2]]-$G$32)^2</f>
        <v>5.0359541534834067</v>
      </c>
      <c r="K43" s="5">
        <f>MIN(Table24[[#This Row],[d c1]:[d c3]])</f>
        <v>1.8803811648356816E-2</v>
      </c>
      <c r="L43" s="2">
        <f>IF(Table24[[#This Row],[d c1]]=Table24[[#This Row],[min]],1,IF(Table24[[#This Row],[min]]=Table24[[#This Row],[d c2]],2,3))</f>
        <v>2</v>
      </c>
      <c r="M43" s="5" t="str">
        <f>IF(Table24[[#This Row],[cluster2]]=1,Table24[[#This Row],[norm1]]*$M$31+$M$32,"")</f>
        <v/>
      </c>
      <c r="N43" s="5" t="str">
        <f>IF(Table24[[#This Row],[cluster2]]=1,(Table24[[#This Row],[pt2 c1]]-Table24[[#This Row],[norm2]])^2,"")</f>
        <v/>
      </c>
    </row>
    <row r="44" spans="2:14" x14ac:dyDescent="0.3">
      <c r="B44">
        <v>9</v>
      </c>
      <c r="C44">
        <v>1</v>
      </c>
      <c r="D44">
        <v>0.81878041004945412</v>
      </c>
      <c r="E44">
        <v>0.77118355583084164</v>
      </c>
      <c r="F44">
        <f>(Table24[[#This Row],[test 1]]-Table24[[#Totals],[test 1]])/$D$96</f>
        <v>1.0780206092760185</v>
      </c>
      <c r="G44">
        <f>(Table24[[#This Row],[test 2]]-Table24[[#Totals],[test 2]])/$E$96</f>
        <v>0.7412972571478933</v>
      </c>
      <c r="H44" s="5">
        <f>(Table24[[#This Row],[norm1]]-$F$30)^2+(Table24[[#This Row],[norm2]]-$G$30)^2</f>
        <v>5.1898355304241344</v>
      </c>
      <c r="I44" s="5">
        <f>(Table24[[#This Row],[norm1]]-$F$31)^2+(Table24[[#This Row],[norm2]]-$G$31)^2</f>
        <v>1.1664525670695572E-2</v>
      </c>
      <c r="J44" s="5">
        <f>(Table24[[#This Row],[norm1]]-$F$32)^2+(Table24[[#This Row],[norm2]]-$G$32)^2</f>
        <v>5.1682541307265693</v>
      </c>
      <c r="K44" s="5">
        <f>MIN(Table24[[#This Row],[d c1]:[d c3]])</f>
        <v>1.1664525670695572E-2</v>
      </c>
      <c r="L44" s="2">
        <f>IF(Table24[[#This Row],[d c1]]=Table24[[#This Row],[min]],1,IF(Table24[[#This Row],[min]]=Table24[[#This Row],[d c2]],2,3))</f>
        <v>2</v>
      </c>
      <c r="M44" s="5" t="str">
        <f>IF(Table24[[#This Row],[cluster2]]=1,Table24[[#This Row],[norm1]]*$M$31+$M$32,"")</f>
        <v/>
      </c>
      <c r="N44" s="5" t="str">
        <f>IF(Table24[[#This Row],[cluster2]]=1,(Table24[[#This Row],[pt2 c1]]-Table24[[#This Row],[norm2]])^2,"")</f>
        <v/>
      </c>
    </row>
    <row r="45" spans="2:14" x14ac:dyDescent="0.3">
      <c r="B45">
        <v>16</v>
      </c>
      <c r="C45">
        <v>1</v>
      </c>
      <c r="D45">
        <v>0.81936916619292921</v>
      </c>
      <c r="E45">
        <v>0.78755771521906626</v>
      </c>
      <c r="F45">
        <f>(Table24[[#This Row],[test 1]]-Table24[[#Totals],[test 1]])/$D$96</f>
        <v>1.0813299048801055</v>
      </c>
      <c r="G45">
        <f>(Table24[[#This Row],[test 2]]-Table24[[#Totals],[test 2]])/$E$96</f>
        <v>0.81609292079994888</v>
      </c>
      <c r="H45" s="5">
        <f>(Table24[[#This Row],[norm1]]-$F$30)^2+(Table24[[#This Row],[norm2]]-$G$30)^2</f>
        <v>5.5139845158479837</v>
      </c>
      <c r="I45" s="5">
        <f>(Table24[[#This Row],[norm1]]-$F$31)^2+(Table24[[#This Row],[norm2]]-$G$31)^2</f>
        <v>3.1713452360653684E-2</v>
      </c>
      <c r="J45" s="5">
        <f>(Table24[[#This Row],[norm1]]-$F$32)^2+(Table24[[#This Row],[norm2]]-$G$32)^2</f>
        <v>5.1949520528483619</v>
      </c>
      <c r="K45" s="5">
        <f>MIN(Table24[[#This Row],[d c1]:[d c3]])</f>
        <v>3.1713452360653684E-2</v>
      </c>
      <c r="L45" s="2">
        <f>IF(Table24[[#This Row],[d c1]]=Table24[[#This Row],[min]],1,IF(Table24[[#This Row],[min]]=Table24[[#This Row],[d c2]],2,3))</f>
        <v>2</v>
      </c>
      <c r="M45" s="5" t="str">
        <f>IF(Table24[[#This Row],[cluster2]]=1,Table24[[#This Row],[norm1]]*$M$31+$M$32,"")</f>
        <v/>
      </c>
      <c r="N45" s="5" t="str">
        <f>IF(Table24[[#This Row],[cluster2]]=1,(Table24[[#This Row],[pt2 c1]]-Table24[[#This Row],[norm2]])^2,"")</f>
        <v/>
      </c>
    </row>
    <row r="46" spans="2:14" x14ac:dyDescent="0.3">
      <c r="B46">
        <v>8</v>
      </c>
      <c r="C46">
        <v>1</v>
      </c>
      <c r="D46">
        <v>0.82029644954666736</v>
      </c>
      <c r="E46">
        <v>0.82248939340903071</v>
      </c>
      <c r="F46">
        <f>(Table24[[#This Row],[test 1]]-Table24[[#Totals],[test 1]])/$D$96</f>
        <v>1.0865420028943298</v>
      </c>
      <c r="G46">
        <f>(Table24[[#This Row],[test 2]]-Table24[[#Totals],[test 2]])/$E$96</f>
        <v>0.97565763436792363</v>
      </c>
      <c r="H46" s="5">
        <f>(Table24[[#This Row],[norm1]]-$F$30)^2+(Table24[[#This Row],[norm2]]-$G$30)^2</f>
        <v>6.2395825975769537</v>
      </c>
      <c r="I46" s="5">
        <f>(Table24[[#This Row],[norm1]]-$F$31)^2+(Table24[[#This Row],[norm2]]-$G$31)^2</f>
        <v>0.11172349726911271</v>
      </c>
      <c r="J46" s="5">
        <f>(Table24[[#This Row],[norm1]]-$F$32)^2+(Table24[[#This Row],[norm2]]-$G$32)^2</f>
        <v>5.2809417985303959</v>
      </c>
      <c r="K46" s="5">
        <f>MIN(Table24[[#This Row],[d c1]:[d c3]])</f>
        <v>0.11172349726911271</v>
      </c>
      <c r="L46" s="2">
        <f>IF(Table24[[#This Row],[d c1]]=Table24[[#This Row],[min]],1,IF(Table24[[#This Row],[min]]=Table24[[#This Row],[d c2]],2,3))</f>
        <v>2</v>
      </c>
      <c r="M46" s="5" t="str">
        <f>IF(Table24[[#This Row],[cluster2]]=1,Table24[[#This Row],[norm1]]*$M$31+$M$32,"")</f>
        <v/>
      </c>
      <c r="N46" s="5" t="str">
        <f>IF(Table24[[#This Row],[cluster2]]=1,(Table24[[#This Row],[pt2 c1]]-Table24[[#This Row],[norm2]])^2,"")</f>
        <v/>
      </c>
    </row>
    <row r="47" spans="2:14" x14ac:dyDescent="0.3">
      <c r="B47">
        <v>15</v>
      </c>
      <c r="C47">
        <v>1</v>
      </c>
      <c r="D47">
        <v>0.8230251263752123</v>
      </c>
      <c r="E47">
        <v>0.73218834299808921</v>
      </c>
      <c r="F47">
        <f>(Table24[[#This Row],[test 1]]-Table24[[#Totals],[test 1]])/$D$96</f>
        <v>1.1018794194695167</v>
      </c>
      <c r="G47">
        <f>(Table24[[#This Row],[test 2]]-Table24[[#Totals],[test 2]])/$E$96</f>
        <v>0.56317068869782794</v>
      </c>
      <c r="H47" s="5">
        <f>(Table24[[#This Row],[norm1]]-$F$30)^2+(Table24[[#This Row],[norm2]]-$G$30)^2</f>
        <v>4.5211744020481781</v>
      </c>
      <c r="I47" s="5">
        <f>(Table24[[#This Row],[norm1]]-$F$31)^2+(Table24[[#This Row],[norm2]]-$G$31)^2</f>
        <v>1.2916884412733531E-2</v>
      </c>
      <c r="J47" s="5">
        <f>(Table24[[#This Row],[norm1]]-$F$32)^2+(Table24[[#This Row],[norm2]]-$G$32)^2</f>
        <v>5.2946112499772227</v>
      </c>
      <c r="K47" s="5">
        <f>MIN(Table24[[#This Row],[d c1]:[d c3]])</f>
        <v>1.2916884412733531E-2</v>
      </c>
      <c r="L47" s="2">
        <f>IF(Table24[[#This Row],[d c1]]=Table24[[#This Row],[min]],1,IF(Table24[[#This Row],[min]]=Table24[[#This Row],[d c2]],2,3))</f>
        <v>2</v>
      </c>
      <c r="M47" s="5" t="str">
        <f>IF(Table24[[#This Row],[cluster2]]=1,Table24[[#This Row],[norm1]]*$M$31+$M$32,"")</f>
        <v/>
      </c>
      <c r="N47" s="5" t="str">
        <f>IF(Table24[[#This Row],[cluster2]]=1,(Table24[[#This Row],[pt2 c1]]-Table24[[#This Row],[norm2]])^2,"")</f>
        <v/>
      </c>
    </row>
    <row r="48" spans="2:14" x14ac:dyDescent="0.3">
      <c r="B48">
        <v>13</v>
      </c>
      <c r="C48">
        <v>1</v>
      </c>
      <c r="D48">
        <v>0.82529189074265497</v>
      </c>
      <c r="E48">
        <v>0.78568475139586591</v>
      </c>
      <c r="F48">
        <f>(Table24[[#This Row],[test 1]]-Table24[[#Totals],[test 1]])/$D$96</f>
        <v>1.1146205066578436</v>
      </c>
      <c r="G48">
        <f>(Table24[[#This Row],[test 2]]-Table24[[#Totals],[test 2]])/$E$96</f>
        <v>0.8075373932256108</v>
      </c>
      <c r="H48" s="5">
        <f>(Table24[[#This Row],[norm1]]-$F$30)^2+(Table24[[#This Row],[norm2]]-$G$30)^2</f>
        <v>5.5388293427790725</v>
      </c>
      <c r="I48" s="5">
        <f>(Table24[[#This Row],[norm1]]-$F$31)^2+(Table24[[#This Row],[norm2]]-$G$31)^2</f>
        <v>3.3738568791233312E-2</v>
      </c>
      <c r="J48" s="5">
        <f>(Table24[[#This Row],[norm1]]-$F$32)^2+(Table24[[#This Row],[norm2]]-$G$32)^2</f>
        <v>5.345722569611306</v>
      </c>
      <c r="K48" s="5">
        <f>MIN(Table24[[#This Row],[d c1]:[d c3]])</f>
        <v>3.3738568791233312E-2</v>
      </c>
      <c r="L48" s="2">
        <f>IF(Table24[[#This Row],[d c1]]=Table24[[#This Row],[min]],1,IF(Table24[[#This Row],[min]]=Table24[[#This Row],[d c2]],2,3))</f>
        <v>2</v>
      </c>
      <c r="M48" s="5" t="str">
        <f>IF(Table24[[#This Row],[cluster2]]=1,Table24[[#This Row],[norm1]]*$M$31+$M$32,"")</f>
        <v/>
      </c>
      <c r="N48" s="5" t="str">
        <f>IF(Table24[[#This Row],[cluster2]]=1,(Table24[[#This Row],[pt2 c1]]-Table24[[#This Row],[norm2]])^2,"")</f>
        <v/>
      </c>
    </row>
    <row r="49" spans="2:14" x14ac:dyDescent="0.3">
      <c r="B49">
        <v>14</v>
      </c>
      <c r="C49">
        <v>1</v>
      </c>
      <c r="D49">
        <v>0.82674439126213795</v>
      </c>
      <c r="E49">
        <v>0.81382241148218759</v>
      </c>
      <c r="F49">
        <f>(Table24[[#This Row],[test 1]]-Table24[[#Totals],[test 1]])/$D$96</f>
        <v>1.122784758763457</v>
      </c>
      <c r="G49">
        <f>(Table24[[#This Row],[test 2]]-Table24[[#Totals],[test 2]])/$E$96</f>
        <v>0.93606765300101513</v>
      </c>
      <c r="H49" s="5">
        <f>(Table24[[#This Row],[norm1]]-$F$30)^2+(Table24[[#This Row],[norm2]]-$G$30)^2</f>
        <v>6.1249330357167056</v>
      </c>
      <c r="I49" s="5">
        <f>(Table24[[#This Row],[norm1]]-$F$31)^2+(Table24[[#This Row],[norm2]]-$G$31)^2</f>
        <v>9.3032330966255392E-2</v>
      </c>
      <c r="J49" s="5">
        <f>(Table24[[#This Row],[norm1]]-$F$32)^2+(Table24[[#This Row],[norm2]]-$G$32)^2</f>
        <v>5.4274432781720305</v>
      </c>
      <c r="K49" s="5">
        <f>MIN(Table24[[#This Row],[d c1]:[d c3]])</f>
        <v>9.3032330966255392E-2</v>
      </c>
      <c r="L49" s="2">
        <f>IF(Table24[[#This Row],[d c1]]=Table24[[#This Row],[min]],1,IF(Table24[[#This Row],[min]]=Table24[[#This Row],[d c2]],2,3))</f>
        <v>2</v>
      </c>
      <c r="M49" s="5" t="str">
        <f>IF(Table24[[#This Row],[cluster2]]=1,Table24[[#This Row],[norm1]]*$M$31+$M$32,"")</f>
        <v/>
      </c>
      <c r="N49" s="5" t="str">
        <f>IF(Table24[[#This Row],[cluster2]]=1,(Table24[[#This Row],[pt2 c1]]-Table24[[#This Row],[norm2]])^2,"")</f>
        <v/>
      </c>
    </row>
    <row r="50" spans="2:14" x14ac:dyDescent="0.3">
      <c r="B50">
        <v>6</v>
      </c>
      <c r="C50">
        <v>1</v>
      </c>
      <c r="D50">
        <v>0.84684407006443085</v>
      </c>
      <c r="E50">
        <v>0.73801954222501442</v>
      </c>
      <c r="F50">
        <f>(Table24[[#This Row],[test 1]]-Table24[[#Totals],[test 1]])/$D$96</f>
        <v>1.2357615479505482</v>
      </c>
      <c r="G50">
        <f>(Table24[[#This Row],[test 2]]-Table24[[#Totals],[test 2]])/$E$96</f>
        <v>0.58980707385350672</v>
      </c>
      <c r="H50" s="5">
        <f>(Table24[[#This Row],[norm1]]-$F$30)^2+(Table24[[#This Row],[norm2]]-$G$30)^2</f>
        <v>4.8912025136331287</v>
      </c>
      <c r="I50" s="5">
        <f>(Table24[[#This Row],[norm1]]-$F$31)^2+(Table24[[#This Row],[norm2]]-$G$31)^2</f>
        <v>4.7606535417071043E-2</v>
      </c>
      <c r="J50" s="5">
        <f>(Table24[[#This Row],[norm1]]-$F$32)^2+(Table24[[#This Row],[norm2]]-$G$32)^2</f>
        <v>5.9209318533674358</v>
      </c>
      <c r="K50" s="5">
        <f>MIN(Table24[[#This Row],[d c1]:[d c3]])</f>
        <v>4.7606535417071043E-2</v>
      </c>
      <c r="L50" s="2">
        <f>IF(Table24[[#This Row],[d c1]]=Table24[[#This Row],[min]],1,IF(Table24[[#This Row],[min]]=Table24[[#This Row],[d c2]],2,3))</f>
        <v>2</v>
      </c>
      <c r="M50" s="5" t="str">
        <f>IF(Table24[[#This Row],[cluster2]]=1,Table24[[#This Row],[norm1]]*$M$31+$M$32,"")</f>
        <v/>
      </c>
      <c r="N50" s="5" t="str">
        <f>IF(Table24[[#This Row],[cluster2]]=1,(Table24[[#This Row],[pt2 c1]]-Table24[[#This Row],[norm2]])^2,"")</f>
        <v/>
      </c>
    </row>
    <row r="51" spans="2:14" x14ac:dyDescent="0.3">
      <c r="B51">
        <v>20</v>
      </c>
      <c r="C51">
        <v>1</v>
      </c>
      <c r="D51">
        <v>0.84823328754037108</v>
      </c>
      <c r="E51">
        <v>0.76441155948104755</v>
      </c>
      <c r="F51">
        <f>(Table24[[#This Row],[test 1]]-Table24[[#Totals],[test 1]])/$D$96</f>
        <v>1.2435700971048969</v>
      </c>
      <c r="G51">
        <f>(Table24[[#This Row],[test 2]]-Table24[[#Totals],[test 2]])/$E$96</f>
        <v>0.7103633967143369</v>
      </c>
      <c r="H51" s="5">
        <f>(Table24[[#This Row],[norm1]]-$F$30)^2+(Table24[[#This Row],[norm2]]-$G$30)^2</f>
        <v>5.3896611524181957</v>
      </c>
      <c r="I51" s="5">
        <f>(Table24[[#This Row],[norm1]]-$F$31)^2+(Table24[[#This Row],[norm2]]-$G$31)^2</f>
        <v>5.1680195626981784E-2</v>
      </c>
      <c r="J51" s="5">
        <f>(Table24[[#This Row],[norm1]]-$F$32)^2+(Table24[[#This Row],[norm2]]-$G$32)^2</f>
        <v>5.9467107348492334</v>
      </c>
      <c r="K51" s="5">
        <f>MIN(Table24[[#This Row],[d c1]:[d c3]])</f>
        <v>5.1680195626981784E-2</v>
      </c>
      <c r="L51" s="2">
        <f>IF(Table24[[#This Row],[d c1]]=Table24[[#This Row],[min]],1,IF(Table24[[#This Row],[min]]=Table24[[#This Row],[d c2]],2,3))</f>
        <v>2</v>
      </c>
      <c r="M51" s="5" t="str">
        <f>IF(Table24[[#This Row],[cluster2]]=1,Table24[[#This Row],[norm1]]*$M$31+$M$32,"")</f>
        <v/>
      </c>
      <c r="N51" s="5" t="str">
        <f>IF(Table24[[#This Row],[cluster2]]=1,(Table24[[#This Row],[pt2 c1]]-Table24[[#This Row],[norm2]])^2,"")</f>
        <v/>
      </c>
    </row>
    <row r="52" spans="2:14" x14ac:dyDescent="0.3">
      <c r="B52">
        <v>10</v>
      </c>
      <c r="C52">
        <v>1</v>
      </c>
      <c r="D52">
        <v>0.85565187417852495</v>
      </c>
      <c r="E52">
        <v>0.79835204715274766</v>
      </c>
      <c r="F52">
        <f>(Table24[[#This Row],[test 1]]-Table24[[#Totals],[test 1]])/$D$96</f>
        <v>1.2852686788050816</v>
      </c>
      <c r="G52">
        <f>(Table24[[#This Row],[test 2]]-Table24[[#Totals],[test 2]])/$E$96</f>
        <v>0.86540044257971671</v>
      </c>
      <c r="H52" s="5">
        <f>(Table24[[#This Row],[norm1]]-$F$30)^2+(Table24[[#This Row],[norm2]]-$G$30)^2</f>
        <v>6.1432154861959942</v>
      </c>
      <c r="I52" s="5">
        <f>(Table24[[#This Row],[norm1]]-$F$31)^2+(Table24[[#This Row],[norm2]]-$G$31)^2</f>
        <v>0.11528761933753334</v>
      </c>
      <c r="J52" s="5">
        <f>(Table24[[#This Row],[norm1]]-$F$32)^2+(Table24[[#This Row],[norm2]]-$G$32)^2</f>
        <v>6.1788011215351784</v>
      </c>
      <c r="K52" s="5">
        <f>MIN(Table24[[#This Row],[d c1]:[d c3]])</f>
        <v>0.11528761933753334</v>
      </c>
      <c r="L52" s="2">
        <f>IF(Table24[[#This Row],[d c1]]=Table24[[#This Row],[min]],1,IF(Table24[[#This Row],[min]]=Table24[[#This Row],[d c2]],2,3))</f>
        <v>2</v>
      </c>
      <c r="M52" s="5" t="str">
        <f>IF(Table24[[#This Row],[cluster2]]=1,Table24[[#This Row],[norm1]]*$M$31+$M$32,"")</f>
        <v/>
      </c>
      <c r="N52" s="5" t="str">
        <f>IF(Table24[[#This Row],[cluster2]]=1,(Table24[[#This Row],[pt2 c1]]-Table24[[#This Row],[norm2]])^2,"")</f>
        <v/>
      </c>
    </row>
    <row r="53" spans="2:14" x14ac:dyDescent="0.3">
      <c r="B53">
        <v>2</v>
      </c>
      <c r="C53">
        <v>1</v>
      </c>
      <c r="D53">
        <v>0.85974580969708747</v>
      </c>
      <c r="E53">
        <v>0.83664586970616972</v>
      </c>
      <c r="F53">
        <f>(Table24[[#This Row],[test 1]]-Table24[[#Totals],[test 1]])/$D$96</f>
        <v>1.3082799763773303</v>
      </c>
      <c r="G53">
        <f>(Table24[[#This Row],[test 2]]-Table24[[#Totals],[test 2]])/$E$96</f>
        <v>1.0403231243338127</v>
      </c>
      <c r="H53" s="5">
        <f>(Table24[[#This Row],[norm1]]-$F$30)^2+(Table24[[#This Row],[norm2]]-$G$30)^2</f>
        <v>7.0000090223493121</v>
      </c>
      <c r="I53" s="5">
        <f>(Table24[[#This Row],[norm1]]-$F$31)^2+(Table24[[#This Row],[norm2]]-$G$31)^2</f>
        <v>0.2347615741273375</v>
      </c>
      <c r="J53" s="5">
        <f>(Table24[[#This Row],[norm1]]-$F$32)^2+(Table24[[#This Row],[norm2]]-$G$32)^2</f>
        <v>6.3816390903495535</v>
      </c>
      <c r="K53" s="5">
        <f>MIN(Table24[[#This Row],[d c1]:[d c3]])</f>
        <v>0.2347615741273375</v>
      </c>
      <c r="L53" s="2">
        <f>IF(Table24[[#This Row],[d c1]]=Table24[[#This Row],[min]],1,IF(Table24[[#This Row],[min]]=Table24[[#This Row],[d c2]],2,3))</f>
        <v>2</v>
      </c>
      <c r="M53" s="5" t="str">
        <f>IF(Table24[[#This Row],[cluster2]]=1,Table24[[#This Row],[norm1]]*$M$31+$M$32,"")</f>
        <v/>
      </c>
      <c r="N53" s="5" t="str">
        <f>IF(Table24[[#This Row],[cluster2]]=1,(Table24[[#This Row],[pt2 c1]]-Table24[[#This Row],[norm2]])^2,"")</f>
        <v/>
      </c>
    </row>
    <row r="54" spans="2:14" x14ac:dyDescent="0.3">
      <c r="B54">
        <v>4</v>
      </c>
      <c r="C54">
        <v>1</v>
      </c>
      <c r="D54">
        <v>0.90121383211592443</v>
      </c>
      <c r="E54">
        <v>0.76460052620908059</v>
      </c>
      <c r="F54">
        <f>(Table24[[#This Row],[test 1]]-Table24[[#Totals],[test 1]])/$D$96</f>
        <v>1.5413644984187511</v>
      </c>
      <c r="G54">
        <f>(Table24[[#This Row],[test 2]]-Table24[[#Totals],[test 2]])/$E$96</f>
        <v>0.7112265794583349</v>
      </c>
      <c r="H54" s="5">
        <f>(Table24[[#This Row],[norm1]]-$F$30)^2+(Table24[[#This Row],[norm2]]-$G$30)^2</f>
        <v>6.1214361918242535</v>
      </c>
      <c r="I54" s="5">
        <f>(Table24[[#This Row],[norm1]]-$F$31)^2+(Table24[[#This Row],[norm2]]-$G$31)^2</f>
        <v>0.2705166549246743</v>
      </c>
      <c r="J54" s="5">
        <f>(Table24[[#This Row],[norm1]]-$F$32)^2+(Table24[[#This Row],[norm2]]-$G$32)^2</f>
        <v>7.4877939870370369</v>
      </c>
      <c r="K54" s="5">
        <f>MIN(Table24[[#This Row],[d c1]:[d c3]])</f>
        <v>0.2705166549246743</v>
      </c>
      <c r="L54" s="2">
        <f>IF(Table24[[#This Row],[d c1]]=Table24[[#This Row],[min]],1,IF(Table24[[#This Row],[min]]=Table24[[#This Row],[d c2]],2,3))</f>
        <v>2</v>
      </c>
      <c r="M54" s="5" t="str">
        <f>IF(Table24[[#This Row],[cluster2]]=1,Table24[[#This Row],[norm1]]*$M$31+$M$32,"")</f>
        <v/>
      </c>
      <c r="N54" s="5" t="str">
        <f>IF(Table24[[#This Row],[cluster2]]=1,(Table24[[#This Row],[pt2 c1]]-Table24[[#This Row],[norm2]])^2,"")</f>
        <v/>
      </c>
    </row>
    <row r="55" spans="2:14" x14ac:dyDescent="0.3">
      <c r="B55">
        <v>28</v>
      </c>
      <c r="C55">
        <v>2</v>
      </c>
      <c r="D55">
        <v>0.27409978067674101</v>
      </c>
      <c r="E55">
        <v>0.67526179849823398</v>
      </c>
      <c r="F55">
        <f>(Table24[[#This Row],[test 1]]-Table24[[#Totals],[test 1]])/$D$96</f>
        <v>-1.9835342167599761</v>
      </c>
      <c r="G55">
        <f>(Table24[[#This Row],[test 2]]-Table24[[#Totals],[test 2]])/$E$96</f>
        <v>0.30313543593566411</v>
      </c>
      <c r="H55" s="5">
        <f>(Table24[[#This Row],[norm1]]-$F$30)^2+(Table24[[#This Row],[norm2]]-$G$30)^2</f>
        <v>7.3628100939136694</v>
      </c>
      <c r="I55" s="5">
        <f>(Table24[[#This Row],[norm1]]-$F$31)^2+(Table24[[#This Row],[norm2]]-$G$31)^2</f>
        <v>9.170918895459593</v>
      </c>
      <c r="J55" s="5">
        <f>(Table24[[#This Row],[norm1]]-$F$32)^2+(Table24[[#This Row],[norm2]]-$G$32)^2</f>
        <v>0.77997578624182773</v>
      </c>
      <c r="K55" s="5">
        <f>MIN(Table24[[#This Row],[d c1]:[d c3]])</f>
        <v>0.77997578624182773</v>
      </c>
      <c r="L55" s="2">
        <f>IF(Table24[[#This Row],[d c1]]=Table24[[#This Row],[min]],1,IF(Table24[[#This Row],[min]]=Table24[[#This Row],[d c2]],2,3))</f>
        <v>3</v>
      </c>
      <c r="M55" s="5" t="str">
        <f>IF(Table24[[#This Row],[cluster2]]=1,Table24[[#This Row],[norm1]]*$M$31+$M$32,"")</f>
        <v/>
      </c>
      <c r="N55" s="5" t="str">
        <f>IF(Table24[[#This Row],[cluster2]]=1,(Table24[[#This Row],[pt2 c1]]-Table24[[#This Row],[norm2]])^2,"")</f>
        <v/>
      </c>
    </row>
    <row r="56" spans="2:14" x14ac:dyDescent="0.3">
      <c r="B56">
        <v>38</v>
      </c>
      <c r="C56">
        <v>2</v>
      </c>
      <c r="D56">
        <v>0.29713240939662044</v>
      </c>
      <c r="E56">
        <v>0.66823084244730369</v>
      </c>
      <c r="F56">
        <f>(Table24[[#This Row],[test 1]]-Table24[[#Totals],[test 1]])/$D$96</f>
        <v>-1.8540718275891841</v>
      </c>
      <c r="G56">
        <f>(Table24[[#This Row],[test 2]]-Table24[[#Totals],[test 2]])/$E$96</f>
        <v>0.27101867125362772</v>
      </c>
      <c r="H56" s="5">
        <f>(Table24[[#This Row],[norm1]]-$F$30)^2+(Table24[[#This Row],[norm2]]-$G$30)^2</f>
        <v>6.717001923072468</v>
      </c>
      <c r="I56" s="5">
        <f>(Table24[[#This Row],[norm1]]-$F$31)^2+(Table24[[#This Row],[norm2]]-$G$31)^2</f>
        <v>8.4317617906709881</v>
      </c>
      <c r="J56" s="5">
        <f>(Table24[[#This Row],[norm1]]-$F$32)^2+(Table24[[#This Row],[norm2]]-$G$32)^2</f>
        <v>0.619144085343867</v>
      </c>
      <c r="K56" s="5">
        <f>MIN(Table24[[#This Row],[d c1]:[d c3]])</f>
        <v>0.619144085343867</v>
      </c>
      <c r="L56" s="2">
        <f>IF(Table24[[#This Row],[d c1]]=Table24[[#This Row],[min]],1,IF(Table24[[#This Row],[min]]=Table24[[#This Row],[d c2]],2,3))</f>
        <v>3</v>
      </c>
      <c r="M56" s="5" t="str">
        <f>IF(Table24[[#This Row],[cluster2]]=1,Table24[[#This Row],[norm1]]*$M$31+$M$32,"")</f>
        <v/>
      </c>
      <c r="N56" s="5" t="str">
        <f>IF(Table24[[#This Row],[cluster2]]=1,(Table24[[#This Row],[pt2 c1]]-Table24[[#This Row],[norm2]])^2,"")</f>
        <v/>
      </c>
    </row>
    <row r="57" spans="2:14" x14ac:dyDescent="0.3">
      <c r="B57">
        <v>32</v>
      </c>
      <c r="C57">
        <v>2</v>
      </c>
      <c r="D57">
        <v>0.34974501754225773</v>
      </c>
      <c r="E57">
        <v>0.72816039936995758</v>
      </c>
      <c r="F57">
        <f>(Table24[[#This Row],[test 1]]-Table24[[#Totals],[test 1]])/$D$96</f>
        <v>-1.5583455327802027</v>
      </c>
      <c r="G57">
        <f>(Table24[[#This Row],[test 2]]-Table24[[#Totals],[test 2]])/$E$96</f>
        <v>0.54477141031802712</v>
      </c>
      <c r="H57" s="5">
        <f>(Table24[[#This Row],[norm1]]-$F$30)^2+(Table24[[#This Row],[norm2]]-$G$30)^2</f>
        <v>6.5687769843583421</v>
      </c>
      <c r="I57" s="5">
        <f>(Table24[[#This Row],[norm1]]-$F$31)^2+(Table24[[#This Row],[norm2]]-$G$31)^2</f>
        <v>6.6852944486461183</v>
      </c>
      <c r="J57" s="5">
        <f>(Table24[[#This Row],[norm1]]-$F$32)^2+(Table24[[#This Row],[norm2]]-$G$32)^2</f>
        <v>0.15638556659460034</v>
      </c>
      <c r="K57" s="5">
        <f>MIN(Table24[[#This Row],[d c1]:[d c3]])</f>
        <v>0.15638556659460034</v>
      </c>
      <c r="L57" s="2">
        <f>IF(Table24[[#This Row],[d c1]]=Table24[[#This Row],[min]],1,IF(Table24[[#This Row],[min]]=Table24[[#This Row],[d c2]],2,3))</f>
        <v>3</v>
      </c>
      <c r="M57" s="5" t="str">
        <f>IF(Table24[[#This Row],[cluster2]]=1,Table24[[#This Row],[norm1]]*$M$31+$M$32,"")</f>
        <v/>
      </c>
      <c r="N57" s="5" t="str">
        <f>IF(Table24[[#This Row],[cluster2]]=1,(Table24[[#This Row],[pt2 c1]]-Table24[[#This Row],[norm2]])^2,"")</f>
        <v/>
      </c>
    </row>
    <row r="58" spans="2:14" x14ac:dyDescent="0.3">
      <c r="B58">
        <v>33</v>
      </c>
      <c r="C58">
        <v>2</v>
      </c>
      <c r="D58">
        <v>0.35756333975374732</v>
      </c>
      <c r="E58">
        <v>0.71059110288629135</v>
      </c>
      <c r="F58">
        <f>(Table24[[#This Row],[test 1]]-Table24[[#Totals],[test 1]])/$D$96</f>
        <v>-1.5144001071357167</v>
      </c>
      <c r="G58">
        <f>(Table24[[#This Row],[test 2]]-Table24[[#Totals],[test 2]])/$E$96</f>
        <v>0.46451646963749516</v>
      </c>
      <c r="H58" s="5">
        <f>(Table24[[#This Row],[norm1]]-$F$30)^2+(Table24[[#This Row],[norm2]]-$G$30)^2</f>
        <v>6.1214634190953507</v>
      </c>
      <c r="I58" s="5">
        <f>(Table24[[#This Row],[norm1]]-$F$31)^2+(Table24[[#This Row],[norm2]]-$G$31)^2</f>
        <v>6.4830159284893822</v>
      </c>
      <c r="J58" s="5">
        <f>(Table24[[#This Row],[norm1]]-$F$32)^2+(Table24[[#This Row],[norm2]]-$G$32)^2</f>
        <v>0.15787729227081851</v>
      </c>
      <c r="K58" s="5">
        <f>MIN(Table24[[#This Row],[d c1]:[d c3]])</f>
        <v>0.15787729227081851</v>
      </c>
      <c r="L58" s="2">
        <f>IF(Table24[[#This Row],[d c1]]=Table24[[#This Row],[min]],1,IF(Table24[[#This Row],[min]]=Table24[[#This Row],[d c2]],2,3))</f>
        <v>3</v>
      </c>
      <c r="M58" s="5" t="str">
        <f>IF(Table24[[#This Row],[cluster2]]=1,Table24[[#This Row],[norm1]]*$M$31+$M$32,"")</f>
        <v/>
      </c>
      <c r="N58" s="5" t="str">
        <f>IF(Table24[[#This Row],[cluster2]]=1,(Table24[[#This Row],[pt2 c1]]-Table24[[#This Row],[norm2]])^2,"")</f>
        <v/>
      </c>
    </row>
    <row r="59" spans="2:14" x14ac:dyDescent="0.3">
      <c r="B59">
        <v>29</v>
      </c>
      <c r="C59">
        <v>2</v>
      </c>
      <c r="D59">
        <v>0.37586941158016035</v>
      </c>
      <c r="E59">
        <v>0.74958648179625142</v>
      </c>
      <c r="F59">
        <f>(Table24[[#This Row],[test 1]]-Table24[[#Totals],[test 1]])/$D$96</f>
        <v>-1.4115048699570765</v>
      </c>
      <c r="G59">
        <f>(Table24[[#This Row],[test 2]]-Table24[[#Totals],[test 2]])/$E$96</f>
        <v>0.64264379671306726</v>
      </c>
      <c r="H59" s="5">
        <f>(Table24[[#This Row],[norm1]]-$F$30)^2+(Table24[[#This Row],[norm2]]-$G$30)^2</f>
        <v>6.46289009116059</v>
      </c>
      <c r="I59" s="5">
        <f>(Table24[[#This Row],[norm1]]-$F$31)^2+(Table24[[#This Row],[norm2]]-$G$31)^2</f>
        <v>5.9376634384392286</v>
      </c>
      <c r="J59" s="5">
        <f>(Table24[[#This Row],[norm1]]-$F$32)^2+(Table24[[#This Row],[norm2]]-$G$32)^2</f>
        <v>5.0264329556581618E-2</v>
      </c>
      <c r="K59" s="5">
        <f>MIN(Table24[[#This Row],[d c1]:[d c3]])</f>
        <v>5.0264329556581618E-2</v>
      </c>
      <c r="L59" s="2">
        <f>IF(Table24[[#This Row],[d c1]]=Table24[[#This Row],[min]],1,IF(Table24[[#This Row],[min]]=Table24[[#This Row],[d c2]],2,3))</f>
        <v>3</v>
      </c>
      <c r="M59" s="5" t="str">
        <f>IF(Table24[[#This Row],[cluster2]]=1,Table24[[#This Row],[norm1]]*$M$31+$M$32,"")</f>
        <v/>
      </c>
      <c r="N59" s="5" t="str">
        <f>IF(Table24[[#This Row],[cluster2]]=1,(Table24[[#This Row],[pt2 c1]]-Table24[[#This Row],[norm2]])^2,"")</f>
        <v/>
      </c>
    </row>
    <row r="60" spans="2:14" x14ac:dyDescent="0.3">
      <c r="B60">
        <v>25</v>
      </c>
      <c r="C60">
        <v>2</v>
      </c>
      <c r="D60">
        <v>0.37598667110888545</v>
      </c>
      <c r="E60">
        <v>0.75425354806298017</v>
      </c>
      <c r="F60">
        <f>(Table24[[#This Row],[test 1]]-Table24[[#Totals],[test 1]])/$D$96</f>
        <v>-1.4108457745960381</v>
      </c>
      <c r="G60">
        <f>(Table24[[#This Row],[test 2]]-Table24[[#Totals],[test 2]])/$E$96</f>
        <v>0.66396252889660357</v>
      </c>
      <c r="H60" s="5">
        <f>(Table24[[#This Row],[norm1]]-$F$30)^2+(Table24[[#This Row],[norm2]]-$G$30)^2</f>
        <v>6.5461341922175791</v>
      </c>
      <c r="I60" s="5">
        <f>(Table24[[#This Row],[norm1]]-$F$31)^2+(Table24[[#This Row],[norm2]]-$G$31)^2</f>
        <v>5.9347171560596976</v>
      </c>
      <c r="J60" s="5">
        <f>(Table24[[#This Row],[norm1]]-$F$32)^2+(Table24[[#This Row],[norm2]]-$G$32)^2</f>
        <v>4.7951473529332524E-2</v>
      </c>
      <c r="K60" s="5">
        <f>MIN(Table24[[#This Row],[d c1]:[d c3]])</f>
        <v>4.7951473529332524E-2</v>
      </c>
      <c r="L60" s="2">
        <f>IF(Table24[[#This Row],[d c1]]=Table24[[#This Row],[min]],1,IF(Table24[[#This Row],[min]]=Table24[[#This Row],[d c2]],2,3))</f>
        <v>3</v>
      </c>
      <c r="M60" s="5" t="str">
        <f>IF(Table24[[#This Row],[cluster2]]=1,Table24[[#This Row],[norm1]]*$M$31+$M$32,"")</f>
        <v/>
      </c>
      <c r="N60" s="5" t="str">
        <f>IF(Table24[[#This Row],[cluster2]]=1,(Table24[[#This Row],[pt2 c1]]-Table24[[#This Row],[norm2]])^2,"")</f>
        <v/>
      </c>
    </row>
    <row r="61" spans="2:14" x14ac:dyDescent="0.3">
      <c r="B61">
        <v>39</v>
      </c>
      <c r="C61">
        <v>2</v>
      </c>
      <c r="D61">
        <v>0.38131048831791137</v>
      </c>
      <c r="E61">
        <v>0.73951400421290192</v>
      </c>
      <c r="F61">
        <f>(Table24[[#This Row],[test 1]]-Table24[[#Totals],[test 1]])/$D$96</f>
        <v>-1.3809215265316304</v>
      </c>
      <c r="G61">
        <f>(Table24[[#This Row],[test 2]]-Table24[[#Totals],[test 2]])/$E$96</f>
        <v>0.59663363963539362</v>
      </c>
      <c r="H61" s="5">
        <f>(Table24[[#This Row],[norm1]]-$F$30)^2+(Table24[[#This Row],[norm2]]-$G$30)^2</f>
        <v>6.1860461212593183</v>
      </c>
      <c r="I61" s="5">
        <f>(Table24[[#This Row],[norm1]]-$F$31)^2+(Table24[[#This Row],[norm2]]-$G$31)^2</f>
        <v>5.7920773171200066</v>
      </c>
      <c r="J61" s="5">
        <f>(Table24[[#This Row],[norm1]]-$F$32)^2+(Table24[[#This Row],[norm2]]-$G$32)^2</f>
        <v>4.5431161363378068E-2</v>
      </c>
      <c r="K61" s="5">
        <f>MIN(Table24[[#This Row],[d c1]:[d c3]])</f>
        <v>4.5431161363378068E-2</v>
      </c>
      <c r="L61" s="2">
        <f>IF(Table24[[#This Row],[d c1]]=Table24[[#This Row],[min]],1,IF(Table24[[#This Row],[min]]=Table24[[#This Row],[d c2]],2,3))</f>
        <v>3</v>
      </c>
      <c r="M61" s="5" t="str">
        <f>IF(Table24[[#This Row],[cluster2]]=1,Table24[[#This Row],[norm1]]*$M$31+$M$32,"")</f>
        <v/>
      </c>
      <c r="N61" s="5" t="str">
        <f>IF(Table24[[#This Row],[cluster2]]=1,(Table24[[#This Row],[pt2 c1]]-Table24[[#This Row],[norm2]])^2,"")</f>
        <v/>
      </c>
    </row>
    <row r="62" spans="2:14" x14ac:dyDescent="0.3">
      <c r="B62">
        <v>36</v>
      </c>
      <c r="C62">
        <v>2</v>
      </c>
      <c r="D62">
        <v>0.39066686921588728</v>
      </c>
      <c r="E62">
        <v>0.74315613687065296</v>
      </c>
      <c r="F62">
        <f>(Table24[[#This Row],[test 1]]-Table24[[#Totals],[test 1]])/$D$96</f>
        <v>-1.3283309412460502</v>
      </c>
      <c r="G62">
        <f>(Table24[[#This Row],[test 2]]-Table24[[#Totals],[test 2]])/$E$96</f>
        <v>0.61327056876173525</v>
      </c>
      <c r="H62" s="5">
        <f>(Table24[[#This Row],[norm1]]-$F$30)^2+(Table24[[#This Row],[norm2]]-$G$30)^2</f>
        <v>6.090688031803662</v>
      </c>
      <c r="I62" s="5">
        <f>(Table24[[#This Row],[norm1]]-$F$31)^2+(Table24[[#This Row],[norm2]]-$G$31)^2</f>
        <v>5.5403602208718317</v>
      </c>
      <c r="J62" s="5">
        <f>(Table24[[#This Row],[norm1]]-$F$32)^2+(Table24[[#This Row],[norm2]]-$G$32)^2</f>
        <v>2.5450033911270827E-2</v>
      </c>
      <c r="K62" s="5">
        <f>MIN(Table24[[#This Row],[d c1]:[d c3]])</f>
        <v>2.5450033911270827E-2</v>
      </c>
      <c r="L62" s="2">
        <f>IF(Table24[[#This Row],[d c1]]=Table24[[#This Row],[min]],1,IF(Table24[[#This Row],[min]]=Table24[[#This Row],[d c2]],2,3))</f>
        <v>3</v>
      </c>
      <c r="M62" s="5" t="str">
        <f>IF(Table24[[#This Row],[cluster2]]=1,Table24[[#This Row],[norm1]]*$M$31+$M$32,"")</f>
        <v/>
      </c>
      <c r="N62" s="5" t="str">
        <f>IF(Table24[[#This Row],[cluster2]]=1,(Table24[[#This Row],[pt2 c1]]-Table24[[#This Row],[norm2]])^2,"")</f>
        <v/>
      </c>
    </row>
    <row r="63" spans="2:14" x14ac:dyDescent="0.3">
      <c r="B63">
        <v>40</v>
      </c>
      <c r="C63">
        <v>2</v>
      </c>
      <c r="D63">
        <v>0.39388274994415073</v>
      </c>
      <c r="E63">
        <v>0.73674268928537456</v>
      </c>
      <c r="F63">
        <f>(Table24[[#This Row],[test 1]]-Table24[[#Totals],[test 1]])/$D$96</f>
        <v>-1.3102550365183387</v>
      </c>
      <c r="G63">
        <f>(Table24[[#This Row],[test 2]]-Table24[[#Totals],[test 2]])/$E$96</f>
        <v>0.58397452631673841</v>
      </c>
      <c r="H63" s="5">
        <f>(Table24[[#This Row],[norm1]]-$F$30)^2+(Table24[[#This Row],[norm2]]-$G$30)^2</f>
        <v>5.9228020904685117</v>
      </c>
      <c r="I63" s="5">
        <f>(Table24[[#This Row],[norm1]]-$F$31)^2+(Table24[[#This Row],[norm2]]-$G$31)^2</f>
        <v>5.4584409194036123</v>
      </c>
      <c r="J63" s="5">
        <f>(Table24[[#This Row],[norm1]]-$F$32)^2+(Table24[[#This Row],[norm2]]-$G$32)^2</f>
        <v>2.6947159738499222E-2</v>
      </c>
      <c r="K63" s="5">
        <f>MIN(Table24[[#This Row],[d c1]:[d c3]])</f>
        <v>2.6947159738499222E-2</v>
      </c>
      <c r="L63" s="2">
        <f>IF(Table24[[#This Row],[d c1]]=Table24[[#This Row],[min]],1,IF(Table24[[#This Row],[min]]=Table24[[#This Row],[d c2]],2,3))</f>
        <v>3</v>
      </c>
      <c r="M63" s="5" t="str">
        <f>IF(Table24[[#This Row],[cluster2]]=1,Table24[[#This Row],[norm1]]*$M$31+$M$32,"")</f>
        <v/>
      </c>
      <c r="N63" s="5" t="str">
        <f>IF(Table24[[#This Row],[cluster2]]=1,(Table24[[#This Row],[pt2 c1]]-Table24[[#This Row],[norm2]])^2,"")</f>
        <v/>
      </c>
    </row>
    <row r="64" spans="2:14" x14ac:dyDescent="0.3">
      <c r="B64">
        <v>34</v>
      </c>
      <c r="C64">
        <v>2</v>
      </c>
      <c r="D64">
        <v>0.39570832316722615</v>
      </c>
      <c r="E64">
        <v>0.74669096417801117</v>
      </c>
      <c r="F64">
        <f>(Table24[[#This Row],[test 1]]-Table24[[#Totals],[test 1]])/$D$96</f>
        <v>-1.2999938078092779</v>
      </c>
      <c r="G64">
        <f>(Table24[[#This Row],[test 2]]-Table24[[#Totals],[test 2]])/$E$96</f>
        <v>0.62941733685411128</v>
      </c>
      <c r="H64" s="5">
        <f>(Table24[[#This Row],[norm1]]-$F$30)^2+(Table24[[#This Row],[norm2]]-$G$30)^2</f>
        <v>6.07018214592118</v>
      </c>
      <c r="I64" s="5">
        <f>(Table24[[#This Row],[norm1]]-$F$31)^2+(Table24[[#This Row],[norm2]]-$G$31)^2</f>
        <v>5.4069461615391496</v>
      </c>
      <c r="J64" s="5">
        <f>(Table24[[#This Row],[norm1]]-$F$32)^2+(Table24[[#This Row],[norm2]]-$G$32)^2</f>
        <v>1.612855210214411E-2</v>
      </c>
      <c r="K64" s="5">
        <f>MIN(Table24[[#This Row],[d c1]:[d c3]])</f>
        <v>1.612855210214411E-2</v>
      </c>
      <c r="L64" s="2">
        <f>IF(Table24[[#This Row],[d c1]]=Table24[[#This Row],[min]],1,IF(Table24[[#This Row],[min]]=Table24[[#This Row],[d c2]],2,3))</f>
        <v>3</v>
      </c>
      <c r="M64" s="5" t="str">
        <f>IF(Table24[[#This Row],[cluster2]]=1,Table24[[#This Row],[norm1]]*$M$31+$M$32,"")</f>
        <v/>
      </c>
      <c r="N64" s="5" t="str">
        <f>IF(Table24[[#This Row],[cluster2]]=1,(Table24[[#This Row],[pt2 c1]]-Table24[[#This Row],[norm2]])^2,"")</f>
        <v/>
      </c>
    </row>
    <row r="65" spans="2:14" x14ac:dyDescent="0.3">
      <c r="B65">
        <v>26</v>
      </c>
      <c r="C65">
        <v>2</v>
      </c>
      <c r="D65">
        <v>0.39588075927117522</v>
      </c>
      <c r="E65">
        <v>0.75002931073279977</v>
      </c>
      <c r="F65">
        <f>(Table24[[#This Row],[test 1]]-Table24[[#Totals],[test 1]])/$D$96</f>
        <v>-1.299024574541636</v>
      </c>
      <c r="G65">
        <f>(Table24[[#This Row],[test 2]]-Table24[[#Totals],[test 2]])/$E$96</f>
        <v>0.64466659882511257</v>
      </c>
      <c r="H65" s="5">
        <f>(Table24[[#This Row],[norm1]]-$F$30)^2+(Table24[[#This Row],[norm2]]-$G$30)^2</f>
        <v>6.1278731213946775</v>
      </c>
      <c r="I65" s="5">
        <f>(Table24[[#This Row],[norm1]]-$F$31)^2+(Table24[[#This Row],[norm2]]-$G$31)^2</f>
        <v>5.4021336116213847</v>
      </c>
      <c r="J65" s="5">
        <f>(Table24[[#This Row],[norm1]]-$F$32)^2+(Table24[[#This Row],[norm2]]-$G$32)^2</f>
        <v>1.3979470123788803E-2</v>
      </c>
      <c r="K65" s="5">
        <f>MIN(Table24[[#This Row],[d c1]:[d c3]])</f>
        <v>1.3979470123788803E-2</v>
      </c>
      <c r="L65" s="2">
        <f>IF(Table24[[#This Row],[d c1]]=Table24[[#This Row],[min]],1,IF(Table24[[#This Row],[min]]=Table24[[#This Row],[d c2]],2,3))</f>
        <v>3</v>
      </c>
      <c r="M65" s="5" t="str">
        <f>IF(Table24[[#This Row],[cluster2]]=1,Table24[[#This Row],[norm1]]*$M$31+$M$32,"")</f>
        <v/>
      </c>
      <c r="N65" s="5" t="str">
        <f>IF(Table24[[#This Row],[cluster2]]=1,(Table24[[#This Row],[pt2 c1]]-Table24[[#This Row],[norm2]])^2,"")</f>
        <v/>
      </c>
    </row>
    <row r="66" spans="2:14" x14ac:dyDescent="0.3">
      <c r="B66">
        <v>31</v>
      </c>
      <c r="C66">
        <v>2</v>
      </c>
      <c r="D66">
        <v>0.39975955354919634</v>
      </c>
      <c r="E66">
        <v>0.73445730582666713</v>
      </c>
      <c r="F66">
        <f>(Table24[[#This Row],[test 1]]-Table24[[#Totals],[test 1]])/$D$96</f>
        <v>-1.2772225483620883</v>
      </c>
      <c r="G66">
        <f>(Table24[[#This Row],[test 2]]-Table24[[#Totals],[test 2]])/$E$96</f>
        <v>0.57353510353840753</v>
      </c>
      <c r="H66" s="5">
        <f>(Table24[[#This Row],[norm1]]-$F$30)^2+(Table24[[#This Row],[norm2]]-$G$30)^2</f>
        <v>5.7858877390489614</v>
      </c>
      <c r="I66" s="5">
        <f>(Table24[[#This Row],[norm1]]-$F$31)^2+(Table24[[#This Row],[norm2]]-$G$31)^2</f>
        <v>5.3066652925940119</v>
      </c>
      <c r="J66" s="5">
        <f>(Table24[[#This Row],[norm1]]-$F$32)^2+(Table24[[#This Row],[norm2]]-$G$32)^2</f>
        <v>2.2973444037235124E-2</v>
      </c>
      <c r="K66" s="5">
        <f>MIN(Table24[[#This Row],[d c1]:[d c3]])</f>
        <v>2.2973444037235124E-2</v>
      </c>
      <c r="L66" s="2">
        <f>IF(Table24[[#This Row],[d c1]]=Table24[[#This Row],[min]],1,IF(Table24[[#This Row],[min]]=Table24[[#This Row],[d c2]],2,3))</f>
        <v>3</v>
      </c>
      <c r="M66" s="5" t="str">
        <f>IF(Table24[[#This Row],[cluster2]]=1,Table24[[#This Row],[norm1]]*$M$31+$M$32,"")</f>
        <v/>
      </c>
      <c r="N66" s="5" t="str">
        <f>IF(Table24[[#This Row],[cluster2]]=1,(Table24[[#This Row],[pt2 c1]]-Table24[[#This Row],[norm2]])^2,"")</f>
        <v/>
      </c>
    </row>
    <row r="67" spans="2:14" x14ac:dyDescent="0.3">
      <c r="B67">
        <v>21</v>
      </c>
      <c r="C67">
        <v>2</v>
      </c>
      <c r="D67">
        <v>0.41710743820480145</v>
      </c>
      <c r="E67">
        <v>0.76084197381495566</v>
      </c>
      <c r="F67">
        <f>(Table24[[#This Row],[test 1]]-Table24[[#Totals],[test 1]])/$D$96</f>
        <v>-1.1797131141638317</v>
      </c>
      <c r="G67">
        <f>(Table24[[#This Row],[test 2]]-Table24[[#Totals],[test 2]])/$E$96</f>
        <v>0.69405785561582944</v>
      </c>
      <c r="H67" s="5">
        <f>(Table24[[#This Row],[norm1]]-$F$30)^2+(Table24[[#This Row],[norm2]]-$G$30)^2</f>
        <v>5.990893288356359</v>
      </c>
      <c r="I67" s="5">
        <f>(Table24[[#This Row],[norm1]]-$F$31)^2+(Table24[[#This Row],[norm2]]-$G$31)^2</f>
        <v>4.8639511707650183</v>
      </c>
      <c r="J67" s="5">
        <f>(Table24[[#This Row],[norm1]]-$F$32)^2+(Table24[[#This Row],[norm2]]-$G$32)^2</f>
        <v>2.7999661612887494E-4</v>
      </c>
      <c r="K67" s="5">
        <f>MIN(Table24[[#This Row],[d c1]:[d c3]])</f>
        <v>2.7999661612887494E-4</v>
      </c>
      <c r="L67" s="2">
        <f>IF(Table24[[#This Row],[d c1]]=Table24[[#This Row],[min]],1,IF(Table24[[#This Row],[min]]=Table24[[#This Row],[d c2]],2,3))</f>
        <v>3</v>
      </c>
      <c r="M67" s="5" t="str">
        <f>IF(Table24[[#This Row],[cluster2]]=1,Table24[[#This Row],[norm1]]*$M$31+$M$32,"")</f>
        <v/>
      </c>
      <c r="N67" s="5" t="str">
        <f>IF(Table24[[#This Row],[cluster2]]=1,(Table24[[#This Row],[pt2 c1]]-Table24[[#This Row],[norm2]])^2,"")</f>
        <v/>
      </c>
    </row>
    <row r="68" spans="2:14" x14ac:dyDescent="0.3">
      <c r="B68">
        <v>37</v>
      </c>
      <c r="C68">
        <v>2</v>
      </c>
      <c r="D68">
        <v>0.42018735325183343</v>
      </c>
      <c r="E68">
        <v>0.75750139749840972</v>
      </c>
      <c r="F68">
        <f>(Table24[[#This Row],[test 1]]-Table24[[#Totals],[test 1]])/$D$96</f>
        <v>-1.1624014488180656</v>
      </c>
      <c r="G68">
        <f>(Table24[[#This Row],[test 2]]-Table24[[#Totals],[test 2]])/$E$96</f>
        <v>0.67879840829689853</v>
      </c>
      <c r="H68" s="5">
        <f>(Table24[[#This Row],[norm1]]-$F$30)^2+(Table24[[#This Row],[norm2]]-$G$30)^2</f>
        <v>5.8823823709107135</v>
      </c>
      <c r="I68" s="5">
        <f>(Table24[[#This Row],[norm1]]-$F$31)^2+(Table24[[#This Row],[norm2]]-$G$31)^2</f>
        <v>4.7867077521101189</v>
      </c>
      <c r="J68" s="5">
        <f>(Table24[[#This Row],[norm1]]-$F$32)^2+(Table24[[#This Row],[norm2]]-$G$32)^2</f>
        <v>1.5495295724970214E-3</v>
      </c>
      <c r="K68" s="5">
        <f>MIN(Table24[[#This Row],[d c1]:[d c3]])</f>
        <v>1.5495295724970214E-3</v>
      </c>
      <c r="L68" s="2">
        <f>IF(Table24[[#This Row],[d c1]]=Table24[[#This Row],[min]],1,IF(Table24[[#This Row],[min]]=Table24[[#This Row],[d c2]],2,3))</f>
        <v>3</v>
      </c>
      <c r="M68" s="5" t="str">
        <f>IF(Table24[[#This Row],[cluster2]]=1,Table24[[#This Row],[norm1]]*$M$31+$M$32,"")</f>
        <v/>
      </c>
      <c r="N68" s="5" t="str">
        <f>IF(Table24[[#This Row],[cluster2]]=1,(Table24[[#This Row],[pt2 c1]]-Table24[[#This Row],[norm2]])^2,"")</f>
        <v/>
      </c>
    </row>
    <row r="69" spans="2:14" x14ac:dyDescent="0.3">
      <c r="B69">
        <v>22</v>
      </c>
      <c r="C69">
        <v>2</v>
      </c>
      <c r="D69">
        <v>0.4216055451449599</v>
      </c>
      <c r="E69">
        <v>0.76943491464642033</v>
      </c>
      <c r="F69">
        <f>(Table24[[#This Row],[test 1]]-Table24[[#Totals],[test 1]])/$D$96</f>
        <v>-1.1544300395178178</v>
      </c>
      <c r="G69">
        <f>(Table24[[#This Row],[test 2]]-Table24[[#Totals],[test 2]])/$E$96</f>
        <v>0.73330962402566013</v>
      </c>
      <c r="H69" s="5">
        <f>(Table24[[#This Row],[norm1]]-$F$30)^2+(Table24[[#This Row],[norm2]]-$G$30)^2</f>
        <v>6.0851390806782817</v>
      </c>
      <c r="I69" s="5">
        <f>(Table24[[#This Row],[norm1]]-$F$31)^2+(Table24[[#This Row],[norm2]]-$G$31)^2</f>
        <v>4.7583239230318375</v>
      </c>
      <c r="J69" s="5">
        <f>(Table24[[#This Row],[norm1]]-$F$32)^2+(Table24[[#This Row],[norm2]]-$G$32)^2</f>
        <v>2.6985477746390798E-3</v>
      </c>
      <c r="K69" s="5">
        <f>MIN(Table24[[#This Row],[d c1]:[d c3]])</f>
        <v>2.6985477746390798E-3</v>
      </c>
      <c r="L69" s="2">
        <f>IF(Table24[[#This Row],[d c1]]=Table24[[#This Row],[min]],1,IF(Table24[[#This Row],[min]]=Table24[[#This Row],[d c2]],2,3))</f>
        <v>3</v>
      </c>
      <c r="M69" s="5" t="str">
        <f>IF(Table24[[#This Row],[cluster2]]=1,Table24[[#This Row],[norm1]]*$M$31+$M$32,"")</f>
        <v/>
      </c>
      <c r="N69" s="5" t="str">
        <f>IF(Table24[[#This Row],[cluster2]]=1,(Table24[[#This Row],[pt2 c1]]-Table24[[#This Row],[norm2]])^2,"")</f>
        <v/>
      </c>
    </row>
    <row r="70" spans="2:14" x14ac:dyDescent="0.3">
      <c r="B70">
        <v>27</v>
      </c>
      <c r="C70">
        <v>2</v>
      </c>
      <c r="D70">
        <v>0.46073756650328995</v>
      </c>
      <c r="E70">
        <v>0.82373837005953243</v>
      </c>
      <c r="F70">
        <f>(Table24[[#This Row],[test 1]]-Table24[[#Totals],[test 1]])/$D$96</f>
        <v>-0.93447577204163934</v>
      </c>
      <c r="G70">
        <f>(Table24[[#This Row],[test 2]]-Table24[[#Totals],[test 2]])/$E$96</f>
        <v>0.98136284556352116</v>
      </c>
      <c r="H70" s="5">
        <f>(Table24[[#This Row],[norm1]]-$F$30)^2+(Table24[[#This Row],[norm2]]-$G$30)^2</f>
        <v>6.6450428158521309</v>
      </c>
      <c r="I70" s="5">
        <f>(Table24[[#This Row],[norm1]]-$F$31)^2+(Table24[[#This Row],[norm2]]-$G$31)^2</f>
        <v>3.9521653880416983</v>
      </c>
      <c r="J70" s="5">
        <f>(Table24[[#This Row],[norm1]]-$F$32)^2+(Table24[[#This Row],[norm2]]-$G$32)^2</f>
        <v>0.14655181021775332</v>
      </c>
      <c r="K70" s="5">
        <f>MIN(Table24[[#This Row],[d c1]:[d c3]])</f>
        <v>0.14655181021775332</v>
      </c>
      <c r="L70" s="2">
        <f>IF(Table24[[#This Row],[d c1]]=Table24[[#This Row],[min]],1,IF(Table24[[#This Row],[min]]=Table24[[#This Row],[d c2]],2,3))</f>
        <v>3</v>
      </c>
      <c r="M70" s="5" t="str">
        <f>IF(Table24[[#This Row],[cluster2]]=1,Table24[[#This Row],[norm1]]*$M$31+$M$32,"")</f>
        <v/>
      </c>
      <c r="N70" s="5" t="str">
        <f>IF(Table24[[#This Row],[cluster2]]=1,(Table24[[#This Row],[pt2 c1]]-Table24[[#This Row],[norm2]])^2,"")</f>
        <v/>
      </c>
    </row>
    <row r="71" spans="2:14" x14ac:dyDescent="0.3">
      <c r="B71">
        <v>23</v>
      </c>
      <c r="C71">
        <v>2</v>
      </c>
      <c r="D71">
        <v>0.50763649835502267</v>
      </c>
      <c r="E71">
        <v>0.82795859242354508</v>
      </c>
      <c r="F71">
        <f>(Table24[[#This Row],[test 1]]-Table24[[#Totals],[test 1]])/$D$96</f>
        <v>-0.67086505522219764</v>
      </c>
      <c r="G71">
        <f>(Table24[[#This Row],[test 2]]-Table24[[#Totals],[test 2]])/$E$96</f>
        <v>1.0006404356364855</v>
      </c>
      <c r="H71" s="5">
        <f>(Table24[[#This Row],[norm1]]-$F$30)^2+(Table24[[#This Row],[norm2]]-$G$30)^2</f>
        <v>6.2225263843783551</v>
      </c>
      <c r="I71" s="5">
        <f>(Table24[[#This Row],[norm1]]-$F$31)^2+(Table24[[#This Row],[norm2]]-$G$31)^2</f>
        <v>3.0017206634152278</v>
      </c>
      <c r="J71" s="5">
        <f>(Table24[[#This Row],[norm1]]-$F$32)^2+(Table24[[#This Row],[norm2]]-$G$32)^2</f>
        <v>0.36458227645418512</v>
      </c>
      <c r="K71" s="5">
        <f>MIN(Table24[[#This Row],[d c1]:[d c3]])</f>
        <v>0.36458227645418512</v>
      </c>
      <c r="L71" s="2">
        <f>IF(Table24[[#This Row],[d c1]]=Table24[[#This Row],[min]],1,IF(Table24[[#This Row],[min]]=Table24[[#This Row],[d c2]],2,3))</f>
        <v>3</v>
      </c>
      <c r="M71" s="5" t="str">
        <f>IF(Table24[[#This Row],[cluster2]]=1,Table24[[#This Row],[norm1]]*$M$31+$M$32,"")</f>
        <v/>
      </c>
      <c r="N71" s="5" t="str">
        <f>IF(Table24[[#This Row],[cluster2]]=1,(Table24[[#This Row],[pt2 c1]]-Table24[[#This Row],[norm2]])^2,"")</f>
        <v/>
      </c>
    </row>
    <row r="72" spans="2:14" x14ac:dyDescent="0.3">
      <c r="B72">
        <v>24</v>
      </c>
      <c r="C72">
        <v>2</v>
      </c>
      <c r="D72">
        <v>0.53727538154527454</v>
      </c>
      <c r="E72">
        <v>0.83692579610198692</v>
      </c>
      <c r="F72">
        <f>(Table24[[#This Row],[test 1]]-Table24[[#Totals],[test 1]])/$D$96</f>
        <v>-0.50427006179653533</v>
      </c>
      <c r="G72">
        <f>(Table24[[#This Row],[test 2]]-Table24[[#Totals],[test 2]])/$E$96</f>
        <v>1.0416018025274507</v>
      </c>
      <c r="H72" s="5">
        <f>(Table24[[#This Row],[norm1]]-$F$30)^2+(Table24[[#This Row],[norm2]]-$G$30)^2</f>
        <v>6.1642671794295971</v>
      </c>
      <c r="I72" s="5">
        <f>(Table24[[#This Row],[norm1]]-$F$31)^2+(Table24[[#This Row],[norm2]]-$G$31)^2</f>
        <v>2.4949974278339466</v>
      </c>
      <c r="J72" s="5">
        <f>(Table24[[#This Row],[norm1]]-$F$32)^2+(Table24[[#This Row],[norm2]]-$G$32)^2</f>
        <v>0.59320873472645208</v>
      </c>
      <c r="K72" s="5">
        <f>MIN(Table24[[#This Row],[d c1]:[d c3]])</f>
        <v>0.59320873472645208</v>
      </c>
      <c r="L72" s="2">
        <f>IF(Table24[[#This Row],[d c1]]=Table24[[#This Row],[min]],1,IF(Table24[[#This Row],[min]]=Table24[[#This Row],[d c2]],2,3))</f>
        <v>3</v>
      </c>
      <c r="M72" s="5" t="str">
        <f>IF(Table24[[#This Row],[cluster2]]=1,Table24[[#This Row],[norm1]]*$M$31+$M$32,"")</f>
        <v/>
      </c>
      <c r="N72" s="5" t="str">
        <f>IF(Table24[[#This Row],[cluster2]]=1,(Table24[[#This Row],[pt2 c1]]-Table24[[#This Row],[norm2]])^2,"")</f>
        <v/>
      </c>
    </row>
    <row r="73" spans="2:14" x14ac:dyDescent="0.3">
      <c r="B73">
        <v>30</v>
      </c>
      <c r="C73">
        <v>2</v>
      </c>
      <c r="D73">
        <v>0.54712941702497142</v>
      </c>
      <c r="E73">
        <v>0.85100840798752342</v>
      </c>
      <c r="F73">
        <f>(Table24[[#This Row],[test 1]]-Table24[[#Totals],[test 1]])/$D$96</f>
        <v>-0.44888224689748168</v>
      </c>
      <c r="G73">
        <f>(Table24[[#This Row],[test 2]]-Table24[[#Totals],[test 2]])/$E$96</f>
        <v>1.1059298866116032</v>
      </c>
      <c r="H73" s="5">
        <f>(Table24[[#This Row],[norm1]]-$F$30)^2+(Table24[[#This Row],[norm2]]-$G$30)^2</f>
        <v>6.4042349354501056</v>
      </c>
      <c r="I73" s="5">
        <f>(Table24[[#This Row],[norm1]]-$F$31)^2+(Table24[[#This Row],[norm2]]-$G$31)^2</f>
        <v>2.3835304699283384</v>
      </c>
      <c r="J73" s="5">
        <f>(Table24[[#This Row],[norm1]]-$F$32)^2+(Table24[[#This Row],[norm2]]-$G$32)^2</f>
        <v>0.72076856495236541</v>
      </c>
      <c r="K73" s="5">
        <f>MIN(Table24[[#This Row],[d c1]:[d c3]])</f>
        <v>0.72076856495236541</v>
      </c>
      <c r="L73" s="2">
        <f>IF(Table24[[#This Row],[d c1]]=Table24[[#This Row],[min]],1,IF(Table24[[#This Row],[min]]=Table24[[#This Row],[d c2]],2,3))</f>
        <v>3</v>
      </c>
      <c r="M73" s="5" t="str">
        <f>IF(Table24[[#This Row],[cluster2]]=1,Table24[[#This Row],[norm1]]*$M$31+$M$32,"")</f>
        <v/>
      </c>
      <c r="N73" s="5" t="str">
        <f>IF(Table24[[#This Row],[cluster2]]=1,(Table24[[#This Row],[pt2 c1]]-Table24[[#This Row],[norm2]])^2,"")</f>
        <v/>
      </c>
    </row>
    <row r="74" spans="2:14" x14ac:dyDescent="0.3">
      <c r="B74">
        <v>35</v>
      </c>
      <c r="C74">
        <v>2</v>
      </c>
      <c r="D74">
        <v>0.58847315055144389</v>
      </c>
      <c r="E74">
        <v>0.88255744530246738</v>
      </c>
      <c r="F74">
        <f>(Table24[[#This Row],[test 1]]-Table24[[#Totals],[test 1]])/$D$96</f>
        <v>-0.21649633104420346</v>
      </c>
      <c r="G74">
        <f>(Table24[[#This Row],[test 2]]-Table24[[#Totals],[test 2]])/$E$96</f>
        <v>1.2500430058018124</v>
      </c>
      <c r="H74" s="5">
        <f>(Table24[[#This Row],[norm1]]-$F$30)^2+(Table24[[#This Row],[norm2]]-$G$30)^2</f>
        <v>6.8987423364508906</v>
      </c>
      <c r="I74" s="5">
        <f>(Table24[[#This Row],[norm1]]-$F$31)^2+(Table24[[#This Row],[norm2]]-$G$31)^2</f>
        <v>1.9054322619468291</v>
      </c>
      <c r="J74" s="5">
        <f>(Table24[[#This Row],[norm1]]-$F$32)^2+(Table24[[#This Row],[norm2]]-$G$32)^2</f>
        <v>1.2590650136393902</v>
      </c>
      <c r="K74" s="5">
        <f>MIN(Table24[[#This Row],[d c1]:[d c3]])</f>
        <v>1.2590650136393902</v>
      </c>
      <c r="L74" s="2">
        <f>IF(Table24[[#This Row],[d c1]]=Table24[[#This Row],[min]],1,IF(Table24[[#This Row],[min]]=Table24[[#This Row],[d c2]],2,3))</f>
        <v>3</v>
      </c>
      <c r="M74" s="5" t="str">
        <f>IF(Table24[[#This Row],[cluster2]]=1,Table24[[#This Row],[norm1]]*$M$31+$M$32,"")</f>
        <v/>
      </c>
      <c r="N74" s="5" t="str">
        <f>IF(Table24[[#This Row],[cluster2]]=1,(Table24[[#This Row],[pt2 c1]]-Table24[[#This Row],[norm2]])^2,"")</f>
        <v/>
      </c>
    </row>
    <row r="75" spans="2:14" x14ac:dyDescent="0.3">
      <c r="B75">
        <v>57</v>
      </c>
      <c r="C75">
        <v>3</v>
      </c>
      <c r="D75">
        <v>0.51684518071061247</v>
      </c>
      <c r="E75">
        <v>0.30485933324255921</v>
      </c>
      <c r="F75">
        <f>(Table24[[#This Row],[test 1]]-Table24[[#Totals],[test 1]])/$D$96</f>
        <v>-0.61910465768491585</v>
      </c>
      <c r="G75">
        <f>(Table24[[#This Row],[test 2]]-Table24[[#Totals],[test 2]])/$E$96</f>
        <v>-1.3888291742952088</v>
      </c>
      <c r="H75" s="5">
        <f>(Table24[[#This Row],[norm1]]-$F$30)^2+(Table24[[#This Row],[norm2]]-$G$30)^2</f>
        <v>0.62400521040994139</v>
      </c>
      <c r="I75" s="5">
        <f>(Table24[[#This Row],[norm1]]-$F$31)^2+(Table24[[#This Row],[norm2]]-$G$31)^2</f>
        <v>6.8487388221074408</v>
      </c>
      <c r="J75" s="5">
        <f>(Table24[[#This Row],[norm1]]-$F$32)^2+(Table24[[#This Row],[norm2]]-$G$32)^2</f>
        <v>4.6984742373250015</v>
      </c>
      <c r="K75" s="5">
        <f>MIN(Table24[[#This Row],[d c1]:[d c3]])</f>
        <v>0.62400521040994139</v>
      </c>
      <c r="L75" s="2">
        <f>IF(Table24[[#This Row],[d c1]]=Table24[[#This Row],[min]],1,IF(Table24[[#This Row],[min]]=Table24[[#This Row],[d c2]],2,3))</f>
        <v>1</v>
      </c>
      <c r="M75" s="5">
        <f>IF(Table24[[#This Row],[cluster2]]=1,Table24[[#This Row],[norm1]]*$M$31+$M$32,"")</f>
        <v>-1.4347604573092199</v>
      </c>
      <c r="N75" s="5">
        <f>IF(Table24[[#This Row],[cluster2]]=1,(Table24[[#This Row],[pt2 c1]]-Table24[[#This Row],[norm2]])^2,"")</f>
        <v>2.1096827593131808E-3</v>
      </c>
    </row>
    <row r="76" spans="2:14" x14ac:dyDescent="0.3">
      <c r="B76">
        <v>47</v>
      </c>
      <c r="C76">
        <v>3</v>
      </c>
      <c r="D76">
        <v>0.56285401556157799</v>
      </c>
      <c r="E76">
        <v>0.24689161843599655</v>
      </c>
      <c r="F76">
        <f>(Table24[[#This Row],[test 1]]-Table24[[#Totals],[test 1]])/$D$96</f>
        <v>-0.36049702087490537</v>
      </c>
      <c r="G76">
        <f>(Table24[[#This Row],[test 2]]-Table24[[#Totals],[test 2]])/$E$96</f>
        <v>-1.6536203978659259</v>
      </c>
      <c r="H76" s="5">
        <f>(Table24[[#This Row],[norm1]]-$F$30)^2+(Table24[[#This Row],[norm2]]-$G$30)^2</f>
        <v>0.37462825262042204</v>
      </c>
      <c r="I76" s="5">
        <f>(Table24[[#This Row],[norm1]]-$F$31)^2+(Table24[[#This Row],[norm2]]-$G$31)^2</f>
        <v>7.2134412010777549</v>
      </c>
      <c r="J76" s="5">
        <f>(Table24[[#This Row],[norm1]]-$F$32)^2+(Table24[[#This Row],[norm2]]-$G$32)^2</f>
        <v>6.2399931120481034</v>
      </c>
      <c r="K76" s="5">
        <f>MIN(Table24[[#This Row],[d c1]:[d c3]])</f>
        <v>0.37462825262042204</v>
      </c>
      <c r="L76" s="2">
        <f>IF(Table24[[#This Row],[d c1]]=Table24[[#This Row],[min]],1,IF(Table24[[#This Row],[min]]=Table24[[#This Row],[d c2]],2,3))</f>
        <v>1</v>
      </c>
      <c r="M76" s="5">
        <f>IF(Table24[[#This Row],[cluster2]]=1,Table24[[#This Row],[norm1]]*$M$31+$M$32,"")</f>
        <v>-1.4063006155518485</v>
      </c>
      <c r="N76" s="5">
        <f>IF(Table24[[#This Row],[cluster2]]=1,(Table24[[#This Row],[pt2 c1]]-Table24[[#This Row],[norm2]])^2,"")</f>
        <v>6.1167074723882615E-2</v>
      </c>
    </row>
    <row r="77" spans="2:14" x14ac:dyDescent="0.3">
      <c r="B77">
        <v>46</v>
      </c>
      <c r="C77">
        <v>3</v>
      </c>
      <c r="D77">
        <v>0.56763987401352423</v>
      </c>
      <c r="E77">
        <v>0.25081408951962592</v>
      </c>
      <c r="F77">
        <f>(Table24[[#This Row],[test 1]]-Table24[[#Totals],[test 1]])/$D$96</f>
        <v>-0.33359654516466125</v>
      </c>
      <c r="G77">
        <f>(Table24[[#This Row],[test 2]]-Table24[[#Totals],[test 2]])/$E$96</f>
        <v>-1.6357029084302825</v>
      </c>
      <c r="H77" s="5">
        <f>(Table24[[#This Row],[norm1]]-$F$30)^2+(Table24[[#This Row],[norm2]]-$G$30)^2</f>
        <v>0.33618978719936549</v>
      </c>
      <c r="I77" s="5">
        <f>(Table24[[#This Row],[norm1]]-$F$31)^2+(Table24[[#This Row],[norm2]]-$G$31)^2</f>
        <v>7.0574872690229711</v>
      </c>
      <c r="J77" s="5">
        <f>(Table24[[#This Row],[norm1]]-$F$32)^2+(Table24[[#This Row],[norm2]]-$G$32)^2</f>
        <v>6.2015618819503882</v>
      </c>
      <c r="K77" s="5">
        <f>MIN(Table24[[#This Row],[d c1]:[d c3]])</f>
        <v>0.33618978719936549</v>
      </c>
      <c r="L77" s="2">
        <f>IF(Table24[[#This Row],[d c1]]=Table24[[#This Row],[min]],1,IF(Table24[[#This Row],[min]]=Table24[[#This Row],[d c2]],2,3))</f>
        <v>1</v>
      </c>
      <c r="M77" s="5">
        <f>IF(Table24[[#This Row],[cluster2]]=1,Table24[[#This Row],[norm1]]*$M$31+$M$32,"")</f>
        <v>-1.4033402107805306</v>
      </c>
      <c r="N77" s="5">
        <f>IF(Table24[[#This Row],[cluster2]]=1,(Table24[[#This Row],[pt2 c1]]-Table24[[#This Row],[norm2]])^2,"")</f>
        <v>5.3992423259070027E-2</v>
      </c>
    </row>
    <row r="78" spans="2:14" x14ac:dyDescent="0.3">
      <c r="B78">
        <v>48</v>
      </c>
      <c r="C78">
        <v>3</v>
      </c>
      <c r="D78">
        <v>0.57921110475930537</v>
      </c>
      <c r="E78">
        <v>0.23575143120364556</v>
      </c>
      <c r="F78">
        <f>(Table24[[#This Row],[test 1]]-Table24[[#Totals],[test 1]])/$D$96</f>
        <v>-0.26855667515180431</v>
      </c>
      <c r="G78">
        <f>(Table24[[#This Row],[test 2]]-Table24[[#Totals],[test 2]])/$E$96</f>
        <v>-1.7045077550423233</v>
      </c>
      <c r="H78" s="5">
        <f>(Table24[[#This Row],[norm1]]-$F$30)^2+(Table24[[#This Row],[norm2]]-$G$30)^2</f>
        <v>0.31927387328848356</v>
      </c>
      <c r="I78" s="5">
        <f>(Table24[[#This Row],[norm1]]-$F$31)^2+(Table24[[#This Row],[norm2]]-$G$31)^2</f>
        <v>7.2038296445414876</v>
      </c>
      <c r="J78" s="5">
        <f>(Table24[[#This Row],[norm1]]-$F$32)^2+(Table24[[#This Row],[norm2]]-$G$32)^2</f>
        <v>6.6441115387003116</v>
      </c>
      <c r="K78" s="5">
        <f>MIN(Table24[[#This Row],[d c1]:[d c3]])</f>
        <v>0.31927387328848356</v>
      </c>
      <c r="L78" s="2">
        <f>IF(Table24[[#This Row],[d c1]]=Table24[[#This Row],[min]],1,IF(Table24[[#This Row],[min]]=Table24[[#This Row],[d c2]],2,3))</f>
        <v>1</v>
      </c>
      <c r="M78" s="5">
        <f>IF(Table24[[#This Row],[cluster2]]=1,Table24[[#This Row],[norm1]]*$M$31+$M$32,"")</f>
        <v>-1.3961825551470051</v>
      </c>
      <c r="N78" s="5">
        <f>IF(Table24[[#This Row],[cluster2]]=1,(Table24[[#This Row],[pt2 c1]]-Table24[[#This Row],[norm2]])^2,"")</f>
        <v>9.5064428890487968E-2</v>
      </c>
    </row>
    <row r="79" spans="2:14" x14ac:dyDescent="0.3">
      <c r="B79">
        <v>56</v>
      </c>
      <c r="C79">
        <v>3</v>
      </c>
      <c r="D79">
        <v>0.591686942629293</v>
      </c>
      <c r="E79">
        <v>0.466954962967989</v>
      </c>
      <c r="F79">
        <f>(Table24[[#This Row],[test 1]]-Table24[[#Totals],[test 1]])/$D$96</f>
        <v>-0.19843216625621274</v>
      </c>
      <c r="G79">
        <f>(Table24[[#This Row],[test 2]]-Table24[[#Totals],[test 2]])/$E$96</f>
        <v>-0.64839115161843364</v>
      </c>
      <c r="H79" s="5">
        <f>(Table24[[#This Row],[norm1]]-$F$30)^2+(Table24[[#This Row],[norm2]]-$G$30)^2</f>
        <v>0.62495162125987469</v>
      </c>
      <c r="I79" s="5">
        <f>(Table24[[#This Row],[norm1]]-$F$31)^2+(Table24[[#This Row],[norm2]]-$G$31)^2</f>
        <v>3.1755770444778806</v>
      </c>
      <c r="J79" s="5">
        <f>(Table24[[#This Row],[norm1]]-$F$32)^2+(Table24[[#This Row],[norm2]]-$G$32)^2</f>
        <v>2.8136367796352113</v>
      </c>
      <c r="K79" s="5">
        <f>MIN(Table24[[#This Row],[d c1]:[d c3]])</f>
        <v>0.62495162125987469</v>
      </c>
      <c r="L79" s="2">
        <f>IF(Table24[[#This Row],[d c1]]=Table24[[#This Row],[min]],1,IF(Table24[[#This Row],[min]]=Table24[[#This Row],[d c2]],2,3))</f>
        <v>1</v>
      </c>
      <c r="M79" s="5">
        <f>IF(Table24[[#This Row],[cluster2]]=1,Table24[[#This Row],[norm1]]*$M$31+$M$32,"")</f>
        <v>-1.3884653336020429</v>
      </c>
      <c r="N79" s="5">
        <f>IF(Table24[[#This Row],[cluster2]]=1,(Table24[[#This Row],[pt2 c1]]-Table24[[#This Row],[norm2]])^2,"")</f>
        <v>0.54770979483870841</v>
      </c>
    </row>
    <row r="80" spans="2:14" x14ac:dyDescent="0.3">
      <c r="B80">
        <v>59</v>
      </c>
      <c r="C80">
        <v>3</v>
      </c>
      <c r="D80">
        <v>0.61335726840047566</v>
      </c>
      <c r="E80">
        <v>0.3669648307478145</v>
      </c>
      <c r="F80">
        <f>(Table24[[#This Row],[test 1]]-Table24[[#Totals],[test 1]])/$D$96</f>
        <v>-7.6627044375996017E-2</v>
      </c>
      <c r="G80">
        <f>(Table24[[#This Row],[test 2]]-Table24[[#Totals],[test 2]])/$E$96</f>
        <v>-1.1051369375085536</v>
      </c>
      <c r="H80" s="5">
        <f>(Table24[[#This Row],[norm1]]-$F$30)^2+(Table24[[#This Row],[norm2]]-$G$30)^2</f>
        <v>0.11966992861609818</v>
      </c>
      <c r="I80" s="5">
        <f>(Table24[[#This Row],[norm1]]-$F$31)^2+(Table24[[#This Row],[norm2]]-$G$31)^2</f>
        <v>4.2843369017537931</v>
      </c>
      <c r="J80" s="5">
        <f>(Table24[[#This Row],[norm1]]-$F$32)^2+(Table24[[#This Row],[norm2]]-$G$32)^2</f>
        <v>4.5123975970894348</v>
      </c>
      <c r="K80" s="5">
        <f>MIN(Table24[[#This Row],[d c1]:[d c3]])</f>
        <v>0.11966992861609818</v>
      </c>
      <c r="L80" s="2">
        <f>IF(Table24[[#This Row],[d c1]]=Table24[[#This Row],[min]],1,IF(Table24[[#This Row],[min]]=Table24[[#This Row],[d c2]],2,3))</f>
        <v>1</v>
      </c>
      <c r="M80" s="5">
        <f>IF(Table24[[#This Row],[cluster2]]=1,Table24[[#This Row],[norm1]]*$M$31+$M$32,"")</f>
        <v>-1.3750606463441215</v>
      </c>
      <c r="N80" s="5">
        <f>IF(Table24[[#This Row],[cluster2]]=1,(Table24[[#This Row],[pt2 c1]]-Table24[[#This Row],[norm2]])^2,"")</f>
        <v>7.285880859154846E-2</v>
      </c>
    </row>
    <row r="81" spans="2:14" x14ac:dyDescent="0.3">
      <c r="B81">
        <v>49</v>
      </c>
      <c r="C81">
        <v>3</v>
      </c>
      <c r="D81">
        <v>0.61507506506510468</v>
      </c>
      <c r="E81">
        <v>0.4179179487197231</v>
      </c>
      <c r="F81">
        <f>(Table24[[#This Row],[test 1]]-Table24[[#Totals],[test 1]])/$D$96</f>
        <v>-6.6971608905855989E-2</v>
      </c>
      <c r="G81">
        <f>(Table24[[#This Row],[test 2]]-Table24[[#Totals],[test 2]])/$E$96</f>
        <v>-0.87238775121499057</v>
      </c>
      <c r="H81" s="5">
        <f>(Table24[[#This Row],[norm1]]-$F$30)^2+(Table24[[#This Row],[norm2]]-$G$30)^2</f>
        <v>0.28220328278127776</v>
      </c>
      <c r="I81" s="5">
        <f>(Table24[[#This Row],[norm1]]-$F$31)^2+(Table24[[#This Row],[norm2]]-$G$31)^2</f>
        <v>3.5016706631673498</v>
      </c>
      <c r="J81" s="5">
        <f>(Table24[[#This Row],[norm1]]-$F$32)^2+(Table24[[#This Row],[norm2]]-$G$32)^2</f>
        <v>3.7475690204982839</v>
      </c>
      <c r="K81" s="5">
        <f>MIN(Table24[[#This Row],[d c1]:[d c3]])</f>
        <v>0.28220328278127776</v>
      </c>
      <c r="L81" s="2">
        <f>IF(Table24[[#This Row],[d c1]]=Table24[[#This Row],[min]],1,IF(Table24[[#This Row],[min]]=Table24[[#This Row],[d c2]],2,3))</f>
        <v>1</v>
      </c>
      <c r="M81" s="5">
        <f>IF(Table24[[#This Row],[cluster2]]=1,Table24[[#This Row],[norm1]]*$M$31+$M$32,"")</f>
        <v>-1.3739980630075723</v>
      </c>
      <c r="N81" s="5">
        <f>IF(Table24[[#This Row],[cluster2]]=1,(Table24[[#This Row],[pt2 c1]]-Table24[[#This Row],[norm2]])^2,"")</f>
        <v>0.25161290489665106</v>
      </c>
    </row>
    <row r="82" spans="2:14" x14ac:dyDescent="0.3">
      <c r="B82">
        <v>60</v>
      </c>
      <c r="C82">
        <v>3</v>
      </c>
      <c r="D82">
        <v>0.61680394877817879</v>
      </c>
      <c r="E82">
        <v>0.24967123177457581</v>
      </c>
      <c r="F82">
        <f>(Table24[[#This Row],[test 1]]-Table24[[#Totals],[test 1]])/$D$96</f>
        <v>-5.7253855069974394E-2</v>
      </c>
      <c r="G82">
        <f>(Table24[[#This Row],[test 2]]-Table24[[#Totals],[test 2]])/$E$96</f>
        <v>-1.6409233781639767</v>
      </c>
      <c r="H82" s="5">
        <f>(Table24[[#This Row],[norm1]]-$F$30)^2+(Table24[[#This Row],[norm2]]-$G$30)^2</f>
        <v>0.13737983393600017</v>
      </c>
      <c r="I82" s="5">
        <f>(Table24[[#This Row],[norm1]]-$F$31)^2+(Table24[[#This Row],[norm2]]-$G$31)^2</f>
        <v>6.4067143830611482</v>
      </c>
      <c r="J82" s="5">
        <f>(Table24[[#This Row],[norm1]]-$F$32)^2+(Table24[[#This Row],[norm2]]-$G$32)^2</f>
        <v>6.778435063011556</v>
      </c>
      <c r="K82" s="5">
        <f>MIN(Table24[[#This Row],[d c1]:[d c3]])</f>
        <v>0.13737983393600017</v>
      </c>
      <c r="L82" s="2">
        <f>IF(Table24[[#This Row],[d c1]]=Table24[[#This Row],[min]],1,IF(Table24[[#This Row],[min]]=Table24[[#This Row],[d c2]],2,3))</f>
        <v>1</v>
      </c>
      <c r="M82" s="5">
        <f>IF(Table24[[#This Row],[cluster2]]=1,Table24[[#This Row],[norm1]]*$M$31+$M$32,"")</f>
        <v>-1.3729286215176852</v>
      </c>
      <c r="N82" s="5">
        <f>IF(Table24[[#This Row],[cluster2]]=1,(Table24[[#This Row],[pt2 c1]]-Table24[[#This Row],[norm2]])^2,"")</f>
        <v>7.182118958990498E-2</v>
      </c>
    </row>
    <row r="83" spans="2:14" x14ac:dyDescent="0.3">
      <c r="B83">
        <v>42</v>
      </c>
      <c r="C83">
        <v>3</v>
      </c>
      <c r="D83">
        <v>0.62271503778090698</v>
      </c>
      <c r="E83">
        <v>0.33030047884957769</v>
      </c>
      <c r="F83">
        <f>(Table24[[#This Row],[test 1]]-Table24[[#Totals],[test 1]])/$D$96</f>
        <v>-2.402865467268377E-2</v>
      </c>
      <c r="G83">
        <f>(Table24[[#This Row],[test 2]]-Table24[[#Totals],[test 2]])/$E$96</f>
        <v>-1.2726163462269797</v>
      </c>
      <c r="H83" s="5">
        <f>(Table24[[#This Row],[norm1]]-$F$30)^2+(Table24[[#This Row],[norm2]]-$G$30)^2</f>
        <v>4.3234696134228388E-2</v>
      </c>
      <c r="I83" s="5">
        <f>(Table24[[#This Row],[norm1]]-$F$31)^2+(Table24[[#This Row],[norm2]]-$G$31)^2</f>
        <v>4.7861621360386293</v>
      </c>
      <c r="J83" s="5">
        <f>(Table24[[#This Row],[norm1]]-$F$32)^2+(Table24[[#This Row],[norm2]]-$G$32)^2</f>
        <v>5.2657988004381329</v>
      </c>
      <c r="K83" s="5">
        <f>MIN(Table24[[#This Row],[d c1]:[d c3]])</f>
        <v>4.3234696134228388E-2</v>
      </c>
      <c r="L83" s="2">
        <f>IF(Table24[[#This Row],[d c1]]=Table24[[#This Row],[min]],1,IF(Table24[[#This Row],[min]]=Table24[[#This Row],[d c2]],2,3))</f>
        <v>1</v>
      </c>
      <c r="M83" s="5">
        <f>IF(Table24[[#This Row],[cluster2]]=1,Table24[[#This Row],[norm1]]*$M$31+$M$32,"")</f>
        <v>-1.3692721790501392</v>
      </c>
      <c r="N83" s="5">
        <f>IF(Table24[[#This Row],[cluster2]]=1,(Table24[[#This Row],[pt2 c1]]-Table24[[#This Row],[norm2]])^2,"")</f>
        <v>9.3423500187385534E-3</v>
      </c>
    </row>
    <row r="84" spans="2:14" x14ac:dyDescent="0.3">
      <c r="B84">
        <v>52</v>
      </c>
      <c r="C84">
        <v>3</v>
      </c>
      <c r="D84">
        <v>0.62295225852469127</v>
      </c>
      <c r="E84">
        <v>0.21937623330943934</v>
      </c>
      <c r="F84">
        <f>(Table24[[#This Row],[test 1]]-Table24[[#Totals],[test 1]])/$D$96</f>
        <v>-2.2695278242893961E-2</v>
      </c>
      <c r="G84">
        <f>(Table24[[#This Row],[test 2]]-Table24[[#Totals],[test 2]])/$E$96</f>
        <v>-1.779308162494794</v>
      </c>
      <c r="H84" s="5">
        <f>(Table24[[#This Row],[norm1]]-$F$30)^2+(Table24[[#This Row],[norm2]]-$G$30)^2</f>
        <v>0.2231206048569444</v>
      </c>
      <c r="I84" s="5">
        <f>(Table24[[#This Row],[norm1]]-$F$31)^2+(Table24[[#This Row],[norm2]]-$G$31)^2</f>
        <v>6.9854908990744509</v>
      </c>
      <c r="J84" s="5">
        <f>(Table24[[#This Row],[norm1]]-$F$32)^2+(Table24[[#This Row],[norm2]]-$G$32)^2</f>
        <v>7.5255530511594078</v>
      </c>
      <c r="K84" s="5">
        <f>MIN(Table24[[#This Row],[d c1]:[d c3]])</f>
        <v>0.2231206048569444</v>
      </c>
      <c r="L84" s="2">
        <f>IF(Table24[[#This Row],[d c1]]=Table24[[#This Row],[min]],1,IF(Table24[[#This Row],[min]]=Table24[[#This Row],[d c2]],2,3))</f>
        <v>1</v>
      </c>
      <c r="M84" s="5">
        <f>IF(Table24[[#This Row],[cluster2]]=1,Table24[[#This Row],[norm1]]*$M$31+$M$32,"")</f>
        <v>-1.3691254406062829</v>
      </c>
      <c r="N84" s="5">
        <f>IF(Table24[[#This Row],[cluster2]]=1,(Table24[[#This Row],[pt2 c1]]-Table24[[#This Row],[norm2]])^2,"")</f>
        <v>0.16824986533586758</v>
      </c>
    </row>
    <row r="85" spans="2:14" x14ac:dyDescent="0.3">
      <c r="B85">
        <v>55</v>
      </c>
      <c r="C85">
        <v>3</v>
      </c>
      <c r="D85">
        <v>0.64668993198990443</v>
      </c>
      <c r="E85">
        <v>0.34573764249352745</v>
      </c>
      <c r="F85">
        <f>(Table24[[#This Row],[test 1]]-Table24[[#Totals],[test 1]])/$D$96</f>
        <v>0.1107300444824357</v>
      </c>
      <c r="G85">
        <f>(Table24[[#This Row],[test 2]]-Table24[[#Totals],[test 2]])/$E$96</f>
        <v>-1.2021007935027919</v>
      </c>
      <c r="H85" s="5">
        <f>(Table24[[#This Row],[norm1]]-$F$30)^2+(Table24[[#This Row],[norm2]]-$G$30)^2</f>
        <v>2.4756682883565591E-2</v>
      </c>
      <c r="I85" s="5">
        <f>(Table24[[#This Row],[norm1]]-$F$31)^2+(Table24[[#This Row],[norm2]]-$G$31)^2</f>
        <v>4.2557660060773319</v>
      </c>
      <c r="J85" s="5">
        <f>(Table24[[#This Row],[norm1]]-$F$32)^2+(Table24[[#This Row],[norm2]]-$G$32)^2</f>
        <v>5.3262059163746862</v>
      </c>
      <c r="K85" s="5">
        <f>MIN(Table24[[#This Row],[d c1]:[d c3]])</f>
        <v>2.4756682883565591E-2</v>
      </c>
      <c r="L85" s="2">
        <f>IF(Table24[[#This Row],[d c1]]=Table24[[#This Row],[min]],1,IF(Table24[[#This Row],[min]]=Table24[[#This Row],[d c2]],2,3))</f>
        <v>1</v>
      </c>
      <c r="M85" s="5">
        <f>IF(Table24[[#This Row],[cluster2]]=1,Table24[[#This Row],[norm1]]*$M$31+$M$32,"")</f>
        <v>-1.3544419470403957</v>
      </c>
      <c r="N85" s="5">
        <f>IF(Table24[[#This Row],[cluster2]]=1,(Table24[[#This Row],[pt2 c1]]-Table24[[#This Row],[norm2]])^2,"")</f>
        <v>2.3207827061167776E-2</v>
      </c>
    </row>
    <row r="86" spans="2:14" x14ac:dyDescent="0.3">
      <c r="B86">
        <v>53</v>
      </c>
      <c r="C86">
        <v>3</v>
      </c>
      <c r="D86">
        <v>0.65283236822346713</v>
      </c>
      <c r="E86">
        <v>0.24875462336345527</v>
      </c>
      <c r="F86">
        <f>(Table24[[#This Row],[test 1]]-Table24[[#Totals],[test 1]])/$D$96</f>
        <v>0.14525560731755924</v>
      </c>
      <c r="G86">
        <f>(Table24[[#This Row],[test 2]]-Table24[[#Totals],[test 2]])/$E$96</f>
        <v>-1.6451103616171927</v>
      </c>
      <c r="H86" s="5">
        <f>(Table24[[#This Row],[norm1]]-$F$30)^2+(Table24[[#This Row],[norm2]]-$G$30)^2</f>
        <v>8.890922766393633E-2</v>
      </c>
      <c r="I86" s="5">
        <f>(Table24[[#This Row],[norm1]]-$F$31)^2+(Table24[[#This Row],[norm2]]-$G$31)^2</f>
        <v>6.0284779585762109</v>
      </c>
      <c r="J86" s="5">
        <f>(Table24[[#This Row],[norm1]]-$F$32)^2+(Table24[[#This Row],[norm2]]-$G$32)^2</f>
        <v>7.2998811506485364</v>
      </c>
      <c r="K86" s="5">
        <f>MIN(Table24[[#This Row],[d c1]:[d c3]])</f>
        <v>8.890922766393633E-2</v>
      </c>
      <c r="L86" s="2">
        <f>IF(Table24[[#This Row],[d c1]]=Table24[[#This Row],[min]],1,IF(Table24[[#This Row],[min]]=Table24[[#This Row],[d c2]],2,3))</f>
        <v>1</v>
      </c>
      <c r="M86" s="5">
        <f>IF(Table24[[#This Row],[cluster2]]=1,Table24[[#This Row],[norm1]]*$M$31+$M$32,"")</f>
        <v>-1.350642399327914</v>
      </c>
      <c r="N86" s="5">
        <f>IF(Table24[[#This Row],[cluster2]]=1,(Table24[[#This Row],[pt2 c1]]-Table24[[#This Row],[norm2]])^2,"")</f>
        <v>8.6711380814800079E-2</v>
      </c>
    </row>
    <row r="87" spans="2:14" x14ac:dyDescent="0.3">
      <c r="B87">
        <v>43</v>
      </c>
      <c r="C87">
        <v>3</v>
      </c>
      <c r="D87">
        <v>0.68486622013132892</v>
      </c>
      <c r="E87">
        <v>0.22254406461916851</v>
      </c>
      <c r="F87">
        <f>(Table24[[#This Row],[test 1]]-Table24[[#Totals],[test 1]])/$D$96</f>
        <v>0.32531230222514906</v>
      </c>
      <c r="G87">
        <f>(Table24[[#This Row],[test 2]]-Table24[[#Totals],[test 2]])/$E$96</f>
        <v>-1.7648377985798469</v>
      </c>
      <c r="H87" s="5">
        <f>(Table24[[#This Row],[norm1]]-$F$30)^2+(Table24[[#This Row],[norm2]]-$G$30)^2</f>
        <v>0.19799194683754595</v>
      </c>
      <c r="I87" s="5">
        <f>(Table24[[#This Row],[norm1]]-$F$31)^2+(Table24[[#This Row],[norm2]]-$G$31)^2</f>
        <v>6.3072209788186786</v>
      </c>
      <c r="J87" s="5">
        <f>(Table24[[#This Row],[norm1]]-$F$32)^2+(Table24[[#This Row],[norm2]]-$G$32)^2</f>
        <v>8.3910350607179822</v>
      </c>
      <c r="K87" s="5">
        <f>MIN(Table24[[#This Row],[d c1]:[d c3]])</f>
        <v>0.19799194683754595</v>
      </c>
      <c r="L87" s="2">
        <f>IF(Table24[[#This Row],[d c1]]=Table24[[#This Row],[min]],1,IF(Table24[[#This Row],[min]]=Table24[[#This Row],[d c2]],2,3))</f>
        <v>1</v>
      </c>
      <c r="M87" s="5">
        <f>IF(Table24[[#This Row],[cluster2]]=1,Table24[[#This Row],[norm1]]*$M$31+$M$32,"")</f>
        <v>-1.3308271103919957</v>
      </c>
      <c r="N87" s="5">
        <f>IF(Table24[[#This Row],[cluster2]]=1,(Table24[[#This Row],[pt2 c1]]-Table24[[#This Row],[norm2]])^2,"")</f>
        <v>0.18836527746129217</v>
      </c>
    </row>
    <row r="88" spans="2:14" x14ac:dyDescent="0.3">
      <c r="B88">
        <v>50</v>
      </c>
      <c r="C88">
        <v>3</v>
      </c>
      <c r="D88">
        <v>0.69705439536603175</v>
      </c>
      <c r="E88">
        <v>0.40611057646306581</v>
      </c>
      <c r="F88">
        <f>(Table24[[#This Row],[test 1]]-Table24[[#Totals],[test 1]])/$D$96</f>
        <v>0.39381990961583374</v>
      </c>
      <c r="G88">
        <f>(Table24[[#This Row],[test 2]]-Table24[[#Totals],[test 2]])/$E$96</f>
        <v>-0.92632274860842356</v>
      </c>
      <c r="H88" s="5">
        <f>(Table24[[#This Row],[norm1]]-$F$30)^2+(Table24[[#This Row],[norm2]]-$G$30)^2</f>
        <v>0.22795974894064522</v>
      </c>
      <c r="I88" s="5">
        <f>(Table24[[#This Row],[norm1]]-$F$31)^2+(Table24[[#This Row],[norm2]]-$G$31)^2</f>
        <v>2.8742651861754567</v>
      </c>
      <c r="J88" s="5">
        <f>(Table24[[#This Row],[norm1]]-$F$32)^2+(Table24[[#This Row],[norm2]]-$G$32)^2</f>
        <v>5.1720846878129798</v>
      </c>
      <c r="K88" s="5">
        <f>MIN(Table24[[#This Row],[d c1]:[d c3]])</f>
        <v>0.22795974894064522</v>
      </c>
      <c r="L88" s="2">
        <f>IF(Table24[[#This Row],[d c1]]=Table24[[#This Row],[min]],1,IF(Table24[[#This Row],[min]]=Table24[[#This Row],[d c2]],2,3))</f>
        <v>1</v>
      </c>
      <c r="M88" s="5">
        <f>IF(Table24[[#This Row],[cluster2]]=1,Table24[[#This Row],[norm1]]*$M$31+$M$32,"")</f>
        <v>-1.3232878293036054</v>
      </c>
      <c r="N88" s="5">
        <f>IF(Table24[[#This Row],[cluster2]]=1,(Table24[[#This Row],[pt2 c1]]-Table24[[#This Row],[norm2]])^2,"")</f>
        <v>0.15758127529133226</v>
      </c>
    </row>
    <row r="89" spans="2:14" x14ac:dyDescent="0.3">
      <c r="B89">
        <v>44</v>
      </c>
      <c r="C89">
        <v>3</v>
      </c>
      <c r="D89">
        <v>0.69896630263033233</v>
      </c>
      <c r="E89">
        <v>0.31459277599274477</v>
      </c>
      <c r="F89">
        <f>(Table24[[#This Row],[test 1]]-Table24[[#Totals],[test 1]])/$D$96</f>
        <v>0.40456640691406487</v>
      </c>
      <c r="G89">
        <f>(Table24[[#This Row],[test 2]]-Table24[[#Totals],[test 2]])/$E$96</f>
        <v>-1.3443676973510568</v>
      </c>
      <c r="H89" s="5">
        <f>(Table24[[#This Row],[norm1]]-$F$30)^2+(Table24[[#This Row],[norm2]]-$G$30)^2</f>
        <v>5.5139054036416245E-2</v>
      </c>
      <c r="I89" s="5">
        <f>(Table24[[#This Row],[norm1]]-$F$31)^2+(Table24[[#This Row],[norm2]]-$G$31)^2</f>
        <v>4.3510773399114449</v>
      </c>
      <c r="J89" s="5">
        <f>(Table24[[#This Row],[norm1]]-$F$32)^2+(Table24[[#This Row],[norm2]]-$G$32)^2</f>
        <v>6.7415850544392644</v>
      </c>
      <c r="K89" s="5">
        <f>MIN(Table24[[#This Row],[d c1]:[d c3]])</f>
        <v>5.5139054036416245E-2</v>
      </c>
      <c r="L89" s="2">
        <f>IF(Table24[[#This Row],[d c1]]=Table24[[#This Row],[min]],1,IF(Table24[[#This Row],[min]]=Table24[[#This Row],[d c2]],2,3))</f>
        <v>1</v>
      </c>
      <c r="M89" s="5">
        <f>IF(Table24[[#This Row],[cluster2]]=1,Table24[[#This Row],[norm1]]*$M$31+$M$32,"")</f>
        <v>-1.3221051743119496</v>
      </c>
      <c r="N89" s="5">
        <f>IF(Table24[[#This Row],[cluster2]]=1,(Table24[[#This Row],[pt2 c1]]-Table24[[#This Row],[norm2]])^2,"")</f>
        <v>4.9561993206677618E-4</v>
      </c>
    </row>
    <row r="90" spans="2:14" x14ac:dyDescent="0.3">
      <c r="B90">
        <v>51</v>
      </c>
      <c r="C90">
        <v>3</v>
      </c>
      <c r="D90">
        <v>0.71844737128213043</v>
      </c>
      <c r="E90">
        <v>0.50889809070055725</v>
      </c>
      <c r="F90">
        <f>(Table24[[#This Row],[test 1]]-Table24[[#Totals],[test 1]])/$D$96</f>
        <v>0.51406609633011535</v>
      </c>
      <c r="G90">
        <f>(Table24[[#This Row],[test 2]]-Table24[[#Totals],[test 2]])/$E$96</f>
        <v>-0.45679877731575935</v>
      </c>
      <c r="H90" s="5">
        <f>(Table24[[#This Row],[norm1]]-$F$30)^2+(Table24[[#This Row],[norm2]]-$G$30)^2</f>
        <v>0.91267477273588704</v>
      </c>
      <c r="I90" s="5">
        <f>(Table24[[#This Row],[norm1]]-$F$31)^2+(Table24[[#This Row],[norm2]]-$G$31)^2</f>
        <v>1.4798291431464363</v>
      </c>
      <c r="J90" s="5">
        <f>(Table24[[#This Row],[norm1]]-$F$32)^2+(Table24[[#This Row],[norm2]]-$G$32)^2</f>
        <v>4.261088649328177</v>
      </c>
      <c r="K90" s="5">
        <f>MIN(Table24[[#This Row],[d c1]:[d c3]])</f>
        <v>0.91267477273588704</v>
      </c>
      <c r="L90" s="2">
        <f>IF(Table24[[#This Row],[d c1]]=Table24[[#This Row],[min]],1,IF(Table24[[#This Row],[min]]=Table24[[#This Row],[d c2]],2,3))</f>
        <v>1</v>
      </c>
      <c r="M90" s="5">
        <f>IF(Table24[[#This Row],[cluster2]]=1,Table24[[#This Row],[norm1]]*$M$31+$M$32,"")</f>
        <v>-1.3100547032906642</v>
      </c>
      <c r="N90" s="5">
        <f>IF(Table24[[#This Row],[cluster2]]=1,(Table24[[#This Row],[pt2 c1]]-Table24[[#This Row],[norm2]])^2,"")</f>
        <v>0.72804567521129226</v>
      </c>
    </row>
    <row r="91" spans="2:14" x14ac:dyDescent="0.3">
      <c r="B91">
        <v>41</v>
      </c>
      <c r="C91">
        <v>3</v>
      </c>
      <c r="D91">
        <v>0.72571093004444254</v>
      </c>
      <c r="E91">
        <v>0.33576458445450735</v>
      </c>
      <c r="F91">
        <f>(Table24[[#This Row],[test 1]]-Table24[[#Totals],[test 1]])/$D$96</f>
        <v>0.55489329337687476</v>
      </c>
      <c r="G91">
        <f>(Table24[[#This Row],[test 2]]-Table24[[#Totals],[test 2]])/$E$96</f>
        <v>-1.2476568111879145</v>
      </c>
      <c r="H91" s="5">
        <f>(Table24[[#This Row],[norm1]]-$F$30)^2+(Table24[[#This Row],[norm2]]-$G$30)^2</f>
        <v>0.15837237241296176</v>
      </c>
      <c r="I91" s="5">
        <f>(Table24[[#This Row],[norm1]]-$F$31)^2+(Table24[[#This Row],[norm2]]-$G$31)^2</f>
        <v>3.8112364250948101</v>
      </c>
      <c r="J91" s="5">
        <f>(Table24[[#This Row],[norm1]]-$F$32)^2+(Table24[[#This Row],[norm2]]-$G$32)^2</f>
        <v>6.8588592392133183</v>
      </c>
      <c r="K91" s="5">
        <f>MIN(Table24[[#This Row],[d c1]:[d c3]])</f>
        <v>0.15837237241296176</v>
      </c>
      <c r="L91" s="2">
        <f>IF(Table24[[#This Row],[d c1]]=Table24[[#This Row],[min]],1,IF(Table24[[#This Row],[min]]=Table24[[#This Row],[d c2]],2,3))</f>
        <v>1</v>
      </c>
      <c r="M91" s="5">
        <f>IF(Table24[[#This Row],[cluster2]]=1,Table24[[#This Row],[norm1]]*$M$31+$M$32,"")</f>
        <v>-1.3055616589951415</v>
      </c>
      <c r="N91" s="5">
        <f>IF(Table24[[#This Row],[cluster2]]=1,(Table24[[#This Row],[pt2 c1]]-Table24[[#This Row],[norm2]])^2,"")</f>
        <v>3.3529713995781268E-3</v>
      </c>
    </row>
    <row r="92" spans="2:14" x14ac:dyDescent="0.3">
      <c r="B92">
        <v>45</v>
      </c>
      <c r="C92">
        <v>3</v>
      </c>
      <c r="D92">
        <v>0.72671144397326559</v>
      </c>
      <c r="E92">
        <v>0.14862071629577991</v>
      </c>
      <c r="F92">
        <f>(Table24[[#This Row],[test 1]]-Table24[[#Totals],[test 1]])/$D$96</f>
        <v>0.56051700768232404</v>
      </c>
      <c r="G92">
        <f>(Table24[[#This Row],[test 2]]-Table24[[#Totals],[test 2]])/$E$96</f>
        <v>-2.1025128978711227</v>
      </c>
      <c r="H92" s="5">
        <f>(Table24[[#This Row],[norm1]]-$F$30)^2+(Table24[[#This Row],[norm2]]-$G$30)^2</f>
        <v>0.72205257007340518</v>
      </c>
      <c r="I92" s="5">
        <f>(Table24[[#This Row],[norm1]]-$F$31)^2+(Table24[[#This Row],[norm2]]-$G$31)^2</f>
        <v>7.7762109404098005</v>
      </c>
      <c r="J92" s="5">
        <f>(Table24[[#This Row],[norm1]]-$F$32)^2+(Table24[[#This Row],[norm2]]-$G$32)^2</f>
        <v>10.94076218874153</v>
      </c>
      <c r="K92" s="5">
        <f>MIN(Table24[[#This Row],[d c1]:[d c3]])</f>
        <v>0.72205257007340518</v>
      </c>
      <c r="L92" s="2">
        <f>IF(Table24[[#This Row],[d c1]]=Table24[[#This Row],[min]],1,IF(Table24[[#This Row],[min]]=Table24[[#This Row],[d c2]],2,3))</f>
        <v>1</v>
      </c>
      <c r="M92" s="5">
        <f>IF(Table24[[#This Row],[cluster2]]=1,Table24[[#This Row],[norm1]]*$M$31+$M$32,"")</f>
        <v>-1.3049427676847534</v>
      </c>
      <c r="N92" s="5">
        <f>IF(Table24[[#This Row],[cluster2]]=1,(Table24[[#This Row],[pt2 c1]]-Table24[[#This Row],[norm2]])^2,"")</f>
        <v>0.6361181125655021</v>
      </c>
    </row>
    <row r="93" spans="2:14" x14ac:dyDescent="0.3">
      <c r="B93">
        <v>54</v>
      </c>
      <c r="C93">
        <v>3</v>
      </c>
      <c r="D93">
        <v>0.75992946592915955</v>
      </c>
      <c r="E93">
        <v>0.29897003382729126</v>
      </c>
      <c r="F93">
        <f>(Table24[[#This Row],[test 1]]-Table24[[#Totals],[test 1]])/$D$96</f>
        <v>0.74722971591202414</v>
      </c>
      <c r="G93">
        <f>(Table24[[#This Row],[test 2]]-Table24[[#Totals],[test 2]])/$E$96</f>
        <v>-1.4157309558014648</v>
      </c>
      <c r="H93" s="5">
        <f>(Table24[[#This Row],[norm1]]-$F$30)^2+(Table24[[#This Row],[norm2]]-$G$30)^2</f>
        <v>0.33804722531735448</v>
      </c>
      <c r="I93" s="5">
        <f>(Table24[[#This Row],[norm1]]-$F$31)^2+(Table24[[#This Row],[norm2]]-$G$31)^2</f>
        <v>4.332467907354828</v>
      </c>
      <c r="J93" s="5">
        <f>(Table24[[#This Row],[norm1]]-$F$32)^2+(Table24[[#This Row],[norm2]]-$G$32)^2</f>
        <v>8.2522297082234815</v>
      </c>
      <c r="K93" s="5">
        <f>MIN(Table24[[#This Row],[d c1]:[d c3]])</f>
        <v>0.33804722531735448</v>
      </c>
      <c r="L93" s="2">
        <f>IF(Table24[[#This Row],[d c1]]=Table24[[#This Row],[min]],1,IF(Table24[[#This Row],[min]]=Table24[[#This Row],[d c2]],2,3))</f>
        <v>1</v>
      </c>
      <c r="M93" s="5">
        <f>IF(Table24[[#This Row],[cluster2]]=1,Table24[[#This Row],[norm1]]*$M$31+$M$32,"")</f>
        <v>-1.2843949826469456</v>
      </c>
      <c r="N93" s="5">
        <f>IF(Table24[[#This Row],[cluster2]]=1,(Table24[[#This Row],[pt2 c1]]-Table24[[#This Row],[norm2]])^2,"")</f>
        <v>1.7249137844444581E-2</v>
      </c>
    </row>
    <row r="94" spans="2:14" x14ac:dyDescent="0.3">
      <c r="B94">
        <v>58</v>
      </c>
      <c r="C94">
        <v>3</v>
      </c>
      <c r="D94">
        <v>0.92354693997651849</v>
      </c>
      <c r="E94">
        <v>0.35670226053092963</v>
      </c>
      <c r="F94">
        <f>(Table24[[#This Row],[test 1]]-Table24[[#Totals],[test 1]])/$D$96</f>
        <v>1.6668950028351242</v>
      </c>
      <c r="G94">
        <f>(Table24[[#This Row],[test 2]]-Table24[[#Totals],[test 2]])/$E$96</f>
        <v>-1.1520154203636634</v>
      </c>
      <c r="H94" s="5">
        <f>(Table24[[#This Row],[norm1]]-$F$30)^2+(Table24[[#This Row],[norm2]]-$G$30)^2</f>
        <v>2.2797515282211127</v>
      </c>
      <c r="I94" s="5">
        <f>(Table24[[#This Row],[norm1]]-$F$31)^2+(Table24[[#This Row],[norm2]]-$G$31)^2</f>
        <v>3.6484856906829837</v>
      </c>
      <c r="J94" s="5">
        <f>(Table24[[#This Row],[norm1]]-$F$32)^2+(Table24[[#This Row],[norm2]]-$G$32)^2</f>
        <v>11.623602760303418</v>
      </c>
      <c r="K94" s="5">
        <f>MIN(Table24[[#This Row],[d c1]:[d c3]])</f>
        <v>2.2797515282211127</v>
      </c>
      <c r="L94" s="2">
        <f>IF(Table24[[#This Row],[d c1]]=Table24[[#This Row],[min]],1,IF(Table24[[#This Row],[min]]=Table24[[#This Row],[d c2]],2,3))</f>
        <v>1</v>
      </c>
      <c r="M94" s="5">
        <f>IF(Table24[[#This Row],[cluster2]]=1,Table24[[#This Row],[norm1]]*$M$31+$M$32,"")</f>
        <v>-1.1831855641686824</v>
      </c>
      <c r="N94" s="5">
        <f>IF(Table24[[#This Row],[cluster2]]=1,(Table24[[#This Row],[pt2 c1]]-Table24[[#This Row],[norm2]])^2,"")</f>
        <v>9.7157786482555963E-4</v>
      </c>
    </row>
    <row r="95" spans="2:14" x14ac:dyDescent="0.3">
      <c r="D95">
        <f>AVERAGE(Table24[test 1])</f>
        <v>0.62698997110524102</v>
      </c>
      <c r="E95">
        <f>AVERAGE(Table24[test 2])</f>
        <v>0.60889982372761364</v>
      </c>
      <c r="F95">
        <f>AVERAGE(Table24[norm1])</f>
        <v>-1.295260195396016E-16</v>
      </c>
      <c r="G95">
        <f>AVERAGE(Table24[norm2])</f>
        <v>5.0700184791215479E-16</v>
      </c>
      <c r="H95">
        <f>SUBTOTAL(109,Table24[d c1])</f>
        <v>230.74659861861315</v>
      </c>
      <c r="I95">
        <f>SUBTOTAL(109,Table24[d c2])</f>
        <v>208.18768149736084</v>
      </c>
      <c r="J95">
        <f>SUBTOTAL(109,Table24[d c3])</f>
        <v>235.15405647429554</v>
      </c>
      <c r="K95">
        <f>SUBTOTAL(109,Table24[min])</f>
        <v>15.303895767794145</v>
      </c>
      <c r="N95">
        <f>SUBTOTAL(109,Table24[d pt2])</f>
        <v>3.1760273783504744</v>
      </c>
    </row>
    <row r="96" spans="2:14" x14ac:dyDescent="0.3">
      <c r="D96">
        <f>_xlfn.STDEV.P(Table24[test 1])</f>
        <v>0.17790980737651807</v>
      </c>
      <c r="E96">
        <f>_xlfn.STDEV.P(Table24[test 2])</f>
        <v>0.21891856544513211</v>
      </c>
      <c r="F96">
        <f>_xlfn.STDEV.P(Table24[norm1])</f>
        <v>1.0000000000000013</v>
      </c>
      <c r="G96">
        <f>_xlfn.STDEV.P(Table24[norm2])</f>
        <v>0.99999999999999978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BA338"/>
  <sheetViews>
    <sheetView topLeftCell="A5" workbookViewId="0">
      <selection activeCell="E27" sqref="E27"/>
    </sheetView>
  </sheetViews>
  <sheetFormatPr defaultRowHeight="14.4" x14ac:dyDescent="0.3"/>
  <cols>
    <col min="1" max="1" width="10.77734375" bestFit="1" customWidth="1"/>
    <col min="2" max="2" width="12.44140625" bestFit="1" customWidth="1"/>
    <col min="3" max="3" width="23.21875" bestFit="1" customWidth="1"/>
    <col min="4" max="4" width="18" bestFit="1" customWidth="1"/>
    <col min="5" max="5" width="18.44140625" bestFit="1" customWidth="1"/>
    <col min="6" max="6" width="16.21875" bestFit="1" customWidth="1"/>
    <col min="7" max="7" width="37.44140625" bestFit="1" customWidth="1"/>
    <col min="8" max="8" width="74.5546875" bestFit="1" customWidth="1"/>
    <col min="9" max="9" width="9.44140625" bestFit="1" customWidth="1"/>
    <col min="10" max="10" width="18.44140625" bestFit="1" customWidth="1"/>
    <col min="11" max="11" width="22.5546875" bestFit="1" customWidth="1"/>
    <col min="12" max="12" width="10.44140625" bestFit="1" customWidth="1"/>
    <col min="13" max="13" width="14.5546875" bestFit="1" customWidth="1"/>
    <col min="14" max="14" width="12.88671875" bestFit="1" customWidth="1"/>
    <col min="15" max="15" width="11.33203125" bestFit="1" customWidth="1"/>
    <col min="16" max="16" width="12.77734375" bestFit="1" customWidth="1"/>
    <col min="17" max="17" width="13" bestFit="1" customWidth="1"/>
    <col min="18" max="18" width="11.88671875" bestFit="1" customWidth="1"/>
    <col min="19" max="19" width="11.44140625" bestFit="1" customWidth="1"/>
    <col min="20" max="20" width="14.21875" bestFit="1" customWidth="1"/>
    <col min="21" max="21" width="12.33203125" bestFit="1" customWidth="1"/>
    <col min="22" max="22" width="13.5546875" bestFit="1" customWidth="1"/>
    <col min="23" max="23" width="12.33203125" bestFit="1" customWidth="1"/>
    <col min="24" max="24" width="14.109375" bestFit="1" customWidth="1"/>
    <col min="25" max="26" width="27.88671875" bestFit="1" customWidth="1"/>
    <col min="27" max="27" width="20.21875" bestFit="1" customWidth="1"/>
    <col min="28" max="28" width="11" bestFit="1" customWidth="1"/>
    <col min="29" max="29" width="16" bestFit="1" customWidth="1"/>
    <col min="30" max="30" width="14.21875" bestFit="1" customWidth="1"/>
    <col min="31" max="31" width="22.88671875" bestFit="1" customWidth="1"/>
    <col min="32" max="32" width="21.6640625" bestFit="1" customWidth="1"/>
    <col min="33" max="33" width="24.44140625" bestFit="1" customWidth="1"/>
    <col min="34" max="34" width="23.109375" bestFit="1" customWidth="1"/>
    <col min="35" max="35" width="24.109375" bestFit="1" customWidth="1"/>
    <col min="36" max="36" width="22.77734375" bestFit="1" customWidth="1"/>
    <col min="37" max="37" width="18.109375" bestFit="1" customWidth="1"/>
    <col min="38" max="38" width="16.88671875" bestFit="1" customWidth="1"/>
    <col min="39" max="39" width="13.21875" bestFit="1" customWidth="1"/>
    <col min="40" max="40" width="14.6640625" bestFit="1" customWidth="1"/>
    <col min="41" max="41" width="13.88671875" bestFit="1" customWidth="1"/>
    <col min="42" max="42" width="24.88671875" bestFit="1" customWidth="1"/>
    <col min="43" max="43" width="23.6640625" bestFit="1" customWidth="1"/>
    <col min="44" max="44" width="21.21875" bestFit="1" customWidth="1"/>
    <col min="45" max="45" width="16.33203125" bestFit="1" customWidth="1"/>
    <col min="46" max="46" width="26.88671875" bestFit="1" customWidth="1"/>
    <col min="47" max="47" width="27.109375" bestFit="1" customWidth="1"/>
    <col min="48" max="48" width="30.44140625" bestFit="1" customWidth="1"/>
    <col min="49" max="49" width="30.6640625" bestFit="1" customWidth="1"/>
    <col min="50" max="50" width="27.109375" bestFit="1" customWidth="1"/>
    <col min="51" max="51" width="27.33203125" bestFit="1" customWidth="1"/>
    <col min="52" max="52" width="21.77734375" bestFit="1" customWidth="1"/>
    <col min="53" max="53" width="22" bestFit="1" customWidth="1"/>
    <col min="54" max="54" width="20.6640625" customWidth="1"/>
    <col min="55" max="55" width="20.77734375" customWidth="1"/>
  </cols>
  <sheetData>
    <row r="4" spans="1:53" x14ac:dyDescent="0.3">
      <c r="A4" t="s">
        <v>1115</v>
      </c>
      <c r="B4" t="s">
        <v>0</v>
      </c>
      <c r="C4" t="s">
        <v>1</v>
      </c>
      <c r="D4" t="s">
        <v>6</v>
      </c>
      <c r="E4" t="s">
        <v>7</v>
      </c>
      <c r="F4" t="s">
        <v>2</v>
      </c>
      <c r="G4" t="s">
        <v>3</v>
      </c>
      <c r="H4" t="s">
        <v>4</v>
      </c>
      <c r="I4" t="s">
        <v>5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s="1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  <c r="AN4" t="s">
        <v>38</v>
      </c>
      <c r="AO4" t="s">
        <v>39</v>
      </c>
      <c r="AP4" t="s">
        <v>40</v>
      </c>
      <c r="AQ4" t="s">
        <v>41</v>
      </c>
      <c r="AR4" t="s">
        <v>42</v>
      </c>
      <c r="AS4" t="s">
        <v>43</v>
      </c>
      <c r="AT4" t="s">
        <v>44</v>
      </c>
      <c r="AU4" t="s">
        <v>45</v>
      </c>
      <c r="AV4" t="s">
        <v>46</v>
      </c>
      <c r="AW4" t="s">
        <v>47</v>
      </c>
      <c r="AX4" t="s">
        <v>48</v>
      </c>
      <c r="AY4" t="s">
        <v>49</v>
      </c>
      <c r="AZ4" t="s">
        <v>50</v>
      </c>
      <c r="BA4" t="s">
        <v>51</v>
      </c>
    </row>
    <row r="5" spans="1:53" x14ac:dyDescent="0.3">
      <c r="A5">
        <v>0</v>
      </c>
      <c r="B5">
        <v>310100010184</v>
      </c>
      <c r="C5">
        <v>83.09375</v>
      </c>
      <c r="D5">
        <v>4.05</v>
      </c>
      <c r="E5">
        <v>1</v>
      </c>
      <c r="F5">
        <v>310100010000</v>
      </c>
      <c r="G5" t="s">
        <v>52</v>
      </c>
      <c r="H5" t="s">
        <v>53</v>
      </c>
      <c r="I5">
        <v>53</v>
      </c>
      <c r="J5">
        <v>61</v>
      </c>
      <c r="K5">
        <v>11</v>
      </c>
      <c r="L5">
        <v>15</v>
      </c>
      <c r="M5">
        <v>1</v>
      </c>
      <c r="N5">
        <v>3</v>
      </c>
      <c r="O5">
        <v>8</v>
      </c>
      <c r="P5">
        <v>79</v>
      </c>
      <c r="Q5">
        <v>8</v>
      </c>
      <c r="R5">
        <v>1</v>
      </c>
      <c r="S5">
        <v>12</v>
      </c>
      <c r="T5">
        <v>50</v>
      </c>
      <c r="U5">
        <v>50</v>
      </c>
      <c r="V5">
        <v>458</v>
      </c>
      <c r="W5">
        <v>72</v>
      </c>
      <c r="X5">
        <v>31010001</v>
      </c>
      <c r="Y5" t="s">
        <v>54</v>
      </c>
      <c r="Z5" t="s">
        <v>55</v>
      </c>
      <c r="AA5" t="s">
        <v>56</v>
      </c>
      <c r="AB5">
        <v>2126029700</v>
      </c>
      <c r="AC5" s="1" t="s">
        <v>57</v>
      </c>
      <c r="AD5">
        <v>38</v>
      </c>
      <c r="AE5">
        <v>0</v>
      </c>
      <c r="AF5">
        <v>0</v>
      </c>
      <c r="AG5">
        <v>1</v>
      </c>
      <c r="AH5">
        <v>3</v>
      </c>
      <c r="AI5">
        <v>9</v>
      </c>
      <c r="AJ5">
        <v>24</v>
      </c>
      <c r="AK5">
        <v>17</v>
      </c>
      <c r="AL5">
        <v>45</v>
      </c>
      <c r="AM5">
        <v>66</v>
      </c>
      <c r="AN5">
        <v>2</v>
      </c>
      <c r="AO5">
        <v>88</v>
      </c>
      <c r="AP5">
        <v>2</v>
      </c>
      <c r="AQ5">
        <v>2</v>
      </c>
      <c r="AR5">
        <v>29</v>
      </c>
      <c r="AS5">
        <v>31</v>
      </c>
      <c r="AT5">
        <v>2</v>
      </c>
      <c r="AU5">
        <v>0</v>
      </c>
      <c r="AV5">
        <v>0</v>
      </c>
      <c r="AW5">
        <v>0</v>
      </c>
      <c r="AX5">
        <v>2</v>
      </c>
      <c r="AY5">
        <v>0</v>
      </c>
      <c r="AZ5">
        <v>1</v>
      </c>
      <c r="BA5">
        <v>0</v>
      </c>
    </row>
    <row r="6" spans="1:53" x14ac:dyDescent="0.3">
      <c r="A6">
        <v>1</v>
      </c>
      <c r="B6">
        <v>310100010839</v>
      </c>
      <c r="C6">
        <v>92.7777777777777</v>
      </c>
      <c r="D6">
        <v>4</v>
      </c>
      <c r="E6">
        <v>1</v>
      </c>
      <c r="F6">
        <v>310100010000</v>
      </c>
      <c r="G6" t="s">
        <v>52</v>
      </c>
      <c r="H6" t="s">
        <v>58</v>
      </c>
      <c r="I6">
        <v>20</v>
      </c>
      <c r="J6">
        <v>60</v>
      </c>
      <c r="K6">
        <v>10</v>
      </c>
      <c r="L6">
        <v>5</v>
      </c>
      <c r="M6">
        <v>1</v>
      </c>
      <c r="N6">
        <v>15</v>
      </c>
      <c r="O6">
        <v>42</v>
      </c>
      <c r="P6">
        <v>23</v>
      </c>
      <c r="Q6">
        <v>17</v>
      </c>
      <c r="R6">
        <v>2</v>
      </c>
      <c r="S6">
        <v>27</v>
      </c>
      <c r="T6">
        <v>54</v>
      </c>
      <c r="U6">
        <v>46</v>
      </c>
      <c r="V6">
        <v>260</v>
      </c>
      <c r="W6">
        <v>69</v>
      </c>
      <c r="X6">
        <v>31010001</v>
      </c>
      <c r="Y6" t="s">
        <v>59</v>
      </c>
      <c r="Z6" t="s">
        <v>60</v>
      </c>
      <c r="AA6" t="s">
        <v>56</v>
      </c>
      <c r="AB6">
        <v>2129951430</v>
      </c>
      <c r="AC6" s="1" t="s">
        <v>61</v>
      </c>
      <c r="AD6">
        <v>29</v>
      </c>
      <c r="AE6">
        <v>1</v>
      </c>
      <c r="AF6">
        <v>3</v>
      </c>
      <c r="AG6">
        <v>5</v>
      </c>
      <c r="AH6">
        <v>17</v>
      </c>
      <c r="AI6">
        <v>6</v>
      </c>
      <c r="AJ6">
        <v>21</v>
      </c>
      <c r="AK6">
        <v>11</v>
      </c>
      <c r="AL6">
        <v>38</v>
      </c>
      <c r="AM6">
        <v>79</v>
      </c>
      <c r="AN6">
        <v>15</v>
      </c>
      <c r="AO6">
        <v>97</v>
      </c>
      <c r="AP6">
        <v>12</v>
      </c>
      <c r="AQ6">
        <v>12</v>
      </c>
      <c r="AR6">
        <v>0</v>
      </c>
      <c r="AS6">
        <v>24</v>
      </c>
      <c r="AT6">
        <v>4</v>
      </c>
      <c r="AU6">
        <v>0</v>
      </c>
      <c r="AV6">
        <v>0</v>
      </c>
      <c r="AW6">
        <v>0</v>
      </c>
      <c r="AX6">
        <v>1</v>
      </c>
      <c r="AY6">
        <v>0</v>
      </c>
      <c r="AZ6">
        <v>1</v>
      </c>
      <c r="BA6">
        <v>0</v>
      </c>
    </row>
    <row r="7" spans="1:53" x14ac:dyDescent="0.3">
      <c r="A7">
        <v>2</v>
      </c>
      <c r="B7">
        <v>310100011292</v>
      </c>
      <c r="C7">
        <v>77.866666666666603</v>
      </c>
      <c r="D7">
        <v>1.74</v>
      </c>
      <c r="E7">
        <v>0</v>
      </c>
      <c r="F7">
        <v>310100010000</v>
      </c>
      <c r="G7" t="s">
        <v>52</v>
      </c>
      <c r="H7" t="s">
        <v>62</v>
      </c>
      <c r="I7">
        <v>23</v>
      </c>
      <c r="J7">
        <v>82</v>
      </c>
      <c r="K7">
        <v>2</v>
      </c>
      <c r="L7">
        <v>20</v>
      </c>
      <c r="M7">
        <v>1</v>
      </c>
      <c r="N7">
        <v>26</v>
      </c>
      <c r="O7">
        <v>53</v>
      </c>
      <c r="P7">
        <v>14</v>
      </c>
      <c r="Q7">
        <v>3</v>
      </c>
      <c r="R7">
        <v>2</v>
      </c>
      <c r="S7">
        <v>33</v>
      </c>
      <c r="T7">
        <v>39</v>
      </c>
      <c r="U7">
        <v>61</v>
      </c>
      <c r="V7">
        <v>263</v>
      </c>
      <c r="W7">
        <v>84</v>
      </c>
      <c r="X7">
        <v>31010001</v>
      </c>
      <c r="Y7" t="s">
        <v>63</v>
      </c>
      <c r="Z7" t="s">
        <v>64</v>
      </c>
      <c r="AA7" t="s">
        <v>56</v>
      </c>
      <c r="AB7">
        <v>2124069411</v>
      </c>
      <c r="AC7" s="1" t="s">
        <v>1106</v>
      </c>
      <c r="AD7">
        <v>30</v>
      </c>
      <c r="AE7">
        <v>1</v>
      </c>
      <c r="AF7">
        <v>3</v>
      </c>
      <c r="AG7">
        <v>4</v>
      </c>
      <c r="AH7">
        <v>13</v>
      </c>
      <c r="AI7">
        <v>4</v>
      </c>
      <c r="AJ7">
        <v>13</v>
      </c>
      <c r="AK7">
        <v>9</v>
      </c>
      <c r="AL7">
        <v>30</v>
      </c>
      <c r="AM7">
        <v>87</v>
      </c>
      <c r="AN7">
        <v>2</v>
      </c>
      <c r="AO7">
        <v>145</v>
      </c>
      <c r="AP7">
        <v>19</v>
      </c>
      <c r="AQ7">
        <v>13</v>
      </c>
      <c r="AR7">
        <v>11</v>
      </c>
      <c r="AS7">
        <v>21</v>
      </c>
      <c r="AT7">
        <v>2</v>
      </c>
      <c r="AU7">
        <v>0</v>
      </c>
      <c r="AV7">
        <v>0</v>
      </c>
      <c r="AW7">
        <v>0</v>
      </c>
      <c r="AX7">
        <v>2</v>
      </c>
      <c r="AY7">
        <v>0</v>
      </c>
      <c r="AZ7">
        <v>1</v>
      </c>
      <c r="BA7">
        <v>0</v>
      </c>
    </row>
    <row r="8" spans="1:53" x14ac:dyDescent="0.3">
      <c r="A8">
        <v>3</v>
      </c>
      <c r="B8">
        <v>310100011515</v>
      </c>
      <c r="C8">
        <v>89.5625</v>
      </c>
      <c r="D8">
        <v>3.05</v>
      </c>
      <c r="E8">
        <v>1</v>
      </c>
      <c r="F8">
        <v>310100010000</v>
      </c>
      <c r="G8" t="s">
        <v>52</v>
      </c>
      <c r="H8" t="s">
        <v>65</v>
      </c>
      <c r="I8">
        <v>78</v>
      </c>
      <c r="J8">
        <v>43</v>
      </c>
      <c r="K8">
        <v>1</v>
      </c>
      <c r="L8">
        <v>73</v>
      </c>
      <c r="M8">
        <v>0</v>
      </c>
      <c r="N8">
        <v>9</v>
      </c>
      <c r="O8">
        <v>21</v>
      </c>
      <c r="P8">
        <v>67</v>
      </c>
      <c r="Q8">
        <v>1</v>
      </c>
      <c r="R8">
        <v>2</v>
      </c>
      <c r="S8">
        <v>3</v>
      </c>
      <c r="T8">
        <v>42</v>
      </c>
      <c r="U8">
        <v>58</v>
      </c>
      <c r="V8">
        <v>209</v>
      </c>
      <c r="W8">
        <v>44</v>
      </c>
      <c r="X8">
        <v>31010001</v>
      </c>
      <c r="Y8" t="s">
        <v>66</v>
      </c>
      <c r="Z8" t="s">
        <v>67</v>
      </c>
      <c r="AA8" t="s">
        <v>56</v>
      </c>
      <c r="AB8">
        <v>2125056366</v>
      </c>
      <c r="AC8" s="1" t="s">
        <v>1107</v>
      </c>
      <c r="AD8">
        <v>32</v>
      </c>
      <c r="AE8">
        <v>0</v>
      </c>
      <c r="AF8">
        <v>0</v>
      </c>
      <c r="AG8">
        <v>2</v>
      </c>
      <c r="AH8">
        <v>6</v>
      </c>
      <c r="AI8">
        <v>2</v>
      </c>
      <c r="AJ8">
        <v>6</v>
      </c>
      <c r="AK8">
        <v>21</v>
      </c>
      <c r="AL8">
        <v>66</v>
      </c>
      <c r="AM8">
        <v>102</v>
      </c>
      <c r="AN8">
        <v>6</v>
      </c>
      <c r="AO8">
        <v>145</v>
      </c>
      <c r="AP8">
        <v>8</v>
      </c>
      <c r="AQ8">
        <v>6</v>
      </c>
      <c r="AR8">
        <v>0</v>
      </c>
      <c r="AS8">
        <v>15</v>
      </c>
      <c r="AT8">
        <v>5</v>
      </c>
      <c r="AU8">
        <v>0</v>
      </c>
      <c r="AV8">
        <v>0</v>
      </c>
      <c r="AW8">
        <v>0</v>
      </c>
      <c r="AX8">
        <v>2</v>
      </c>
      <c r="AY8">
        <v>0</v>
      </c>
      <c r="AZ8">
        <v>1</v>
      </c>
      <c r="BA8">
        <v>0</v>
      </c>
    </row>
    <row r="9" spans="1:53" x14ac:dyDescent="0.3">
      <c r="A9">
        <v>4</v>
      </c>
      <c r="B9">
        <v>310100011650</v>
      </c>
      <c r="C9">
        <v>80.875</v>
      </c>
      <c r="D9">
        <v>1.89</v>
      </c>
      <c r="E9">
        <v>0</v>
      </c>
      <c r="F9">
        <v>310100010000</v>
      </c>
      <c r="G9" t="s">
        <v>52</v>
      </c>
      <c r="H9" t="s">
        <v>68</v>
      </c>
      <c r="I9">
        <v>9</v>
      </c>
      <c r="J9">
        <v>72</v>
      </c>
      <c r="K9">
        <v>7</v>
      </c>
      <c r="L9">
        <v>2</v>
      </c>
      <c r="M9">
        <v>0</v>
      </c>
      <c r="N9">
        <v>43</v>
      </c>
      <c r="O9">
        <v>50</v>
      </c>
      <c r="P9">
        <v>1</v>
      </c>
      <c r="Q9">
        <v>5</v>
      </c>
      <c r="R9">
        <v>0</v>
      </c>
      <c r="S9">
        <v>10</v>
      </c>
      <c r="T9">
        <v>57</v>
      </c>
      <c r="U9">
        <v>43</v>
      </c>
      <c r="V9">
        <v>167</v>
      </c>
      <c r="W9">
        <v>79</v>
      </c>
      <c r="X9">
        <v>31010001</v>
      </c>
      <c r="Y9" t="s">
        <v>69</v>
      </c>
      <c r="Z9" t="s">
        <v>70</v>
      </c>
      <c r="AA9" t="s">
        <v>56</v>
      </c>
      <c r="AB9">
        <v>6466541261</v>
      </c>
      <c r="AC9" s="1" t="s">
        <v>1108</v>
      </c>
      <c r="AD9">
        <v>13</v>
      </c>
      <c r="AE9">
        <v>0</v>
      </c>
      <c r="AF9">
        <v>0</v>
      </c>
      <c r="AG9">
        <v>0</v>
      </c>
      <c r="AH9">
        <v>0</v>
      </c>
      <c r="AI9">
        <v>1</v>
      </c>
      <c r="AJ9">
        <v>8</v>
      </c>
      <c r="AK9">
        <v>7</v>
      </c>
      <c r="AL9">
        <v>54</v>
      </c>
      <c r="AM9">
        <v>84</v>
      </c>
      <c r="AN9">
        <v>0</v>
      </c>
      <c r="AO9">
        <v>97</v>
      </c>
      <c r="AP9">
        <v>0</v>
      </c>
      <c r="AQ9">
        <v>0</v>
      </c>
      <c r="AR9">
        <v>0</v>
      </c>
      <c r="AS9">
        <v>17</v>
      </c>
      <c r="AT9">
        <v>1</v>
      </c>
      <c r="AU9">
        <v>0</v>
      </c>
      <c r="AV9">
        <v>0</v>
      </c>
      <c r="AW9">
        <v>0</v>
      </c>
      <c r="AX9">
        <v>1</v>
      </c>
      <c r="AY9">
        <v>0</v>
      </c>
      <c r="AZ9">
        <v>1</v>
      </c>
      <c r="BA9">
        <v>0</v>
      </c>
    </row>
    <row r="10" spans="1:53" x14ac:dyDescent="0.3">
      <c r="A10">
        <v>5</v>
      </c>
      <c r="B10">
        <v>310100011696</v>
      </c>
      <c r="C10">
        <v>92.785714285714207</v>
      </c>
      <c r="D10">
        <v>3.6799999999999899</v>
      </c>
      <c r="E10">
        <v>1</v>
      </c>
      <c r="F10">
        <v>310100010000</v>
      </c>
      <c r="G10" t="s">
        <v>52</v>
      </c>
      <c r="H10" t="s">
        <v>71</v>
      </c>
      <c r="I10">
        <v>108</v>
      </c>
      <c r="J10">
        <v>24</v>
      </c>
      <c r="K10">
        <v>4</v>
      </c>
      <c r="L10">
        <v>1</v>
      </c>
      <c r="M10">
        <v>0</v>
      </c>
      <c r="N10">
        <v>14</v>
      </c>
      <c r="O10">
        <v>19</v>
      </c>
      <c r="P10">
        <v>17</v>
      </c>
      <c r="Q10">
        <v>49</v>
      </c>
      <c r="R10">
        <v>2</v>
      </c>
      <c r="S10">
        <v>1</v>
      </c>
      <c r="T10">
        <v>61</v>
      </c>
      <c r="U10">
        <v>39</v>
      </c>
      <c r="V10">
        <v>162</v>
      </c>
      <c r="W10">
        <v>29</v>
      </c>
      <c r="X10">
        <v>31010001</v>
      </c>
      <c r="Y10" t="s">
        <v>72</v>
      </c>
      <c r="Z10" t="s">
        <v>73</v>
      </c>
      <c r="AA10" t="s">
        <v>56</v>
      </c>
      <c r="AB10">
        <v>2129958479</v>
      </c>
      <c r="AC10" s="1" t="s">
        <v>1108</v>
      </c>
      <c r="AD10">
        <v>27</v>
      </c>
      <c r="AE10">
        <v>0</v>
      </c>
      <c r="AF10">
        <v>0</v>
      </c>
      <c r="AG10">
        <v>1</v>
      </c>
      <c r="AH10">
        <v>4</v>
      </c>
      <c r="AI10">
        <v>1</v>
      </c>
      <c r="AJ10">
        <v>4</v>
      </c>
      <c r="AK10">
        <v>18</v>
      </c>
      <c r="AL10">
        <v>67</v>
      </c>
      <c r="AM10">
        <v>91</v>
      </c>
      <c r="AN10">
        <v>1</v>
      </c>
      <c r="AO10">
        <v>107</v>
      </c>
      <c r="AP10">
        <v>1</v>
      </c>
      <c r="AQ10">
        <v>1</v>
      </c>
      <c r="AR10">
        <v>25</v>
      </c>
      <c r="AS10">
        <v>16</v>
      </c>
      <c r="AT10">
        <v>2</v>
      </c>
      <c r="AU10">
        <v>0</v>
      </c>
      <c r="AV10">
        <v>0</v>
      </c>
      <c r="AW10">
        <v>0</v>
      </c>
      <c r="AX10">
        <v>2</v>
      </c>
      <c r="AY10">
        <v>0</v>
      </c>
      <c r="AZ10">
        <v>1</v>
      </c>
      <c r="BA10">
        <v>0</v>
      </c>
    </row>
    <row r="11" spans="1:53" x14ac:dyDescent="0.3">
      <c r="A11">
        <v>6</v>
      </c>
      <c r="B11">
        <v>310200010047</v>
      </c>
      <c r="C11">
        <v>76.176470588235205</v>
      </c>
      <c r="D11">
        <v>2.0699999999999998</v>
      </c>
      <c r="E11">
        <v>0</v>
      </c>
      <c r="F11">
        <v>310200010000</v>
      </c>
      <c r="G11" t="s">
        <v>74</v>
      </c>
      <c r="H11" t="s">
        <v>75</v>
      </c>
      <c r="I11">
        <v>33</v>
      </c>
      <c r="J11">
        <v>81</v>
      </c>
      <c r="K11">
        <v>3</v>
      </c>
      <c r="L11">
        <v>10</v>
      </c>
      <c r="M11">
        <v>0</v>
      </c>
      <c r="N11">
        <v>26</v>
      </c>
      <c r="O11">
        <v>66</v>
      </c>
      <c r="P11">
        <v>3</v>
      </c>
      <c r="Q11">
        <v>5</v>
      </c>
      <c r="R11">
        <v>1</v>
      </c>
      <c r="S11">
        <v>32</v>
      </c>
      <c r="T11">
        <v>59</v>
      </c>
      <c r="U11">
        <v>41</v>
      </c>
      <c r="V11">
        <v>153</v>
      </c>
      <c r="W11">
        <v>84</v>
      </c>
      <c r="X11">
        <v>31020001</v>
      </c>
      <c r="Y11" t="s">
        <v>76</v>
      </c>
      <c r="Z11" t="s">
        <v>77</v>
      </c>
      <c r="AA11" t="s">
        <v>56</v>
      </c>
      <c r="AB11">
        <v>9173266668</v>
      </c>
      <c r="AC11" s="1" t="s">
        <v>78</v>
      </c>
      <c r="AD11">
        <v>22</v>
      </c>
      <c r="AE11">
        <v>0</v>
      </c>
      <c r="AF11">
        <v>0</v>
      </c>
      <c r="AG11">
        <v>6</v>
      </c>
      <c r="AH11">
        <v>27</v>
      </c>
      <c r="AI11">
        <v>7</v>
      </c>
      <c r="AJ11">
        <v>32</v>
      </c>
      <c r="AK11">
        <v>10</v>
      </c>
      <c r="AL11">
        <v>45</v>
      </c>
      <c r="AM11">
        <v>78</v>
      </c>
      <c r="AN11">
        <v>23</v>
      </c>
      <c r="AO11">
        <v>103</v>
      </c>
      <c r="AP11">
        <v>26</v>
      </c>
      <c r="AQ11">
        <v>25</v>
      </c>
      <c r="AR11">
        <v>20</v>
      </c>
      <c r="AS11">
        <v>11</v>
      </c>
      <c r="AT11">
        <v>6</v>
      </c>
      <c r="AU11">
        <v>0</v>
      </c>
      <c r="AV11">
        <v>0</v>
      </c>
      <c r="AW11">
        <v>0</v>
      </c>
      <c r="AX11">
        <v>2</v>
      </c>
      <c r="AY11">
        <v>0</v>
      </c>
      <c r="AZ11">
        <v>1</v>
      </c>
      <c r="BA11">
        <v>0</v>
      </c>
    </row>
    <row r="12" spans="1:53" x14ac:dyDescent="0.3">
      <c r="A12">
        <v>7</v>
      </c>
      <c r="B12">
        <v>310200010114</v>
      </c>
      <c r="C12">
        <v>90.161290322580598</v>
      </c>
      <c r="D12">
        <v>4.0599999999999996</v>
      </c>
      <c r="E12">
        <v>1</v>
      </c>
      <c r="F12">
        <v>310200010000</v>
      </c>
      <c r="G12" t="s">
        <v>74</v>
      </c>
      <c r="H12" t="s">
        <v>79</v>
      </c>
      <c r="I12">
        <v>49</v>
      </c>
      <c r="J12">
        <v>11</v>
      </c>
      <c r="K12">
        <v>3</v>
      </c>
      <c r="L12">
        <v>0</v>
      </c>
      <c r="M12">
        <v>1</v>
      </c>
      <c r="N12">
        <v>3</v>
      </c>
      <c r="O12">
        <v>10</v>
      </c>
      <c r="P12">
        <v>12</v>
      </c>
      <c r="Q12">
        <v>73</v>
      </c>
      <c r="R12">
        <v>0</v>
      </c>
      <c r="S12">
        <v>17</v>
      </c>
      <c r="T12">
        <v>53</v>
      </c>
      <c r="U12">
        <v>47</v>
      </c>
      <c r="V12">
        <v>62</v>
      </c>
      <c r="W12">
        <v>14</v>
      </c>
      <c r="X12">
        <v>31020001</v>
      </c>
      <c r="Y12" t="s">
        <v>80</v>
      </c>
      <c r="Z12" t="s">
        <v>81</v>
      </c>
      <c r="AA12" t="s">
        <v>56</v>
      </c>
      <c r="AB12">
        <v>2123600114</v>
      </c>
      <c r="AC12" s="1" t="s">
        <v>1109</v>
      </c>
      <c r="AD12">
        <v>30</v>
      </c>
      <c r="AE12">
        <v>0</v>
      </c>
      <c r="AF12">
        <v>0</v>
      </c>
      <c r="AG12">
        <v>3</v>
      </c>
      <c r="AH12">
        <v>10</v>
      </c>
      <c r="AI12">
        <v>4</v>
      </c>
      <c r="AJ12">
        <v>13</v>
      </c>
      <c r="AK12">
        <v>11</v>
      </c>
      <c r="AL12">
        <v>37</v>
      </c>
      <c r="AM12">
        <v>76</v>
      </c>
      <c r="AN12">
        <v>11</v>
      </c>
      <c r="AO12">
        <v>105</v>
      </c>
      <c r="AP12">
        <v>8</v>
      </c>
      <c r="AQ12">
        <v>8</v>
      </c>
      <c r="AR12">
        <v>14</v>
      </c>
      <c r="AS12">
        <v>16</v>
      </c>
      <c r="AT12">
        <v>2</v>
      </c>
      <c r="AU12">
        <v>0</v>
      </c>
      <c r="AV12">
        <v>0</v>
      </c>
      <c r="AW12">
        <v>0</v>
      </c>
      <c r="AX12">
        <v>1</v>
      </c>
      <c r="AY12">
        <v>0</v>
      </c>
      <c r="AZ12">
        <v>1</v>
      </c>
      <c r="BA12">
        <v>0</v>
      </c>
    </row>
    <row r="13" spans="1:53" x14ac:dyDescent="0.3">
      <c r="A13">
        <v>8</v>
      </c>
      <c r="B13">
        <v>310200010126</v>
      </c>
      <c r="C13">
        <v>86.680851063829707</v>
      </c>
      <c r="D13">
        <v>3.73</v>
      </c>
      <c r="E13">
        <v>1</v>
      </c>
      <c r="F13">
        <v>310200010000</v>
      </c>
      <c r="G13" t="s">
        <v>74</v>
      </c>
      <c r="H13" t="s">
        <v>82</v>
      </c>
      <c r="I13">
        <v>104</v>
      </c>
      <c r="J13">
        <v>73</v>
      </c>
      <c r="K13">
        <v>6</v>
      </c>
      <c r="L13">
        <v>20</v>
      </c>
      <c r="M13">
        <v>0</v>
      </c>
      <c r="N13">
        <v>9</v>
      </c>
      <c r="O13">
        <v>23</v>
      </c>
      <c r="P13">
        <v>56</v>
      </c>
      <c r="Q13">
        <v>11</v>
      </c>
      <c r="R13">
        <v>1</v>
      </c>
      <c r="S13">
        <v>18</v>
      </c>
      <c r="T13">
        <v>50</v>
      </c>
      <c r="U13">
        <v>50</v>
      </c>
      <c r="V13">
        <v>616</v>
      </c>
      <c r="W13">
        <v>78</v>
      </c>
      <c r="X13">
        <v>31020001</v>
      </c>
      <c r="Y13" t="s">
        <v>83</v>
      </c>
      <c r="Z13" t="s">
        <v>84</v>
      </c>
      <c r="AA13" t="s">
        <v>56</v>
      </c>
      <c r="AB13">
        <v>2129622188</v>
      </c>
      <c r="AC13" s="1" t="s">
        <v>85</v>
      </c>
      <c r="AD13">
        <v>60</v>
      </c>
      <c r="AE13">
        <v>0</v>
      </c>
      <c r="AF13">
        <v>0</v>
      </c>
      <c r="AG13">
        <v>1</v>
      </c>
      <c r="AH13">
        <v>2</v>
      </c>
      <c r="AI13">
        <v>4</v>
      </c>
      <c r="AJ13">
        <v>7</v>
      </c>
      <c r="AK13">
        <v>30</v>
      </c>
      <c r="AL13">
        <v>50</v>
      </c>
      <c r="AM13">
        <v>110</v>
      </c>
      <c r="AN13">
        <v>0</v>
      </c>
      <c r="AO13">
        <v>171</v>
      </c>
      <c r="AP13">
        <v>1</v>
      </c>
      <c r="AQ13">
        <v>1</v>
      </c>
      <c r="AR13">
        <v>0</v>
      </c>
      <c r="AS13">
        <v>4</v>
      </c>
      <c r="AT13">
        <v>9</v>
      </c>
      <c r="AU13">
        <v>0</v>
      </c>
      <c r="AV13">
        <v>0</v>
      </c>
      <c r="AW13">
        <v>0</v>
      </c>
      <c r="AX13">
        <v>2</v>
      </c>
      <c r="AY13">
        <v>0</v>
      </c>
      <c r="AZ13">
        <v>1</v>
      </c>
      <c r="BA13">
        <v>0</v>
      </c>
    </row>
    <row r="14" spans="1:53" x14ac:dyDescent="0.3">
      <c r="A14">
        <v>9</v>
      </c>
      <c r="B14">
        <v>310200010131</v>
      </c>
      <c r="C14">
        <v>88.1111111111111</v>
      </c>
      <c r="D14">
        <v>3.61</v>
      </c>
      <c r="E14">
        <v>1</v>
      </c>
      <c r="F14">
        <v>310200010000</v>
      </c>
      <c r="G14" t="s">
        <v>74</v>
      </c>
      <c r="H14" t="s">
        <v>86</v>
      </c>
      <c r="I14">
        <v>18</v>
      </c>
      <c r="J14">
        <v>89</v>
      </c>
      <c r="K14">
        <v>7</v>
      </c>
      <c r="L14">
        <v>45</v>
      </c>
      <c r="M14">
        <v>0</v>
      </c>
      <c r="N14">
        <v>9</v>
      </c>
      <c r="O14">
        <v>14</v>
      </c>
      <c r="P14">
        <v>76</v>
      </c>
      <c r="Q14">
        <v>0</v>
      </c>
      <c r="R14">
        <v>0</v>
      </c>
      <c r="S14">
        <v>24</v>
      </c>
      <c r="T14">
        <v>46</v>
      </c>
      <c r="U14">
        <v>54</v>
      </c>
      <c r="V14">
        <v>420</v>
      </c>
      <c r="W14">
        <v>97</v>
      </c>
      <c r="X14">
        <v>31020001</v>
      </c>
      <c r="Y14" t="s">
        <v>87</v>
      </c>
      <c r="Z14" t="s">
        <v>88</v>
      </c>
      <c r="AA14" t="s">
        <v>56</v>
      </c>
      <c r="AB14">
        <v>2122191204</v>
      </c>
      <c r="AC14" s="1" t="s">
        <v>61</v>
      </c>
      <c r="AD14">
        <v>39</v>
      </c>
      <c r="AE14">
        <v>0</v>
      </c>
      <c r="AF14">
        <v>0</v>
      </c>
      <c r="AG14">
        <v>1</v>
      </c>
      <c r="AH14">
        <v>3</v>
      </c>
      <c r="AI14">
        <v>6</v>
      </c>
      <c r="AJ14">
        <v>15</v>
      </c>
      <c r="AK14">
        <v>21</v>
      </c>
      <c r="AL14">
        <v>54</v>
      </c>
      <c r="AM14">
        <v>89</v>
      </c>
      <c r="AN14">
        <v>4</v>
      </c>
      <c r="AO14">
        <v>128</v>
      </c>
      <c r="AP14">
        <v>4</v>
      </c>
      <c r="AQ14">
        <v>3</v>
      </c>
      <c r="AR14">
        <v>33</v>
      </c>
      <c r="AS14">
        <v>13</v>
      </c>
      <c r="AT14">
        <v>11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1</v>
      </c>
      <c r="BA14">
        <v>0</v>
      </c>
    </row>
    <row r="15" spans="1:53" x14ac:dyDescent="0.3">
      <c r="A15">
        <v>10</v>
      </c>
      <c r="B15">
        <v>310200010312</v>
      </c>
      <c r="C15">
        <v>86.8888888888888</v>
      </c>
      <c r="D15">
        <v>4.42</v>
      </c>
      <c r="E15">
        <v>1</v>
      </c>
      <c r="F15">
        <v>310200010000</v>
      </c>
      <c r="G15" t="s">
        <v>74</v>
      </c>
      <c r="H15" t="s">
        <v>89</v>
      </c>
      <c r="I15">
        <v>125</v>
      </c>
      <c r="J15">
        <v>27</v>
      </c>
      <c r="K15">
        <v>6</v>
      </c>
      <c r="L15">
        <v>0</v>
      </c>
      <c r="M15">
        <v>0</v>
      </c>
      <c r="N15">
        <v>3</v>
      </c>
      <c r="O15">
        <v>9</v>
      </c>
      <c r="P15">
        <v>41</v>
      </c>
      <c r="Q15">
        <v>39</v>
      </c>
      <c r="R15">
        <v>8</v>
      </c>
      <c r="S15">
        <v>15</v>
      </c>
      <c r="T15">
        <v>50</v>
      </c>
      <c r="U15">
        <v>50</v>
      </c>
      <c r="V15">
        <v>187</v>
      </c>
      <c r="W15">
        <v>33</v>
      </c>
      <c r="X15">
        <v>31020001</v>
      </c>
      <c r="Y15" t="s">
        <v>90</v>
      </c>
      <c r="Z15" t="s">
        <v>91</v>
      </c>
      <c r="AA15" t="s">
        <v>56</v>
      </c>
      <c r="AB15">
        <v>2126916119</v>
      </c>
      <c r="AC15" s="1" t="s">
        <v>1109</v>
      </c>
      <c r="AD15">
        <v>34</v>
      </c>
      <c r="AE15">
        <v>0</v>
      </c>
      <c r="AF15">
        <v>0</v>
      </c>
      <c r="AG15">
        <v>5</v>
      </c>
      <c r="AH15">
        <v>15</v>
      </c>
      <c r="AI15">
        <v>4</v>
      </c>
      <c r="AJ15">
        <v>12</v>
      </c>
      <c r="AK15">
        <v>14</v>
      </c>
      <c r="AL15">
        <v>41</v>
      </c>
      <c r="AM15">
        <v>95</v>
      </c>
      <c r="AN15">
        <v>15</v>
      </c>
      <c r="AO15">
        <v>130</v>
      </c>
      <c r="AP15">
        <v>15</v>
      </c>
      <c r="AQ15">
        <v>12</v>
      </c>
      <c r="AR15">
        <v>0</v>
      </c>
      <c r="AS15">
        <v>12</v>
      </c>
      <c r="AT15">
        <v>3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1</v>
      </c>
      <c r="BA15">
        <v>0</v>
      </c>
    </row>
    <row r="16" spans="1:53" x14ac:dyDescent="0.3">
      <c r="A16">
        <v>11</v>
      </c>
      <c r="B16">
        <v>310200010414</v>
      </c>
      <c r="C16">
        <v>80.764705882352899</v>
      </c>
      <c r="D16">
        <v>3</v>
      </c>
      <c r="E16">
        <v>1</v>
      </c>
      <c r="F16">
        <v>310200010000</v>
      </c>
      <c r="G16" t="s">
        <v>74</v>
      </c>
      <c r="H16" t="s">
        <v>92</v>
      </c>
      <c r="I16">
        <v>100</v>
      </c>
      <c r="J16">
        <v>66</v>
      </c>
      <c r="K16">
        <v>10</v>
      </c>
      <c r="L16">
        <v>1</v>
      </c>
      <c r="M16">
        <v>0</v>
      </c>
      <c r="N16">
        <v>13</v>
      </c>
      <c r="O16">
        <v>42</v>
      </c>
      <c r="P16">
        <v>31</v>
      </c>
      <c r="Q16">
        <v>14</v>
      </c>
      <c r="R16">
        <v>0</v>
      </c>
      <c r="S16">
        <v>8</v>
      </c>
      <c r="T16">
        <v>57</v>
      </c>
      <c r="U16">
        <v>43</v>
      </c>
      <c r="V16">
        <v>349</v>
      </c>
      <c r="W16">
        <v>76</v>
      </c>
      <c r="X16">
        <v>31020001</v>
      </c>
      <c r="Y16" t="s">
        <v>93</v>
      </c>
      <c r="Z16" t="s">
        <v>91</v>
      </c>
      <c r="AA16" t="s">
        <v>56</v>
      </c>
      <c r="AB16">
        <v>2126756206</v>
      </c>
      <c r="AC16" s="1" t="s">
        <v>1108</v>
      </c>
      <c r="AD16">
        <v>24</v>
      </c>
      <c r="AE16">
        <v>0</v>
      </c>
      <c r="AF16">
        <v>0</v>
      </c>
      <c r="AG16">
        <v>8</v>
      </c>
      <c r="AH16">
        <v>33</v>
      </c>
      <c r="AI16">
        <v>1</v>
      </c>
      <c r="AJ16">
        <v>4</v>
      </c>
      <c r="AK16">
        <v>13</v>
      </c>
      <c r="AL16">
        <v>54</v>
      </c>
      <c r="AM16">
        <v>100</v>
      </c>
      <c r="AN16">
        <v>21</v>
      </c>
      <c r="AO16">
        <v>117</v>
      </c>
      <c r="AP16">
        <v>31</v>
      </c>
      <c r="AQ16">
        <v>26</v>
      </c>
      <c r="AR16">
        <v>0</v>
      </c>
      <c r="AS16">
        <v>16</v>
      </c>
      <c r="AT16">
        <v>2</v>
      </c>
      <c r="AU16">
        <v>1</v>
      </c>
      <c r="AV16">
        <v>0</v>
      </c>
      <c r="AW16">
        <v>0</v>
      </c>
      <c r="AX16">
        <v>1</v>
      </c>
      <c r="AY16">
        <v>0</v>
      </c>
      <c r="AZ16">
        <v>1</v>
      </c>
      <c r="BA16">
        <v>0</v>
      </c>
    </row>
    <row r="17" spans="1:53" x14ac:dyDescent="0.3">
      <c r="A17">
        <v>12</v>
      </c>
      <c r="B17">
        <v>310200011135</v>
      </c>
      <c r="C17">
        <v>82.1666666666666</v>
      </c>
      <c r="D17">
        <v>2.27</v>
      </c>
      <c r="E17">
        <v>0</v>
      </c>
      <c r="F17">
        <v>310200010000</v>
      </c>
      <c r="G17" t="s">
        <v>74</v>
      </c>
      <c r="H17" t="s">
        <v>94</v>
      </c>
      <c r="I17">
        <v>108</v>
      </c>
      <c r="J17">
        <v>74</v>
      </c>
      <c r="K17">
        <v>4</v>
      </c>
      <c r="L17">
        <v>7</v>
      </c>
      <c r="M17">
        <v>0</v>
      </c>
      <c r="N17">
        <v>23</v>
      </c>
      <c r="O17">
        <v>70</v>
      </c>
      <c r="P17">
        <v>4</v>
      </c>
      <c r="Q17">
        <v>3</v>
      </c>
      <c r="R17">
        <v>0</v>
      </c>
      <c r="S17">
        <v>18</v>
      </c>
      <c r="T17">
        <v>64</v>
      </c>
      <c r="U17">
        <v>36</v>
      </c>
      <c r="V17">
        <v>90</v>
      </c>
      <c r="W17">
        <v>78</v>
      </c>
      <c r="X17">
        <v>31020001</v>
      </c>
      <c r="Y17" t="s">
        <v>95</v>
      </c>
      <c r="Z17" t="s">
        <v>96</v>
      </c>
      <c r="AA17" t="s">
        <v>56</v>
      </c>
      <c r="AC17" s="1" t="s">
        <v>1110</v>
      </c>
      <c r="AD17">
        <v>9</v>
      </c>
      <c r="AE17">
        <v>1</v>
      </c>
      <c r="AF17">
        <v>11</v>
      </c>
      <c r="AG17">
        <v>2</v>
      </c>
      <c r="AH17">
        <v>22</v>
      </c>
      <c r="AI17">
        <v>3</v>
      </c>
      <c r="AJ17">
        <v>33</v>
      </c>
      <c r="AK17">
        <v>2</v>
      </c>
      <c r="AL17">
        <v>22</v>
      </c>
      <c r="AM17">
        <v>6</v>
      </c>
      <c r="AN17">
        <v>17</v>
      </c>
      <c r="AO17">
        <v>15</v>
      </c>
      <c r="AP17">
        <v>4</v>
      </c>
      <c r="AQ17">
        <v>27</v>
      </c>
      <c r="AT17">
        <v>2</v>
      </c>
      <c r="AU17">
        <v>0</v>
      </c>
      <c r="AV17">
        <v>0</v>
      </c>
      <c r="AW17">
        <v>0</v>
      </c>
      <c r="AX17">
        <v>1</v>
      </c>
      <c r="AY17">
        <v>0</v>
      </c>
      <c r="AZ17">
        <v>1</v>
      </c>
      <c r="BA17">
        <v>0</v>
      </c>
    </row>
    <row r="18" spans="1:53" x14ac:dyDescent="0.3">
      <c r="A18">
        <v>13</v>
      </c>
      <c r="B18">
        <v>310200011316</v>
      </c>
      <c r="C18">
        <v>82.142857142857096</v>
      </c>
      <c r="D18">
        <v>1.69</v>
      </c>
      <c r="E18">
        <v>0</v>
      </c>
      <c r="F18">
        <v>310200010000</v>
      </c>
      <c r="G18" t="s">
        <v>74</v>
      </c>
      <c r="H18" t="s">
        <v>97</v>
      </c>
      <c r="I18">
        <v>95</v>
      </c>
      <c r="J18">
        <v>77</v>
      </c>
      <c r="K18">
        <v>7</v>
      </c>
      <c r="L18">
        <v>5</v>
      </c>
      <c r="M18">
        <v>0</v>
      </c>
      <c r="N18">
        <v>50</v>
      </c>
      <c r="O18">
        <v>43</v>
      </c>
      <c r="P18">
        <v>5</v>
      </c>
      <c r="Q18">
        <v>2</v>
      </c>
      <c r="R18">
        <v>1</v>
      </c>
      <c r="S18">
        <v>21</v>
      </c>
      <c r="T18">
        <v>100</v>
      </c>
      <c r="U18">
        <v>0</v>
      </c>
      <c r="V18">
        <v>355</v>
      </c>
      <c r="W18">
        <v>84</v>
      </c>
      <c r="X18">
        <v>31020001</v>
      </c>
      <c r="Y18" t="s">
        <v>98</v>
      </c>
      <c r="Z18" t="s">
        <v>99</v>
      </c>
      <c r="AA18" t="s">
        <v>56</v>
      </c>
      <c r="AB18">
        <v>2126680169</v>
      </c>
      <c r="AC18" s="1" t="s">
        <v>78</v>
      </c>
      <c r="AD18">
        <v>23</v>
      </c>
      <c r="AE18">
        <v>0</v>
      </c>
      <c r="AF18">
        <v>0</v>
      </c>
      <c r="AG18">
        <v>10</v>
      </c>
      <c r="AH18">
        <v>43</v>
      </c>
      <c r="AI18">
        <v>13</v>
      </c>
      <c r="AJ18">
        <v>57</v>
      </c>
      <c r="AK18">
        <v>7</v>
      </c>
      <c r="AL18">
        <v>30</v>
      </c>
      <c r="AM18">
        <v>114</v>
      </c>
      <c r="AN18">
        <v>15</v>
      </c>
      <c r="AO18">
        <v>150</v>
      </c>
      <c r="AP18">
        <v>41</v>
      </c>
      <c r="AQ18">
        <v>27</v>
      </c>
      <c r="AR18">
        <v>13</v>
      </c>
      <c r="AS18">
        <v>36</v>
      </c>
      <c r="AT18">
        <v>4</v>
      </c>
      <c r="AU18">
        <v>0</v>
      </c>
      <c r="AV18">
        <v>0</v>
      </c>
      <c r="AW18">
        <v>0</v>
      </c>
      <c r="AX18">
        <v>1</v>
      </c>
      <c r="AY18">
        <v>1</v>
      </c>
      <c r="AZ18">
        <v>1</v>
      </c>
      <c r="BA18">
        <v>0</v>
      </c>
    </row>
    <row r="19" spans="1:53" x14ac:dyDescent="0.3">
      <c r="A19">
        <v>14</v>
      </c>
      <c r="B19">
        <v>310200011392</v>
      </c>
      <c r="C19">
        <v>83.3333333333333</v>
      </c>
      <c r="D19">
        <v>2.08</v>
      </c>
      <c r="E19">
        <v>0</v>
      </c>
      <c r="F19">
        <v>310200010000</v>
      </c>
      <c r="G19" t="s">
        <v>74</v>
      </c>
      <c r="H19" t="s">
        <v>100</v>
      </c>
      <c r="I19">
        <v>149</v>
      </c>
      <c r="J19">
        <v>75</v>
      </c>
      <c r="K19">
        <v>8</v>
      </c>
      <c r="L19">
        <v>7</v>
      </c>
      <c r="M19">
        <v>1</v>
      </c>
      <c r="N19">
        <v>29</v>
      </c>
      <c r="O19">
        <v>60</v>
      </c>
      <c r="P19">
        <v>4</v>
      </c>
      <c r="Q19">
        <v>4</v>
      </c>
      <c r="R19">
        <v>2</v>
      </c>
      <c r="S19">
        <v>17</v>
      </c>
      <c r="T19">
        <v>39</v>
      </c>
      <c r="U19">
        <v>61</v>
      </c>
      <c r="V19">
        <v>352</v>
      </c>
      <c r="W19">
        <v>83</v>
      </c>
      <c r="X19">
        <v>31020001</v>
      </c>
      <c r="Y19" t="s">
        <v>101</v>
      </c>
      <c r="Z19" t="s">
        <v>102</v>
      </c>
      <c r="AA19" t="s">
        <v>56</v>
      </c>
      <c r="AB19">
        <v>2126471983</v>
      </c>
      <c r="AC19" s="1" t="s">
        <v>78</v>
      </c>
      <c r="AD19">
        <v>29</v>
      </c>
      <c r="AE19">
        <v>0</v>
      </c>
      <c r="AF19">
        <v>0</v>
      </c>
      <c r="AG19">
        <v>5</v>
      </c>
      <c r="AH19">
        <v>17</v>
      </c>
      <c r="AI19">
        <v>6</v>
      </c>
      <c r="AJ19">
        <v>21</v>
      </c>
      <c r="AK19">
        <v>8</v>
      </c>
      <c r="AL19">
        <v>28</v>
      </c>
      <c r="AM19">
        <v>99</v>
      </c>
      <c r="AN19">
        <v>6</v>
      </c>
      <c r="AO19">
        <v>138</v>
      </c>
      <c r="AP19">
        <v>23</v>
      </c>
      <c r="AQ19">
        <v>17</v>
      </c>
      <c r="AR19">
        <v>25</v>
      </c>
      <c r="AS19">
        <v>24</v>
      </c>
      <c r="AT19">
        <v>4</v>
      </c>
      <c r="AU19">
        <v>0</v>
      </c>
      <c r="AV19">
        <v>0</v>
      </c>
      <c r="AW19">
        <v>0</v>
      </c>
      <c r="AX19">
        <v>2</v>
      </c>
      <c r="AY19">
        <v>0</v>
      </c>
      <c r="AZ19">
        <v>1</v>
      </c>
      <c r="BA19">
        <v>0</v>
      </c>
    </row>
    <row r="20" spans="1:53" x14ac:dyDescent="0.3">
      <c r="A20">
        <v>15</v>
      </c>
      <c r="B20">
        <v>310200011393</v>
      </c>
      <c r="C20">
        <v>79.228571428571399</v>
      </c>
      <c r="D20">
        <v>1.85</v>
      </c>
      <c r="E20">
        <v>0</v>
      </c>
      <c r="F20">
        <v>310200010000</v>
      </c>
      <c r="G20" t="s">
        <v>74</v>
      </c>
      <c r="H20" t="s">
        <v>103</v>
      </c>
      <c r="I20">
        <v>116</v>
      </c>
      <c r="J20">
        <v>63</v>
      </c>
      <c r="K20">
        <v>2</v>
      </c>
      <c r="L20">
        <v>6</v>
      </c>
      <c r="M20">
        <v>0</v>
      </c>
      <c r="N20">
        <v>39</v>
      </c>
      <c r="O20">
        <v>55</v>
      </c>
      <c r="P20">
        <v>2</v>
      </c>
      <c r="Q20">
        <v>2</v>
      </c>
      <c r="R20">
        <v>1</v>
      </c>
      <c r="S20">
        <v>22</v>
      </c>
      <c r="T20">
        <v>29</v>
      </c>
      <c r="U20">
        <v>71</v>
      </c>
      <c r="V20">
        <v>267</v>
      </c>
      <c r="W20">
        <v>64</v>
      </c>
      <c r="X20">
        <v>31020001</v>
      </c>
      <c r="Y20" t="s">
        <v>104</v>
      </c>
      <c r="Z20" t="s">
        <v>96</v>
      </c>
      <c r="AA20" t="s">
        <v>56</v>
      </c>
      <c r="AB20">
        <v>2122462183</v>
      </c>
      <c r="AC20" s="1" t="s">
        <v>1108</v>
      </c>
      <c r="AD20">
        <v>31</v>
      </c>
      <c r="AE20">
        <v>0</v>
      </c>
      <c r="AF20">
        <v>0</v>
      </c>
      <c r="AG20">
        <v>1</v>
      </c>
      <c r="AH20">
        <v>3</v>
      </c>
      <c r="AI20">
        <v>9</v>
      </c>
      <c r="AJ20">
        <v>29</v>
      </c>
      <c r="AK20">
        <v>12</v>
      </c>
      <c r="AL20">
        <v>39</v>
      </c>
      <c r="AM20">
        <v>71</v>
      </c>
      <c r="AN20">
        <v>0</v>
      </c>
      <c r="AO20">
        <v>142</v>
      </c>
      <c r="AP20">
        <v>3</v>
      </c>
      <c r="AQ20">
        <v>2</v>
      </c>
      <c r="AR20">
        <v>27</v>
      </c>
      <c r="AS20">
        <v>29</v>
      </c>
      <c r="AT20">
        <v>4</v>
      </c>
      <c r="AU20">
        <v>0</v>
      </c>
      <c r="AV20">
        <v>0</v>
      </c>
      <c r="AW20">
        <v>0</v>
      </c>
      <c r="AX20">
        <v>2</v>
      </c>
      <c r="AY20">
        <v>0</v>
      </c>
      <c r="AZ20">
        <v>1</v>
      </c>
      <c r="BA20">
        <v>0</v>
      </c>
    </row>
    <row r="21" spans="1:53" x14ac:dyDescent="0.3">
      <c r="A21">
        <v>16</v>
      </c>
      <c r="B21">
        <v>310200011400</v>
      </c>
      <c r="C21">
        <v>83.448275862068897</v>
      </c>
      <c r="D21">
        <v>2.19</v>
      </c>
      <c r="E21">
        <v>0</v>
      </c>
      <c r="F21">
        <v>310200010000</v>
      </c>
      <c r="G21" t="s">
        <v>74</v>
      </c>
      <c r="H21" t="s">
        <v>105</v>
      </c>
      <c r="I21">
        <v>194</v>
      </c>
      <c r="J21">
        <v>70</v>
      </c>
      <c r="K21">
        <v>7</v>
      </c>
      <c r="L21">
        <v>7</v>
      </c>
      <c r="M21">
        <v>0</v>
      </c>
      <c r="N21">
        <v>16</v>
      </c>
      <c r="O21">
        <v>59</v>
      </c>
      <c r="P21">
        <v>17</v>
      </c>
      <c r="Q21">
        <v>8</v>
      </c>
      <c r="R21">
        <v>0</v>
      </c>
      <c r="S21">
        <v>17</v>
      </c>
      <c r="T21">
        <v>50</v>
      </c>
      <c r="U21">
        <v>50</v>
      </c>
      <c r="V21">
        <v>1016</v>
      </c>
      <c r="W21">
        <v>77</v>
      </c>
      <c r="X21">
        <v>31020001</v>
      </c>
      <c r="Y21" t="s">
        <v>106</v>
      </c>
      <c r="Z21" t="s">
        <v>107</v>
      </c>
      <c r="AA21" t="s">
        <v>56</v>
      </c>
      <c r="AB21">
        <v>2122628113</v>
      </c>
      <c r="AC21" s="1" t="s">
        <v>78</v>
      </c>
      <c r="AD21">
        <v>64</v>
      </c>
      <c r="AE21">
        <v>1</v>
      </c>
      <c r="AF21">
        <v>2</v>
      </c>
      <c r="AG21">
        <v>6</v>
      </c>
      <c r="AH21">
        <v>9</v>
      </c>
      <c r="AI21">
        <v>3</v>
      </c>
      <c r="AJ21">
        <v>5</v>
      </c>
      <c r="AK21">
        <v>26</v>
      </c>
      <c r="AL21">
        <v>41</v>
      </c>
      <c r="AM21">
        <v>252</v>
      </c>
      <c r="AN21">
        <v>10</v>
      </c>
      <c r="AO21">
        <v>299</v>
      </c>
      <c r="AP21">
        <v>26</v>
      </c>
      <c r="AQ21">
        <v>9</v>
      </c>
      <c r="AR21">
        <v>7</v>
      </c>
      <c r="AS21">
        <v>12</v>
      </c>
      <c r="AT21">
        <v>9</v>
      </c>
      <c r="AU21">
        <v>0</v>
      </c>
      <c r="AV21">
        <v>0</v>
      </c>
      <c r="AW21">
        <v>0</v>
      </c>
      <c r="AX21">
        <v>6</v>
      </c>
      <c r="AY21">
        <v>0</v>
      </c>
      <c r="AZ21">
        <v>1</v>
      </c>
      <c r="BA21">
        <v>0</v>
      </c>
    </row>
    <row r="22" spans="1:53" x14ac:dyDescent="0.3">
      <c r="A22">
        <v>17</v>
      </c>
      <c r="B22">
        <v>310200011407</v>
      </c>
      <c r="C22">
        <v>91</v>
      </c>
      <c r="D22">
        <v>3</v>
      </c>
      <c r="E22">
        <v>1</v>
      </c>
      <c r="F22">
        <v>310200010000</v>
      </c>
      <c r="G22" t="s">
        <v>74</v>
      </c>
      <c r="H22" t="s">
        <v>108</v>
      </c>
      <c r="I22">
        <v>5</v>
      </c>
      <c r="J22">
        <v>21</v>
      </c>
      <c r="K22">
        <v>3</v>
      </c>
      <c r="L22">
        <v>0</v>
      </c>
      <c r="M22">
        <v>1</v>
      </c>
      <c r="N22">
        <v>12</v>
      </c>
      <c r="O22">
        <v>17</v>
      </c>
      <c r="P22">
        <v>8</v>
      </c>
      <c r="Q22">
        <v>54</v>
      </c>
      <c r="R22">
        <v>8</v>
      </c>
      <c r="S22">
        <v>8</v>
      </c>
      <c r="T22">
        <v>50</v>
      </c>
      <c r="U22">
        <v>50</v>
      </c>
      <c r="V22">
        <v>108</v>
      </c>
      <c r="W22">
        <v>23</v>
      </c>
      <c r="X22">
        <v>31020001</v>
      </c>
      <c r="Y22" t="s">
        <v>109</v>
      </c>
      <c r="Z22" t="s">
        <v>110</v>
      </c>
      <c r="AA22" t="s">
        <v>56</v>
      </c>
      <c r="AB22">
        <v>2124757972</v>
      </c>
      <c r="AC22" s="1" t="s">
        <v>1106</v>
      </c>
      <c r="AD22">
        <v>25</v>
      </c>
      <c r="AE22">
        <v>0</v>
      </c>
      <c r="AF22">
        <v>0</v>
      </c>
      <c r="AG22">
        <v>3</v>
      </c>
      <c r="AH22">
        <v>12</v>
      </c>
      <c r="AI22">
        <v>6</v>
      </c>
      <c r="AJ22">
        <v>24</v>
      </c>
      <c r="AK22">
        <v>9</v>
      </c>
      <c r="AL22">
        <v>36</v>
      </c>
      <c r="AM22">
        <v>78</v>
      </c>
      <c r="AN22">
        <v>10</v>
      </c>
      <c r="AO22">
        <v>87</v>
      </c>
      <c r="AP22">
        <v>14</v>
      </c>
      <c r="AQ22">
        <v>16</v>
      </c>
      <c r="AR22">
        <v>0</v>
      </c>
      <c r="AS22">
        <v>19</v>
      </c>
      <c r="AT22">
        <v>1</v>
      </c>
      <c r="AU22">
        <v>1</v>
      </c>
      <c r="AV22">
        <v>0</v>
      </c>
      <c r="AW22">
        <v>0</v>
      </c>
      <c r="AX22">
        <v>1</v>
      </c>
      <c r="AY22">
        <v>0</v>
      </c>
      <c r="AZ22">
        <v>1</v>
      </c>
      <c r="BA22">
        <v>0</v>
      </c>
    </row>
    <row r="23" spans="1:53" x14ac:dyDescent="0.3">
      <c r="A23">
        <v>18</v>
      </c>
      <c r="B23">
        <v>310200011420</v>
      </c>
      <c r="C23">
        <v>92.756756756756701</v>
      </c>
      <c r="D23">
        <v>2.8199999999999901</v>
      </c>
      <c r="E23">
        <v>1</v>
      </c>
      <c r="F23">
        <v>310200010000</v>
      </c>
      <c r="G23" t="s">
        <v>74</v>
      </c>
      <c r="H23" t="s">
        <v>111</v>
      </c>
      <c r="I23">
        <v>145</v>
      </c>
      <c r="J23">
        <v>62</v>
      </c>
      <c r="K23">
        <v>2</v>
      </c>
      <c r="L23">
        <v>5</v>
      </c>
      <c r="M23">
        <v>0</v>
      </c>
      <c r="N23">
        <v>22</v>
      </c>
      <c r="O23">
        <v>50</v>
      </c>
      <c r="P23">
        <v>22</v>
      </c>
      <c r="Q23">
        <v>6</v>
      </c>
      <c r="R23">
        <v>0</v>
      </c>
      <c r="S23">
        <v>13</v>
      </c>
      <c r="T23">
        <v>69</v>
      </c>
      <c r="U23">
        <v>31</v>
      </c>
      <c r="V23">
        <v>1097</v>
      </c>
      <c r="W23">
        <v>65</v>
      </c>
      <c r="X23">
        <v>31020001</v>
      </c>
      <c r="Y23" t="s">
        <v>112</v>
      </c>
      <c r="Z23" t="s">
        <v>110</v>
      </c>
      <c r="AA23" t="s">
        <v>56</v>
      </c>
      <c r="AB23">
        <v>2127809175</v>
      </c>
      <c r="AC23" s="1" t="s">
        <v>78</v>
      </c>
      <c r="AD23">
        <v>82</v>
      </c>
      <c r="AE23">
        <v>0</v>
      </c>
      <c r="AF23">
        <v>0</v>
      </c>
      <c r="AG23">
        <v>2</v>
      </c>
      <c r="AH23">
        <v>2</v>
      </c>
      <c r="AI23">
        <v>11</v>
      </c>
      <c r="AJ23">
        <v>13</v>
      </c>
      <c r="AK23">
        <v>41</v>
      </c>
      <c r="AL23">
        <v>50</v>
      </c>
      <c r="AM23">
        <v>301</v>
      </c>
      <c r="AN23">
        <v>1</v>
      </c>
      <c r="AO23">
        <v>388</v>
      </c>
      <c r="AP23">
        <v>12</v>
      </c>
      <c r="AQ23">
        <v>3</v>
      </c>
      <c r="AR23">
        <v>30</v>
      </c>
      <c r="AS23">
        <v>20</v>
      </c>
      <c r="AT23">
        <v>11</v>
      </c>
      <c r="AU23">
        <v>0</v>
      </c>
      <c r="AV23">
        <v>0</v>
      </c>
      <c r="AW23">
        <v>0</v>
      </c>
      <c r="AX23">
        <v>7</v>
      </c>
      <c r="AY23">
        <v>0</v>
      </c>
      <c r="AZ23">
        <v>1</v>
      </c>
      <c r="BA23">
        <v>0</v>
      </c>
    </row>
    <row r="24" spans="1:53" x14ac:dyDescent="0.3">
      <c r="A24">
        <v>19</v>
      </c>
      <c r="B24">
        <v>310200011422</v>
      </c>
      <c r="C24">
        <v>83.096774193548299</v>
      </c>
      <c r="D24">
        <v>2.27</v>
      </c>
      <c r="E24">
        <v>0</v>
      </c>
      <c r="F24">
        <v>310200010000</v>
      </c>
      <c r="G24" t="s">
        <v>74</v>
      </c>
      <c r="H24" t="s">
        <v>113</v>
      </c>
      <c r="I24">
        <v>131</v>
      </c>
      <c r="J24">
        <v>38</v>
      </c>
      <c r="K24">
        <v>4</v>
      </c>
      <c r="L24">
        <v>3</v>
      </c>
      <c r="M24">
        <v>1</v>
      </c>
      <c r="N24">
        <v>14</v>
      </c>
      <c r="O24">
        <v>35</v>
      </c>
      <c r="P24">
        <v>9</v>
      </c>
      <c r="Q24">
        <v>37</v>
      </c>
      <c r="R24">
        <v>3</v>
      </c>
      <c r="S24">
        <v>29</v>
      </c>
      <c r="T24">
        <v>30</v>
      </c>
      <c r="U24">
        <v>70</v>
      </c>
      <c r="V24">
        <v>203</v>
      </c>
      <c r="W24">
        <v>42</v>
      </c>
      <c r="X24">
        <v>31020001</v>
      </c>
      <c r="Y24" t="s">
        <v>114</v>
      </c>
      <c r="Z24" t="s">
        <v>102</v>
      </c>
      <c r="AA24" t="s">
        <v>56</v>
      </c>
      <c r="AB24">
        <v>2124883645</v>
      </c>
      <c r="AC24" s="1" t="s">
        <v>1111</v>
      </c>
      <c r="AD24">
        <v>31</v>
      </c>
      <c r="AE24">
        <v>0</v>
      </c>
      <c r="AF24">
        <v>0</v>
      </c>
      <c r="AG24">
        <v>5</v>
      </c>
      <c r="AH24">
        <v>16</v>
      </c>
      <c r="AI24">
        <v>14</v>
      </c>
      <c r="AJ24">
        <v>45</v>
      </c>
      <c r="AK24">
        <v>6</v>
      </c>
      <c r="AL24">
        <v>19</v>
      </c>
      <c r="AM24">
        <v>132</v>
      </c>
      <c r="AN24">
        <v>12</v>
      </c>
      <c r="AO24">
        <v>171</v>
      </c>
      <c r="AP24">
        <v>20</v>
      </c>
      <c r="AQ24">
        <v>12</v>
      </c>
      <c r="AR24">
        <v>17</v>
      </c>
      <c r="AS24">
        <v>23</v>
      </c>
      <c r="AT24">
        <v>4</v>
      </c>
      <c r="AU24">
        <v>1</v>
      </c>
      <c r="AV24">
        <v>0</v>
      </c>
      <c r="AW24">
        <v>0</v>
      </c>
      <c r="AX24">
        <v>1</v>
      </c>
      <c r="AY24">
        <v>0</v>
      </c>
      <c r="AZ24">
        <v>1</v>
      </c>
      <c r="BA24">
        <v>0</v>
      </c>
    </row>
    <row r="25" spans="1:53" x14ac:dyDescent="0.3">
      <c r="A25">
        <v>20</v>
      </c>
      <c r="B25">
        <v>310200011432</v>
      </c>
      <c r="C25">
        <v>87.214285714285694</v>
      </c>
      <c r="D25">
        <v>2.02</v>
      </c>
      <c r="E25">
        <v>0</v>
      </c>
      <c r="F25">
        <v>310200010000</v>
      </c>
      <c r="G25" t="s">
        <v>74</v>
      </c>
      <c r="H25" t="s">
        <v>115</v>
      </c>
      <c r="I25">
        <v>37</v>
      </c>
      <c r="J25">
        <v>75</v>
      </c>
      <c r="K25">
        <v>5</v>
      </c>
      <c r="L25">
        <v>8</v>
      </c>
      <c r="M25">
        <v>0</v>
      </c>
      <c r="N25">
        <v>38</v>
      </c>
      <c r="O25">
        <v>51</v>
      </c>
      <c r="P25">
        <v>7</v>
      </c>
      <c r="Q25">
        <v>4</v>
      </c>
      <c r="R25">
        <v>0</v>
      </c>
      <c r="S25">
        <v>27</v>
      </c>
      <c r="T25">
        <v>45</v>
      </c>
      <c r="U25">
        <v>55</v>
      </c>
      <c r="V25">
        <v>244</v>
      </c>
      <c r="W25">
        <v>80</v>
      </c>
      <c r="X25">
        <v>31020001</v>
      </c>
      <c r="Y25" t="s">
        <v>116</v>
      </c>
      <c r="Z25" t="s">
        <v>117</v>
      </c>
      <c r="AA25" t="s">
        <v>56</v>
      </c>
      <c r="AB25">
        <v>2126960195</v>
      </c>
      <c r="AC25" s="1" t="s">
        <v>78</v>
      </c>
      <c r="AD25">
        <v>26</v>
      </c>
      <c r="AE25">
        <v>0</v>
      </c>
      <c r="AF25">
        <v>0</v>
      </c>
      <c r="AG25">
        <v>3</v>
      </c>
      <c r="AH25">
        <v>12</v>
      </c>
      <c r="AI25">
        <v>4</v>
      </c>
      <c r="AJ25">
        <v>15</v>
      </c>
      <c r="AK25">
        <v>10</v>
      </c>
      <c r="AL25">
        <v>38</v>
      </c>
      <c r="AM25">
        <v>152</v>
      </c>
      <c r="AN25">
        <v>11</v>
      </c>
      <c r="AO25">
        <v>173</v>
      </c>
      <c r="AP25">
        <v>21</v>
      </c>
      <c r="AQ25">
        <v>12</v>
      </c>
      <c r="AR25">
        <v>40</v>
      </c>
      <c r="AS25">
        <v>36</v>
      </c>
      <c r="AT25">
        <v>6</v>
      </c>
      <c r="AU25">
        <v>0</v>
      </c>
      <c r="AV25">
        <v>0</v>
      </c>
      <c r="AW25">
        <v>0</v>
      </c>
      <c r="AX25">
        <v>2</v>
      </c>
      <c r="AY25">
        <v>0</v>
      </c>
      <c r="AZ25">
        <v>1</v>
      </c>
      <c r="BA25">
        <v>0</v>
      </c>
    </row>
    <row r="26" spans="1:53" x14ac:dyDescent="0.3">
      <c r="A26">
        <v>21</v>
      </c>
      <c r="B26">
        <v>310200011439</v>
      </c>
      <c r="C26">
        <v>89.703703703703695</v>
      </c>
      <c r="D26">
        <v>3.26</v>
      </c>
      <c r="E26">
        <v>1</v>
      </c>
      <c r="F26">
        <v>310200010000</v>
      </c>
      <c r="G26" t="s">
        <v>74</v>
      </c>
      <c r="H26" t="s">
        <v>118</v>
      </c>
      <c r="I26">
        <v>87</v>
      </c>
      <c r="J26">
        <v>63</v>
      </c>
      <c r="K26">
        <v>13</v>
      </c>
      <c r="L26">
        <v>4</v>
      </c>
      <c r="M26">
        <v>0</v>
      </c>
      <c r="N26">
        <v>12</v>
      </c>
      <c r="O26">
        <v>73</v>
      </c>
      <c r="P26">
        <v>6</v>
      </c>
      <c r="Q26">
        <v>7</v>
      </c>
      <c r="R26">
        <v>2</v>
      </c>
      <c r="S26">
        <v>10</v>
      </c>
      <c r="T26">
        <v>67</v>
      </c>
      <c r="U26">
        <v>33</v>
      </c>
      <c r="V26">
        <v>313</v>
      </c>
      <c r="W26">
        <v>75</v>
      </c>
      <c r="X26">
        <v>31020001</v>
      </c>
      <c r="Y26" t="s">
        <v>119</v>
      </c>
      <c r="Z26" t="s">
        <v>120</v>
      </c>
      <c r="AA26" t="s">
        <v>56</v>
      </c>
      <c r="AB26">
        <v>2122428752</v>
      </c>
      <c r="AC26" s="1" t="s">
        <v>1108</v>
      </c>
      <c r="AD26">
        <v>26</v>
      </c>
      <c r="AE26">
        <v>0</v>
      </c>
      <c r="AF26">
        <v>0</v>
      </c>
      <c r="AG26">
        <v>0</v>
      </c>
      <c r="AH26">
        <v>0</v>
      </c>
      <c r="AI26">
        <v>8</v>
      </c>
      <c r="AJ26">
        <v>31</v>
      </c>
      <c r="AK26">
        <v>9</v>
      </c>
      <c r="AL26">
        <v>35</v>
      </c>
      <c r="AM26">
        <v>143</v>
      </c>
      <c r="AN26">
        <v>0</v>
      </c>
      <c r="AO26">
        <v>168</v>
      </c>
      <c r="AP26">
        <v>0</v>
      </c>
      <c r="AQ26">
        <v>0</v>
      </c>
      <c r="AR26">
        <v>14</v>
      </c>
      <c r="AS26">
        <v>25</v>
      </c>
      <c r="AT26">
        <v>1</v>
      </c>
      <c r="AU26">
        <v>0</v>
      </c>
      <c r="AV26">
        <v>0</v>
      </c>
      <c r="AW26">
        <v>0</v>
      </c>
      <c r="AX26">
        <v>1</v>
      </c>
      <c r="AY26">
        <v>0</v>
      </c>
      <c r="AZ26">
        <v>1</v>
      </c>
      <c r="BA26">
        <v>0</v>
      </c>
    </row>
    <row r="27" spans="1:53" x14ac:dyDescent="0.3">
      <c r="A27">
        <v>22</v>
      </c>
      <c r="B27">
        <v>310200011520</v>
      </c>
      <c r="C27">
        <v>70.159420289855007</v>
      </c>
      <c r="D27">
        <v>2</v>
      </c>
      <c r="E27">
        <v>0</v>
      </c>
      <c r="F27">
        <v>310200010000</v>
      </c>
      <c r="G27" t="s">
        <v>74</v>
      </c>
      <c r="H27" t="s">
        <v>121</v>
      </c>
      <c r="I27">
        <v>50</v>
      </c>
      <c r="J27">
        <v>70</v>
      </c>
      <c r="K27">
        <v>2</v>
      </c>
      <c r="L27">
        <v>12</v>
      </c>
      <c r="M27">
        <v>0</v>
      </c>
      <c r="N27">
        <v>44</v>
      </c>
      <c r="O27">
        <v>43</v>
      </c>
      <c r="P27">
        <v>10</v>
      </c>
      <c r="Q27">
        <v>3</v>
      </c>
      <c r="R27">
        <v>1</v>
      </c>
      <c r="S27">
        <v>17</v>
      </c>
      <c r="T27">
        <v>51</v>
      </c>
      <c r="U27">
        <v>49</v>
      </c>
      <c r="V27">
        <v>1069</v>
      </c>
      <c r="W27">
        <v>73</v>
      </c>
      <c r="X27">
        <v>31020001</v>
      </c>
      <c r="Y27" t="s">
        <v>122</v>
      </c>
      <c r="Z27" t="s">
        <v>123</v>
      </c>
      <c r="AA27" t="s">
        <v>56</v>
      </c>
      <c r="AB27">
        <v>2129649610</v>
      </c>
      <c r="AC27" s="1" t="s">
        <v>78</v>
      </c>
      <c r="AD27">
        <v>84</v>
      </c>
      <c r="AE27">
        <v>0</v>
      </c>
      <c r="AF27">
        <v>0</v>
      </c>
      <c r="AG27">
        <v>23</v>
      </c>
      <c r="AH27">
        <v>27</v>
      </c>
      <c r="AI27">
        <v>7</v>
      </c>
      <c r="AJ27">
        <v>8</v>
      </c>
      <c r="AK27">
        <v>50</v>
      </c>
      <c r="AL27">
        <v>60</v>
      </c>
      <c r="AM27">
        <v>464</v>
      </c>
      <c r="AN27">
        <v>18</v>
      </c>
      <c r="AO27">
        <v>547</v>
      </c>
      <c r="AP27">
        <v>105</v>
      </c>
      <c r="AQ27">
        <v>19</v>
      </c>
      <c r="AR27">
        <v>83</v>
      </c>
      <c r="AS27">
        <v>45</v>
      </c>
      <c r="AT27">
        <v>17</v>
      </c>
      <c r="AU27">
        <v>3</v>
      </c>
      <c r="AV27">
        <v>0</v>
      </c>
      <c r="AW27">
        <v>0</v>
      </c>
      <c r="AX27">
        <v>6</v>
      </c>
      <c r="AY27">
        <v>0</v>
      </c>
      <c r="AZ27">
        <v>1</v>
      </c>
      <c r="BA27">
        <v>0</v>
      </c>
    </row>
    <row r="28" spans="1:53" x14ac:dyDescent="0.3">
      <c r="A28">
        <v>23</v>
      </c>
      <c r="B28">
        <v>310200011529</v>
      </c>
      <c r="C28">
        <v>84.090909090909093</v>
      </c>
      <c r="D28">
        <v>2.0999999999999899</v>
      </c>
      <c r="E28">
        <v>0</v>
      </c>
      <c r="F28">
        <v>310200010000</v>
      </c>
      <c r="G28" t="s">
        <v>74</v>
      </c>
      <c r="H28" t="s">
        <v>124</v>
      </c>
      <c r="I28">
        <v>144</v>
      </c>
      <c r="J28">
        <v>77</v>
      </c>
      <c r="K28">
        <v>4</v>
      </c>
      <c r="L28">
        <v>10</v>
      </c>
      <c r="M28">
        <v>0</v>
      </c>
      <c r="N28">
        <v>22</v>
      </c>
      <c r="O28">
        <v>70</v>
      </c>
      <c r="P28">
        <v>4</v>
      </c>
      <c r="Q28">
        <v>2</v>
      </c>
      <c r="R28">
        <v>0</v>
      </c>
      <c r="S28">
        <v>18</v>
      </c>
      <c r="T28">
        <v>56</v>
      </c>
      <c r="U28">
        <v>44</v>
      </c>
      <c r="V28">
        <v>571</v>
      </c>
      <c r="W28">
        <v>81</v>
      </c>
      <c r="X28">
        <v>31020001</v>
      </c>
      <c r="Y28" t="s">
        <v>125</v>
      </c>
      <c r="Z28" t="s">
        <v>126</v>
      </c>
      <c r="AA28" t="s">
        <v>56</v>
      </c>
      <c r="AB28">
        <v>2123910041</v>
      </c>
      <c r="AC28" s="1" t="s">
        <v>78</v>
      </c>
      <c r="AD28">
        <v>44</v>
      </c>
      <c r="AE28">
        <v>0</v>
      </c>
      <c r="AF28">
        <v>0</v>
      </c>
      <c r="AG28">
        <v>9</v>
      </c>
      <c r="AH28">
        <v>20</v>
      </c>
      <c r="AI28">
        <v>9</v>
      </c>
      <c r="AJ28">
        <v>20</v>
      </c>
      <c r="AK28">
        <v>14</v>
      </c>
      <c r="AL28">
        <v>32</v>
      </c>
      <c r="AM28">
        <v>254</v>
      </c>
      <c r="AN28">
        <v>12</v>
      </c>
      <c r="AO28">
        <v>308</v>
      </c>
      <c r="AP28">
        <v>37</v>
      </c>
      <c r="AQ28">
        <v>12</v>
      </c>
      <c r="AR28">
        <v>18</v>
      </c>
      <c r="AS28">
        <v>29</v>
      </c>
      <c r="AT28">
        <v>6</v>
      </c>
      <c r="AU28">
        <v>0</v>
      </c>
      <c r="AV28">
        <v>0</v>
      </c>
      <c r="AW28">
        <v>0</v>
      </c>
      <c r="AX28">
        <v>3</v>
      </c>
      <c r="AY28">
        <v>0</v>
      </c>
      <c r="AZ28">
        <v>1</v>
      </c>
      <c r="BA28">
        <v>0</v>
      </c>
    </row>
    <row r="29" spans="1:53" x14ac:dyDescent="0.3">
      <c r="A29">
        <v>24</v>
      </c>
      <c r="B29">
        <v>310200011542</v>
      </c>
      <c r="C29">
        <v>90</v>
      </c>
      <c r="D29">
        <v>2.36</v>
      </c>
      <c r="E29">
        <v>0</v>
      </c>
      <c r="F29">
        <v>310200010000</v>
      </c>
      <c r="G29" t="s">
        <v>74</v>
      </c>
      <c r="H29" t="s">
        <v>127</v>
      </c>
      <c r="I29">
        <v>103</v>
      </c>
      <c r="J29">
        <v>77</v>
      </c>
      <c r="K29">
        <v>0</v>
      </c>
      <c r="L29">
        <v>63</v>
      </c>
      <c r="M29">
        <v>0</v>
      </c>
      <c r="N29">
        <v>0</v>
      </c>
      <c r="O29">
        <v>100</v>
      </c>
      <c r="P29">
        <v>0</v>
      </c>
      <c r="Q29">
        <v>0</v>
      </c>
      <c r="R29">
        <v>0</v>
      </c>
      <c r="S29">
        <v>3</v>
      </c>
      <c r="T29">
        <v>50</v>
      </c>
      <c r="U29">
        <v>50</v>
      </c>
      <c r="V29">
        <v>424</v>
      </c>
      <c r="W29">
        <v>77</v>
      </c>
      <c r="X29">
        <v>31020001</v>
      </c>
      <c r="Y29" t="s">
        <v>128</v>
      </c>
      <c r="Z29" t="s">
        <v>129</v>
      </c>
      <c r="AA29" t="s">
        <v>56</v>
      </c>
      <c r="AB29">
        <v>2127575274</v>
      </c>
      <c r="AC29" s="1" t="s">
        <v>78</v>
      </c>
      <c r="AD29">
        <v>35</v>
      </c>
      <c r="AE29">
        <v>0</v>
      </c>
      <c r="AF29">
        <v>0</v>
      </c>
      <c r="AG29">
        <v>4</v>
      </c>
      <c r="AH29">
        <v>11</v>
      </c>
      <c r="AI29">
        <v>2</v>
      </c>
      <c r="AJ29">
        <v>6</v>
      </c>
      <c r="AK29">
        <v>24</v>
      </c>
      <c r="AL29">
        <v>69</v>
      </c>
      <c r="AM29">
        <v>100</v>
      </c>
      <c r="AN29">
        <v>10</v>
      </c>
      <c r="AO29">
        <v>138</v>
      </c>
      <c r="AP29">
        <v>14</v>
      </c>
      <c r="AQ29">
        <v>10</v>
      </c>
      <c r="AR29">
        <v>0</v>
      </c>
      <c r="AS29">
        <v>11</v>
      </c>
      <c r="AT29">
        <v>6</v>
      </c>
      <c r="AU29">
        <v>0</v>
      </c>
      <c r="AV29">
        <v>0</v>
      </c>
      <c r="AW29">
        <v>0</v>
      </c>
      <c r="AX29">
        <v>3</v>
      </c>
      <c r="AY29">
        <v>0</v>
      </c>
      <c r="AZ29">
        <v>1</v>
      </c>
      <c r="BA29">
        <v>0</v>
      </c>
    </row>
    <row r="30" spans="1:53" x14ac:dyDescent="0.3">
      <c r="A30">
        <v>25</v>
      </c>
      <c r="B30">
        <v>310200011545</v>
      </c>
      <c r="C30">
        <v>85.5</v>
      </c>
      <c r="D30">
        <v>3.51</v>
      </c>
      <c r="E30">
        <v>1</v>
      </c>
      <c r="F30">
        <v>310200010000</v>
      </c>
      <c r="G30" t="s">
        <v>74</v>
      </c>
      <c r="H30" t="s">
        <v>130</v>
      </c>
      <c r="I30">
        <v>66</v>
      </c>
      <c r="J30">
        <v>84</v>
      </c>
      <c r="K30">
        <v>7</v>
      </c>
      <c r="L30">
        <v>36</v>
      </c>
      <c r="M30">
        <v>0</v>
      </c>
      <c r="N30">
        <v>3</v>
      </c>
      <c r="O30">
        <v>5</v>
      </c>
      <c r="P30">
        <v>91</v>
      </c>
      <c r="Q30">
        <v>1</v>
      </c>
      <c r="R30">
        <v>1</v>
      </c>
      <c r="S30">
        <v>3</v>
      </c>
      <c r="T30">
        <v>50</v>
      </c>
      <c r="U30">
        <v>50</v>
      </c>
      <c r="V30">
        <v>370</v>
      </c>
      <c r="W30">
        <v>90</v>
      </c>
      <c r="X30">
        <v>31020001</v>
      </c>
      <c r="Y30" t="s">
        <v>131</v>
      </c>
      <c r="Z30" t="s">
        <v>132</v>
      </c>
      <c r="AA30" t="s">
        <v>56</v>
      </c>
      <c r="AB30">
        <v>2124754097</v>
      </c>
      <c r="AC30" s="1" t="s">
        <v>1108</v>
      </c>
      <c r="AD30">
        <v>24</v>
      </c>
      <c r="AE30">
        <v>0</v>
      </c>
      <c r="AF30">
        <v>0</v>
      </c>
      <c r="AG30">
        <v>2</v>
      </c>
      <c r="AH30">
        <v>8</v>
      </c>
      <c r="AI30">
        <v>4</v>
      </c>
      <c r="AJ30">
        <v>17</v>
      </c>
      <c r="AK30">
        <v>18</v>
      </c>
      <c r="AL30">
        <v>75</v>
      </c>
      <c r="AM30">
        <v>98</v>
      </c>
      <c r="AN30">
        <v>3</v>
      </c>
      <c r="AO30">
        <v>126</v>
      </c>
      <c r="AP30">
        <v>6</v>
      </c>
      <c r="AQ30">
        <v>5</v>
      </c>
      <c r="AR30">
        <v>25</v>
      </c>
      <c r="AS30">
        <v>16</v>
      </c>
      <c r="AT30">
        <v>2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1</v>
      </c>
      <c r="BA30">
        <v>0</v>
      </c>
    </row>
    <row r="31" spans="1:53" x14ac:dyDescent="0.3">
      <c r="A31">
        <v>26</v>
      </c>
      <c r="B31">
        <v>310200011550</v>
      </c>
      <c r="C31">
        <v>81.736842105263094</v>
      </c>
      <c r="D31">
        <v>2.5</v>
      </c>
      <c r="E31">
        <v>0</v>
      </c>
      <c r="F31">
        <v>310200010000</v>
      </c>
      <c r="G31" t="s">
        <v>74</v>
      </c>
      <c r="H31" t="s">
        <v>133</v>
      </c>
      <c r="I31">
        <v>20</v>
      </c>
      <c r="J31">
        <v>50</v>
      </c>
      <c r="K31">
        <v>0</v>
      </c>
      <c r="L31">
        <v>95</v>
      </c>
      <c r="M31">
        <v>0</v>
      </c>
      <c r="N31">
        <v>28</v>
      </c>
      <c r="O31">
        <v>43</v>
      </c>
      <c r="P31">
        <v>17</v>
      </c>
      <c r="Q31">
        <v>13</v>
      </c>
      <c r="R31">
        <v>0</v>
      </c>
      <c r="S31">
        <v>5</v>
      </c>
      <c r="T31">
        <v>36</v>
      </c>
      <c r="U31">
        <v>64</v>
      </c>
      <c r="V31">
        <v>157</v>
      </c>
      <c r="W31">
        <v>51</v>
      </c>
      <c r="X31">
        <v>31020001</v>
      </c>
      <c r="Y31" t="s">
        <v>134</v>
      </c>
      <c r="Z31" t="s">
        <v>135</v>
      </c>
      <c r="AA31" t="s">
        <v>56</v>
      </c>
      <c r="AB31">
        <v>2126910934</v>
      </c>
      <c r="AC31" s="1" t="s">
        <v>1108</v>
      </c>
      <c r="AD31">
        <v>24</v>
      </c>
      <c r="AE31">
        <v>0</v>
      </c>
      <c r="AF31">
        <v>0</v>
      </c>
      <c r="AG31">
        <v>6</v>
      </c>
      <c r="AH31">
        <v>25</v>
      </c>
      <c r="AI31">
        <v>0</v>
      </c>
      <c r="AJ31">
        <v>0</v>
      </c>
      <c r="AK31">
        <v>20</v>
      </c>
      <c r="AL31">
        <v>83</v>
      </c>
      <c r="AM31">
        <v>75</v>
      </c>
      <c r="AN31">
        <v>28</v>
      </c>
      <c r="AO31">
        <v>117</v>
      </c>
      <c r="AP31">
        <v>24</v>
      </c>
      <c r="AQ31">
        <v>21</v>
      </c>
      <c r="AR31">
        <v>0</v>
      </c>
      <c r="AS31">
        <v>22</v>
      </c>
      <c r="AT31">
        <v>4</v>
      </c>
      <c r="AU31">
        <v>0</v>
      </c>
      <c r="AV31">
        <v>0</v>
      </c>
      <c r="AW31">
        <v>0</v>
      </c>
      <c r="AX31">
        <v>2</v>
      </c>
      <c r="AY31">
        <v>0</v>
      </c>
      <c r="AZ31">
        <v>2</v>
      </c>
      <c r="BA31">
        <v>0</v>
      </c>
    </row>
    <row r="32" spans="1:53" x14ac:dyDescent="0.3">
      <c r="A32">
        <v>27</v>
      </c>
      <c r="B32">
        <v>310200011575</v>
      </c>
      <c r="C32">
        <v>87.605263157894697</v>
      </c>
      <c r="D32">
        <v>2.06</v>
      </c>
      <c r="E32">
        <v>0</v>
      </c>
      <c r="F32">
        <v>310200010000</v>
      </c>
      <c r="G32" t="s">
        <v>74</v>
      </c>
      <c r="H32" t="s">
        <v>136</v>
      </c>
      <c r="I32">
        <v>61</v>
      </c>
      <c r="J32">
        <v>82</v>
      </c>
      <c r="K32">
        <v>8</v>
      </c>
      <c r="L32">
        <v>52</v>
      </c>
      <c r="M32">
        <v>0</v>
      </c>
      <c r="N32">
        <v>38</v>
      </c>
      <c r="O32">
        <v>35</v>
      </c>
      <c r="P32">
        <v>23</v>
      </c>
      <c r="Q32">
        <v>4</v>
      </c>
      <c r="R32">
        <v>0</v>
      </c>
      <c r="S32">
        <v>6</v>
      </c>
      <c r="T32">
        <v>47</v>
      </c>
      <c r="U32">
        <v>53</v>
      </c>
      <c r="V32">
        <v>576</v>
      </c>
      <c r="W32">
        <v>90</v>
      </c>
      <c r="X32">
        <v>31020001</v>
      </c>
      <c r="Y32" t="s">
        <v>137</v>
      </c>
      <c r="Z32" t="s">
        <v>138</v>
      </c>
      <c r="AA32" t="s">
        <v>56</v>
      </c>
      <c r="AB32">
        <v>2123532010</v>
      </c>
      <c r="AC32" s="1" t="s">
        <v>1107</v>
      </c>
      <c r="AD32">
        <v>35</v>
      </c>
      <c r="AE32">
        <v>0</v>
      </c>
      <c r="AF32">
        <v>0</v>
      </c>
      <c r="AG32">
        <v>8</v>
      </c>
      <c r="AH32">
        <v>23</v>
      </c>
      <c r="AI32">
        <v>3</v>
      </c>
      <c r="AJ32">
        <v>9</v>
      </c>
      <c r="AK32">
        <v>23</v>
      </c>
      <c r="AL32">
        <v>66</v>
      </c>
      <c r="AM32">
        <v>161</v>
      </c>
      <c r="AN32">
        <v>14</v>
      </c>
      <c r="AO32">
        <v>214</v>
      </c>
      <c r="AP32">
        <v>35</v>
      </c>
      <c r="AQ32">
        <v>16</v>
      </c>
      <c r="AR32">
        <v>0</v>
      </c>
      <c r="AS32">
        <v>21</v>
      </c>
      <c r="AT32">
        <v>5</v>
      </c>
      <c r="AU32">
        <v>1</v>
      </c>
      <c r="AV32">
        <v>0</v>
      </c>
      <c r="AW32">
        <v>0</v>
      </c>
      <c r="AX32">
        <v>4</v>
      </c>
      <c r="AY32">
        <v>0</v>
      </c>
      <c r="AZ32">
        <v>1</v>
      </c>
      <c r="BA32">
        <v>0</v>
      </c>
    </row>
    <row r="33" spans="1:53" x14ac:dyDescent="0.3">
      <c r="A33">
        <v>28</v>
      </c>
      <c r="B33">
        <v>310200011580</v>
      </c>
      <c r="C33">
        <v>82.548387096774107</v>
      </c>
      <c r="D33">
        <v>1.74</v>
      </c>
      <c r="E33">
        <v>0</v>
      </c>
      <c r="F33">
        <v>310200010000</v>
      </c>
      <c r="G33" t="s">
        <v>74</v>
      </c>
      <c r="H33" t="s">
        <v>139</v>
      </c>
      <c r="I33">
        <v>134</v>
      </c>
      <c r="J33">
        <v>79</v>
      </c>
      <c r="K33">
        <v>6</v>
      </c>
      <c r="L33">
        <v>6</v>
      </c>
      <c r="M33">
        <v>1</v>
      </c>
      <c r="N33">
        <v>36</v>
      </c>
      <c r="O33">
        <v>57</v>
      </c>
      <c r="P33">
        <v>4</v>
      </c>
      <c r="Q33">
        <v>2</v>
      </c>
      <c r="R33">
        <v>0</v>
      </c>
      <c r="S33">
        <v>27</v>
      </c>
      <c r="T33">
        <v>68</v>
      </c>
      <c r="U33">
        <v>32</v>
      </c>
      <c r="V33">
        <v>503</v>
      </c>
      <c r="W33">
        <v>84</v>
      </c>
      <c r="X33">
        <v>31020001</v>
      </c>
      <c r="Y33" t="s">
        <v>140</v>
      </c>
      <c r="Z33" t="s">
        <v>99</v>
      </c>
      <c r="AA33" t="s">
        <v>56</v>
      </c>
      <c r="AB33">
        <v>6468268174</v>
      </c>
      <c r="AC33" s="1" t="s">
        <v>78</v>
      </c>
      <c r="AD33">
        <v>35</v>
      </c>
      <c r="AE33">
        <v>0</v>
      </c>
      <c r="AF33">
        <v>0</v>
      </c>
      <c r="AG33">
        <v>5</v>
      </c>
      <c r="AH33">
        <v>14</v>
      </c>
      <c r="AI33">
        <v>2</v>
      </c>
      <c r="AJ33">
        <v>6</v>
      </c>
      <c r="AK33">
        <v>16</v>
      </c>
      <c r="AL33">
        <v>46</v>
      </c>
      <c r="AM33">
        <v>100</v>
      </c>
      <c r="AN33">
        <v>4</v>
      </c>
      <c r="AO33">
        <v>161</v>
      </c>
      <c r="AP33">
        <v>12</v>
      </c>
      <c r="AQ33">
        <v>7</v>
      </c>
      <c r="AR33">
        <v>50</v>
      </c>
      <c r="AS33">
        <v>23</v>
      </c>
      <c r="AT33">
        <v>5</v>
      </c>
      <c r="AU33">
        <v>0</v>
      </c>
      <c r="AV33">
        <v>0</v>
      </c>
      <c r="AW33">
        <v>0</v>
      </c>
      <c r="AX33">
        <v>1</v>
      </c>
      <c r="AY33">
        <v>0</v>
      </c>
      <c r="AZ33">
        <v>1</v>
      </c>
      <c r="BA33">
        <v>0</v>
      </c>
    </row>
    <row r="34" spans="1:53" x14ac:dyDescent="0.3">
      <c r="A34">
        <v>29</v>
      </c>
      <c r="B34">
        <v>310200011600</v>
      </c>
      <c r="C34">
        <v>86.493670886075904</v>
      </c>
      <c r="D34">
        <v>2.5499999999999998</v>
      </c>
      <c r="E34">
        <v>0</v>
      </c>
      <c r="F34">
        <v>310200010000</v>
      </c>
      <c r="G34" t="s">
        <v>74</v>
      </c>
      <c r="H34" t="s">
        <v>141</v>
      </c>
      <c r="I34">
        <v>336</v>
      </c>
      <c r="J34">
        <v>73</v>
      </c>
      <c r="K34">
        <v>9</v>
      </c>
      <c r="L34">
        <v>2</v>
      </c>
      <c r="M34">
        <v>0</v>
      </c>
      <c r="N34">
        <v>38</v>
      </c>
      <c r="O34">
        <v>53</v>
      </c>
      <c r="P34">
        <v>4</v>
      </c>
      <c r="Q34">
        <v>4</v>
      </c>
      <c r="R34">
        <v>0</v>
      </c>
      <c r="S34">
        <v>13</v>
      </c>
      <c r="T34">
        <v>94</v>
      </c>
      <c r="U34">
        <v>6</v>
      </c>
      <c r="V34">
        <v>1435</v>
      </c>
      <c r="W34">
        <v>82</v>
      </c>
      <c r="X34">
        <v>31020001</v>
      </c>
      <c r="Y34" t="s">
        <v>142</v>
      </c>
      <c r="Z34" t="s">
        <v>143</v>
      </c>
      <c r="AA34" t="s">
        <v>56</v>
      </c>
      <c r="AB34">
        <v>2122551235</v>
      </c>
      <c r="AC34" s="1" t="s">
        <v>78</v>
      </c>
      <c r="AD34">
        <v>88</v>
      </c>
      <c r="AE34">
        <v>2</v>
      </c>
      <c r="AF34">
        <v>2</v>
      </c>
      <c r="AG34">
        <v>10</v>
      </c>
      <c r="AH34">
        <v>11</v>
      </c>
      <c r="AI34">
        <v>7</v>
      </c>
      <c r="AJ34">
        <v>8</v>
      </c>
      <c r="AK34">
        <v>44</v>
      </c>
      <c r="AL34">
        <v>50</v>
      </c>
      <c r="AM34">
        <v>275</v>
      </c>
      <c r="AN34">
        <v>8</v>
      </c>
      <c r="AO34">
        <v>405</v>
      </c>
      <c r="AP34">
        <v>38</v>
      </c>
      <c r="AQ34">
        <v>9</v>
      </c>
      <c r="AR34">
        <v>20</v>
      </c>
      <c r="AS34">
        <v>19</v>
      </c>
      <c r="AT34">
        <v>12</v>
      </c>
      <c r="AU34">
        <v>0</v>
      </c>
      <c r="AV34">
        <v>0</v>
      </c>
      <c r="AW34">
        <v>0</v>
      </c>
      <c r="AX34">
        <v>10</v>
      </c>
      <c r="AY34">
        <v>0</v>
      </c>
      <c r="AZ34">
        <v>1</v>
      </c>
      <c r="BA34">
        <v>0</v>
      </c>
    </row>
    <row r="35" spans="1:53" x14ac:dyDescent="0.3">
      <c r="A35">
        <v>30</v>
      </c>
      <c r="B35">
        <v>310200011615</v>
      </c>
      <c r="C35">
        <v>88.133333333333297</v>
      </c>
      <c r="D35">
        <v>2.25</v>
      </c>
      <c r="E35">
        <v>0</v>
      </c>
      <c r="F35">
        <v>310200010000</v>
      </c>
      <c r="G35" t="s">
        <v>74</v>
      </c>
      <c r="H35" t="s">
        <v>144</v>
      </c>
      <c r="I35">
        <v>110</v>
      </c>
      <c r="J35">
        <v>76</v>
      </c>
      <c r="K35">
        <v>5</v>
      </c>
      <c r="L35">
        <v>4</v>
      </c>
      <c r="M35">
        <v>0</v>
      </c>
      <c r="N35">
        <v>33</v>
      </c>
      <c r="O35">
        <v>56</v>
      </c>
      <c r="P35">
        <v>7</v>
      </c>
      <c r="Q35">
        <v>2</v>
      </c>
      <c r="R35">
        <v>1</v>
      </c>
      <c r="S35">
        <v>20</v>
      </c>
      <c r="T35">
        <v>43</v>
      </c>
      <c r="U35">
        <v>57</v>
      </c>
      <c r="V35">
        <v>366</v>
      </c>
      <c r="W35">
        <v>81</v>
      </c>
      <c r="X35">
        <v>31020001</v>
      </c>
      <c r="Y35" t="s">
        <v>145</v>
      </c>
      <c r="Z35" t="s">
        <v>146</v>
      </c>
      <c r="AA35" t="s">
        <v>56</v>
      </c>
      <c r="AB35">
        <v>2129251080</v>
      </c>
      <c r="AC35" s="1" t="s">
        <v>78</v>
      </c>
      <c r="AD35">
        <v>31</v>
      </c>
      <c r="AE35">
        <v>0</v>
      </c>
      <c r="AF35">
        <v>0</v>
      </c>
      <c r="AG35">
        <v>6</v>
      </c>
      <c r="AH35">
        <v>19</v>
      </c>
      <c r="AI35">
        <v>1</v>
      </c>
      <c r="AJ35">
        <v>3</v>
      </c>
      <c r="AK35">
        <v>14</v>
      </c>
      <c r="AL35">
        <v>45</v>
      </c>
      <c r="AM35">
        <v>78</v>
      </c>
      <c r="AN35">
        <v>10</v>
      </c>
      <c r="AO35">
        <v>125</v>
      </c>
      <c r="AP35">
        <v>18</v>
      </c>
      <c r="AQ35">
        <v>14</v>
      </c>
      <c r="AR35">
        <v>0</v>
      </c>
      <c r="AS35">
        <v>10</v>
      </c>
      <c r="AT35">
        <v>5</v>
      </c>
      <c r="AU35">
        <v>1</v>
      </c>
      <c r="AV35">
        <v>0</v>
      </c>
      <c r="AW35">
        <v>0</v>
      </c>
      <c r="AX35">
        <v>1</v>
      </c>
      <c r="AY35">
        <v>0</v>
      </c>
      <c r="AZ35">
        <v>1</v>
      </c>
      <c r="BA35">
        <v>0</v>
      </c>
    </row>
    <row r="36" spans="1:53" x14ac:dyDescent="0.3">
      <c r="A36">
        <v>31</v>
      </c>
      <c r="B36">
        <v>310200011655</v>
      </c>
      <c r="C36">
        <v>86.9444444444444</v>
      </c>
      <c r="D36">
        <v>2.23</v>
      </c>
      <c r="E36">
        <v>0</v>
      </c>
      <c r="F36">
        <v>310200010000</v>
      </c>
      <c r="G36" t="s">
        <v>74</v>
      </c>
      <c r="H36" t="s">
        <v>147</v>
      </c>
      <c r="I36">
        <v>78</v>
      </c>
      <c r="J36">
        <v>72</v>
      </c>
      <c r="K36">
        <v>5</v>
      </c>
      <c r="L36">
        <v>9</v>
      </c>
      <c r="M36">
        <v>1</v>
      </c>
      <c r="N36">
        <v>27</v>
      </c>
      <c r="O36">
        <v>64</v>
      </c>
      <c r="P36">
        <v>3</v>
      </c>
      <c r="Q36">
        <v>3</v>
      </c>
      <c r="R36">
        <v>1</v>
      </c>
      <c r="S36">
        <v>20</v>
      </c>
      <c r="T36">
        <v>51</v>
      </c>
      <c r="U36">
        <v>49</v>
      </c>
      <c r="V36">
        <v>598</v>
      </c>
      <c r="W36">
        <v>77</v>
      </c>
      <c r="X36">
        <v>31020001</v>
      </c>
      <c r="Y36" t="s">
        <v>148</v>
      </c>
      <c r="Z36" t="s">
        <v>149</v>
      </c>
      <c r="AA36" t="s">
        <v>56</v>
      </c>
      <c r="AB36">
        <v>2123481694</v>
      </c>
      <c r="AC36" s="1" t="s">
        <v>150</v>
      </c>
      <c r="AD36">
        <v>48</v>
      </c>
      <c r="AE36">
        <v>0</v>
      </c>
      <c r="AF36">
        <v>0</v>
      </c>
      <c r="AG36">
        <v>9</v>
      </c>
      <c r="AH36">
        <v>19</v>
      </c>
      <c r="AI36">
        <v>6</v>
      </c>
      <c r="AJ36">
        <v>13</v>
      </c>
      <c r="AK36">
        <v>20</v>
      </c>
      <c r="AL36">
        <v>42</v>
      </c>
      <c r="AM36">
        <v>217</v>
      </c>
      <c r="AN36">
        <v>13</v>
      </c>
      <c r="AO36">
        <v>282</v>
      </c>
      <c r="AP36">
        <v>55</v>
      </c>
      <c r="AQ36">
        <v>20</v>
      </c>
      <c r="AR36">
        <v>0</v>
      </c>
      <c r="AS36">
        <v>8</v>
      </c>
      <c r="AT36">
        <v>4</v>
      </c>
      <c r="AU36">
        <v>1</v>
      </c>
      <c r="AV36">
        <v>0</v>
      </c>
      <c r="AW36">
        <v>0</v>
      </c>
      <c r="AX36">
        <v>2</v>
      </c>
      <c r="AY36">
        <v>0</v>
      </c>
      <c r="AZ36">
        <v>1</v>
      </c>
      <c r="BA36">
        <v>0</v>
      </c>
    </row>
    <row r="37" spans="1:53" x14ac:dyDescent="0.3">
      <c r="A37">
        <v>32</v>
      </c>
      <c r="B37">
        <v>310300010054</v>
      </c>
      <c r="C37">
        <v>85.486486486486399</v>
      </c>
      <c r="D37">
        <v>3.81</v>
      </c>
      <c r="E37">
        <v>1</v>
      </c>
      <c r="F37">
        <v>310300010000</v>
      </c>
      <c r="G37" t="s">
        <v>151</v>
      </c>
      <c r="H37" t="s">
        <v>152</v>
      </c>
      <c r="I37">
        <v>197</v>
      </c>
      <c r="J37">
        <v>24</v>
      </c>
      <c r="K37">
        <v>2</v>
      </c>
      <c r="L37">
        <v>2</v>
      </c>
      <c r="M37">
        <v>0</v>
      </c>
      <c r="N37">
        <v>12</v>
      </c>
      <c r="O37">
        <v>16</v>
      </c>
      <c r="P37">
        <v>2</v>
      </c>
      <c r="Q37">
        <v>60</v>
      </c>
      <c r="R37">
        <v>9</v>
      </c>
      <c r="S37">
        <v>12</v>
      </c>
      <c r="T37">
        <v>50</v>
      </c>
      <c r="U37">
        <v>50</v>
      </c>
      <c r="V37">
        <v>209</v>
      </c>
      <c r="W37">
        <v>26</v>
      </c>
      <c r="X37">
        <v>31030001</v>
      </c>
      <c r="Y37" t="s">
        <v>153</v>
      </c>
      <c r="Z37" t="s">
        <v>154</v>
      </c>
      <c r="AA37" t="s">
        <v>56</v>
      </c>
      <c r="AB37">
        <v>2126782861</v>
      </c>
      <c r="AC37" s="1" t="s">
        <v>155</v>
      </c>
      <c r="AD37">
        <v>46</v>
      </c>
      <c r="AE37">
        <v>1</v>
      </c>
      <c r="AF37">
        <v>2</v>
      </c>
      <c r="AG37">
        <v>11</v>
      </c>
      <c r="AH37">
        <v>24</v>
      </c>
      <c r="AI37">
        <v>8</v>
      </c>
      <c r="AJ37">
        <v>17</v>
      </c>
      <c r="AK37">
        <v>15</v>
      </c>
      <c r="AL37">
        <v>33</v>
      </c>
      <c r="AM37">
        <v>137</v>
      </c>
      <c r="AN37">
        <v>25</v>
      </c>
      <c r="AO37">
        <v>148</v>
      </c>
      <c r="AP37">
        <v>36</v>
      </c>
      <c r="AQ37">
        <v>24</v>
      </c>
      <c r="AR37">
        <v>0</v>
      </c>
      <c r="AS37">
        <v>7</v>
      </c>
      <c r="AT37">
        <v>4</v>
      </c>
      <c r="AU37">
        <v>1</v>
      </c>
      <c r="AV37">
        <v>0</v>
      </c>
      <c r="AW37">
        <v>0</v>
      </c>
      <c r="AX37">
        <v>0</v>
      </c>
      <c r="AY37">
        <v>0</v>
      </c>
      <c r="AZ37">
        <v>1</v>
      </c>
      <c r="BA37">
        <v>0</v>
      </c>
    </row>
    <row r="38" spans="1:53" x14ac:dyDescent="0.3">
      <c r="A38">
        <v>33</v>
      </c>
      <c r="B38">
        <v>310300010245</v>
      </c>
      <c r="C38">
        <v>86.28</v>
      </c>
      <c r="D38">
        <v>3.52</v>
      </c>
      <c r="E38">
        <v>1</v>
      </c>
      <c r="F38">
        <v>310300010000</v>
      </c>
      <c r="G38" t="s">
        <v>151</v>
      </c>
      <c r="H38" t="s">
        <v>156</v>
      </c>
      <c r="I38">
        <v>83</v>
      </c>
      <c r="J38">
        <v>30</v>
      </c>
      <c r="K38">
        <v>6</v>
      </c>
      <c r="L38">
        <v>2</v>
      </c>
      <c r="M38">
        <v>1</v>
      </c>
      <c r="N38">
        <v>17</v>
      </c>
      <c r="O38">
        <v>24</v>
      </c>
      <c r="P38">
        <v>9</v>
      </c>
      <c r="Q38">
        <v>47</v>
      </c>
      <c r="R38">
        <v>2</v>
      </c>
      <c r="S38">
        <v>18</v>
      </c>
      <c r="T38">
        <v>53</v>
      </c>
      <c r="U38">
        <v>47</v>
      </c>
      <c r="V38">
        <v>146</v>
      </c>
      <c r="W38">
        <v>36</v>
      </c>
      <c r="X38">
        <v>31030001</v>
      </c>
      <c r="Y38" t="s">
        <v>157</v>
      </c>
      <c r="Z38" t="s">
        <v>158</v>
      </c>
      <c r="AA38" t="s">
        <v>56</v>
      </c>
      <c r="AB38">
        <v>9174410873</v>
      </c>
      <c r="AC38" s="1" t="s">
        <v>61</v>
      </c>
      <c r="AD38">
        <v>25</v>
      </c>
      <c r="AE38">
        <v>1</v>
      </c>
      <c r="AF38">
        <v>4</v>
      </c>
      <c r="AG38">
        <v>2</v>
      </c>
      <c r="AH38">
        <v>8</v>
      </c>
      <c r="AI38">
        <v>1</v>
      </c>
      <c r="AJ38">
        <v>4</v>
      </c>
      <c r="AK38">
        <v>10</v>
      </c>
      <c r="AL38">
        <v>40</v>
      </c>
      <c r="AM38">
        <v>102</v>
      </c>
      <c r="AN38">
        <v>5</v>
      </c>
      <c r="AO38">
        <v>125</v>
      </c>
      <c r="AP38">
        <v>7</v>
      </c>
      <c r="AQ38">
        <v>6</v>
      </c>
      <c r="AR38">
        <v>0</v>
      </c>
      <c r="AS38">
        <v>4</v>
      </c>
      <c r="AT38">
        <v>4</v>
      </c>
      <c r="AU38">
        <v>0</v>
      </c>
      <c r="AV38">
        <v>0</v>
      </c>
      <c r="AW38">
        <v>0</v>
      </c>
      <c r="AX38">
        <v>1</v>
      </c>
      <c r="AY38">
        <v>0</v>
      </c>
      <c r="AZ38">
        <v>1</v>
      </c>
      <c r="BA38">
        <v>0</v>
      </c>
    </row>
    <row r="39" spans="1:53" x14ac:dyDescent="0.3">
      <c r="A39">
        <v>34</v>
      </c>
      <c r="B39">
        <v>310300010258</v>
      </c>
      <c r="C39">
        <v>89.238095238095198</v>
      </c>
      <c r="D39">
        <v>3.29</v>
      </c>
      <c r="E39">
        <v>1</v>
      </c>
      <c r="F39">
        <v>310300010000</v>
      </c>
      <c r="G39" t="s">
        <v>151</v>
      </c>
      <c r="H39" t="s">
        <v>159</v>
      </c>
      <c r="I39">
        <v>8</v>
      </c>
      <c r="J39">
        <v>64</v>
      </c>
      <c r="K39">
        <v>3</v>
      </c>
      <c r="L39">
        <v>4</v>
      </c>
      <c r="M39">
        <v>0</v>
      </c>
      <c r="N39">
        <v>52</v>
      </c>
      <c r="O39">
        <v>42</v>
      </c>
      <c r="P39">
        <v>1</v>
      </c>
      <c r="Q39">
        <v>5</v>
      </c>
      <c r="R39">
        <v>0</v>
      </c>
      <c r="S39">
        <v>31</v>
      </c>
      <c r="T39">
        <v>46</v>
      </c>
      <c r="U39">
        <v>54</v>
      </c>
      <c r="V39">
        <v>173</v>
      </c>
      <c r="W39">
        <v>67</v>
      </c>
      <c r="X39">
        <v>31030001</v>
      </c>
      <c r="Y39" t="s">
        <v>160</v>
      </c>
      <c r="Z39" t="s">
        <v>161</v>
      </c>
      <c r="AA39" t="s">
        <v>56</v>
      </c>
      <c r="AB39">
        <v>2126785888</v>
      </c>
      <c r="AC39" s="1" t="s">
        <v>155</v>
      </c>
      <c r="AD39">
        <v>23</v>
      </c>
      <c r="AE39">
        <v>1</v>
      </c>
      <c r="AF39">
        <v>4</v>
      </c>
      <c r="AG39">
        <v>5</v>
      </c>
      <c r="AH39">
        <v>22</v>
      </c>
      <c r="AI39">
        <v>4</v>
      </c>
      <c r="AJ39">
        <v>17</v>
      </c>
      <c r="AK39">
        <v>6</v>
      </c>
      <c r="AL39">
        <v>26</v>
      </c>
      <c r="AM39">
        <v>45</v>
      </c>
      <c r="AN39">
        <v>29</v>
      </c>
      <c r="AO39">
        <v>73</v>
      </c>
      <c r="AP39">
        <v>20</v>
      </c>
      <c r="AQ39">
        <v>27</v>
      </c>
      <c r="AR39">
        <v>29</v>
      </c>
      <c r="AS39">
        <v>23</v>
      </c>
      <c r="AT39">
        <v>4</v>
      </c>
      <c r="AU39">
        <v>0</v>
      </c>
      <c r="AV39">
        <v>0</v>
      </c>
      <c r="AW39">
        <v>0</v>
      </c>
      <c r="AX39">
        <v>1</v>
      </c>
      <c r="AY39">
        <v>0</v>
      </c>
      <c r="AZ39">
        <v>1</v>
      </c>
      <c r="BA39">
        <v>0</v>
      </c>
    </row>
    <row r="40" spans="1:53" x14ac:dyDescent="0.3">
      <c r="A40">
        <v>35</v>
      </c>
      <c r="B40">
        <v>310300011307</v>
      </c>
      <c r="C40">
        <v>79.894736842105203</v>
      </c>
      <c r="D40">
        <v>2.25</v>
      </c>
      <c r="E40">
        <v>0</v>
      </c>
      <c r="F40">
        <v>310300010000</v>
      </c>
      <c r="G40" t="s">
        <v>151</v>
      </c>
      <c r="H40" t="s">
        <v>162</v>
      </c>
      <c r="I40">
        <v>36</v>
      </c>
      <c r="J40">
        <v>75</v>
      </c>
      <c r="K40">
        <v>3</v>
      </c>
      <c r="L40">
        <v>11</v>
      </c>
      <c r="M40">
        <v>1</v>
      </c>
      <c r="N40">
        <v>35</v>
      </c>
      <c r="O40">
        <v>59</v>
      </c>
      <c r="P40">
        <v>2</v>
      </c>
      <c r="Q40">
        <v>3</v>
      </c>
      <c r="R40">
        <v>0</v>
      </c>
      <c r="S40">
        <v>21</v>
      </c>
      <c r="T40">
        <v>52</v>
      </c>
      <c r="U40">
        <v>48</v>
      </c>
      <c r="V40">
        <v>300</v>
      </c>
      <c r="W40">
        <v>78</v>
      </c>
      <c r="X40">
        <v>31030001</v>
      </c>
      <c r="Y40" t="s">
        <v>163</v>
      </c>
      <c r="Z40" t="s">
        <v>164</v>
      </c>
      <c r="AA40" t="s">
        <v>56</v>
      </c>
      <c r="AB40">
        <v>2125011110</v>
      </c>
      <c r="AC40" s="1" t="s">
        <v>78</v>
      </c>
      <c r="AD40">
        <v>25</v>
      </c>
      <c r="AE40">
        <v>0</v>
      </c>
      <c r="AF40">
        <v>0</v>
      </c>
      <c r="AG40">
        <v>1</v>
      </c>
      <c r="AH40">
        <v>4</v>
      </c>
      <c r="AI40">
        <v>4</v>
      </c>
      <c r="AJ40">
        <v>16</v>
      </c>
      <c r="AK40">
        <v>8</v>
      </c>
      <c r="AL40">
        <v>32</v>
      </c>
      <c r="AM40">
        <v>102</v>
      </c>
      <c r="AN40">
        <v>4</v>
      </c>
      <c r="AO40">
        <v>124</v>
      </c>
      <c r="AP40">
        <v>20</v>
      </c>
      <c r="AQ40">
        <v>16</v>
      </c>
      <c r="AR40">
        <v>0</v>
      </c>
      <c r="AS40">
        <v>13</v>
      </c>
      <c r="AT40">
        <v>4</v>
      </c>
      <c r="AU40">
        <v>0</v>
      </c>
      <c r="AV40">
        <v>0</v>
      </c>
      <c r="AW40">
        <v>0</v>
      </c>
      <c r="AX40">
        <v>1</v>
      </c>
      <c r="AY40">
        <v>0</v>
      </c>
      <c r="AZ40">
        <v>1</v>
      </c>
      <c r="BA40">
        <v>0</v>
      </c>
    </row>
    <row r="41" spans="1:53" x14ac:dyDescent="0.3">
      <c r="A41">
        <v>36</v>
      </c>
      <c r="B41">
        <v>310300011415</v>
      </c>
      <c r="C41">
        <v>81.7777777777777</v>
      </c>
      <c r="D41">
        <v>1.92</v>
      </c>
      <c r="E41">
        <v>0</v>
      </c>
      <c r="F41">
        <v>310300010000</v>
      </c>
      <c r="G41" t="s">
        <v>151</v>
      </c>
      <c r="H41" t="s">
        <v>165</v>
      </c>
      <c r="I41">
        <v>87</v>
      </c>
      <c r="J41">
        <v>70</v>
      </c>
      <c r="K41">
        <v>2</v>
      </c>
      <c r="L41">
        <v>6</v>
      </c>
      <c r="M41">
        <v>0</v>
      </c>
      <c r="N41">
        <v>55</v>
      </c>
      <c r="O41">
        <v>43</v>
      </c>
      <c r="P41">
        <v>1</v>
      </c>
      <c r="Q41">
        <v>1</v>
      </c>
      <c r="R41">
        <v>0</v>
      </c>
      <c r="S41">
        <v>22</v>
      </c>
      <c r="T41">
        <v>68</v>
      </c>
      <c r="U41">
        <v>32</v>
      </c>
      <c r="V41">
        <v>383</v>
      </c>
      <c r="W41">
        <v>72</v>
      </c>
      <c r="X41">
        <v>31030001</v>
      </c>
      <c r="Y41" t="s">
        <v>166</v>
      </c>
      <c r="Z41" t="s">
        <v>167</v>
      </c>
      <c r="AA41" t="s">
        <v>56</v>
      </c>
      <c r="AB41">
        <v>2127495800</v>
      </c>
      <c r="AC41" s="1" t="s">
        <v>150</v>
      </c>
      <c r="AD41">
        <v>33</v>
      </c>
      <c r="AE41">
        <v>1</v>
      </c>
      <c r="AF41">
        <v>3</v>
      </c>
      <c r="AG41">
        <v>9</v>
      </c>
      <c r="AH41">
        <v>27</v>
      </c>
      <c r="AI41">
        <v>2</v>
      </c>
      <c r="AJ41">
        <v>6</v>
      </c>
      <c r="AK41">
        <v>12</v>
      </c>
      <c r="AL41">
        <v>36</v>
      </c>
      <c r="AM41">
        <v>130</v>
      </c>
      <c r="AN41">
        <v>23</v>
      </c>
      <c r="AO41">
        <v>154</v>
      </c>
      <c r="AP41">
        <v>40</v>
      </c>
      <c r="AQ41">
        <v>26</v>
      </c>
      <c r="AR41">
        <v>0</v>
      </c>
      <c r="AS41">
        <v>26</v>
      </c>
      <c r="AT41">
        <v>5</v>
      </c>
      <c r="AU41">
        <v>1</v>
      </c>
      <c r="AV41">
        <v>0</v>
      </c>
      <c r="AW41">
        <v>0</v>
      </c>
      <c r="AX41">
        <v>3</v>
      </c>
      <c r="AY41">
        <v>0</v>
      </c>
      <c r="AZ41">
        <v>1</v>
      </c>
      <c r="BA41">
        <v>0</v>
      </c>
    </row>
    <row r="42" spans="1:53" x14ac:dyDescent="0.3">
      <c r="A42">
        <v>37</v>
      </c>
      <c r="B42">
        <v>310300011485</v>
      </c>
      <c r="C42">
        <v>85.652173913043399</v>
      </c>
      <c r="D42">
        <v>3.22</v>
      </c>
      <c r="E42">
        <v>1</v>
      </c>
      <c r="F42">
        <v>310300010000</v>
      </c>
      <c r="G42" t="s">
        <v>151</v>
      </c>
      <c r="H42" t="s">
        <v>168</v>
      </c>
      <c r="I42">
        <v>290</v>
      </c>
      <c r="J42">
        <v>24</v>
      </c>
      <c r="K42">
        <v>8</v>
      </c>
      <c r="L42">
        <v>0</v>
      </c>
      <c r="M42">
        <v>0</v>
      </c>
      <c r="N42">
        <v>12</v>
      </c>
      <c r="O42">
        <v>19</v>
      </c>
      <c r="P42">
        <v>19</v>
      </c>
      <c r="Q42">
        <v>46</v>
      </c>
      <c r="R42">
        <v>4</v>
      </c>
      <c r="S42">
        <v>2</v>
      </c>
      <c r="T42">
        <v>73</v>
      </c>
      <c r="U42">
        <v>27</v>
      </c>
      <c r="V42">
        <v>872</v>
      </c>
      <c r="W42">
        <v>32</v>
      </c>
      <c r="X42">
        <v>31030001</v>
      </c>
      <c r="Y42" t="s">
        <v>169</v>
      </c>
      <c r="Z42" t="s">
        <v>170</v>
      </c>
      <c r="AA42" t="s">
        <v>56</v>
      </c>
      <c r="AB42">
        <v>2124960700</v>
      </c>
      <c r="AC42" s="1" t="s">
        <v>1108</v>
      </c>
      <c r="AD42">
        <v>136</v>
      </c>
      <c r="AE42">
        <v>0</v>
      </c>
      <c r="AF42">
        <v>0</v>
      </c>
      <c r="AG42">
        <v>6</v>
      </c>
      <c r="AH42">
        <v>4</v>
      </c>
      <c r="AI42">
        <v>7</v>
      </c>
      <c r="AJ42">
        <v>5</v>
      </c>
      <c r="AK42">
        <v>93</v>
      </c>
      <c r="AL42">
        <v>68</v>
      </c>
      <c r="AM42">
        <v>633</v>
      </c>
      <c r="AN42">
        <v>3</v>
      </c>
      <c r="AO42">
        <v>690</v>
      </c>
      <c r="AP42">
        <v>29</v>
      </c>
      <c r="AQ42">
        <v>4</v>
      </c>
      <c r="AR42">
        <v>0</v>
      </c>
      <c r="AS42">
        <v>12</v>
      </c>
      <c r="AT42">
        <v>8</v>
      </c>
      <c r="AU42">
        <v>0</v>
      </c>
      <c r="AV42">
        <v>0</v>
      </c>
      <c r="AW42">
        <v>0</v>
      </c>
      <c r="AX42">
        <v>10</v>
      </c>
      <c r="AY42">
        <v>0</v>
      </c>
      <c r="AZ42">
        <v>1</v>
      </c>
      <c r="BA42">
        <v>0</v>
      </c>
    </row>
    <row r="43" spans="1:53" x14ac:dyDescent="0.3">
      <c r="A43">
        <v>38</v>
      </c>
      <c r="B43">
        <v>310300011492</v>
      </c>
      <c r="C43">
        <v>82.428571428571402</v>
      </c>
      <c r="D43">
        <v>1.91</v>
      </c>
      <c r="E43">
        <v>0</v>
      </c>
      <c r="F43">
        <v>310300010000</v>
      </c>
      <c r="G43" t="s">
        <v>151</v>
      </c>
      <c r="H43" t="s">
        <v>171</v>
      </c>
      <c r="I43">
        <v>130</v>
      </c>
      <c r="J43">
        <v>83</v>
      </c>
      <c r="K43">
        <v>5</v>
      </c>
      <c r="L43">
        <v>8</v>
      </c>
      <c r="M43">
        <v>1</v>
      </c>
      <c r="N43">
        <v>44</v>
      </c>
      <c r="O43">
        <v>51</v>
      </c>
      <c r="P43">
        <v>1</v>
      </c>
      <c r="Q43">
        <v>2</v>
      </c>
      <c r="R43">
        <v>0</v>
      </c>
      <c r="S43">
        <v>18</v>
      </c>
      <c r="T43">
        <v>53</v>
      </c>
      <c r="U43">
        <v>47</v>
      </c>
      <c r="V43">
        <v>471</v>
      </c>
      <c r="W43">
        <v>89</v>
      </c>
      <c r="X43">
        <v>31030001</v>
      </c>
      <c r="Y43" t="s">
        <v>172</v>
      </c>
      <c r="Z43" t="s">
        <v>164</v>
      </c>
      <c r="AA43" t="s">
        <v>56</v>
      </c>
      <c r="AB43">
        <v>2125011201</v>
      </c>
      <c r="AC43" s="1" t="s">
        <v>78</v>
      </c>
      <c r="AD43">
        <v>40</v>
      </c>
      <c r="AE43">
        <v>0</v>
      </c>
      <c r="AF43">
        <v>0</v>
      </c>
      <c r="AG43">
        <v>7</v>
      </c>
      <c r="AH43">
        <v>18</v>
      </c>
      <c r="AI43">
        <v>7</v>
      </c>
      <c r="AJ43">
        <v>18</v>
      </c>
      <c r="AK43">
        <v>19</v>
      </c>
      <c r="AL43">
        <v>48</v>
      </c>
      <c r="AM43">
        <v>131</v>
      </c>
      <c r="AN43">
        <v>14</v>
      </c>
      <c r="AO43">
        <v>169</v>
      </c>
      <c r="AP43">
        <v>23</v>
      </c>
      <c r="AQ43">
        <v>14</v>
      </c>
      <c r="AR43">
        <v>0</v>
      </c>
      <c r="AS43">
        <v>8</v>
      </c>
      <c r="AT43">
        <v>5</v>
      </c>
      <c r="AU43">
        <v>0</v>
      </c>
      <c r="AV43">
        <v>0</v>
      </c>
      <c r="AW43">
        <v>0</v>
      </c>
      <c r="AX43">
        <v>2</v>
      </c>
      <c r="AY43">
        <v>0</v>
      </c>
      <c r="AZ43">
        <v>1</v>
      </c>
      <c r="BA43">
        <v>0</v>
      </c>
    </row>
    <row r="44" spans="1:53" x14ac:dyDescent="0.3">
      <c r="A44">
        <v>39</v>
      </c>
      <c r="B44">
        <v>310300011494</v>
      </c>
      <c r="C44">
        <v>80.086956521739097</v>
      </c>
      <c r="D44">
        <v>2.11</v>
      </c>
      <c r="E44">
        <v>0</v>
      </c>
      <c r="F44">
        <v>310300010000</v>
      </c>
      <c r="G44" t="s">
        <v>151</v>
      </c>
      <c r="H44" t="s">
        <v>173</v>
      </c>
      <c r="I44">
        <v>51</v>
      </c>
      <c r="J44">
        <v>90</v>
      </c>
      <c r="K44">
        <v>3</v>
      </c>
      <c r="L44">
        <v>12</v>
      </c>
      <c r="M44">
        <v>0</v>
      </c>
      <c r="N44">
        <v>32</v>
      </c>
      <c r="O44">
        <v>60</v>
      </c>
      <c r="P44">
        <v>4</v>
      </c>
      <c r="Q44">
        <v>3</v>
      </c>
      <c r="R44">
        <v>1</v>
      </c>
      <c r="S44">
        <v>22</v>
      </c>
      <c r="T44">
        <v>32</v>
      </c>
      <c r="U44">
        <v>68</v>
      </c>
      <c r="V44">
        <v>545</v>
      </c>
      <c r="W44">
        <v>92</v>
      </c>
      <c r="X44">
        <v>31030001</v>
      </c>
      <c r="Y44" t="s">
        <v>174</v>
      </c>
      <c r="Z44" t="s">
        <v>164</v>
      </c>
      <c r="AA44" t="s">
        <v>56</v>
      </c>
      <c r="AB44">
        <v>2125011198</v>
      </c>
      <c r="AC44" s="1" t="s">
        <v>1108</v>
      </c>
      <c r="AD44">
        <v>34</v>
      </c>
      <c r="AE44">
        <v>1</v>
      </c>
      <c r="AF44">
        <v>3</v>
      </c>
      <c r="AG44">
        <v>10</v>
      </c>
      <c r="AH44">
        <v>29</v>
      </c>
      <c r="AI44">
        <v>4</v>
      </c>
      <c r="AJ44">
        <v>12</v>
      </c>
      <c r="AK44">
        <v>16</v>
      </c>
      <c r="AL44">
        <v>47</v>
      </c>
      <c r="AM44">
        <v>169</v>
      </c>
      <c r="AN44">
        <v>15</v>
      </c>
      <c r="AO44">
        <v>225</v>
      </c>
      <c r="AP44">
        <v>45</v>
      </c>
      <c r="AQ44">
        <v>20</v>
      </c>
      <c r="AR44">
        <v>9</v>
      </c>
      <c r="AS44">
        <v>9</v>
      </c>
      <c r="AT44">
        <v>6</v>
      </c>
      <c r="AU44">
        <v>0</v>
      </c>
      <c r="AV44">
        <v>0</v>
      </c>
      <c r="AW44">
        <v>0</v>
      </c>
      <c r="AX44">
        <v>2</v>
      </c>
      <c r="AY44">
        <v>0</v>
      </c>
      <c r="AZ44">
        <v>1</v>
      </c>
      <c r="BA44">
        <v>0</v>
      </c>
    </row>
    <row r="45" spans="1:53" x14ac:dyDescent="0.3">
      <c r="A45">
        <v>40</v>
      </c>
      <c r="B45">
        <v>310300011860</v>
      </c>
      <c r="C45">
        <v>82.653846153846104</v>
      </c>
      <c r="D45">
        <v>2.44999999999999</v>
      </c>
      <c r="E45">
        <v>0</v>
      </c>
      <c r="F45">
        <v>310300010000</v>
      </c>
      <c r="G45" t="s">
        <v>151</v>
      </c>
      <c r="H45" t="s">
        <v>175</v>
      </c>
      <c r="I45">
        <v>22</v>
      </c>
      <c r="J45">
        <v>75</v>
      </c>
      <c r="K45">
        <v>4</v>
      </c>
      <c r="L45">
        <v>9</v>
      </c>
      <c r="M45">
        <v>1</v>
      </c>
      <c r="N45">
        <v>73</v>
      </c>
      <c r="O45">
        <v>22</v>
      </c>
      <c r="P45">
        <v>3</v>
      </c>
      <c r="Q45">
        <v>0</v>
      </c>
      <c r="R45">
        <v>1</v>
      </c>
      <c r="S45">
        <v>26</v>
      </c>
      <c r="T45">
        <v>42</v>
      </c>
      <c r="U45">
        <v>58</v>
      </c>
      <c r="V45">
        <v>337</v>
      </c>
      <c r="W45">
        <v>79</v>
      </c>
      <c r="X45">
        <v>31030001</v>
      </c>
      <c r="Y45" t="s">
        <v>176</v>
      </c>
      <c r="Z45" t="s">
        <v>167</v>
      </c>
      <c r="AA45" t="s">
        <v>56</v>
      </c>
      <c r="AB45">
        <v>2128659260</v>
      </c>
      <c r="AC45" s="1" t="s">
        <v>150</v>
      </c>
      <c r="AD45">
        <v>32</v>
      </c>
      <c r="AE45">
        <v>0</v>
      </c>
      <c r="AF45">
        <v>0</v>
      </c>
      <c r="AG45">
        <v>18</v>
      </c>
      <c r="AH45">
        <v>56</v>
      </c>
      <c r="AI45">
        <v>16</v>
      </c>
      <c r="AJ45">
        <v>50</v>
      </c>
      <c r="AK45">
        <v>7</v>
      </c>
      <c r="AL45">
        <v>22</v>
      </c>
      <c r="AM45">
        <v>160</v>
      </c>
      <c r="AN45">
        <v>23</v>
      </c>
      <c r="AO45">
        <v>208</v>
      </c>
      <c r="AP45">
        <v>58</v>
      </c>
      <c r="AQ45">
        <v>28</v>
      </c>
      <c r="AR45">
        <v>33</v>
      </c>
      <c r="AS45">
        <v>24</v>
      </c>
      <c r="AT45">
        <v>4</v>
      </c>
      <c r="AU45">
        <v>1</v>
      </c>
      <c r="AV45">
        <v>0</v>
      </c>
      <c r="AW45">
        <v>0</v>
      </c>
      <c r="AX45">
        <v>2</v>
      </c>
      <c r="AY45">
        <v>0</v>
      </c>
      <c r="AZ45">
        <v>1</v>
      </c>
      <c r="BA45">
        <v>0</v>
      </c>
    </row>
    <row r="46" spans="1:53" x14ac:dyDescent="0.3">
      <c r="A46">
        <v>41</v>
      </c>
      <c r="B46">
        <v>310400010012</v>
      </c>
      <c r="C46">
        <v>83.421052631578902</v>
      </c>
      <c r="D46">
        <v>3.64</v>
      </c>
      <c r="E46">
        <v>1</v>
      </c>
      <c r="F46">
        <v>310400010000</v>
      </c>
      <c r="G46" t="s">
        <v>177</v>
      </c>
      <c r="H46" t="s">
        <v>178</v>
      </c>
      <c r="I46">
        <v>40</v>
      </c>
      <c r="J46">
        <v>40</v>
      </c>
      <c r="K46">
        <v>13</v>
      </c>
      <c r="L46">
        <v>0</v>
      </c>
      <c r="M46">
        <v>2</v>
      </c>
      <c r="N46">
        <v>34</v>
      </c>
      <c r="O46">
        <v>23</v>
      </c>
      <c r="P46">
        <v>29</v>
      </c>
      <c r="Q46">
        <v>10</v>
      </c>
      <c r="R46">
        <v>2</v>
      </c>
      <c r="S46">
        <v>5</v>
      </c>
      <c r="T46">
        <v>52</v>
      </c>
      <c r="U46">
        <v>48</v>
      </c>
      <c r="V46">
        <v>279</v>
      </c>
      <c r="W46">
        <v>53</v>
      </c>
      <c r="X46">
        <v>31040001</v>
      </c>
      <c r="Y46" t="s">
        <v>179</v>
      </c>
      <c r="Z46" t="s">
        <v>180</v>
      </c>
      <c r="AA46" t="s">
        <v>56</v>
      </c>
      <c r="AB46">
        <v>2128606003</v>
      </c>
      <c r="AC46" s="1" t="s">
        <v>181</v>
      </c>
      <c r="AD46">
        <v>25</v>
      </c>
      <c r="AE46">
        <v>0</v>
      </c>
      <c r="AF46">
        <v>0</v>
      </c>
      <c r="AG46">
        <v>0</v>
      </c>
      <c r="AH46">
        <v>0</v>
      </c>
      <c r="AI46">
        <v>8</v>
      </c>
      <c r="AJ46">
        <v>32</v>
      </c>
      <c r="AK46">
        <v>6</v>
      </c>
      <c r="AL46">
        <v>24</v>
      </c>
      <c r="AM46">
        <v>78</v>
      </c>
      <c r="AN46">
        <v>0</v>
      </c>
      <c r="AO46">
        <v>94</v>
      </c>
      <c r="AP46">
        <v>1</v>
      </c>
      <c r="AQ46">
        <v>1</v>
      </c>
      <c r="AR46">
        <v>14</v>
      </c>
      <c r="AS46">
        <v>17</v>
      </c>
      <c r="AT46">
        <v>1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1</v>
      </c>
      <c r="BA46">
        <v>0</v>
      </c>
    </row>
    <row r="47" spans="1:53" x14ac:dyDescent="0.3">
      <c r="A47">
        <v>42</v>
      </c>
      <c r="B47">
        <v>310400010171</v>
      </c>
      <c r="C47">
        <v>83.413793103448199</v>
      </c>
      <c r="D47">
        <v>3.28</v>
      </c>
      <c r="E47">
        <v>1</v>
      </c>
      <c r="F47">
        <v>310400010000</v>
      </c>
      <c r="G47" t="s">
        <v>177</v>
      </c>
      <c r="H47" t="s">
        <v>182</v>
      </c>
      <c r="I47">
        <v>28</v>
      </c>
      <c r="J47">
        <v>66</v>
      </c>
      <c r="K47">
        <v>1</v>
      </c>
      <c r="L47">
        <v>2</v>
      </c>
      <c r="M47">
        <v>1</v>
      </c>
      <c r="N47">
        <v>26</v>
      </c>
      <c r="O47">
        <v>66</v>
      </c>
      <c r="P47">
        <v>5</v>
      </c>
      <c r="Q47">
        <v>3</v>
      </c>
      <c r="R47">
        <v>0</v>
      </c>
      <c r="S47">
        <v>23</v>
      </c>
      <c r="T47">
        <v>47</v>
      </c>
      <c r="U47">
        <v>53</v>
      </c>
      <c r="V47">
        <v>462</v>
      </c>
      <c r="W47">
        <v>66</v>
      </c>
      <c r="X47">
        <v>31040001</v>
      </c>
      <c r="Y47" t="s">
        <v>183</v>
      </c>
      <c r="Z47" t="s">
        <v>184</v>
      </c>
      <c r="AA47" t="s">
        <v>56</v>
      </c>
      <c r="AB47">
        <v>2128605801</v>
      </c>
      <c r="AC47" s="1" t="s">
        <v>85</v>
      </c>
      <c r="AD47">
        <v>44</v>
      </c>
      <c r="AE47">
        <v>0</v>
      </c>
      <c r="AF47">
        <v>0</v>
      </c>
      <c r="AG47">
        <v>0</v>
      </c>
      <c r="AH47">
        <v>0</v>
      </c>
      <c r="AI47">
        <v>6</v>
      </c>
      <c r="AJ47">
        <v>14</v>
      </c>
      <c r="AK47">
        <v>21</v>
      </c>
      <c r="AL47">
        <v>48</v>
      </c>
      <c r="AM47">
        <v>118</v>
      </c>
      <c r="AN47">
        <v>0</v>
      </c>
      <c r="AO47">
        <v>146</v>
      </c>
      <c r="AP47">
        <v>1</v>
      </c>
      <c r="AQ47">
        <v>1</v>
      </c>
      <c r="AR47">
        <v>0</v>
      </c>
      <c r="AS47">
        <v>10</v>
      </c>
      <c r="AT47">
        <v>7</v>
      </c>
      <c r="AU47">
        <v>0</v>
      </c>
      <c r="AV47">
        <v>0</v>
      </c>
      <c r="AW47">
        <v>0</v>
      </c>
      <c r="AX47">
        <v>2</v>
      </c>
      <c r="AY47">
        <v>0</v>
      </c>
      <c r="AZ47">
        <v>1</v>
      </c>
      <c r="BA47">
        <v>0</v>
      </c>
    </row>
    <row r="48" spans="1:53" x14ac:dyDescent="0.3">
      <c r="A48">
        <v>43</v>
      </c>
      <c r="B48">
        <v>310400010372</v>
      </c>
      <c r="C48">
        <v>70.411764705882305</v>
      </c>
      <c r="D48">
        <v>1.7</v>
      </c>
      <c r="E48">
        <v>0</v>
      </c>
      <c r="F48">
        <v>310400010000</v>
      </c>
      <c r="G48" t="s">
        <v>177</v>
      </c>
      <c r="H48" t="s">
        <v>185</v>
      </c>
      <c r="I48">
        <v>117</v>
      </c>
      <c r="J48">
        <v>91</v>
      </c>
      <c r="K48">
        <v>4</v>
      </c>
      <c r="L48">
        <v>32</v>
      </c>
      <c r="M48">
        <v>0</v>
      </c>
      <c r="N48">
        <v>18</v>
      </c>
      <c r="O48">
        <v>78</v>
      </c>
      <c r="P48">
        <v>1</v>
      </c>
      <c r="Q48">
        <v>2</v>
      </c>
      <c r="R48">
        <v>0</v>
      </c>
      <c r="S48">
        <v>33</v>
      </c>
      <c r="T48">
        <v>51</v>
      </c>
      <c r="U48">
        <v>49</v>
      </c>
      <c r="V48">
        <v>401</v>
      </c>
      <c r="W48">
        <v>95</v>
      </c>
      <c r="X48">
        <v>31040001</v>
      </c>
      <c r="Y48" t="s">
        <v>186</v>
      </c>
      <c r="Z48" t="s">
        <v>180</v>
      </c>
      <c r="AA48" t="s">
        <v>56</v>
      </c>
      <c r="AB48">
        <v>2127226507</v>
      </c>
      <c r="AC48" s="1" t="s">
        <v>187</v>
      </c>
      <c r="AD48">
        <v>39</v>
      </c>
      <c r="AE48">
        <v>2</v>
      </c>
      <c r="AF48">
        <v>5</v>
      </c>
      <c r="AG48">
        <v>17</v>
      </c>
      <c r="AH48">
        <v>44</v>
      </c>
      <c r="AI48">
        <v>22</v>
      </c>
      <c r="AJ48">
        <v>56</v>
      </c>
      <c r="AK48">
        <v>4</v>
      </c>
      <c r="AL48">
        <v>10</v>
      </c>
      <c r="AM48">
        <v>113</v>
      </c>
      <c r="AN48">
        <v>43</v>
      </c>
      <c r="AO48">
        <v>141</v>
      </c>
      <c r="AP48">
        <v>59</v>
      </c>
      <c r="AQ48">
        <v>42</v>
      </c>
      <c r="AR48">
        <v>47</v>
      </c>
      <c r="AS48">
        <v>50</v>
      </c>
      <c r="AT48">
        <v>6</v>
      </c>
      <c r="AU48">
        <v>0</v>
      </c>
      <c r="AV48">
        <v>0</v>
      </c>
      <c r="AW48">
        <v>0</v>
      </c>
      <c r="AX48">
        <v>1</v>
      </c>
      <c r="AY48">
        <v>0</v>
      </c>
      <c r="AZ48">
        <v>0</v>
      </c>
      <c r="BA48">
        <v>0</v>
      </c>
    </row>
    <row r="49" spans="1:53" x14ac:dyDescent="0.3">
      <c r="A49">
        <v>44</v>
      </c>
      <c r="B49">
        <v>310400011555</v>
      </c>
      <c r="C49">
        <v>89.3333333333333</v>
      </c>
      <c r="D49">
        <v>3.09</v>
      </c>
      <c r="E49">
        <v>1</v>
      </c>
      <c r="F49">
        <v>310400010000</v>
      </c>
      <c r="G49" t="s">
        <v>177</v>
      </c>
      <c r="H49" t="s">
        <v>188</v>
      </c>
      <c r="I49">
        <v>98</v>
      </c>
      <c r="J49">
        <v>82</v>
      </c>
      <c r="K49">
        <v>8</v>
      </c>
      <c r="L49">
        <v>4</v>
      </c>
      <c r="M49">
        <v>0</v>
      </c>
      <c r="N49">
        <v>25</v>
      </c>
      <c r="O49">
        <v>66</v>
      </c>
      <c r="P49">
        <v>5</v>
      </c>
      <c r="Q49">
        <v>3</v>
      </c>
      <c r="R49">
        <v>1</v>
      </c>
      <c r="S49">
        <v>16</v>
      </c>
      <c r="T49">
        <v>68</v>
      </c>
      <c r="U49">
        <v>32</v>
      </c>
      <c r="V49">
        <v>435</v>
      </c>
      <c r="W49">
        <v>90</v>
      </c>
      <c r="X49">
        <v>31040001</v>
      </c>
      <c r="Y49" t="s">
        <v>189</v>
      </c>
      <c r="Z49" t="s">
        <v>190</v>
      </c>
      <c r="AA49" t="s">
        <v>56</v>
      </c>
      <c r="AB49">
        <v>2128605929</v>
      </c>
      <c r="AC49" s="1" t="s">
        <v>78</v>
      </c>
      <c r="AD49">
        <v>27</v>
      </c>
      <c r="AE49">
        <v>0</v>
      </c>
      <c r="AF49">
        <v>0</v>
      </c>
      <c r="AG49">
        <v>5</v>
      </c>
      <c r="AH49">
        <v>19</v>
      </c>
      <c r="AI49">
        <v>4</v>
      </c>
      <c r="AJ49">
        <v>15</v>
      </c>
      <c r="AK49">
        <v>12</v>
      </c>
      <c r="AL49">
        <v>44</v>
      </c>
      <c r="AM49">
        <v>94</v>
      </c>
      <c r="AN49">
        <v>11</v>
      </c>
      <c r="AO49">
        <v>124</v>
      </c>
      <c r="AP49">
        <v>16</v>
      </c>
      <c r="AQ49">
        <v>13</v>
      </c>
      <c r="AR49">
        <v>18</v>
      </c>
      <c r="AS49">
        <v>11</v>
      </c>
      <c r="AT49">
        <v>6</v>
      </c>
      <c r="AU49">
        <v>0</v>
      </c>
      <c r="AV49">
        <v>0</v>
      </c>
      <c r="AW49">
        <v>0</v>
      </c>
      <c r="AX49">
        <v>2</v>
      </c>
      <c r="AY49">
        <v>0</v>
      </c>
      <c r="AZ49">
        <v>1</v>
      </c>
      <c r="BA49">
        <v>0</v>
      </c>
    </row>
    <row r="50" spans="1:53" x14ac:dyDescent="0.3">
      <c r="A50">
        <v>45</v>
      </c>
      <c r="B50">
        <v>310400011680</v>
      </c>
      <c r="C50">
        <v>84</v>
      </c>
      <c r="D50">
        <v>1.71</v>
      </c>
      <c r="E50">
        <v>0</v>
      </c>
      <c r="F50">
        <v>310400010000</v>
      </c>
      <c r="G50" t="s">
        <v>177</v>
      </c>
      <c r="H50" t="s">
        <v>191</v>
      </c>
      <c r="I50">
        <v>82</v>
      </c>
      <c r="J50">
        <v>83</v>
      </c>
      <c r="K50">
        <v>7</v>
      </c>
      <c r="L50">
        <v>8</v>
      </c>
      <c r="M50">
        <v>0</v>
      </c>
      <c r="N50">
        <v>31</v>
      </c>
      <c r="O50">
        <v>66</v>
      </c>
      <c r="P50">
        <v>1</v>
      </c>
      <c r="Q50">
        <v>1</v>
      </c>
      <c r="R50">
        <v>1</v>
      </c>
      <c r="S50">
        <v>29</v>
      </c>
      <c r="T50">
        <v>55</v>
      </c>
      <c r="U50">
        <v>45</v>
      </c>
      <c r="V50">
        <v>314</v>
      </c>
      <c r="W50">
        <v>90</v>
      </c>
      <c r="X50">
        <v>31040001</v>
      </c>
      <c r="Y50" t="s">
        <v>192</v>
      </c>
      <c r="Z50" t="s">
        <v>193</v>
      </c>
      <c r="AA50" t="s">
        <v>56</v>
      </c>
      <c r="AB50">
        <v>2128282858</v>
      </c>
      <c r="AC50" s="1" t="s">
        <v>78</v>
      </c>
      <c r="AD50">
        <v>22</v>
      </c>
      <c r="AE50">
        <v>0</v>
      </c>
      <c r="AF50">
        <v>0</v>
      </c>
      <c r="AG50">
        <v>4</v>
      </c>
      <c r="AH50">
        <v>18</v>
      </c>
      <c r="AI50">
        <v>2</v>
      </c>
      <c r="AJ50">
        <v>9</v>
      </c>
      <c r="AK50">
        <v>11</v>
      </c>
      <c r="AL50">
        <v>50</v>
      </c>
      <c r="AM50">
        <v>92</v>
      </c>
      <c r="AN50">
        <v>13</v>
      </c>
      <c r="AO50">
        <v>104</v>
      </c>
      <c r="AP50">
        <v>17</v>
      </c>
      <c r="AQ50">
        <v>16</v>
      </c>
      <c r="AR50">
        <v>0</v>
      </c>
      <c r="AS50">
        <v>16</v>
      </c>
      <c r="AT50">
        <v>2</v>
      </c>
      <c r="AU50">
        <v>0</v>
      </c>
      <c r="AV50">
        <v>0</v>
      </c>
      <c r="AW50">
        <v>0</v>
      </c>
      <c r="AX50">
        <v>2</v>
      </c>
      <c r="AY50">
        <v>1</v>
      </c>
      <c r="AZ50">
        <v>1</v>
      </c>
      <c r="BA50">
        <v>0</v>
      </c>
    </row>
    <row r="51" spans="1:53" x14ac:dyDescent="0.3">
      <c r="A51">
        <v>46</v>
      </c>
      <c r="B51">
        <v>310500011304</v>
      </c>
      <c r="C51">
        <v>72.0555555555555</v>
      </c>
      <c r="D51">
        <v>1.66</v>
      </c>
      <c r="E51">
        <v>0</v>
      </c>
      <c r="F51">
        <v>310500010000</v>
      </c>
      <c r="G51" t="s">
        <v>194</v>
      </c>
      <c r="H51" t="s">
        <v>195</v>
      </c>
      <c r="I51">
        <v>219</v>
      </c>
      <c r="J51">
        <v>85</v>
      </c>
      <c r="K51">
        <v>4</v>
      </c>
      <c r="L51">
        <v>9</v>
      </c>
      <c r="M51">
        <v>0</v>
      </c>
      <c r="N51">
        <v>36</v>
      </c>
      <c r="O51">
        <v>62</v>
      </c>
      <c r="P51">
        <v>1</v>
      </c>
      <c r="Q51">
        <v>1</v>
      </c>
      <c r="R51">
        <v>0</v>
      </c>
      <c r="S51">
        <v>21</v>
      </c>
      <c r="T51">
        <v>41</v>
      </c>
      <c r="U51">
        <v>59</v>
      </c>
      <c r="V51">
        <v>379</v>
      </c>
      <c r="W51">
        <v>89</v>
      </c>
      <c r="X51">
        <v>31050001</v>
      </c>
      <c r="Y51" t="s">
        <v>196</v>
      </c>
      <c r="Z51" t="s">
        <v>197</v>
      </c>
      <c r="AA51" t="s">
        <v>56</v>
      </c>
      <c r="AB51">
        <v>2126905501</v>
      </c>
      <c r="AC51" s="1" t="s">
        <v>78</v>
      </c>
      <c r="AD51">
        <v>18</v>
      </c>
      <c r="AE51">
        <v>0</v>
      </c>
      <c r="AF51">
        <v>0</v>
      </c>
      <c r="AG51">
        <v>5</v>
      </c>
      <c r="AH51">
        <v>28</v>
      </c>
      <c r="AI51">
        <v>4</v>
      </c>
      <c r="AJ51">
        <v>22</v>
      </c>
      <c r="AK51">
        <v>6</v>
      </c>
      <c r="AL51">
        <v>33</v>
      </c>
      <c r="AM51">
        <v>61</v>
      </c>
      <c r="AN51">
        <v>13</v>
      </c>
      <c r="AO51">
        <v>89</v>
      </c>
      <c r="AP51">
        <v>13</v>
      </c>
      <c r="AQ51">
        <v>15</v>
      </c>
      <c r="AR51">
        <v>67</v>
      </c>
      <c r="AS51">
        <v>33</v>
      </c>
      <c r="AT51">
        <v>2</v>
      </c>
      <c r="AU51">
        <v>0</v>
      </c>
      <c r="AV51">
        <v>0</v>
      </c>
      <c r="AW51">
        <v>0</v>
      </c>
      <c r="AX51">
        <v>1</v>
      </c>
      <c r="AY51">
        <v>0</v>
      </c>
      <c r="AZ51">
        <v>1</v>
      </c>
      <c r="BA51">
        <v>0</v>
      </c>
    </row>
    <row r="52" spans="1:53" x14ac:dyDescent="0.3">
      <c r="A52">
        <v>47</v>
      </c>
      <c r="B52">
        <v>310500011367</v>
      </c>
      <c r="C52">
        <v>75.0416666666666</v>
      </c>
      <c r="D52">
        <v>1.44</v>
      </c>
      <c r="E52">
        <v>0</v>
      </c>
      <c r="F52">
        <v>310500010000</v>
      </c>
      <c r="G52" t="s">
        <v>194</v>
      </c>
      <c r="H52" t="s">
        <v>198</v>
      </c>
      <c r="I52">
        <v>63</v>
      </c>
      <c r="J52">
        <v>79</v>
      </c>
      <c r="K52">
        <v>4</v>
      </c>
      <c r="L52">
        <v>17</v>
      </c>
      <c r="M52">
        <v>0</v>
      </c>
      <c r="N52">
        <v>53</v>
      </c>
      <c r="O52">
        <v>44</v>
      </c>
      <c r="P52">
        <v>1</v>
      </c>
      <c r="Q52">
        <v>2</v>
      </c>
      <c r="R52">
        <v>0</v>
      </c>
      <c r="S52">
        <v>27</v>
      </c>
      <c r="T52">
        <v>44</v>
      </c>
      <c r="U52">
        <v>56</v>
      </c>
      <c r="V52">
        <v>257</v>
      </c>
      <c r="W52">
        <v>83</v>
      </c>
      <c r="X52">
        <v>31050001</v>
      </c>
      <c r="Y52" t="s">
        <v>199</v>
      </c>
      <c r="Z52" t="s">
        <v>200</v>
      </c>
      <c r="AA52" t="s">
        <v>56</v>
      </c>
      <c r="AB52">
        <v>2122343102</v>
      </c>
      <c r="AC52" s="1" t="s">
        <v>150</v>
      </c>
      <c r="AD52">
        <v>26</v>
      </c>
      <c r="AE52">
        <v>0</v>
      </c>
      <c r="AF52">
        <v>0</v>
      </c>
      <c r="AG52">
        <v>6</v>
      </c>
      <c r="AH52">
        <v>23</v>
      </c>
      <c r="AI52">
        <v>6</v>
      </c>
      <c r="AJ52">
        <v>23</v>
      </c>
      <c r="AK52">
        <v>8</v>
      </c>
      <c r="AL52">
        <v>31</v>
      </c>
      <c r="AM52">
        <v>89</v>
      </c>
      <c r="AN52">
        <v>12</v>
      </c>
      <c r="AO52">
        <v>136</v>
      </c>
      <c r="AP52">
        <v>18</v>
      </c>
      <c r="AQ52">
        <v>13</v>
      </c>
      <c r="AR52">
        <v>9</v>
      </c>
      <c r="AS52">
        <v>16</v>
      </c>
      <c r="AT52">
        <v>3</v>
      </c>
      <c r="AU52">
        <v>0</v>
      </c>
      <c r="AV52">
        <v>0</v>
      </c>
      <c r="AW52">
        <v>0</v>
      </c>
      <c r="AX52">
        <v>2</v>
      </c>
      <c r="AY52">
        <v>0</v>
      </c>
      <c r="AZ52">
        <v>1</v>
      </c>
      <c r="BA52">
        <v>0</v>
      </c>
    </row>
    <row r="53" spans="1:53" x14ac:dyDescent="0.3">
      <c r="A53">
        <v>48</v>
      </c>
      <c r="B53">
        <v>310500011499</v>
      </c>
      <c r="C53">
        <v>83.955882352941103</v>
      </c>
      <c r="D53">
        <v>2.4300000000000002</v>
      </c>
      <c r="E53">
        <v>0</v>
      </c>
      <c r="F53">
        <v>310500010000</v>
      </c>
      <c r="G53" t="s">
        <v>194</v>
      </c>
      <c r="H53" t="s">
        <v>201</v>
      </c>
      <c r="I53">
        <v>212</v>
      </c>
      <c r="J53">
        <v>70</v>
      </c>
      <c r="K53">
        <v>4</v>
      </c>
      <c r="L53">
        <v>2</v>
      </c>
      <c r="M53">
        <v>0</v>
      </c>
      <c r="N53">
        <v>73</v>
      </c>
      <c r="O53">
        <v>22</v>
      </c>
      <c r="P53">
        <v>1</v>
      </c>
      <c r="Q53">
        <v>1</v>
      </c>
      <c r="R53">
        <v>1</v>
      </c>
      <c r="S53">
        <v>11</v>
      </c>
      <c r="T53">
        <v>45</v>
      </c>
      <c r="U53">
        <v>55</v>
      </c>
      <c r="V53">
        <v>1093</v>
      </c>
      <c r="W53">
        <v>74</v>
      </c>
      <c r="X53">
        <v>31050001</v>
      </c>
      <c r="Y53" t="s">
        <v>202</v>
      </c>
      <c r="Z53" t="s">
        <v>203</v>
      </c>
      <c r="AA53" t="s">
        <v>56</v>
      </c>
      <c r="AB53">
        <v>2124914107</v>
      </c>
      <c r="AC53" s="1" t="s">
        <v>204</v>
      </c>
      <c r="AD53">
        <v>80</v>
      </c>
      <c r="AE53">
        <v>2</v>
      </c>
      <c r="AF53">
        <v>3</v>
      </c>
      <c r="AG53">
        <v>19</v>
      </c>
      <c r="AH53">
        <v>24</v>
      </c>
      <c r="AI53">
        <v>6</v>
      </c>
      <c r="AJ53">
        <v>8</v>
      </c>
      <c r="AK53">
        <v>36</v>
      </c>
      <c r="AL53">
        <v>45</v>
      </c>
      <c r="AM53">
        <v>490</v>
      </c>
      <c r="AN53">
        <v>17</v>
      </c>
      <c r="AO53">
        <v>559</v>
      </c>
      <c r="AP53">
        <v>119</v>
      </c>
      <c r="AQ53">
        <v>21</v>
      </c>
      <c r="AR53">
        <v>35</v>
      </c>
      <c r="AS53">
        <v>15</v>
      </c>
      <c r="AT53">
        <v>6</v>
      </c>
      <c r="AU53">
        <v>0</v>
      </c>
      <c r="AV53">
        <v>0</v>
      </c>
      <c r="AW53">
        <v>0</v>
      </c>
      <c r="AX53">
        <v>6</v>
      </c>
      <c r="AY53">
        <v>0</v>
      </c>
      <c r="AZ53">
        <v>1</v>
      </c>
      <c r="BA53">
        <v>0</v>
      </c>
    </row>
    <row r="54" spans="1:53" x14ac:dyDescent="0.3">
      <c r="A54">
        <v>49</v>
      </c>
      <c r="B54">
        <v>310500011670</v>
      </c>
      <c r="C54">
        <v>85.733333333333306</v>
      </c>
      <c r="D54">
        <v>2.1799999999999899</v>
      </c>
      <c r="E54">
        <v>0</v>
      </c>
      <c r="F54">
        <v>310500010000</v>
      </c>
      <c r="G54" t="s">
        <v>194</v>
      </c>
      <c r="H54" t="s">
        <v>205</v>
      </c>
      <c r="I54">
        <v>133</v>
      </c>
      <c r="J54">
        <v>73</v>
      </c>
      <c r="K54">
        <v>4</v>
      </c>
      <c r="L54">
        <v>2</v>
      </c>
      <c r="M54">
        <v>0</v>
      </c>
      <c r="N54">
        <v>78</v>
      </c>
      <c r="O54">
        <v>21</v>
      </c>
      <c r="P54">
        <v>1</v>
      </c>
      <c r="Q54">
        <v>0</v>
      </c>
      <c r="R54">
        <v>0</v>
      </c>
      <c r="S54">
        <v>15</v>
      </c>
      <c r="T54">
        <v>50</v>
      </c>
      <c r="U54">
        <v>50</v>
      </c>
      <c r="V54">
        <v>442</v>
      </c>
      <c r="W54">
        <v>77</v>
      </c>
      <c r="X54">
        <v>31050001</v>
      </c>
      <c r="Y54" t="s">
        <v>206</v>
      </c>
      <c r="Z54" t="s">
        <v>207</v>
      </c>
      <c r="AA54" t="s">
        <v>56</v>
      </c>
      <c r="AB54">
        <v>2122838055</v>
      </c>
      <c r="AC54" s="1" t="s">
        <v>1106</v>
      </c>
      <c r="AD54">
        <v>32</v>
      </c>
      <c r="AE54">
        <v>1</v>
      </c>
      <c r="AF54">
        <v>3</v>
      </c>
      <c r="AG54">
        <v>8</v>
      </c>
      <c r="AH54">
        <v>25</v>
      </c>
      <c r="AI54">
        <v>3</v>
      </c>
      <c r="AJ54">
        <v>9</v>
      </c>
      <c r="AK54">
        <v>14</v>
      </c>
      <c r="AL54">
        <v>44</v>
      </c>
      <c r="AM54">
        <v>124</v>
      </c>
      <c r="AN54">
        <v>18</v>
      </c>
      <c r="AO54">
        <v>143</v>
      </c>
      <c r="AP54">
        <v>30</v>
      </c>
      <c r="AQ54">
        <v>21</v>
      </c>
      <c r="AR54">
        <v>0</v>
      </c>
      <c r="AS54">
        <v>23</v>
      </c>
      <c r="AT54">
        <v>2</v>
      </c>
      <c r="AU54">
        <v>0</v>
      </c>
      <c r="AV54">
        <v>0</v>
      </c>
      <c r="AW54">
        <v>0</v>
      </c>
      <c r="AX54">
        <v>2</v>
      </c>
      <c r="AY54">
        <v>0</v>
      </c>
      <c r="AZ54">
        <v>1</v>
      </c>
      <c r="BA54">
        <v>0</v>
      </c>
    </row>
    <row r="55" spans="1:53" x14ac:dyDescent="0.3">
      <c r="A55">
        <v>50</v>
      </c>
      <c r="B55">
        <v>310500011692</v>
      </c>
      <c r="C55">
        <v>90.806451612903203</v>
      </c>
      <c r="D55">
        <v>4.3499999999999996</v>
      </c>
      <c r="E55">
        <v>1</v>
      </c>
      <c r="F55">
        <v>310500010000</v>
      </c>
      <c r="G55" t="s">
        <v>194</v>
      </c>
      <c r="H55" t="s">
        <v>208</v>
      </c>
      <c r="I55">
        <v>121</v>
      </c>
      <c r="J55">
        <v>42</v>
      </c>
      <c r="K55">
        <v>10</v>
      </c>
      <c r="L55">
        <v>0</v>
      </c>
      <c r="M55">
        <v>1</v>
      </c>
      <c r="N55">
        <v>9</v>
      </c>
      <c r="O55">
        <v>24</v>
      </c>
      <c r="P55">
        <v>37</v>
      </c>
      <c r="Q55">
        <v>26</v>
      </c>
      <c r="R55">
        <v>4</v>
      </c>
      <c r="S55">
        <v>3</v>
      </c>
      <c r="T55">
        <v>32</v>
      </c>
      <c r="U55">
        <v>68</v>
      </c>
      <c r="V55">
        <v>235</v>
      </c>
      <c r="W55">
        <v>52</v>
      </c>
      <c r="X55">
        <v>31050001</v>
      </c>
      <c r="Y55" t="s">
        <v>209</v>
      </c>
      <c r="Z55" t="s">
        <v>210</v>
      </c>
      <c r="AA55" t="s">
        <v>56</v>
      </c>
      <c r="AB55">
        <v>2122816490</v>
      </c>
      <c r="AC55" s="1" t="s">
        <v>1108</v>
      </c>
      <c r="AD55">
        <v>30</v>
      </c>
      <c r="AE55">
        <v>1</v>
      </c>
      <c r="AF55">
        <v>3</v>
      </c>
      <c r="AG55">
        <v>3</v>
      </c>
      <c r="AH55">
        <v>10</v>
      </c>
      <c r="AI55">
        <v>0</v>
      </c>
      <c r="AJ55">
        <v>0</v>
      </c>
      <c r="AK55">
        <v>20</v>
      </c>
      <c r="AL55">
        <v>67</v>
      </c>
      <c r="AM55">
        <v>115</v>
      </c>
      <c r="AN55">
        <v>4</v>
      </c>
      <c r="AO55">
        <v>145</v>
      </c>
      <c r="AP55">
        <v>15</v>
      </c>
      <c r="AQ55">
        <v>10</v>
      </c>
      <c r="AS55">
        <v>7</v>
      </c>
      <c r="AT55">
        <v>4</v>
      </c>
      <c r="AU55">
        <v>0</v>
      </c>
      <c r="AV55">
        <v>0</v>
      </c>
      <c r="AW55">
        <v>0</v>
      </c>
      <c r="AX55">
        <v>2</v>
      </c>
      <c r="AY55">
        <v>0</v>
      </c>
      <c r="AZ55">
        <v>1</v>
      </c>
      <c r="BA55">
        <v>0</v>
      </c>
    </row>
    <row r="56" spans="1:53" x14ac:dyDescent="0.3">
      <c r="A56">
        <v>51</v>
      </c>
      <c r="B56">
        <v>310600010187</v>
      </c>
      <c r="C56">
        <v>85.625</v>
      </c>
      <c r="D56">
        <v>3.43</v>
      </c>
      <c r="E56">
        <v>1</v>
      </c>
      <c r="F56">
        <v>310600010000</v>
      </c>
      <c r="G56" t="s">
        <v>211</v>
      </c>
      <c r="H56" t="s">
        <v>212</v>
      </c>
      <c r="I56">
        <v>26</v>
      </c>
      <c r="J56">
        <v>41</v>
      </c>
      <c r="K56">
        <v>6</v>
      </c>
      <c r="L56">
        <v>9</v>
      </c>
      <c r="M56">
        <v>1</v>
      </c>
      <c r="N56">
        <v>3</v>
      </c>
      <c r="O56">
        <v>55</v>
      </c>
      <c r="P56">
        <v>3</v>
      </c>
      <c r="Q56">
        <v>36</v>
      </c>
      <c r="R56">
        <v>3</v>
      </c>
      <c r="S56">
        <v>15</v>
      </c>
      <c r="T56">
        <v>50</v>
      </c>
      <c r="U56">
        <v>50</v>
      </c>
      <c r="V56">
        <v>368</v>
      </c>
      <c r="W56">
        <v>47</v>
      </c>
      <c r="X56">
        <v>31060001</v>
      </c>
      <c r="Y56" t="s">
        <v>213</v>
      </c>
      <c r="Z56" t="s">
        <v>214</v>
      </c>
      <c r="AA56" t="s">
        <v>56</v>
      </c>
      <c r="AB56">
        <v>2129278218</v>
      </c>
      <c r="AC56" s="1" t="s">
        <v>181</v>
      </c>
      <c r="AD56">
        <v>48</v>
      </c>
      <c r="AE56">
        <v>2</v>
      </c>
      <c r="AF56">
        <v>4</v>
      </c>
      <c r="AG56">
        <v>3</v>
      </c>
      <c r="AH56">
        <v>6</v>
      </c>
      <c r="AI56">
        <v>9</v>
      </c>
      <c r="AJ56">
        <v>19</v>
      </c>
      <c r="AK56">
        <v>15</v>
      </c>
      <c r="AL56">
        <v>31</v>
      </c>
      <c r="AM56">
        <v>125</v>
      </c>
      <c r="AN56">
        <v>10</v>
      </c>
      <c r="AO56">
        <v>165</v>
      </c>
      <c r="AP56">
        <v>14</v>
      </c>
      <c r="AQ56">
        <v>8</v>
      </c>
      <c r="AR56">
        <v>25</v>
      </c>
      <c r="AS56">
        <v>17</v>
      </c>
      <c r="AT56">
        <v>5</v>
      </c>
      <c r="AU56">
        <v>0</v>
      </c>
      <c r="AV56">
        <v>0</v>
      </c>
      <c r="AW56">
        <v>0</v>
      </c>
      <c r="AX56">
        <v>2</v>
      </c>
      <c r="AY56">
        <v>0</v>
      </c>
      <c r="AZ56">
        <v>1</v>
      </c>
      <c r="BA56">
        <v>0</v>
      </c>
    </row>
    <row r="57" spans="1:53" x14ac:dyDescent="0.3">
      <c r="A57">
        <v>52</v>
      </c>
      <c r="B57">
        <v>310600010324</v>
      </c>
      <c r="C57">
        <v>90.272727272727195</v>
      </c>
      <c r="D57">
        <v>3.5</v>
      </c>
      <c r="E57">
        <v>1</v>
      </c>
      <c r="F57">
        <v>310600010000</v>
      </c>
      <c r="G57" t="s">
        <v>211</v>
      </c>
      <c r="H57" t="s">
        <v>215</v>
      </c>
      <c r="I57">
        <v>38</v>
      </c>
      <c r="J57">
        <v>89</v>
      </c>
      <c r="K57">
        <v>4</v>
      </c>
      <c r="L57">
        <v>35</v>
      </c>
      <c r="M57">
        <v>0</v>
      </c>
      <c r="N57">
        <v>11</v>
      </c>
      <c r="O57">
        <v>85</v>
      </c>
      <c r="P57">
        <v>2</v>
      </c>
      <c r="Q57">
        <v>2</v>
      </c>
      <c r="R57">
        <v>0</v>
      </c>
      <c r="S57">
        <v>24</v>
      </c>
      <c r="T57">
        <v>48</v>
      </c>
      <c r="U57">
        <v>52</v>
      </c>
      <c r="V57">
        <v>418</v>
      </c>
      <c r="W57">
        <v>92</v>
      </c>
      <c r="X57">
        <v>31060001</v>
      </c>
      <c r="Y57" t="s">
        <v>216</v>
      </c>
      <c r="Z57" t="s">
        <v>217</v>
      </c>
      <c r="AA57" t="s">
        <v>56</v>
      </c>
      <c r="AB57">
        <v>2129234057</v>
      </c>
      <c r="AC57" s="1" t="s">
        <v>155</v>
      </c>
      <c r="AD57">
        <v>33</v>
      </c>
      <c r="AE57">
        <v>1</v>
      </c>
      <c r="AF57">
        <v>3</v>
      </c>
      <c r="AG57">
        <v>4</v>
      </c>
      <c r="AH57">
        <v>12</v>
      </c>
      <c r="AI57">
        <v>6</v>
      </c>
      <c r="AJ57">
        <v>18</v>
      </c>
      <c r="AK57">
        <v>10</v>
      </c>
      <c r="AL57">
        <v>30</v>
      </c>
      <c r="AM57">
        <v>69</v>
      </c>
      <c r="AN57">
        <v>16</v>
      </c>
      <c r="AO57">
        <v>87</v>
      </c>
      <c r="AP57">
        <v>12</v>
      </c>
      <c r="AQ57">
        <v>14</v>
      </c>
      <c r="AR57">
        <v>0</v>
      </c>
      <c r="AS57">
        <v>12</v>
      </c>
      <c r="AT57">
        <v>3</v>
      </c>
      <c r="AU57">
        <v>0</v>
      </c>
      <c r="AV57">
        <v>0</v>
      </c>
      <c r="AW57">
        <v>0</v>
      </c>
      <c r="AX57">
        <v>2</v>
      </c>
      <c r="AY57">
        <v>0</v>
      </c>
      <c r="AZ57">
        <v>1</v>
      </c>
      <c r="BA57">
        <v>0</v>
      </c>
    </row>
    <row r="58" spans="1:53" x14ac:dyDescent="0.3">
      <c r="A58">
        <v>53</v>
      </c>
      <c r="B58">
        <v>310600011293</v>
      </c>
      <c r="C58">
        <v>86.8333333333333</v>
      </c>
      <c r="D58">
        <v>3.03</v>
      </c>
      <c r="E58">
        <v>1</v>
      </c>
      <c r="F58">
        <v>310600010000</v>
      </c>
      <c r="G58" t="s">
        <v>211</v>
      </c>
      <c r="H58" t="s">
        <v>218</v>
      </c>
      <c r="I58">
        <v>76</v>
      </c>
      <c r="J58">
        <v>78</v>
      </c>
      <c r="K58">
        <v>11</v>
      </c>
      <c r="L58">
        <v>4</v>
      </c>
      <c r="M58">
        <v>0</v>
      </c>
      <c r="N58">
        <v>4</v>
      </c>
      <c r="O58">
        <v>93</v>
      </c>
      <c r="P58">
        <v>1</v>
      </c>
      <c r="Q58">
        <v>2</v>
      </c>
      <c r="R58">
        <v>0</v>
      </c>
      <c r="S58">
        <v>14</v>
      </c>
      <c r="T58">
        <v>57</v>
      </c>
      <c r="U58">
        <v>43</v>
      </c>
      <c r="V58">
        <v>527</v>
      </c>
      <c r="W58">
        <v>89</v>
      </c>
      <c r="X58">
        <v>31060001</v>
      </c>
      <c r="Y58" t="s">
        <v>219</v>
      </c>
      <c r="Z58" t="s">
        <v>220</v>
      </c>
      <c r="AA58" t="s">
        <v>56</v>
      </c>
      <c r="AB58">
        <v>2125673164</v>
      </c>
      <c r="AC58" s="1" t="s">
        <v>1106</v>
      </c>
      <c r="AD58">
        <v>40</v>
      </c>
      <c r="AE58">
        <v>0</v>
      </c>
      <c r="AF58">
        <v>0</v>
      </c>
      <c r="AG58">
        <v>14</v>
      </c>
      <c r="AH58">
        <v>35</v>
      </c>
      <c r="AI58">
        <v>2</v>
      </c>
      <c r="AJ58">
        <v>5</v>
      </c>
      <c r="AK58">
        <v>14</v>
      </c>
      <c r="AL58">
        <v>35</v>
      </c>
      <c r="AM58">
        <v>127</v>
      </c>
      <c r="AN58">
        <v>35</v>
      </c>
      <c r="AO58">
        <v>149</v>
      </c>
      <c r="AP58">
        <v>57</v>
      </c>
      <c r="AQ58">
        <v>38</v>
      </c>
      <c r="AR58">
        <v>9</v>
      </c>
      <c r="AS58">
        <v>8</v>
      </c>
      <c r="AT58">
        <v>4</v>
      </c>
      <c r="AU58">
        <v>0</v>
      </c>
      <c r="AV58">
        <v>0</v>
      </c>
      <c r="AW58">
        <v>0</v>
      </c>
      <c r="AX58">
        <v>3</v>
      </c>
      <c r="AY58">
        <v>0</v>
      </c>
      <c r="AZ58">
        <v>1</v>
      </c>
      <c r="BA58">
        <v>0</v>
      </c>
    </row>
    <row r="59" spans="1:53" x14ac:dyDescent="0.3">
      <c r="A59">
        <v>54</v>
      </c>
      <c r="B59">
        <v>310600011346</v>
      </c>
      <c r="C59">
        <v>89.236842105263094</v>
      </c>
      <c r="D59">
        <v>2.06</v>
      </c>
      <c r="E59">
        <v>0</v>
      </c>
      <c r="F59">
        <v>310600010000</v>
      </c>
      <c r="G59" t="s">
        <v>211</v>
      </c>
      <c r="H59" t="s">
        <v>221</v>
      </c>
      <c r="I59">
        <v>88</v>
      </c>
      <c r="J59">
        <v>90</v>
      </c>
      <c r="K59">
        <v>2</v>
      </c>
      <c r="L59">
        <v>29</v>
      </c>
      <c r="M59">
        <v>0</v>
      </c>
      <c r="N59">
        <v>6</v>
      </c>
      <c r="O59">
        <v>92</v>
      </c>
      <c r="P59">
        <v>0</v>
      </c>
      <c r="Q59">
        <v>1</v>
      </c>
      <c r="R59">
        <v>0</v>
      </c>
      <c r="S59">
        <v>20</v>
      </c>
      <c r="T59">
        <v>49</v>
      </c>
      <c r="U59">
        <v>51</v>
      </c>
      <c r="V59">
        <v>549</v>
      </c>
      <c r="W59">
        <v>92</v>
      </c>
      <c r="X59">
        <v>31060001</v>
      </c>
      <c r="Y59" t="s">
        <v>222</v>
      </c>
      <c r="Z59" t="s">
        <v>223</v>
      </c>
      <c r="AA59" t="s">
        <v>56</v>
      </c>
      <c r="AB59">
        <v>2125683401</v>
      </c>
      <c r="AC59" s="1" t="s">
        <v>150</v>
      </c>
      <c r="AD59">
        <v>43</v>
      </c>
      <c r="AE59">
        <v>1</v>
      </c>
      <c r="AF59">
        <v>2</v>
      </c>
      <c r="AG59">
        <v>4</v>
      </c>
      <c r="AH59">
        <v>9</v>
      </c>
      <c r="AI59">
        <v>10</v>
      </c>
      <c r="AJ59">
        <v>23</v>
      </c>
      <c r="AK59">
        <v>9</v>
      </c>
      <c r="AL59">
        <v>21</v>
      </c>
      <c r="AM59">
        <v>146</v>
      </c>
      <c r="AN59">
        <v>5</v>
      </c>
      <c r="AO59">
        <v>209</v>
      </c>
      <c r="AP59">
        <v>13</v>
      </c>
      <c r="AQ59">
        <v>6</v>
      </c>
      <c r="AR59">
        <v>12</v>
      </c>
      <c r="AS59">
        <v>20</v>
      </c>
      <c r="AT59">
        <v>4</v>
      </c>
      <c r="AU59">
        <v>0</v>
      </c>
      <c r="AV59">
        <v>0</v>
      </c>
      <c r="AW59">
        <v>0</v>
      </c>
      <c r="AX59">
        <v>2</v>
      </c>
      <c r="AY59">
        <v>0</v>
      </c>
      <c r="AZ59">
        <v>1</v>
      </c>
      <c r="BA59">
        <v>0</v>
      </c>
    </row>
    <row r="60" spans="1:53" x14ac:dyDescent="0.3">
      <c r="A60">
        <v>55</v>
      </c>
      <c r="B60">
        <v>310600011348</v>
      </c>
      <c r="C60">
        <v>90.318181818181799</v>
      </c>
      <c r="D60">
        <v>2.33</v>
      </c>
      <c r="E60">
        <v>0</v>
      </c>
      <c r="F60">
        <v>310600010000</v>
      </c>
      <c r="G60" t="s">
        <v>211</v>
      </c>
      <c r="H60" t="s">
        <v>224</v>
      </c>
      <c r="I60">
        <v>42</v>
      </c>
      <c r="J60">
        <v>80</v>
      </c>
      <c r="K60">
        <v>0</v>
      </c>
      <c r="L60">
        <v>16</v>
      </c>
      <c r="M60">
        <v>0</v>
      </c>
      <c r="N60">
        <v>2</v>
      </c>
      <c r="O60">
        <v>98</v>
      </c>
      <c r="P60">
        <v>0</v>
      </c>
      <c r="Q60">
        <v>0</v>
      </c>
      <c r="R60">
        <v>0</v>
      </c>
      <c r="S60">
        <v>20</v>
      </c>
      <c r="T60">
        <v>43</v>
      </c>
      <c r="U60">
        <v>57</v>
      </c>
      <c r="V60">
        <v>528</v>
      </c>
      <c r="W60">
        <v>81</v>
      </c>
      <c r="X60">
        <v>31060001</v>
      </c>
      <c r="Y60" t="s">
        <v>225</v>
      </c>
      <c r="Z60" t="s">
        <v>226</v>
      </c>
      <c r="AA60" t="s">
        <v>56</v>
      </c>
      <c r="AB60">
        <v>2127810524</v>
      </c>
      <c r="AC60" s="1" t="s">
        <v>1106</v>
      </c>
      <c r="AD60">
        <v>48</v>
      </c>
      <c r="AE60">
        <v>0</v>
      </c>
      <c r="AF60">
        <v>0</v>
      </c>
      <c r="AG60">
        <v>21</v>
      </c>
      <c r="AH60">
        <v>44</v>
      </c>
      <c r="AI60">
        <v>5</v>
      </c>
      <c r="AJ60">
        <v>10</v>
      </c>
      <c r="AK60">
        <v>13</v>
      </c>
      <c r="AL60">
        <v>27</v>
      </c>
      <c r="AM60">
        <v>169</v>
      </c>
      <c r="AN60">
        <v>15</v>
      </c>
      <c r="AO60">
        <v>223</v>
      </c>
      <c r="AP60">
        <v>76</v>
      </c>
      <c r="AQ60">
        <v>34</v>
      </c>
      <c r="AR60">
        <v>11</v>
      </c>
      <c r="AS60">
        <v>10</v>
      </c>
      <c r="AT60">
        <v>5</v>
      </c>
      <c r="AU60">
        <v>0</v>
      </c>
      <c r="AV60">
        <v>0</v>
      </c>
      <c r="AW60">
        <v>0</v>
      </c>
      <c r="AX60">
        <v>3</v>
      </c>
      <c r="AY60">
        <v>0</v>
      </c>
      <c r="AZ60">
        <v>1</v>
      </c>
      <c r="BA60">
        <v>0</v>
      </c>
    </row>
    <row r="61" spans="1:53" x14ac:dyDescent="0.3">
      <c r="A61">
        <v>56</v>
      </c>
      <c r="B61">
        <v>310600011463</v>
      </c>
      <c r="C61">
        <v>80.826086956521706</v>
      </c>
      <c r="D61">
        <v>1.83</v>
      </c>
      <c r="E61">
        <v>0</v>
      </c>
      <c r="F61">
        <v>310600010000</v>
      </c>
      <c r="G61" t="s">
        <v>211</v>
      </c>
      <c r="H61" t="s">
        <v>227</v>
      </c>
      <c r="I61">
        <v>53</v>
      </c>
      <c r="J61">
        <v>86</v>
      </c>
      <c r="K61">
        <v>3</v>
      </c>
      <c r="L61">
        <v>32</v>
      </c>
      <c r="M61">
        <v>0</v>
      </c>
      <c r="N61">
        <v>14</v>
      </c>
      <c r="O61">
        <v>83</v>
      </c>
      <c r="P61">
        <v>2</v>
      </c>
      <c r="Q61">
        <v>1</v>
      </c>
      <c r="R61">
        <v>0</v>
      </c>
      <c r="S61">
        <v>22</v>
      </c>
      <c r="T61">
        <v>39</v>
      </c>
      <c r="U61">
        <v>61</v>
      </c>
      <c r="V61">
        <v>481</v>
      </c>
      <c r="W61">
        <v>90</v>
      </c>
      <c r="X61">
        <v>31060001</v>
      </c>
      <c r="Y61" t="s">
        <v>228</v>
      </c>
      <c r="Z61" t="s">
        <v>229</v>
      </c>
      <c r="AA61" t="s">
        <v>56</v>
      </c>
      <c r="AB61">
        <v>2129271841</v>
      </c>
      <c r="AC61" s="1" t="s">
        <v>78</v>
      </c>
      <c r="AD61">
        <v>31</v>
      </c>
      <c r="AE61">
        <v>0</v>
      </c>
      <c r="AF61">
        <v>0</v>
      </c>
      <c r="AG61">
        <v>7</v>
      </c>
      <c r="AH61">
        <v>23</v>
      </c>
      <c r="AI61">
        <v>5</v>
      </c>
      <c r="AJ61">
        <v>16</v>
      </c>
      <c r="AK61">
        <v>14</v>
      </c>
      <c r="AL61">
        <v>45</v>
      </c>
      <c r="AM61">
        <v>122</v>
      </c>
      <c r="AN61">
        <v>16</v>
      </c>
      <c r="AO61">
        <v>138</v>
      </c>
      <c r="AP61">
        <v>22</v>
      </c>
      <c r="AQ61">
        <v>16</v>
      </c>
      <c r="AR61">
        <v>50</v>
      </c>
      <c r="AS61">
        <v>27</v>
      </c>
      <c r="AT61">
        <v>1</v>
      </c>
      <c r="AU61">
        <v>1</v>
      </c>
      <c r="AV61">
        <v>0</v>
      </c>
      <c r="AW61">
        <v>0</v>
      </c>
      <c r="AX61">
        <v>5</v>
      </c>
      <c r="AY61">
        <v>0</v>
      </c>
      <c r="AZ61">
        <v>1</v>
      </c>
      <c r="BA61">
        <v>0</v>
      </c>
    </row>
    <row r="62" spans="1:53" x14ac:dyDescent="0.3">
      <c r="A62">
        <v>57</v>
      </c>
      <c r="B62">
        <v>310600011468</v>
      </c>
      <c r="C62">
        <v>78.105263157894697</v>
      </c>
      <c r="D62">
        <v>2.58</v>
      </c>
      <c r="E62">
        <v>0</v>
      </c>
      <c r="F62">
        <v>310600010000</v>
      </c>
      <c r="G62" t="s">
        <v>211</v>
      </c>
      <c r="H62" t="s">
        <v>230</v>
      </c>
      <c r="I62">
        <v>27</v>
      </c>
      <c r="J62">
        <v>89</v>
      </c>
      <c r="K62">
        <v>3</v>
      </c>
      <c r="L62">
        <v>26</v>
      </c>
      <c r="M62">
        <v>0</v>
      </c>
      <c r="N62">
        <v>18</v>
      </c>
      <c r="O62">
        <v>78</v>
      </c>
      <c r="P62">
        <v>1</v>
      </c>
      <c r="Q62">
        <v>1</v>
      </c>
      <c r="R62">
        <v>1</v>
      </c>
      <c r="S62">
        <v>18</v>
      </c>
      <c r="T62">
        <v>46</v>
      </c>
      <c r="U62">
        <v>54</v>
      </c>
      <c r="V62">
        <v>584</v>
      </c>
      <c r="W62">
        <v>93</v>
      </c>
      <c r="X62">
        <v>31060001</v>
      </c>
      <c r="Y62" t="s">
        <v>231</v>
      </c>
      <c r="Z62" t="s">
        <v>229</v>
      </c>
      <c r="AA62" t="s">
        <v>56</v>
      </c>
      <c r="AB62">
        <v>2129271841</v>
      </c>
      <c r="AC62" s="1" t="s">
        <v>78</v>
      </c>
      <c r="AD62">
        <v>32</v>
      </c>
      <c r="AE62">
        <v>0</v>
      </c>
      <c r="AF62">
        <v>0</v>
      </c>
      <c r="AG62">
        <v>8</v>
      </c>
      <c r="AH62">
        <v>25</v>
      </c>
      <c r="AI62">
        <v>6</v>
      </c>
      <c r="AJ62">
        <v>19</v>
      </c>
      <c r="AK62">
        <v>17</v>
      </c>
      <c r="AL62">
        <v>53</v>
      </c>
      <c r="AM62">
        <v>121</v>
      </c>
      <c r="AN62">
        <v>18</v>
      </c>
      <c r="AO62">
        <v>163</v>
      </c>
      <c r="AP62">
        <v>27</v>
      </c>
      <c r="AQ62">
        <v>17</v>
      </c>
      <c r="AR62">
        <v>50</v>
      </c>
      <c r="AS62">
        <v>38</v>
      </c>
      <c r="AT62">
        <v>4</v>
      </c>
      <c r="AU62">
        <v>1</v>
      </c>
      <c r="AV62">
        <v>0</v>
      </c>
      <c r="AW62">
        <v>0</v>
      </c>
      <c r="AX62">
        <v>4</v>
      </c>
      <c r="AY62">
        <v>0</v>
      </c>
      <c r="AZ62">
        <v>2</v>
      </c>
      <c r="BA62">
        <v>0</v>
      </c>
    </row>
    <row r="63" spans="1:53" x14ac:dyDescent="0.3">
      <c r="A63">
        <v>58</v>
      </c>
      <c r="B63">
        <v>310600011540</v>
      </c>
      <c r="C63">
        <v>82.964285714285694</v>
      </c>
      <c r="D63">
        <v>2.2999999999999998</v>
      </c>
      <c r="E63">
        <v>0</v>
      </c>
      <c r="F63">
        <v>310600010000</v>
      </c>
      <c r="G63" t="s">
        <v>211</v>
      </c>
      <c r="H63" t="s">
        <v>232</v>
      </c>
      <c r="I63">
        <v>209</v>
      </c>
      <c r="J63">
        <v>76</v>
      </c>
      <c r="K63">
        <v>4</v>
      </c>
      <c r="L63">
        <v>6</v>
      </c>
      <c r="M63">
        <v>0</v>
      </c>
      <c r="N63">
        <v>32</v>
      </c>
      <c r="O63">
        <v>61</v>
      </c>
      <c r="P63">
        <v>5</v>
      </c>
      <c r="Q63">
        <v>1</v>
      </c>
      <c r="R63">
        <v>1</v>
      </c>
      <c r="S63">
        <v>10</v>
      </c>
      <c r="T63">
        <v>50</v>
      </c>
      <c r="U63">
        <v>50</v>
      </c>
      <c r="V63">
        <v>1100</v>
      </c>
      <c r="W63">
        <v>80</v>
      </c>
      <c r="X63">
        <v>31060001</v>
      </c>
      <c r="Y63" t="s">
        <v>233</v>
      </c>
      <c r="Z63" t="s">
        <v>234</v>
      </c>
      <c r="AA63" t="s">
        <v>56</v>
      </c>
      <c r="AB63">
        <v>2129260113</v>
      </c>
      <c r="AC63" s="1" t="s">
        <v>78</v>
      </c>
      <c r="AD63">
        <v>66</v>
      </c>
      <c r="AE63">
        <v>0</v>
      </c>
      <c r="AF63">
        <v>0</v>
      </c>
      <c r="AG63">
        <v>15</v>
      </c>
      <c r="AH63">
        <v>23</v>
      </c>
      <c r="AI63">
        <v>8</v>
      </c>
      <c r="AJ63">
        <v>12</v>
      </c>
      <c r="AK63">
        <v>33</v>
      </c>
      <c r="AL63">
        <v>50</v>
      </c>
      <c r="AM63">
        <v>255</v>
      </c>
      <c r="AN63">
        <v>15</v>
      </c>
      <c r="AO63">
        <v>315</v>
      </c>
      <c r="AP63">
        <v>48</v>
      </c>
      <c r="AQ63">
        <v>15</v>
      </c>
      <c r="AR63">
        <v>22</v>
      </c>
      <c r="AS63">
        <v>16</v>
      </c>
      <c r="AT63">
        <v>8</v>
      </c>
      <c r="AU63">
        <v>0</v>
      </c>
      <c r="AV63">
        <v>0</v>
      </c>
      <c r="AW63">
        <v>0</v>
      </c>
      <c r="AX63">
        <v>5</v>
      </c>
      <c r="AY63">
        <v>0</v>
      </c>
      <c r="AZ63">
        <v>1</v>
      </c>
      <c r="BA63">
        <v>0</v>
      </c>
    </row>
    <row r="64" spans="1:53" x14ac:dyDescent="0.3">
      <c r="A64">
        <v>59</v>
      </c>
      <c r="B64">
        <v>320700010029</v>
      </c>
      <c r="C64">
        <v>82.710526315789394</v>
      </c>
      <c r="D64">
        <v>3</v>
      </c>
      <c r="E64">
        <v>1</v>
      </c>
      <c r="F64">
        <v>320700010000</v>
      </c>
      <c r="G64" t="s">
        <v>235</v>
      </c>
      <c r="H64" t="s">
        <v>236</v>
      </c>
      <c r="I64">
        <v>6</v>
      </c>
      <c r="J64">
        <v>95</v>
      </c>
      <c r="K64">
        <v>4</v>
      </c>
      <c r="L64">
        <v>17</v>
      </c>
      <c r="M64">
        <v>0</v>
      </c>
      <c r="N64">
        <v>32</v>
      </c>
      <c r="O64">
        <v>64</v>
      </c>
      <c r="P64">
        <v>2</v>
      </c>
      <c r="Q64">
        <v>0</v>
      </c>
      <c r="R64">
        <v>1</v>
      </c>
      <c r="S64">
        <v>26</v>
      </c>
      <c r="T64">
        <v>49</v>
      </c>
      <c r="U64">
        <v>51</v>
      </c>
      <c r="V64">
        <v>689</v>
      </c>
      <c r="W64">
        <v>99</v>
      </c>
      <c r="X64">
        <v>32070001</v>
      </c>
      <c r="Y64" t="s">
        <v>237</v>
      </c>
      <c r="Z64" t="s">
        <v>238</v>
      </c>
      <c r="AA64" t="s">
        <v>239</v>
      </c>
      <c r="AB64">
        <v>7182923785</v>
      </c>
      <c r="AC64" s="1" t="s">
        <v>57</v>
      </c>
      <c r="AD64">
        <v>52</v>
      </c>
      <c r="AE64">
        <v>0</v>
      </c>
      <c r="AF64">
        <v>0</v>
      </c>
      <c r="AG64">
        <v>3</v>
      </c>
      <c r="AH64">
        <v>6</v>
      </c>
      <c r="AI64">
        <v>19</v>
      </c>
      <c r="AJ64">
        <v>37</v>
      </c>
      <c r="AK64">
        <v>16</v>
      </c>
      <c r="AL64">
        <v>31</v>
      </c>
      <c r="AM64">
        <v>120</v>
      </c>
      <c r="AN64">
        <v>4</v>
      </c>
      <c r="AO64">
        <v>160</v>
      </c>
      <c r="AP64">
        <v>15</v>
      </c>
      <c r="AQ64">
        <v>9</v>
      </c>
      <c r="AR64">
        <v>13</v>
      </c>
      <c r="AS64">
        <v>14</v>
      </c>
      <c r="AT64">
        <v>8</v>
      </c>
      <c r="AU64">
        <v>0</v>
      </c>
      <c r="AV64">
        <v>0</v>
      </c>
      <c r="AW64">
        <v>0</v>
      </c>
      <c r="AX64">
        <v>2</v>
      </c>
      <c r="AY64">
        <v>0</v>
      </c>
      <c r="AZ64">
        <v>1</v>
      </c>
      <c r="BA64">
        <v>0</v>
      </c>
    </row>
    <row r="65" spans="1:53" x14ac:dyDescent="0.3">
      <c r="A65">
        <v>60</v>
      </c>
      <c r="B65">
        <v>320700010296</v>
      </c>
      <c r="C65">
        <v>80.428571428571402</v>
      </c>
      <c r="D65">
        <v>3.17</v>
      </c>
      <c r="E65">
        <v>1</v>
      </c>
      <c r="F65">
        <v>320700010000</v>
      </c>
      <c r="G65" t="s">
        <v>235</v>
      </c>
      <c r="H65" t="s">
        <v>240</v>
      </c>
      <c r="I65">
        <v>6</v>
      </c>
      <c r="J65">
        <v>86</v>
      </c>
      <c r="K65">
        <v>1</v>
      </c>
      <c r="L65">
        <v>12</v>
      </c>
      <c r="M65">
        <v>1</v>
      </c>
      <c r="N65">
        <v>37</v>
      </c>
      <c r="O65">
        <v>61</v>
      </c>
      <c r="P65">
        <v>1</v>
      </c>
      <c r="Q65">
        <v>0</v>
      </c>
      <c r="R65">
        <v>0</v>
      </c>
      <c r="S65">
        <v>27</v>
      </c>
      <c r="T65">
        <v>54</v>
      </c>
      <c r="U65">
        <v>46</v>
      </c>
      <c r="V65">
        <v>327</v>
      </c>
      <c r="W65">
        <v>87</v>
      </c>
      <c r="X65">
        <v>32070001</v>
      </c>
      <c r="Y65" t="s">
        <v>241</v>
      </c>
      <c r="Z65" t="s">
        <v>242</v>
      </c>
      <c r="AA65" t="s">
        <v>239</v>
      </c>
      <c r="AB65">
        <v>7184010059</v>
      </c>
      <c r="AC65" s="1" t="s">
        <v>243</v>
      </c>
      <c r="AD65">
        <v>31</v>
      </c>
      <c r="AE65">
        <v>1</v>
      </c>
      <c r="AF65">
        <v>3</v>
      </c>
      <c r="AG65">
        <v>10</v>
      </c>
      <c r="AH65">
        <v>32</v>
      </c>
      <c r="AI65">
        <v>6</v>
      </c>
      <c r="AJ65">
        <v>19</v>
      </c>
      <c r="AK65">
        <v>11</v>
      </c>
      <c r="AL65">
        <v>35</v>
      </c>
      <c r="AM65">
        <v>86</v>
      </c>
      <c r="AN65">
        <v>27</v>
      </c>
      <c r="AO65">
        <v>106</v>
      </c>
      <c r="AP65">
        <v>40</v>
      </c>
      <c r="AQ65">
        <v>38</v>
      </c>
      <c r="AR65">
        <v>29</v>
      </c>
      <c r="AS65">
        <v>21</v>
      </c>
      <c r="AT65">
        <v>3</v>
      </c>
      <c r="AU65">
        <v>0</v>
      </c>
      <c r="AV65">
        <v>0</v>
      </c>
      <c r="AW65">
        <v>0</v>
      </c>
      <c r="AX65">
        <v>1</v>
      </c>
      <c r="AY65">
        <v>0</v>
      </c>
      <c r="AZ65">
        <v>1</v>
      </c>
      <c r="BA65">
        <v>0</v>
      </c>
    </row>
    <row r="66" spans="1:53" x14ac:dyDescent="0.3">
      <c r="A66">
        <v>61</v>
      </c>
      <c r="B66">
        <v>320700010298</v>
      </c>
      <c r="C66">
        <v>72.599999999999994</v>
      </c>
      <c r="D66">
        <v>3</v>
      </c>
      <c r="E66">
        <v>1</v>
      </c>
      <c r="F66">
        <v>320700010000</v>
      </c>
      <c r="G66" t="s">
        <v>235</v>
      </c>
      <c r="H66" t="s">
        <v>244</v>
      </c>
      <c r="I66">
        <v>6</v>
      </c>
      <c r="J66">
        <v>86</v>
      </c>
      <c r="K66">
        <v>1</v>
      </c>
      <c r="L66">
        <v>30</v>
      </c>
      <c r="M66">
        <v>0</v>
      </c>
      <c r="N66">
        <v>24</v>
      </c>
      <c r="O66">
        <v>75</v>
      </c>
      <c r="P66">
        <v>0</v>
      </c>
      <c r="Q66">
        <v>0</v>
      </c>
      <c r="R66">
        <v>0</v>
      </c>
      <c r="S66">
        <v>26</v>
      </c>
      <c r="T66">
        <v>51</v>
      </c>
      <c r="U66">
        <v>49</v>
      </c>
      <c r="V66">
        <v>307</v>
      </c>
      <c r="W66">
        <v>87</v>
      </c>
      <c r="X66">
        <v>32070001</v>
      </c>
      <c r="Y66" t="s">
        <v>245</v>
      </c>
      <c r="Z66" t="s">
        <v>242</v>
      </c>
      <c r="AA66" t="s">
        <v>239</v>
      </c>
      <c r="AB66">
        <v>7186658866</v>
      </c>
      <c r="AC66" s="1" t="s">
        <v>61</v>
      </c>
      <c r="AD66">
        <v>24</v>
      </c>
      <c r="AE66">
        <v>0</v>
      </c>
      <c r="AF66">
        <v>0</v>
      </c>
      <c r="AG66">
        <v>2</v>
      </c>
      <c r="AH66">
        <v>8</v>
      </c>
      <c r="AI66">
        <v>10</v>
      </c>
      <c r="AJ66">
        <v>42</v>
      </c>
      <c r="AK66">
        <v>4</v>
      </c>
      <c r="AL66">
        <v>17</v>
      </c>
      <c r="AM66">
        <v>35</v>
      </c>
      <c r="AN66">
        <v>9</v>
      </c>
      <c r="AO66">
        <v>50</v>
      </c>
      <c r="AP66">
        <v>4</v>
      </c>
      <c r="AQ66">
        <v>8</v>
      </c>
      <c r="AR66">
        <v>67</v>
      </c>
      <c r="AS66">
        <v>30</v>
      </c>
      <c r="AT66">
        <v>2</v>
      </c>
      <c r="AU66">
        <v>0</v>
      </c>
      <c r="AV66">
        <v>0</v>
      </c>
      <c r="AW66">
        <v>0</v>
      </c>
      <c r="AX66">
        <v>1</v>
      </c>
      <c r="AY66">
        <v>1</v>
      </c>
      <c r="AZ66">
        <v>1</v>
      </c>
      <c r="BA66">
        <v>0</v>
      </c>
    </row>
    <row r="67" spans="1:53" x14ac:dyDescent="0.3">
      <c r="A67">
        <v>62</v>
      </c>
      <c r="B67">
        <v>320700011221</v>
      </c>
      <c r="C67">
        <v>87.521739130434696</v>
      </c>
      <c r="D67">
        <v>2.41</v>
      </c>
      <c r="E67">
        <v>0</v>
      </c>
      <c r="F67">
        <v>320700010000</v>
      </c>
      <c r="G67" t="s">
        <v>235</v>
      </c>
      <c r="H67" t="s">
        <v>246</v>
      </c>
      <c r="I67">
        <v>53</v>
      </c>
      <c r="J67">
        <v>92</v>
      </c>
      <c r="K67">
        <v>4</v>
      </c>
      <c r="L67">
        <v>6</v>
      </c>
      <c r="M67">
        <v>0</v>
      </c>
      <c r="N67">
        <v>26</v>
      </c>
      <c r="O67">
        <v>72</v>
      </c>
      <c r="P67">
        <v>1</v>
      </c>
      <c r="Q67">
        <v>1</v>
      </c>
      <c r="R67">
        <v>0</v>
      </c>
      <c r="S67">
        <v>24</v>
      </c>
      <c r="T67">
        <v>51</v>
      </c>
      <c r="U67">
        <v>49</v>
      </c>
      <c r="V67">
        <v>619</v>
      </c>
      <c r="W67">
        <v>96</v>
      </c>
      <c r="X67">
        <v>32070001</v>
      </c>
      <c r="Y67" t="s">
        <v>247</v>
      </c>
      <c r="Z67" t="s">
        <v>248</v>
      </c>
      <c r="AA67" t="s">
        <v>239</v>
      </c>
      <c r="AB67">
        <v>7182922211</v>
      </c>
      <c r="AC67" s="1" t="s">
        <v>150</v>
      </c>
      <c r="AD67">
        <v>45</v>
      </c>
      <c r="AE67">
        <v>1</v>
      </c>
      <c r="AF67">
        <v>2</v>
      </c>
      <c r="AG67">
        <v>29</v>
      </c>
      <c r="AH67">
        <v>64</v>
      </c>
      <c r="AI67">
        <v>12</v>
      </c>
      <c r="AJ67">
        <v>27</v>
      </c>
      <c r="AK67">
        <v>11</v>
      </c>
      <c r="AL67">
        <v>24</v>
      </c>
      <c r="AM67">
        <v>255</v>
      </c>
      <c r="AN67">
        <v>29</v>
      </c>
      <c r="AO67">
        <v>312</v>
      </c>
      <c r="AP67">
        <v>101</v>
      </c>
      <c r="AQ67">
        <v>32</v>
      </c>
      <c r="AR67">
        <v>18</v>
      </c>
      <c r="AS67">
        <v>21</v>
      </c>
      <c r="AT67">
        <v>6</v>
      </c>
      <c r="AU67">
        <v>0</v>
      </c>
      <c r="AV67">
        <v>0</v>
      </c>
      <c r="AW67">
        <v>0</v>
      </c>
      <c r="AX67">
        <v>4</v>
      </c>
      <c r="AY67">
        <v>0</v>
      </c>
      <c r="AZ67">
        <v>1</v>
      </c>
      <c r="BA67">
        <v>0</v>
      </c>
    </row>
    <row r="68" spans="1:53" x14ac:dyDescent="0.3">
      <c r="A68">
        <v>63</v>
      </c>
      <c r="B68">
        <v>320700011500</v>
      </c>
      <c r="C68">
        <v>77.142857142857096</v>
      </c>
      <c r="D68">
        <v>2.04</v>
      </c>
      <c r="E68">
        <v>0</v>
      </c>
      <c r="F68">
        <v>320700010000</v>
      </c>
      <c r="G68" t="s">
        <v>235</v>
      </c>
      <c r="H68" t="s">
        <v>249</v>
      </c>
      <c r="I68">
        <v>73</v>
      </c>
      <c r="J68">
        <v>74</v>
      </c>
      <c r="K68">
        <v>4</v>
      </c>
      <c r="L68">
        <v>7</v>
      </c>
      <c r="M68">
        <v>0</v>
      </c>
      <c r="N68">
        <v>21</v>
      </c>
      <c r="O68">
        <v>73</v>
      </c>
      <c r="P68">
        <v>4</v>
      </c>
      <c r="Q68">
        <v>1</v>
      </c>
      <c r="R68">
        <v>1</v>
      </c>
      <c r="S68">
        <v>16</v>
      </c>
      <c r="T68">
        <v>53</v>
      </c>
      <c r="U68">
        <v>47</v>
      </c>
      <c r="V68">
        <v>416</v>
      </c>
      <c r="W68">
        <v>78</v>
      </c>
      <c r="X68">
        <v>32070001</v>
      </c>
      <c r="Y68" t="s">
        <v>250</v>
      </c>
      <c r="Z68" t="s">
        <v>251</v>
      </c>
      <c r="AA68" t="s">
        <v>239</v>
      </c>
      <c r="AB68">
        <v>7185184333</v>
      </c>
      <c r="AC68" s="1" t="s">
        <v>1106</v>
      </c>
      <c r="AD68">
        <v>35</v>
      </c>
      <c r="AE68">
        <v>1</v>
      </c>
      <c r="AF68">
        <v>3</v>
      </c>
      <c r="AG68">
        <v>6</v>
      </c>
      <c r="AH68">
        <v>17</v>
      </c>
      <c r="AI68">
        <v>3</v>
      </c>
      <c r="AJ68">
        <v>9</v>
      </c>
      <c r="AK68">
        <v>16</v>
      </c>
      <c r="AL68">
        <v>46</v>
      </c>
      <c r="AM68">
        <v>165</v>
      </c>
      <c r="AN68">
        <v>13</v>
      </c>
      <c r="AO68">
        <v>206</v>
      </c>
      <c r="AP68">
        <v>34</v>
      </c>
      <c r="AQ68">
        <v>17</v>
      </c>
      <c r="AR68">
        <v>0</v>
      </c>
      <c r="AS68">
        <v>9</v>
      </c>
      <c r="AT68">
        <v>3</v>
      </c>
      <c r="AU68">
        <v>0</v>
      </c>
      <c r="AV68">
        <v>0</v>
      </c>
      <c r="AW68">
        <v>0</v>
      </c>
      <c r="AX68">
        <v>2</v>
      </c>
      <c r="AY68">
        <v>0</v>
      </c>
      <c r="AZ68">
        <v>1</v>
      </c>
      <c r="BA68">
        <v>0</v>
      </c>
    </row>
    <row r="69" spans="1:53" x14ac:dyDescent="0.3">
      <c r="A69">
        <v>64</v>
      </c>
      <c r="B69">
        <v>320700011527</v>
      </c>
      <c r="C69">
        <v>79.538461538461505</v>
      </c>
      <c r="D69">
        <v>1.91</v>
      </c>
      <c r="E69">
        <v>0</v>
      </c>
      <c r="F69">
        <v>320700010000</v>
      </c>
      <c r="G69" t="s">
        <v>235</v>
      </c>
      <c r="H69" t="s">
        <v>252</v>
      </c>
      <c r="I69">
        <v>108</v>
      </c>
      <c r="J69">
        <v>86</v>
      </c>
      <c r="K69">
        <v>6</v>
      </c>
      <c r="L69">
        <v>15</v>
      </c>
      <c r="M69">
        <v>0</v>
      </c>
      <c r="N69">
        <v>35</v>
      </c>
      <c r="O69">
        <v>61</v>
      </c>
      <c r="P69">
        <v>2</v>
      </c>
      <c r="Q69">
        <v>1</v>
      </c>
      <c r="R69">
        <v>1</v>
      </c>
      <c r="S69">
        <v>23</v>
      </c>
      <c r="T69">
        <v>41</v>
      </c>
      <c r="U69">
        <v>59</v>
      </c>
      <c r="V69">
        <v>476</v>
      </c>
      <c r="W69">
        <v>92</v>
      </c>
      <c r="X69">
        <v>32070001</v>
      </c>
      <c r="Y69" t="s">
        <v>253</v>
      </c>
      <c r="Z69" t="s">
        <v>254</v>
      </c>
      <c r="AA69" t="s">
        <v>239</v>
      </c>
      <c r="AB69">
        <v>7182927171</v>
      </c>
      <c r="AC69" s="1" t="s">
        <v>78</v>
      </c>
      <c r="AD69">
        <v>37</v>
      </c>
      <c r="AE69">
        <v>2</v>
      </c>
      <c r="AF69">
        <v>5</v>
      </c>
      <c r="AG69">
        <v>8</v>
      </c>
      <c r="AH69">
        <v>22</v>
      </c>
      <c r="AI69">
        <v>14</v>
      </c>
      <c r="AJ69">
        <v>38</v>
      </c>
      <c r="AK69">
        <v>2</v>
      </c>
      <c r="AL69">
        <v>5</v>
      </c>
      <c r="AM69">
        <v>137</v>
      </c>
      <c r="AN69">
        <v>26</v>
      </c>
      <c r="AO69">
        <v>173</v>
      </c>
      <c r="AP69">
        <v>40</v>
      </c>
      <c r="AQ69">
        <v>23</v>
      </c>
      <c r="AR69">
        <v>14</v>
      </c>
      <c r="AS69">
        <v>14</v>
      </c>
      <c r="AT69">
        <v>5</v>
      </c>
      <c r="AU69">
        <v>0</v>
      </c>
      <c r="AV69">
        <v>0</v>
      </c>
      <c r="AW69">
        <v>0</v>
      </c>
      <c r="AX69">
        <v>3</v>
      </c>
      <c r="AY69">
        <v>0</v>
      </c>
      <c r="AZ69">
        <v>1</v>
      </c>
      <c r="BA69">
        <v>0</v>
      </c>
    </row>
    <row r="70" spans="1:53" x14ac:dyDescent="0.3">
      <c r="A70">
        <v>65</v>
      </c>
      <c r="B70">
        <v>320700011551</v>
      </c>
      <c r="C70">
        <v>80.707317073170699</v>
      </c>
      <c r="D70">
        <v>2.15</v>
      </c>
      <c r="E70">
        <v>0</v>
      </c>
      <c r="F70">
        <v>320700010000</v>
      </c>
      <c r="G70" t="s">
        <v>235</v>
      </c>
      <c r="H70" t="s">
        <v>255</v>
      </c>
      <c r="I70">
        <v>32</v>
      </c>
      <c r="J70">
        <v>89</v>
      </c>
      <c r="K70">
        <v>3</v>
      </c>
      <c r="L70">
        <v>14</v>
      </c>
      <c r="M70">
        <v>0</v>
      </c>
      <c r="N70">
        <v>29</v>
      </c>
      <c r="O70">
        <v>68</v>
      </c>
      <c r="P70">
        <v>1</v>
      </c>
      <c r="Q70">
        <v>1</v>
      </c>
      <c r="R70">
        <v>0</v>
      </c>
      <c r="S70">
        <v>23</v>
      </c>
      <c r="T70">
        <v>54</v>
      </c>
      <c r="U70">
        <v>46</v>
      </c>
      <c r="V70">
        <v>533</v>
      </c>
      <c r="W70">
        <v>92</v>
      </c>
      <c r="X70">
        <v>32070001</v>
      </c>
      <c r="Y70" t="s">
        <v>256</v>
      </c>
      <c r="Z70" t="s">
        <v>257</v>
      </c>
      <c r="AA70" t="s">
        <v>239</v>
      </c>
      <c r="AB70">
        <v>7184014891</v>
      </c>
      <c r="AC70" s="1" t="s">
        <v>258</v>
      </c>
      <c r="AD70">
        <v>44</v>
      </c>
      <c r="AE70">
        <v>1</v>
      </c>
      <c r="AF70">
        <v>2</v>
      </c>
      <c r="AG70">
        <v>16</v>
      </c>
      <c r="AH70">
        <v>36</v>
      </c>
      <c r="AI70">
        <v>20</v>
      </c>
      <c r="AJ70">
        <v>45</v>
      </c>
      <c r="AK70">
        <v>8</v>
      </c>
      <c r="AL70">
        <v>18</v>
      </c>
      <c r="AM70">
        <v>197</v>
      </c>
      <c r="AN70">
        <v>24</v>
      </c>
      <c r="AO70">
        <v>239</v>
      </c>
      <c r="AP70">
        <v>62</v>
      </c>
      <c r="AQ70">
        <v>26</v>
      </c>
      <c r="AR70">
        <v>48</v>
      </c>
      <c r="AS70">
        <v>33</v>
      </c>
      <c r="AT70">
        <v>2</v>
      </c>
      <c r="AU70">
        <v>0</v>
      </c>
      <c r="AV70">
        <v>0</v>
      </c>
      <c r="AW70">
        <v>0</v>
      </c>
      <c r="AX70">
        <v>2</v>
      </c>
      <c r="AY70">
        <v>0</v>
      </c>
      <c r="AZ70">
        <v>1</v>
      </c>
      <c r="BA70">
        <v>0</v>
      </c>
    </row>
    <row r="71" spans="1:53" x14ac:dyDescent="0.3">
      <c r="A71">
        <v>66</v>
      </c>
      <c r="B71">
        <v>320700011670</v>
      </c>
      <c r="C71">
        <v>83.629629629629605</v>
      </c>
      <c r="D71">
        <v>2.0099999999999998</v>
      </c>
      <c r="E71">
        <v>0</v>
      </c>
      <c r="F71">
        <v>320700010000</v>
      </c>
      <c r="G71" t="s">
        <v>235</v>
      </c>
      <c r="H71" t="s">
        <v>259</v>
      </c>
      <c r="I71">
        <v>64</v>
      </c>
      <c r="J71">
        <v>85</v>
      </c>
      <c r="K71">
        <v>4</v>
      </c>
      <c r="L71">
        <v>12</v>
      </c>
      <c r="M71">
        <v>1</v>
      </c>
      <c r="N71">
        <v>35</v>
      </c>
      <c r="O71">
        <v>60</v>
      </c>
      <c r="P71">
        <v>3</v>
      </c>
      <c r="Q71">
        <v>1</v>
      </c>
      <c r="R71">
        <v>0</v>
      </c>
      <c r="S71">
        <v>20</v>
      </c>
      <c r="T71">
        <v>67</v>
      </c>
      <c r="U71">
        <v>33</v>
      </c>
      <c r="V71">
        <v>515</v>
      </c>
      <c r="W71">
        <v>88</v>
      </c>
      <c r="X71">
        <v>32070001</v>
      </c>
      <c r="Y71" t="s">
        <v>260</v>
      </c>
      <c r="Z71" t="s">
        <v>261</v>
      </c>
      <c r="AA71" t="s">
        <v>239</v>
      </c>
      <c r="AB71">
        <v>7184011826</v>
      </c>
      <c r="AC71" s="1" t="s">
        <v>78</v>
      </c>
      <c r="AD71">
        <v>33</v>
      </c>
      <c r="AE71">
        <v>0</v>
      </c>
      <c r="AF71">
        <v>0</v>
      </c>
      <c r="AG71">
        <v>6</v>
      </c>
      <c r="AH71">
        <v>18</v>
      </c>
      <c r="AI71">
        <v>6</v>
      </c>
      <c r="AJ71">
        <v>18</v>
      </c>
      <c r="AK71">
        <v>13</v>
      </c>
      <c r="AL71">
        <v>39</v>
      </c>
      <c r="AM71">
        <v>112</v>
      </c>
      <c r="AN71">
        <v>15</v>
      </c>
      <c r="AO71">
        <v>170</v>
      </c>
      <c r="AP71">
        <v>26</v>
      </c>
      <c r="AQ71">
        <v>15</v>
      </c>
      <c r="AR71">
        <v>20</v>
      </c>
      <c r="AS71">
        <v>9</v>
      </c>
      <c r="AT71">
        <v>3</v>
      </c>
      <c r="AU71">
        <v>0</v>
      </c>
      <c r="AV71">
        <v>0</v>
      </c>
      <c r="AW71">
        <v>0</v>
      </c>
      <c r="AX71">
        <v>3</v>
      </c>
      <c r="AY71">
        <v>0</v>
      </c>
      <c r="AZ71">
        <v>1</v>
      </c>
      <c r="BA71">
        <v>0</v>
      </c>
    </row>
    <row r="72" spans="1:53" x14ac:dyDescent="0.3">
      <c r="A72">
        <v>67</v>
      </c>
      <c r="B72">
        <v>320800010125</v>
      </c>
      <c r="C72">
        <v>84.521739130434696</v>
      </c>
      <c r="D72">
        <v>3.27</v>
      </c>
      <c r="E72">
        <v>1</v>
      </c>
      <c r="F72">
        <v>320800010000</v>
      </c>
      <c r="G72" t="s">
        <v>262</v>
      </c>
      <c r="H72" t="s">
        <v>263</v>
      </c>
      <c r="I72">
        <v>26</v>
      </c>
      <c r="J72">
        <v>93</v>
      </c>
      <c r="K72">
        <v>4</v>
      </c>
      <c r="L72">
        <v>21</v>
      </c>
      <c r="M72">
        <v>1</v>
      </c>
      <c r="N72">
        <v>12</v>
      </c>
      <c r="O72">
        <v>57</v>
      </c>
      <c r="P72">
        <v>25</v>
      </c>
      <c r="Q72">
        <v>3</v>
      </c>
      <c r="R72">
        <v>0</v>
      </c>
      <c r="S72">
        <v>21</v>
      </c>
      <c r="T72">
        <v>52</v>
      </c>
      <c r="U72">
        <v>48</v>
      </c>
      <c r="V72">
        <v>435</v>
      </c>
      <c r="W72">
        <v>97</v>
      </c>
      <c r="X72">
        <v>32080001</v>
      </c>
      <c r="Y72" t="s">
        <v>264</v>
      </c>
      <c r="Z72" t="s">
        <v>265</v>
      </c>
      <c r="AA72" t="s">
        <v>239</v>
      </c>
      <c r="AB72">
        <v>7188225186</v>
      </c>
      <c r="AC72" s="1" t="s">
        <v>155</v>
      </c>
      <c r="AD72">
        <v>30</v>
      </c>
      <c r="AE72">
        <v>0</v>
      </c>
      <c r="AF72">
        <v>0</v>
      </c>
      <c r="AG72">
        <v>3</v>
      </c>
      <c r="AH72">
        <v>10</v>
      </c>
      <c r="AI72">
        <v>2</v>
      </c>
      <c r="AJ72">
        <v>7</v>
      </c>
      <c r="AK72">
        <v>14</v>
      </c>
      <c r="AL72">
        <v>47</v>
      </c>
      <c r="AM72">
        <v>58</v>
      </c>
      <c r="AN72">
        <v>7</v>
      </c>
      <c r="AO72">
        <v>71</v>
      </c>
      <c r="AP72">
        <v>7</v>
      </c>
      <c r="AQ72">
        <v>10</v>
      </c>
      <c r="AR72">
        <v>0</v>
      </c>
      <c r="AS72">
        <v>24</v>
      </c>
      <c r="AT72">
        <v>2</v>
      </c>
      <c r="AU72">
        <v>0</v>
      </c>
      <c r="AV72">
        <v>0</v>
      </c>
      <c r="AW72">
        <v>0</v>
      </c>
      <c r="AX72">
        <v>3</v>
      </c>
      <c r="AY72">
        <v>0</v>
      </c>
      <c r="AZ72">
        <v>1</v>
      </c>
      <c r="BA72">
        <v>0</v>
      </c>
    </row>
    <row r="73" spans="1:53" x14ac:dyDescent="0.3">
      <c r="A73">
        <v>68</v>
      </c>
      <c r="B73">
        <v>320800010302</v>
      </c>
      <c r="C73">
        <v>73.102564102564102</v>
      </c>
      <c r="D73">
        <v>3.07</v>
      </c>
      <c r="E73">
        <v>1</v>
      </c>
      <c r="F73">
        <v>320800010000</v>
      </c>
      <c r="G73" t="s">
        <v>262</v>
      </c>
      <c r="H73" t="s">
        <v>266</v>
      </c>
      <c r="I73">
        <v>14</v>
      </c>
      <c r="J73">
        <v>93</v>
      </c>
      <c r="K73">
        <v>3</v>
      </c>
      <c r="L73">
        <v>23</v>
      </c>
      <c r="M73">
        <v>0</v>
      </c>
      <c r="N73">
        <v>24</v>
      </c>
      <c r="O73">
        <v>75</v>
      </c>
      <c r="P73">
        <v>1</v>
      </c>
      <c r="Q73">
        <v>1</v>
      </c>
      <c r="R73">
        <v>0</v>
      </c>
      <c r="S73">
        <v>27</v>
      </c>
      <c r="T73">
        <v>47</v>
      </c>
      <c r="U73">
        <v>53</v>
      </c>
      <c r="V73">
        <v>574</v>
      </c>
      <c r="W73">
        <v>96</v>
      </c>
      <c r="X73">
        <v>32080001</v>
      </c>
      <c r="Y73" t="s">
        <v>267</v>
      </c>
      <c r="Z73" t="s">
        <v>268</v>
      </c>
      <c r="AA73" t="s">
        <v>239</v>
      </c>
      <c r="AB73">
        <v>7182926070</v>
      </c>
      <c r="AC73" s="1" t="s">
        <v>155</v>
      </c>
      <c r="AD73">
        <v>40</v>
      </c>
      <c r="AE73">
        <v>1</v>
      </c>
      <c r="AF73">
        <v>3</v>
      </c>
      <c r="AG73">
        <v>13</v>
      </c>
      <c r="AH73">
        <v>33</v>
      </c>
      <c r="AI73">
        <v>14</v>
      </c>
      <c r="AJ73">
        <v>35</v>
      </c>
      <c r="AK73">
        <v>8</v>
      </c>
      <c r="AL73">
        <v>20</v>
      </c>
      <c r="AM73">
        <v>92</v>
      </c>
      <c r="AN73">
        <v>24</v>
      </c>
      <c r="AO73">
        <v>111</v>
      </c>
      <c r="AP73">
        <v>27</v>
      </c>
      <c r="AQ73">
        <v>24</v>
      </c>
      <c r="AR73">
        <v>57</v>
      </c>
      <c r="AS73">
        <v>45</v>
      </c>
      <c r="AT73">
        <v>9</v>
      </c>
      <c r="AU73">
        <v>0</v>
      </c>
      <c r="AV73">
        <v>0</v>
      </c>
      <c r="AW73">
        <v>0</v>
      </c>
      <c r="AX73">
        <v>3</v>
      </c>
      <c r="AY73">
        <v>0</v>
      </c>
      <c r="AZ73">
        <v>1</v>
      </c>
      <c r="BA73">
        <v>0</v>
      </c>
    </row>
    <row r="74" spans="1:53" x14ac:dyDescent="0.3">
      <c r="A74">
        <v>69</v>
      </c>
      <c r="B74">
        <v>320800010371</v>
      </c>
      <c r="C74">
        <v>81.571428571428498</v>
      </c>
      <c r="D74">
        <v>3.29</v>
      </c>
      <c r="E74">
        <v>1</v>
      </c>
      <c r="F74">
        <v>320800010000</v>
      </c>
      <c r="G74" t="s">
        <v>262</v>
      </c>
      <c r="H74" t="s">
        <v>269</v>
      </c>
      <c r="I74">
        <v>24</v>
      </c>
      <c r="J74">
        <v>65</v>
      </c>
      <c r="K74">
        <v>10</v>
      </c>
      <c r="L74">
        <v>4</v>
      </c>
      <c r="M74">
        <v>0</v>
      </c>
      <c r="N74">
        <v>14</v>
      </c>
      <c r="O74">
        <v>53</v>
      </c>
      <c r="P74">
        <v>4</v>
      </c>
      <c r="Q74">
        <v>29</v>
      </c>
      <c r="R74">
        <v>0</v>
      </c>
      <c r="S74">
        <v>24</v>
      </c>
      <c r="T74">
        <v>50</v>
      </c>
      <c r="U74">
        <v>50</v>
      </c>
      <c r="V74">
        <v>215</v>
      </c>
      <c r="W74">
        <v>74</v>
      </c>
      <c r="X74">
        <v>32080001</v>
      </c>
      <c r="Y74" t="s">
        <v>270</v>
      </c>
      <c r="Z74" t="s">
        <v>271</v>
      </c>
      <c r="AA74" t="s">
        <v>239</v>
      </c>
      <c r="AB74">
        <v>7188236042</v>
      </c>
      <c r="AC74" s="1" t="s">
        <v>155</v>
      </c>
      <c r="AD74">
        <v>17</v>
      </c>
      <c r="AE74">
        <v>0</v>
      </c>
      <c r="AF74">
        <v>0</v>
      </c>
      <c r="AG74">
        <v>3</v>
      </c>
      <c r="AH74">
        <v>18</v>
      </c>
      <c r="AI74">
        <v>5</v>
      </c>
      <c r="AJ74">
        <v>29</v>
      </c>
      <c r="AK74">
        <v>5</v>
      </c>
      <c r="AL74">
        <v>29</v>
      </c>
      <c r="AM74">
        <v>72</v>
      </c>
      <c r="AN74">
        <v>14</v>
      </c>
      <c r="AO74">
        <v>82</v>
      </c>
      <c r="AP74">
        <v>11</v>
      </c>
      <c r="AQ74">
        <v>13</v>
      </c>
      <c r="AR74">
        <v>17</v>
      </c>
      <c r="AS74">
        <v>45</v>
      </c>
      <c r="AT74">
        <v>7</v>
      </c>
      <c r="AU74">
        <v>0</v>
      </c>
      <c r="AV74">
        <v>0</v>
      </c>
      <c r="AW74">
        <v>0</v>
      </c>
      <c r="AX74">
        <v>1</v>
      </c>
      <c r="AY74">
        <v>0</v>
      </c>
      <c r="AZ74">
        <v>1</v>
      </c>
      <c r="BA74">
        <v>0</v>
      </c>
    </row>
    <row r="75" spans="1:53" x14ac:dyDescent="0.3">
      <c r="A75">
        <v>70</v>
      </c>
      <c r="B75">
        <v>320800010467</v>
      </c>
      <c r="C75">
        <v>80.3125</v>
      </c>
      <c r="D75">
        <v>3.3099999999999898</v>
      </c>
      <c r="E75">
        <v>1</v>
      </c>
      <c r="F75">
        <v>320800010000</v>
      </c>
      <c r="G75" t="s">
        <v>262</v>
      </c>
      <c r="H75" t="s">
        <v>272</v>
      </c>
      <c r="I75">
        <v>26</v>
      </c>
      <c r="J75">
        <v>65</v>
      </c>
      <c r="K75">
        <v>14</v>
      </c>
      <c r="L75">
        <v>8</v>
      </c>
      <c r="M75">
        <v>0</v>
      </c>
      <c r="N75">
        <v>11</v>
      </c>
      <c r="O75">
        <v>68</v>
      </c>
      <c r="P75">
        <v>2</v>
      </c>
      <c r="Q75">
        <v>19</v>
      </c>
      <c r="R75">
        <v>0</v>
      </c>
      <c r="S75">
        <v>33</v>
      </c>
      <c r="T75">
        <v>50</v>
      </c>
      <c r="U75">
        <v>50</v>
      </c>
      <c r="V75">
        <v>203</v>
      </c>
      <c r="W75">
        <v>79</v>
      </c>
      <c r="X75">
        <v>32080001</v>
      </c>
      <c r="Y75" t="s">
        <v>273</v>
      </c>
      <c r="Z75" t="s">
        <v>271</v>
      </c>
      <c r="AA75" t="s">
        <v>239</v>
      </c>
      <c r="AB75">
        <v>7188293254</v>
      </c>
      <c r="AC75" s="1" t="s">
        <v>155</v>
      </c>
      <c r="AD75">
        <v>20</v>
      </c>
      <c r="AE75">
        <v>1</v>
      </c>
      <c r="AF75">
        <v>5</v>
      </c>
      <c r="AG75">
        <v>5</v>
      </c>
      <c r="AH75">
        <v>25</v>
      </c>
      <c r="AI75">
        <v>6</v>
      </c>
      <c r="AJ75">
        <v>30</v>
      </c>
      <c r="AK75">
        <v>4</v>
      </c>
      <c r="AL75">
        <v>20</v>
      </c>
      <c r="AM75">
        <v>62</v>
      </c>
      <c r="AN75">
        <v>21</v>
      </c>
      <c r="AO75">
        <v>75</v>
      </c>
      <c r="AP75">
        <v>14</v>
      </c>
      <c r="AQ75">
        <v>19</v>
      </c>
      <c r="AR75">
        <v>45</v>
      </c>
      <c r="AS75">
        <v>42</v>
      </c>
      <c r="AT75">
        <v>4</v>
      </c>
      <c r="AU75">
        <v>0</v>
      </c>
      <c r="AV75">
        <v>0</v>
      </c>
      <c r="AW75">
        <v>0</v>
      </c>
      <c r="AX75">
        <v>1</v>
      </c>
      <c r="AY75">
        <v>0</v>
      </c>
      <c r="AZ75">
        <v>2</v>
      </c>
      <c r="BA75">
        <v>0</v>
      </c>
    </row>
    <row r="76" spans="1:53" x14ac:dyDescent="0.3">
      <c r="A76">
        <v>71</v>
      </c>
      <c r="B76">
        <v>320800011269</v>
      </c>
      <c r="C76">
        <v>82.4</v>
      </c>
      <c r="D76">
        <v>1.74</v>
      </c>
      <c r="E76">
        <v>0</v>
      </c>
      <c r="F76">
        <v>320800010000</v>
      </c>
      <c r="G76" t="s">
        <v>262</v>
      </c>
      <c r="H76" t="s">
        <v>274</v>
      </c>
      <c r="I76">
        <v>87</v>
      </c>
      <c r="J76">
        <v>79</v>
      </c>
      <c r="K76">
        <v>0</v>
      </c>
      <c r="L76">
        <v>13</v>
      </c>
      <c r="M76">
        <v>1</v>
      </c>
      <c r="N76">
        <v>21</v>
      </c>
      <c r="O76">
        <v>76</v>
      </c>
      <c r="P76">
        <v>1</v>
      </c>
      <c r="Q76">
        <v>1</v>
      </c>
      <c r="R76">
        <v>0</v>
      </c>
      <c r="S76">
        <v>22</v>
      </c>
      <c r="T76">
        <v>55</v>
      </c>
      <c r="U76">
        <v>45</v>
      </c>
      <c r="V76">
        <v>434</v>
      </c>
      <c r="W76">
        <v>79</v>
      </c>
      <c r="X76">
        <v>32080001</v>
      </c>
      <c r="Y76" t="s">
        <v>275</v>
      </c>
      <c r="Z76" t="s">
        <v>276</v>
      </c>
      <c r="AA76" t="s">
        <v>239</v>
      </c>
      <c r="AB76">
        <v>7188935158</v>
      </c>
      <c r="AC76" s="1" t="s">
        <v>150</v>
      </c>
      <c r="AD76">
        <v>37</v>
      </c>
      <c r="AE76">
        <v>1</v>
      </c>
      <c r="AF76">
        <v>3</v>
      </c>
      <c r="AG76">
        <v>15</v>
      </c>
      <c r="AH76">
        <v>41</v>
      </c>
      <c r="AI76">
        <v>10</v>
      </c>
      <c r="AJ76">
        <v>27</v>
      </c>
      <c r="AK76">
        <v>9</v>
      </c>
      <c r="AL76">
        <v>24</v>
      </c>
      <c r="AM76">
        <v>171</v>
      </c>
      <c r="AN76">
        <v>23</v>
      </c>
      <c r="AO76">
        <v>221</v>
      </c>
      <c r="AP76">
        <v>67</v>
      </c>
      <c r="AQ76">
        <v>30</v>
      </c>
      <c r="AR76">
        <v>50</v>
      </c>
      <c r="AS76">
        <v>22</v>
      </c>
      <c r="AT76">
        <v>6</v>
      </c>
      <c r="AU76">
        <v>0</v>
      </c>
      <c r="AV76">
        <v>0</v>
      </c>
      <c r="AW76">
        <v>0</v>
      </c>
      <c r="AX76">
        <v>3</v>
      </c>
      <c r="AY76">
        <v>0</v>
      </c>
      <c r="AZ76">
        <v>1</v>
      </c>
      <c r="BA76">
        <v>0</v>
      </c>
    </row>
    <row r="77" spans="1:53" x14ac:dyDescent="0.3">
      <c r="A77">
        <v>72</v>
      </c>
      <c r="B77">
        <v>320800011305</v>
      </c>
      <c r="C77">
        <v>76.517241379310306</v>
      </c>
      <c r="D77">
        <v>1.47</v>
      </c>
      <c r="E77">
        <v>0</v>
      </c>
      <c r="F77">
        <v>320800010000</v>
      </c>
      <c r="G77" t="s">
        <v>262</v>
      </c>
      <c r="H77" t="s">
        <v>277</v>
      </c>
      <c r="I77">
        <v>119</v>
      </c>
      <c r="J77">
        <v>72</v>
      </c>
      <c r="K77">
        <v>1</v>
      </c>
      <c r="L77">
        <v>15</v>
      </c>
      <c r="M77">
        <v>1</v>
      </c>
      <c r="N77">
        <v>26</v>
      </c>
      <c r="O77">
        <v>67</v>
      </c>
      <c r="P77">
        <v>5</v>
      </c>
      <c r="Q77">
        <v>1</v>
      </c>
      <c r="R77">
        <v>0</v>
      </c>
      <c r="S77">
        <v>32</v>
      </c>
      <c r="T77">
        <v>36</v>
      </c>
      <c r="U77">
        <v>64</v>
      </c>
      <c r="V77">
        <v>239</v>
      </c>
      <c r="W77">
        <v>73</v>
      </c>
      <c r="X77">
        <v>32080001</v>
      </c>
      <c r="Y77" t="s">
        <v>278</v>
      </c>
      <c r="Z77" t="s">
        <v>279</v>
      </c>
      <c r="AA77" t="s">
        <v>239</v>
      </c>
      <c r="AB77">
        <v>7188241682</v>
      </c>
      <c r="AC77" s="1" t="s">
        <v>78</v>
      </c>
      <c r="AD77">
        <v>27</v>
      </c>
      <c r="AE77">
        <v>0</v>
      </c>
      <c r="AF77">
        <v>0</v>
      </c>
      <c r="AG77">
        <v>3</v>
      </c>
      <c r="AH77">
        <v>11</v>
      </c>
      <c r="AI77">
        <v>8</v>
      </c>
      <c r="AJ77">
        <v>30</v>
      </c>
      <c r="AK77">
        <v>7</v>
      </c>
      <c r="AL77">
        <v>26</v>
      </c>
      <c r="AM77">
        <v>103</v>
      </c>
      <c r="AN77">
        <v>10</v>
      </c>
      <c r="AO77">
        <v>125</v>
      </c>
      <c r="AP77">
        <v>15</v>
      </c>
      <c r="AQ77">
        <v>12</v>
      </c>
      <c r="AR77">
        <v>18</v>
      </c>
      <c r="AS77">
        <v>24</v>
      </c>
      <c r="AT77">
        <v>5</v>
      </c>
      <c r="AU77">
        <v>0</v>
      </c>
      <c r="AV77">
        <v>0</v>
      </c>
      <c r="AW77">
        <v>0</v>
      </c>
      <c r="AX77">
        <v>2</v>
      </c>
      <c r="AY77">
        <v>0</v>
      </c>
      <c r="AZ77">
        <v>1</v>
      </c>
      <c r="BA77">
        <v>0</v>
      </c>
    </row>
    <row r="78" spans="1:53" x14ac:dyDescent="0.3">
      <c r="A78">
        <v>73</v>
      </c>
      <c r="B78">
        <v>320800011367</v>
      </c>
      <c r="C78">
        <v>80.7173913043478</v>
      </c>
      <c r="D78">
        <v>2.92</v>
      </c>
      <c r="E78">
        <v>1</v>
      </c>
      <c r="F78">
        <v>320800010000</v>
      </c>
      <c r="G78" t="s">
        <v>262</v>
      </c>
      <c r="H78" t="s">
        <v>280</v>
      </c>
      <c r="I78">
        <v>36</v>
      </c>
      <c r="J78">
        <v>72</v>
      </c>
      <c r="K78">
        <v>9</v>
      </c>
      <c r="L78">
        <v>4</v>
      </c>
      <c r="M78">
        <v>0</v>
      </c>
      <c r="N78">
        <v>34</v>
      </c>
      <c r="O78">
        <v>57</v>
      </c>
      <c r="P78">
        <v>7</v>
      </c>
      <c r="Q78">
        <v>2</v>
      </c>
      <c r="R78">
        <v>0</v>
      </c>
      <c r="S78">
        <v>23</v>
      </c>
      <c r="T78">
        <v>39</v>
      </c>
      <c r="U78">
        <v>61</v>
      </c>
      <c r="V78">
        <v>521</v>
      </c>
      <c r="W78">
        <v>81</v>
      </c>
      <c r="X78">
        <v>32080001</v>
      </c>
      <c r="Y78" t="s">
        <v>281</v>
      </c>
      <c r="Z78" t="s">
        <v>282</v>
      </c>
      <c r="AA78" t="s">
        <v>239</v>
      </c>
      <c r="AB78">
        <v>7186175046</v>
      </c>
      <c r="AC78" s="1" t="s">
        <v>150</v>
      </c>
      <c r="AD78">
        <v>48</v>
      </c>
      <c r="AE78">
        <v>0</v>
      </c>
      <c r="AF78">
        <v>0</v>
      </c>
      <c r="AG78">
        <v>5</v>
      </c>
      <c r="AH78">
        <v>10</v>
      </c>
      <c r="AI78">
        <v>8</v>
      </c>
      <c r="AJ78">
        <v>17</v>
      </c>
      <c r="AK78">
        <v>16</v>
      </c>
      <c r="AL78">
        <v>33</v>
      </c>
      <c r="AM78">
        <v>169</v>
      </c>
      <c r="AN78">
        <v>8</v>
      </c>
      <c r="AO78">
        <v>244</v>
      </c>
      <c r="AP78">
        <v>20</v>
      </c>
      <c r="AQ78">
        <v>8</v>
      </c>
      <c r="AR78">
        <v>5</v>
      </c>
      <c r="AS78">
        <v>13</v>
      </c>
      <c r="AT78">
        <v>5</v>
      </c>
      <c r="AU78">
        <v>0</v>
      </c>
      <c r="AV78">
        <v>0</v>
      </c>
      <c r="AW78">
        <v>0</v>
      </c>
      <c r="AX78">
        <v>2</v>
      </c>
      <c r="AY78">
        <v>0</v>
      </c>
      <c r="AZ78">
        <v>1</v>
      </c>
      <c r="BA78">
        <v>1</v>
      </c>
    </row>
    <row r="79" spans="1:53" x14ac:dyDescent="0.3">
      <c r="A79">
        <v>74</v>
      </c>
      <c r="B79">
        <v>320800011405</v>
      </c>
      <c r="C79">
        <v>82.570247933884303</v>
      </c>
      <c r="D79">
        <v>2.02</v>
      </c>
      <c r="E79">
        <v>0</v>
      </c>
      <c r="F79">
        <v>320800010000</v>
      </c>
      <c r="G79" t="s">
        <v>262</v>
      </c>
      <c r="H79" t="s">
        <v>283</v>
      </c>
      <c r="I79">
        <v>107</v>
      </c>
      <c r="J79">
        <v>66</v>
      </c>
      <c r="K79">
        <v>6</v>
      </c>
      <c r="L79">
        <v>9</v>
      </c>
      <c r="M79">
        <v>1</v>
      </c>
      <c r="N79">
        <v>23</v>
      </c>
      <c r="O79">
        <v>58</v>
      </c>
      <c r="P79">
        <v>8</v>
      </c>
      <c r="Q79">
        <v>10</v>
      </c>
      <c r="R79">
        <v>0</v>
      </c>
      <c r="S79">
        <v>24</v>
      </c>
      <c r="T79">
        <v>37</v>
      </c>
      <c r="U79">
        <v>63</v>
      </c>
      <c r="V79">
        <v>1466</v>
      </c>
      <c r="W79">
        <v>71</v>
      </c>
      <c r="X79">
        <v>32080001</v>
      </c>
      <c r="Y79" t="s">
        <v>284</v>
      </c>
      <c r="Z79" t="s">
        <v>285</v>
      </c>
      <c r="AA79" t="s">
        <v>239</v>
      </c>
      <c r="AB79">
        <v>7189044200</v>
      </c>
      <c r="AC79" s="1" t="s">
        <v>78</v>
      </c>
      <c r="AD79">
        <v>140</v>
      </c>
      <c r="AE79">
        <v>1</v>
      </c>
      <c r="AF79">
        <v>1</v>
      </c>
      <c r="AG79">
        <v>19</v>
      </c>
      <c r="AH79">
        <v>14</v>
      </c>
      <c r="AI79">
        <v>10</v>
      </c>
      <c r="AJ79">
        <v>7</v>
      </c>
      <c r="AK79">
        <v>52</v>
      </c>
      <c r="AL79">
        <v>37</v>
      </c>
      <c r="AM79">
        <v>648</v>
      </c>
      <c r="AN79">
        <v>9</v>
      </c>
      <c r="AO79">
        <v>867</v>
      </c>
      <c r="AP79">
        <v>83</v>
      </c>
      <c r="AQ79">
        <v>10</v>
      </c>
      <c r="AR79">
        <v>67</v>
      </c>
      <c r="AS79">
        <v>29</v>
      </c>
      <c r="AT79">
        <v>21</v>
      </c>
      <c r="AU79">
        <v>1</v>
      </c>
      <c r="AV79">
        <v>0</v>
      </c>
      <c r="AW79">
        <v>0</v>
      </c>
      <c r="AX79">
        <v>8</v>
      </c>
      <c r="AY79">
        <v>0</v>
      </c>
      <c r="AZ79">
        <v>1</v>
      </c>
      <c r="BA79">
        <v>0</v>
      </c>
    </row>
    <row r="80" spans="1:53" x14ac:dyDescent="0.3">
      <c r="A80">
        <v>75</v>
      </c>
      <c r="B80">
        <v>320800011432</v>
      </c>
      <c r="C80">
        <v>72.384615384615302</v>
      </c>
      <c r="D80">
        <v>1.5499999999999901</v>
      </c>
      <c r="E80">
        <v>0</v>
      </c>
      <c r="F80">
        <v>320800010000</v>
      </c>
      <c r="G80" t="s">
        <v>262</v>
      </c>
      <c r="H80" t="s">
        <v>286</v>
      </c>
      <c r="I80">
        <v>52</v>
      </c>
      <c r="J80">
        <v>80</v>
      </c>
      <c r="K80">
        <v>0</v>
      </c>
      <c r="L80">
        <v>83</v>
      </c>
      <c r="M80">
        <v>1</v>
      </c>
      <c r="N80">
        <v>8</v>
      </c>
      <c r="O80">
        <v>83</v>
      </c>
      <c r="P80">
        <v>6</v>
      </c>
      <c r="Q80">
        <v>2</v>
      </c>
      <c r="R80">
        <v>0</v>
      </c>
      <c r="S80">
        <v>12</v>
      </c>
      <c r="T80">
        <v>45</v>
      </c>
      <c r="U80">
        <v>55</v>
      </c>
      <c r="V80">
        <v>256</v>
      </c>
      <c r="W80">
        <v>80</v>
      </c>
      <c r="X80">
        <v>32080001</v>
      </c>
      <c r="Y80" t="s">
        <v>287</v>
      </c>
      <c r="Z80" t="s">
        <v>279</v>
      </c>
      <c r="AA80" t="s">
        <v>239</v>
      </c>
      <c r="AB80">
        <v>7188292984</v>
      </c>
      <c r="AC80" s="1" t="s">
        <v>78</v>
      </c>
      <c r="AD80">
        <v>25</v>
      </c>
      <c r="AE80">
        <v>1</v>
      </c>
      <c r="AF80">
        <v>4</v>
      </c>
      <c r="AG80">
        <v>13</v>
      </c>
      <c r="AH80">
        <v>52</v>
      </c>
      <c r="AI80">
        <v>12</v>
      </c>
      <c r="AJ80">
        <v>48</v>
      </c>
      <c r="AK80">
        <v>5</v>
      </c>
      <c r="AL80">
        <v>20</v>
      </c>
      <c r="AM80">
        <v>92</v>
      </c>
      <c r="AN80">
        <v>41</v>
      </c>
      <c r="AO80">
        <v>121</v>
      </c>
      <c r="AP80">
        <v>52</v>
      </c>
      <c r="AQ80">
        <v>43</v>
      </c>
      <c r="AR80">
        <v>9</v>
      </c>
      <c r="AS80">
        <v>25</v>
      </c>
      <c r="AT80">
        <v>3</v>
      </c>
      <c r="AU80">
        <v>0</v>
      </c>
      <c r="AV80">
        <v>0</v>
      </c>
      <c r="AW80">
        <v>0</v>
      </c>
      <c r="AX80">
        <v>1</v>
      </c>
      <c r="AY80">
        <v>0</v>
      </c>
      <c r="AZ80">
        <v>1</v>
      </c>
      <c r="BA80">
        <v>0</v>
      </c>
    </row>
    <row r="81" spans="1:53" x14ac:dyDescent="0.3">
      <c r="A81">
        <v>76</v>
      </c>
      <c r="B81">
        <v>320800011519</v>
      </c>
      <c r="C81">
        <v>75.5</v>
      </c>
      <c r="D81">
        <v>2.19</v>
      </c>
      <c r="E81">
        <v>0</v>
      </c>
      <c r="F81">
        <v>320800010000</v>
      </c>
      <c r="G81" t="s">
        <v>262</v>
      </c>
      <c r="H81" t="s">
        <v>288</v>
      </c>
      <c r="I81">
        <v>21</v>
      </c>
      <c r="J81">
        <v>81</v>
      </c>
      <c r="K81">
        <v>3</v>
      </c>
      <c r="L81">
        <v>11</v>
      </c>
      <c r="M81">
        <v>1</v>
      </c>
      <c r="N81">
        <v>26</v>
      </c>
      <c r="O81">
        <v>70</v>
      </c>
      <c r="P81">
        <v>2</v>
      </c>
      <c r="Q81">
        <v>2</v>
      </c>
      <c r="R81">
        <v>0</v>
      </c>
      <c r="S81">
        <v>26</v>
      </c>
      <c r="T81">
        <v>53</v>
      </c>
      <c r="U81">
        <v>47</v>
      </c>
      <c r="V81">
        <v>276</v>
      </c>
      <c r="W81">
        <v>84</v>
      </c>
      <c r="X81">
        <v>32080001</v>
      </c>
      <c r="Y81" t="s">
        <v>289</v>
      </c>
      <c r="Z81" t="s">
        <v>290</v>
      </c>
      <c r="AA81" t="s">
        <v>239</v>
      </c>
      <c r="AB81">
        <v>7188605110</v>
      </c>
      <c r="AC81" s="1" t="s">
        <v>78</v>
      </c>
      <c r="AD81">
        <v>24</v>
      </c>
      <c r="AE81">
        <v>0</v>
      </c>
      <c r="AF81">
        <v>0</v>
      </c>
      <c r="AG81">
        <v>2</v>
      </c>
      <c r="AH81">
        <v>8</v>
      </c>
      <c r="AI81">
        <v>11</v>
      </c>
      <c r="AJ81">
        <v>46</v>
      </c>
      <c r="AK81">
        <v>10</v>
      </c>
      <c r="AL81">
        <v>42</v>
      </c>
      <c r="AM81">
        <v>86</v>
      </c>
      <c r="AN81">
        <v>9</v>
      </c>
      <c r="AO81">
        <v>116</v>
      </c>
      <c r="AP81">
        <v>11</v>
      </c>
      <c r="AQ81">
        <v>9</v>
      </c>
      <c r="AR81">
        <v>57</v>
      </c>
      <c r="AS81">
        <v>48</v>
      </c>
      <c r="AT81">
        <v>4</v>
      </c>
      <c r="AU81">
        <v>0</v>
      </c>
      <c r="AV81">
        <v>0</v>
      </c>
      <c r="AW81">
        <v>0</v>
      </c>
      <c r="AX81">
        <v>1</v>
      </c>
      <c r="AY81">
        <v>0</v>
      </c>
      <c r="AZ81">
        <v>1</v>
      </c>
      <c r="BA81">
        <v>0</v>
      </c>
    </row>
    <row r="82" spans="1:53" x14ac:dyDescent="0.3">
      <c r="A82">
        <v>77</v>
      </c>
      <c r="B82">
        <v>320800011530</v>
      </c>
      <c r="C82">
        <v>69.714285714285694</v>
      </c>
      <c r="D82">
        <v>1.59</v>
      </c>
      <c r="E82">
        <v>0</v>
      </c>
      <c r="F82">
        <v>320800010000</v>
      </c>
      <c r="G82" t="s">
        <v>262</v>
      </c>
      <c r="H82" t="s">
        <v>291</v>
      </c>
      <c r="I82">
        <v>45</v>
      </c>
      <c r="J82">
        <v>81</v>
      </c>
      <c r="K82">
        <v>1</v>
      </c>
      <c r="L82">
        <v>14</v>
      </c>
      <c r="M82">
        <v>0</v>
      </c>
      <c r="N82">
        <v>36</v>
      </c>
      <c r="O82">
        <v>63</v>
      </c>
      <c r="P82">
        <v>1</v>
      </c>
      <c r="Q82">
        <v>1</v>
      </c>
      <c r="R82">
        <v>0</v>
      </c>
      <c r="S82">
        <v>28</v>
      </c>
      <c r="T82">
        <v>47</v>
      </c>
      <c r="U82">
        <v>53</v>
      </c>
      <c r="V82">
        <v>286</v>
      </c>
      <c r="W82">
        <v>82</v>
      </c>
      <c r="X82">
        <v>32080001</v>
      </c>
      <c r="Y82" t="s">
        <v>292</v>
      </c>
      <c r="Z82" t="s">
        <v>293</v>
      </c>
      <c r="AA82" t="s">
        <v>239</v>
      </c>
      <c r="AB82">
        <v>7188601242</v>
      </c>
      <c r="AC82" s="1" t="s">
        <v>78</v>
      </c>
      <c r="AD82">
        <v>28</v>
      </c>
      <c r="AE82">
        <v>0</v>
      </c>
      <c r="AF82">
        <v>0</v>
      </c>
      <c r="AG82">
        <v>21</v>
      </c>
      <c r="AH82">
        <v>75</v>
      </c>
      <c r="AI82">
        <v>13</v>
      </c>
      <c r="AJ82">
        <v>46</v>
      </c>
      <c r="AK82">
        <v>8</v>
      </c>
      <c r="AL82">
        <v>29</v>
      </c>
      <c r="AM82">
        <v>149</v>
      </c>
      <c r="AN82">
        <v>46</v>
      </c>
      <c r="AO82">
        <v>198</v>
      </c>
      <c r="AP82">
        <v>98</v>
      </c>
      <c r="AQ82">
        <v>49</v>
      </c>
      <c r="AR82">
        <v>29</v>
      </c>
      <c r="AS82">
        <v>21</v>
      </c>
      <c r="AT82">
        <v>5</v>
      </c>
      <c r="AU82">
        <v>0</v>
      </c>
      <c r="AV82">
        <v>0</v>
      </c>
      <c r="AW82">
        <v>0</v>
      </c>
      <c r="AX82">
        <v>2</v>
      </c>
      <c r="AY82">
        <v>0</v>
      </c>
      <c r="AZ82">
        <v>1</v>
      </c>
      <c r="BA82">
        <v>0</v>
      </c>
    </row>
    <row r="83" spans="1:53" x14ac:dyDescent="0.3">
      <c r="A83">
        <v>78</v>
      </c>
      <c r="B83">
        <v>320800011561</v>
      </c>
      <c r="C83">
        <v>82.928571428571402</v>
      </c>
      <c r="D83">
        <v>1.72</v>
      </c>
      <c r="E83">
        <v>0</v>
      </c>
      <c r="F83">
        <v>320800010000</v>
      </c>
      <c r="G83" t="s">
        <v>262</v>
      </c>
      <c r="H83" t="s">
        <v>294</v>
      </c>
      <c r="I83">
        <v>40</v>
      </c>
      <c r="J83">
        <v>71</v>
      </c>
      <c r="K83">
        <v>2</v>
      </c>
      <c r="L83">
        <v>7</v>
      </c>
      <c r="M83">
        <v>0</v>
      </c>
      <c r="N83">
        <v>38</v>
      </c>
      <c r="O83">
        <v>56</v>
      </c>
      <c r="P83">
        <v>2</v>
      </c>
      <c r="Q83">
        <v>2</v>
      </c>
      <c r="R83">
        <v>2</v>
      </c>
      <c r="S83">
        <v>29</v>
      </c>
      <c r="T83">
        <v>37</v>
      </c>
      <c r="U83">
        <v>63</v>
      </c>
      <c r="V83">
        <v>136</v>
      </c>
      <c r="W83">
        <v>73</v>
      </c>
      <c r="X83">
        <v>32080001</v>
      </c>
      <c r="Y83" t="s">
        <v>295</v>
      </c>
      <c r="Z83" t="s">
        <v>279</v>
      </c>
      <c r="AA83" t="s">
        <v>239</v>
      </c>
      <c r="AC83" s="1" t="s">
        <v>1112</v>
      </c>
      <c r="AD83">
        <v>20</v>
      </c>
      <c r="AE83">
        <v>0</v>
      </c>
      <c r="AF83">
        <v>0</v>
      </c>
      <c r="AG83">
        <v>5</v>
      </c>
      <c r="AH83">
        <v>25</v>
      </c>
      <c r="AI83">
        <v>13</v>
      </c>
      <c r="AJ83">
        <v>65</v>
      </c>
      <c r="AK83">
        <v>3</v>
      </c>
      <c r="AL83">
        <v>15</v>
      </c>
      <c r="AM83">
        <v>50</v>
      </c>
      <c r="AN83">
        <v>28</v>
      </c>
      <c r="AO83">
        <v>53</v>
      </c>
      <c r="AP83">
        <v>14</v>
      </c>
      <c r="AQ83">
        <v>26</v>
      </c>
      <c r="AR83">
        <v>14</v>
      </c>
      <c r="AS83">
        <v>11</v>
      </c>
      <c r="AT83">
        <v>1</v>
      </c>
      <c r="AU83">
        <v>0</v>
      </c>
      <c r="AV83">
        <v>0</v>
      </c>
      <c r="AW83">
        <v>0</v>
      </c>
      <c r="AX83">
        <v>1</v>
      </c>
      <c r="AY83">
        <v>0</v>
      </c>
      <c r="AZ83">
        <v>1</v>
      </c>
      <c r="BA83">
        <v>0</v>
      </c>
    </row>
    <row r="84" spans="1:53" x14ac:dyDescent="0.3">
      <c r="A84">
        <v>79</v>
      </c>
      <c r="B84">
        <v>320900010004</v>
      </c>
      <c r="C84">
        <v>73.973684210526301</v>
      </c>
      <c r="D84">
        <v>3.11</v>
      </c>
      <c r="E84">
        <v>1</v>
      </c>
      <c r="F84">
        <v>320900010000</v>
      </c>
      <c r="G84" t="s">
        <v>296</v>
      </c>
      <c r="H84" t="s">
        <v>297</v>
      </c>
      <c r="I84">
        <v>19</v>
      </c>
      <c r="J84">
        <v>94</v>
      </c>
      <c r="K84">
        <v>4</v>
      </c>
      <c r="L84">
        <v>10</v>
      </c>
      <c r="M84">
        <v>0</v>
      </c>
      <c r="N84">
        <v>52</v>
      </c>
      <c r="O84">
        <v>46</v>
      </c>
      <c r="P84">
        <v>0</v>
      </c>
      <c r="Q84">
        <v>1</v>
      </c>
      <c r="R84">
        <v>0</v>
      </c>
      <c r="S84">
        <v>21</v>
      </c>
      <c r="T84">
        <v>49</v>
      </c>
      <c r="U84">
        <v>51</v>
      </c>
      <c r="V84">
        <v>500</v>
      </c>
      <c r="W84">
        <v>98</v>
      </c>
      <c r="X84">
        <v>32090001</v>
      </c>
      <c r="Y84" t="s">
        <v>298</v>
      </c>
      <c r="Z84" t="s">
        <v>299</v>
      </c>
      <c r="AA84" t="s">
        <v>239</v>
      </c>
      <c r="AB84">
        <v>7185836655</v>
      </c>
      <c r="AC84" s="1" t="s">
        <v>300</v>
      </c>
      <c r="AD84">
        <v>37</v>
      </c>
      <c r="AE84">
        <v>0</v>
      </c>
      <c r="AF84">
        <v>0</v>
      </c>
      <c r="AG84">
        <v>4</v>
      </c>
      <c r="AH84">
        <v>11</v>
      </c>
      <c r="AI84">
        <v>27</v>
      </c>
      <c r="AJ84">
        <v>73</v>
      </c>
      <c r="AK84">
        <v>7</v>
      </c>
      <c r="AL84">
        <v>19</v>
      </c>
      <c r="AM84">
        <v>89</v>
      </c>
      <c r="AN84">
        <v>9</v>
      </c>
      <c r="AO84">
        <v>109</v>
      </c>
      <c r="AP84">
        <v>10</v>
      </c>
      <c r="AQ84">
        <v>9</v>
      </c>
      <c r="AR84">
        <v>61</v>
      </c>
      <c r="AS84">
        <v>53</v>
      </c>
      <c r="AT84">
        <v>2</v>
      </c>
      <c r="AU84">
        <v>0</v>
      </c>
      <c r="AV84">
        <v>0</v>
      </c>
      <c r="AW84">
        <v>0</v>
      </c>
      <c r="AX84">
        <v>3</v>
      </c>
      <c r="AY84">
        <v>0</v>
      </c>
      <c r="AZ84">
        <v>1</v>
      </c>
      <c r="BA84">
        <v>0</v>
      </c>
    </row>
    <row r="85" spans="1:53" x14ac:dyDescent="0.3">
      <c r="A85">
        <v>80</v>
      </c>
      <c r="B85">
        <v>320900010218</v>
      </c>
      <c r="C85">
        <v>82.137254901960702</v>
      </c>
      <c r="D85">
        <v>3.61</v>
      </c>
      <c r="E85">
        <v>1</v>
      </c>
      <c r="F85">
        <v>320900010000</v>
      </c>
      <c r="G85" t="s">
        <v>296</v>
      </c>
      <c r="H85" t="s">
        <v>301</v>
      </c>
      <c r="I85">
        <v>28</v>
      </c>
      <c r="J85">
        <v>76</v>
      </c>
      <c r="K85">
        <v>0</v>
      </c>
      <c r="L85">
        <v>35</v>
      </c>
      <c r="M85">
        <v>0</v>
      </c>
      <c r="N85">
        <v>7</v>
      </c>
      <c r="O85">
        <v>88</v>
      </c>
      <c r="P85">
        <v>4</v>
      </c>
      <c r="Q85">
        <v>0</v>
      </c>
      <c r="R85">
        <v>0</v>
      </c>
      <c r="S85">
        <v>16</v>
      </c>
      <c r="T85">
        <v>53</v>
      </c>
      <c r="U85">
        <v>47</v>
      </c>
      <c r="V85">
        <v>707</v>
      </c>
      <c r="W85">
        <v>76</v>
      </c>
      <c r="X85">
        <v>32090001</v>
      </c>
      <c r="Y85" t="s">
        <v>302</v>
      </c>
      <c r="Z85" t="s">
        <v>303</v>
      </c>
      <c r="AA85" t="s">
        <v>239</v>
      </c>
      <c r="AB85">
        <v>7184107230</v>
      </c>
      <c r="AC85" s="1" t="s">
        <v>181</v>
      </c>
      <c r="AD85">
        <v>63</v>
      </c>
      <c r="AE85">
        <v>2</v>
      </c>
      <c r="AF85">
        <v>3</v>
      </c>
      <c r="AG85">
        <v>8</v>
      </c>
      <c r="AH85">
        <v>13</v>
      </c>
      <c r="AI85">
        <v>15</v>
      </c>
      <c r="AJ85">
        <v>24</v>
      </c>
      <c r="AK85">
        <v>18</v>
      </c>
      <c r="AL85">
        <v>29</v>
      </c>
      <c r="AM85">
        <v>192</v>
      </c>
      <c r="AN85">
        <v>10</v>
      </c>
      <c r="AO85">
        <v>235</v>
      </c>
      <c r="AP85">
        <v>26</v>
      </c>
      <c r="AQ85">
        <v>11</v>
      </c>
      <c r="AR85">
        <v>17</v>
      </c>
      <c r="AS85">
        <v>25</v>
      </c>
      <c r="AT85">
        <v>8</v>
      </c>
      <c r="AU85">
        <v>0</v>
      </c>
      <c r="AV85">
        <v>0</v>
      </c>
      <c r="AW85">
        <v>0</v>
      </c>
      <c r="AX85">
        <v>2</v>
      </c>
      <c r="AY85">
        <v>0</v>
      </c>
      <c r="AZ85">
        <v>1</v>
      </c>
      <c r="BA85">
        <v>0</v>
      </c>
    </row>
    <row r="86" spans="1:53" x14ac:dyDescent="0.3">
      <c r="A86">
        <v>81</v>
      </c>
      <c r="B86">
        <v>320900010219</v>
      </c>
      <c r="C86">
        <v>79</v>
      </c>
      <c r="D86">
        <v>3.19</v>
      </c>
      <c r="E86">
        <v>1</v>
      </c>
      <c r="F86">
        <v>320900010000</v>
      </c>
      <c r="G86" t="s">
        <v>296</v>
      </c>
      <c r="H86" t="s">
        <v>304</v>
      </c>
      <c r="I86">
        <v>16</v>
      </c>
      <c r="J86">
        <v>92</v>
      </c>
      <c r="K86">
        <v>2</v>
      </c>
      <c r="L86">
        <v>30</v>
      </c>
      <c r="M86">
        <v>0</v>
      </c>
      <c r="N86">
        <v>40</v>
      </c>
      <c r="O86">
        <v>59</v>
      </c>
      <c r="P86">
        <v>1</v>
      </c>
      <c r="Q86">
        <v>0</v>
      </c>
      <c r="R86">
        <v>0</v>
      </c>
      <c r="S86">
        <v>25</v>
      </c>
      <c r="T86">
        <v>50</v>
      </c>
      <c r="U86">
        <v>50</v>
      </c>
      <c r="V86">
        <v>348</v>
      </c>
      <c r="W86">
        <v>94</v>
      </c>
      <c r="X86">
        <v>32090001</v>
      </c>
      <c r="Y86" t="s">
        <v>305</v>
      </c>
      <c r="Z86" t="s">
        <v>306</v>
      </c>
      <c r="AA86" t="s">
        <v>239</v>
      </c>
      <c r="AB86">
        <v>7186817093</v>
      </c>
      <c r="AC86" s="1" t="s">
        <v>155</v>
      </c>
      <c r="AD86">
        <v>29</v>
      </c>
      <c r="AE86">
        <v>0</v>
      </c>
      <c r="AF86">
        <v>0</v>
      </c>
      <c r="AG86">
        <v>5</v>
      </c>
      <c r="AH86">
        <v>17</v>
      </c>
      <c r="AI86">
        <v>0</v>
      </c>
      <c r="AJ86">
        <v>0</v>
      </c>
      <c r="AK86">
        <v>13</v>
      </c>
      <c r="AL86">
        <v>45</v>
      </c>
      <c r="AM86">
        <v>72</v>
      </c>
      <c r="AN86">
        <v>14</v>
      </c>
      <c r="AO86">
        <v>88</v>
      </c>
      <c r="AP86">
        <v>12</v>
      </c>
      <c r="AQ86">
        <v>14</v>
      </c>
      <c r="AR86">
        <v>57</v>
      </c>
      <c r="AS86">
        <v>19</v>
      </c>
      <c r="AT86">
        <v>8</v>
      </c>
      <c r="AU86">
        <v>0</v>
      </c>
      <c r="AV86">
        <v>0</v>
      </c>
      <c r="AW86">
        <v>0</v>
      </c>
      <c r="AX86">
        <v>2</v>
      </c>
      <c r="AY86">
        <v>0</v>
      </c>
      <c r="AZ86">
        <v>1</v>
      </c>
      <c r="BA86">
        <v>0</v>
      </c>
    </row>
    <row r="87" spans="1:53" x14ac:dyDescent="0.3">
      <c r="A87">
        <v>82</v>
      </c>
      <c r="B87">
        <v>320900010232</v>
      </c>
      <c r="C87">
        <v>80.476190476190396</v>
      </c>
      <c r="D87">
        <v>3.08</v>
      </c>
      <c r="E87">
        <v>1</v>
      </c>
      <c r="F87">
        <v>320900010000</v>
      </c>
      <c r="G87" t="s">
        <v>296</v>
      </c>
      <c r="H87" t="s">
        <v>307</v>
      </c>
      <c r="I87">
        <v>50</v>
      </c>
      <c r="J87">
        <v>94</v>
      </c>
      <c r="K87">
        <v>1</v>
      </c>
      <c r="L87">
        <v>38</v>
      </c>
      <c r="M87">
        <v>0</v>
      </c>
      <c r="N87">
        <v>21</v>
      </c>
      <c r="O87">
        <v>78</v>
      </c>
      <c r="P87">
        <v>0</v>
      </c>
      <c r="Q87">
        <v>1</v>
      </c>
      <c r="R87">
        <v>0</v>
      </c>
      <c r="S87">
        <v>22</v>
      </c>
      <c r="T87">
        <v>44</v>
      </c>
      <c r="U87">
        <v>56</v>
      </c>
      <c r="V87">
        <v>516</v>
      </c>
      <c r="W87">
        <v>96</v>
      </c>
      <c r="X87">
        <v>32090001</v>
      </c>
      <c r="Y87" t="s">
        <v>308</v>
      </c>
      <c r="Z87" t="s">
        <v>309</v>
      </c>
      <c r="AA87" t="s">
        <v>239</v>
      </c>
      <c r="AB87">
        <v>7185837007</v>
      </c>
      <c r="AC87" s="1" t="s">
        <v>61</v>
      </c>
      <c r="AD87">
        <v>27</v>
      </c>
      <c r="AE87">
        <v>1</v>
      </c>
      <c r="AF87">
        <v>4</v>
      </c>
      <c r="AG87">
        <v>9</v>
      </c>
      <c r="AH87">
        <v>33</v>
      </c>
      <c r="AI87">
        <v>5</v>
      </c>
      <c r="AJ87">
        <v>19</v>
      </c>
      <c r="AK87">
        <v>11</v>
      </c>
      <c r="AL87">
        <v>41</v>
      </c>
      <c r="AM87">
        <v>66</v>
      </c>
      <c r="AN87">
        <v>33</v>
      </c>
      <c r="AO87">
        <v>85</v>
      </c>
      <c r="AP87">
        <v>30</v>
      </c>
      <c r="AQ87">
        <v>35</v>
      </c>
      <c r="AR87">
        <v>50</v>
      </c>
      <c r="AS87">
        <v>41</v>
      </c>
      <c r="AT87">
        <v>5</v>
      </c>
      <c r="AU87">
        <v>0</v>
      </c>
      <c r="AV87">
        <v>0</v>
      </c>
      <c r="AW87">
        <v>0</v>
      </c>
      <c r="AX87">
        <v>1</v>
      </c>
      <c r="AY87">
        <v>0</v>
      </c>
      <c r="AZ87">
        <v>1</v>
      </c>
      <c r="BA87">
        <v>0</v>
      </c>
    </row>
    <row r="88" spans="1:53" x14ac:dyDescent="0.3">
      <c r="A88">
        <v>83</v>
      </c>
      <c r="B88">
        <v>320900010303</v>
      </c>
      <c r="C88">
        <v>86.8</v>
      </c>
      <c r="D88">
        <v>3.46999999999999</v>
      </c>
      <c r="E88">
        <v>1</v>
      </c>
      <c r="F88">
        <v>320900010000</v>
      </c>
      <c r="G88" t="s">
        <v>296</v>
      </c>
      <c r="H88" t="s">
        <v>310</v>
      </c>
      <c r="I88">
        <v>17</v>
      </c>
      <c r="J88">
        <v>98</v>
      </c>
      <c r="K88">
        <v>0</v>
      </c>
      <c r="L88">
        <v>12</v>
      </c>
      <c r="M88">
        <v>0</v>
      </c>
      <c r="N88">
        <v>25</v>
      </c>
      <c r="O88">
        <v>75</v>
      </c>
      <c r="P88">
        <v>0</v>
      </c>
      <c r="Q88">
        <v>1</v>
      </c>
      <c r="R88">
        <v>0</v>
      </c>
      <c r="S88">
        <v>36</v>
      </c>
      <c r="T88">
        <v>49</v>
      </c>
      <c r="U88">
        <v>51</v>
      </c>
      <c r="V88">
        <v>325</v>
      </c>
      <c r="W88">
        <v>99</v>
      </c>
      <c r="X88">
        <v>32090001</v>
      </c>
      <c r="Y88" t="s">
        <v>311</v>
      </c>
      <c r="Z88" t="s">
        <v>309</v>
      </c>
      <c r="AA88" t="s">
        <v>239</v>
      </c>
      <c r="AB88">
        <v>7185835466</v>
      </c>
      <c r="AC88" s="1" t="s">
        <v>1109</v>
      </c>
      <c r="AD88">
        <v>29</v>
      </c>
      <c r="AE88">
        <v>0</v>
      </c>
      <c r="AF88">
        <v>0</v>
      </c>
      <c r="AG88">
        <v>5</v>
      </c>
      <c r="AH88">
        <v>17</v>
      </c>
      <c r="AI88">
        <v>8</v>
      </c>
      <c r="AJ88">
        <v>28</v>
      </c>
      <c r="AK88">
        <v>4</v>
      </c>
      <c r="AL88">
        <v>14</v>
      </c>
      <c r="AM88">
        <v>68</v>
      </c>
      <c r="AN88">
        <v>16</v>
      </c>
      <c r="AO88">
        <v>94</v>
      </c>
      <c r="AP88">
        <v>14</v>
      </c>
      <c r="AQ88">
        <v>15</v>
      </c>
      <c r="AR88">
        <v>18</v>
      </c>
      <c r="AS88">
        <v>21</v>
      </c>
      <c r="AT88">
        <v>2</v>
      </c>
      <c r="AU88">
        <v>0</v>
      </c>
      <c r="AV88">
        <v>0</v>
      </c>
      <c r="AW88">
        <v>0</v>
      </c>
      <c r="AX88">
        <v>1</v>
      </c>
      <c r="AY88">
        <v>0</v>
      </c>
      <c r="AZ88">
        <v>1</v>
      </c>
      <c r="BA88">
        <v>0</v>
      </c>
    </row>
    <row r="89" spans="1:53" x14ac:dyDescent="0.3">
      <c r="A89">
        <v>84</v>
      </c>
      <c r="B89">
        <v>320900010323</v>
      </c>
      <c r="C89">
        <v>78.518518518518505</v>
      </c>
      <c r="D89">
        <v>3</v>
      </c>
      <c r="E89">
        <v>1</v>
      </c>
      <c r="F89">
        <v>320900010000</v>
      </c>
      <c r="G89" t="s">
        <v>296</v>
      </c>
      <c r="H89" t="s">
        <v>312</v>
      </c>
      <c r="I89">
        <v>8</v>
      </c>
      <c r="J89">
        <v>91</v>
      </c>
      <c r="K89">
        <v>1</v>
      </c>
      <c r="L89">
        <v>29</v>
      </c>
      <c r="M89">
        <v>0</v>
      </c>
      <c r="N89">
        <v>33</v>
      </c>
      <c r="O89">
        <v>65</v>
      </c>
      <c r="P89">
        <v>2</v>
      </c>
      <c r="Q89">
        <v>1</v>
      </c>
      <c r="R89">
        <v>0</v>
      </c>
      <c r="S89">
        <v>21</v>
      </c>
      <c r="T89">
        <v>52</v>
      </c>
      <c r="U89">
        <v>48</v>
      </c>
      <c r="V89">
        <v>463</v>
      </c>
      <c r="W89">
        <v>93</v>
      </c>
      <c r="X89">
        <v>32090001</v>
      </c>
      <c r="Y89" t="s">
        <v>313</v>
      </c>
      <c r="Z89" t="s">
        <v>314</v>
      </c>
      <c r="AA89" t="s">
        <v>239</v>
      </c>
      <c r="AB89">
        <v>7182939048</v>
      </c>
      <c r="AC89" s="1" t="s">
        <v>243</v>
      </c>
      <c r="AD89">
        <v>41</v>
      </c>
      <c r="AE89">
        <v>2</v>
      </c>
      <c r="AF89">
        <v>5</v>
      </c>
      <c r="AG89">
        <v>14</v>
      </c>
      <c r="AH89">
        <v>34</v>
      </c>
      <c r="AI89">
        <v>13</v>
      </c>
      <c r="AJ89">
        <v>32</v>
      </c>
      <c r="AK89">
        <v>13</v>
      </c>
      <c r="AL89">
        <v>32</v>
      </c>
      <c r="AM89">
        <v>94</v>
      </c>
      <c r="AN89">
        <v>33</v>
      </c>
      <c r="AO89">
        <v>113</v>
      </c>
      <c r="AP89">
        <v>43</v>
      </c>
      <c r="AQ89">
        <v>38</v>
      </c>
      <c r="AR89">
        <v>23</v>
      </c>
      <c r="AS89">
        <v>11</v>
      </c>
      <c r="AT89">
        <v>4</v>
      </c>
      <c r="AU89">
        <v>0</v>
      </c>
      <c r="AV89">
        <v>0</v>
      </c>
      <c r="AW89">
        <v>0</v>
      </c>
      <c r="AX89">
        <v>2</v>
      </c>
      <c r="AY89">
        <v>0</v>
      </c>
      <c r="AZ89">
        <v>1</v>
      </c>
      <c r="BA89">
        <v>0</v>
      </c>
    </row>
    <row r="90" spans="1:53" x14ac:dyDescent="0.3">
      <c r="A90">
        <v>85</v>
      </c>
      <c r="B90">
        <v>320900010327</v>
      </c>
      <c r="C90">
        <v>86.1875</v>
      </c>
      <c r="D90">
        <v>2.9299999999999899</v>
      </c>
      <c r="E90">
        <v>1</v>
      </c>
      <c r="F90">
        <v>320900010000</v>
      </c>
      <c r="G90" t="s">
        <v>296</v>
      </c>
      <c r="H90" t="s">
        <v>315</v>
      </c>
      <c r="I90">
        <v>169</v>
      </c>
      <c r="J90">
        <v>92</v>
      </c>
      <c r="K90">
        <v>4</v>
      </c>
      <c r="L90">
        <v>10</v>
      </c>
      <c r="M90">
        <v>0</v>
      </c>
      <c r="N90">
        <v>24</v>
      </c>
      <c r="O90">
        <v>75</v>
      </c>
      <c r="P90">
        <v>0</v>
      </c>
      <c r="Q90">
        <v>1</v>
      </c>
      <c r="R90">
        <v>0</v>
      </c>
      <c r="S90">
        <v>23</v>
      </c>
      <c r="T90">
        <v>49</v>
      </c>
      <c r="U90">
        <v>51</v>
      </c>
      <c r="V90">
        <v>528</v>
      </c>
      <c r="W90">
        <v>97</v>
      </c>
      <c r="X90">
        <v>32090001</v>
      </c>
      <c r="Y90" t="s">
        <v>316</v>
      </c>
      <c r="Z90" t="s">
        <v>317</v>
      </c>
      <c r="AA90" t="s">
        <v>239</v>
      </c>
      <c r="AB90">
        <v>7188610852</v>
      </c>
      <c r="AC90" s="1" t="s">
        <v>1111</v>
      </c>
      <c r="AD90">
        <v>37</v>
      </c>
      <c r="AE90">
        <v>0</v>
      </c>
      <c r="AF90">
        <v>0</v>
      </c>
      <c r="AG90">
        <v>9</v>
      </c>
      <c r="AH90">
        <v>24</v>
      </c>
      <c r="AI90">
        <v>7</v>
      </c>
      <c r="AJ90">
        <v>19</v>
      </c>
      <c r="AK90">
        <v>6</v>
      </c>
      <c r="AL90">
        <v>16</v>
      </c>
      <c r="AM90">
        <v>142</v>
      </c>
      <c r="AN90">
        <v>9</v>
      </c>
      <c r="AO90">
        <v>180</v>
      </c>
      <c r="AP90">
        <v>33</v>
      </c>
      <c r="AQ90">
        <v>18</v>
      </c>
      <c r="AR90">
        <v>0</v>
      </c>
      <c r="AS90">
        <v>10</v>
      </c>
      <c r="AT90">
        <v>4</v>
      </c>
      <c r="AU90">
        <v>0</v>
      </c>
      <c r="AV90">
        <v>0</v>
      </c>
      <c r="AW90">
        <v>0</v>
      </c>
      <c r="AX90">
        <v>3</v>
      </c>
      <c r="AY90">
        <v>0</v>
      </c>
      <c r="AZ90">
        <v>1</v>
      </c>
      <c r="BA90">
        <v>0</v>
      </c>
    </row>
    <row r="91" spans="1:53" x14ac:dyDescent="0.3">
      <c r="A91">
        <v>86</v>
      </c>
      <c r="B91">
        <v>320900010339</v>
      </c>
      <c r="C91">
        <v>79.739130434782595</v>
      </c>
      <c r="D91">
        <v>3.14</v>
      </c>
      <c r="E91">
        <v>1</v>
      </c>
      <c r="F91">
        <v>320900010000</v>
      </c>
      <c r="G91" t="s">
        <v>296</v>
      </c>
      <c r="H91" t="s">
        <v>318</v>
      </c>
      <c r="I91">
        <v>14</v>
      </c>
      <c r="J91">
        <v>94</v>
      </c>
      <c r="K91">
        <v>1</v>
      </c>
      <c r="L91">
        <v>29</v>
      </c>
      <c r="M91">
        <v>0</v>
      </c>
      <c r="N91">
        <v>31</v>
      </c>
      <c r="O91">
        <v>67</v>
      </c>
      <c r="P91">
        <v>1</v>
      </c>
      <c r="Q91">
        <v>1</v>
      </c>
      <c r="R91">
        <v>0</v>
      </c>
      <c r="S91">
        <v>26</v>
      </c>
      <c r="T91">
        <v>43</v>
      </c>
      <c r="U91">
        <v>57</v>
      </c>
      <c r="V91">
        <v>571</v>
      </c>
      <c r="W91">
        <v>95</v>
      </c>
      <c r="X91">
        <v>32090001</v>
      </c>
      <c r="Y91" t="s">
        <v>319</v>
      </c>
      <c r="Z91" t="s">
        <v>320</v>
      </c>
      <c r="AA91" t="s">
        <v>239</v>
      </c>
      <c r="AB91">
        <v>7185836767</v>
      </c>
      <c r="AC91" s="1" t="s">
        <v>155</v>
      </c>
      <c r="AD91">
        <v>58</v>
      </c>
      <c r="AE91">
        <v>1</v>
      </c>
      <c r="AF91">
        <v>2</v>
      </c>
      <c r="AG91">
        <v>8</v>
      </c>
      <c r="AH91">
        <v>14</v>
      </c>
      <c r="AI91">
        <v>12</v>
      </c>
      <c r="AJ91">
        <v>21</v>
      </c>
      <c r="AK91">
        <v>17</v>
      </c>
      <c r="AL91">
        <v>29</v>
      </c>
      <c r="AM91">
        <v>147</v>
      </c>
      <c r="AN91">
        <v>25</v>
      </c>
      <c r="AO91">
        <v>183</v>
      </c>
      <c r="AP91">
        <v>38</v>
      </c>
      <c r="AQ91">
        <v>21</v>
      </c>
      <c r="AR91">
        <v>20</v>
      </c>
      <c r="AS91">
        <v>29</v>
      </c>
      <c r="AT91">
        <v>9</v>
      </c>
      <c r="AU91">
        <v>0</v>
      </c>
      <c r="AV91">
        <v>0</v>
      </c>
      <c r="AW91">
        <v>0</v>
      </c>
      <c r="AX91">
        <v>3</v>
      </c>
      <c r="AY91">
        <v>0</v>
      </c>
      <c r="AZ91">
        <v>1</v>
      </c>
      <c r="BA91">
        <v>0</v>
      </c>
    </row>
    <row r="92" spans="1:53" x14ac:dyDescent="0.3">
      <c r="A92">
        <v>87</v>
      </c>
      <c r="B92">
        <v>320900010454</v>
      </c>
      <c r="C92">
        <v>85.151515151515099</v>
      </c>
      <c r="D92">
        <v>3.25</v>
      </c>
      <c r="E92">
        <v>1</v>
      </c>
      <c r="F92">
        <v>320900010000</v>
      </c>
      <c r="G92" t="s">
        <v>296</v>
      </c>
      <c r="H92" t="s">
        <v>321</v>
      </c>
      <c r="I92">
        <v>28</v>
      </c>
      <c r="J92">
        <v>89</v>
      </c>
      <c r="K92">
        <v>3</v>
      </c>
      <c r="L92">
        <v>18</v>
      </c>
      <c r="M92">
        <v>0</v>
      </c>
      <c r="N92">
        <v>26</v>
      </c>
      <c r="O92">
        <v>71</v>
      </c>
      <c r="P92">
        <v>2</v>
      </c>
      <c r="Q92">
        <v>0</v>
      </c>
      <c r="R92">
        <v>0</v>
      </c>
      <c r="S92">
        <v>21</v>
      </c>
      <c r="T92">
        <v>37</v>
      </c>
      <c r="U92">
        <v>63</v>
      </c>
      <c r="V92">
        <v>380</v>
      </c>
      <c r="W92">
        <v>92</v>
      </c>
      <c r="X92">
        <v>32090001</v>
      </c>
      <c r="Y92" t="s">
        <v>322</v>
      </c>
      <c r="Z92" t="s">
        <v>323</v>
      </c>
      <c r="AA92" t="s">
        <v>239</v>
      </c>
      <c r="AB92">
        <v>7182934017</v>
      </c>
      <c r="AC92" s="1" t="s">
        <v>243</v>
      </c>
      <c r="AD92">
        <v>33</v>
      </c>
      <c r="AE92">
        <v>1</v>
      </c>
      <c r="AF92">
        <v>3</v>
      </c>
      <c r="AG92">
        <v>7</v>
      </c>
      <c r="AH92">
        <v>21</v>
      </c>
      <c r="AI92">
        <v>7</v>
      </c>
      <c r="AJ92">
        <v>21</v>
      </c>
      <c r="AK92">
        <v>3</v>
      </c>
      <c r="AL92">
        <v>9</v>
      </c>
      <c r="AM92">
        <v>99</v>
      </c>
      <c r="AN92">
        <v>28</v>
      </c>
      <c r="AO92">
        <v>116</v>
      </c>
      <c r="AP92">
        <v>30</v>
      </c>
      <c r="AQ92">
        <v>26</v>
      </c>
      <c r="AR92">
        <v>15</v>
      </c>
      <c r="AS92">
        <v>16</v>
      </c>
      <c r="AT92">
        <v>3</v>
      </c>
      <c r="AU92">
        <v>0</v>
      </c>
      <c r="AV92">
        <v>0</v>
      </c>
      <c r="AW92">
        <v>0</v>
      </c>
      <c r="AX92">
        <v>1</v>
      </c>
      <c r="AY92">
        <v>0</v>
      </c>
      <c r="AZ92">
        <v>1</v>
      </c>
      <c r="BA92">
        <v>0</v>
      </c>
    </row>
    <row r="93" spans="1:53" x14ac:dyDescent="0.3">
      <c r="A93">
        <v>88</v>
      </c>
      <c r="B93">
        <v>320900011231</v>
      </c>
      <c r="C93">
        <v>81.108108108108098</v>
      </c>
      <c r="D93">
        <v>2.48</v>
      </c>
      <c r="E93">
        <v>0</v>
      </c>
      <c r="F93">
        <v>320900010000</v>
      </c>
      <c r="G93" t="s">
        <v>296</v>
      </c>
      <c r="H93" t="s">
        <v>324</v>
      </c>
      <c r="I93">
        <v>37</v>
      </c>
      <c r="J93">
        <v>70</v>
      </c>
      <c r="K93">
        <v>10</v>
      </c>
      <c r="L93">
        <v>4</v>
      </c>
      <c r="M93">
        <v>0</v>
      </c>
      <c r="N93">
        <v>62</v>
      </c>
      <c r="O93">
        <v>36</v>
      </c>
      <c r="P93">
        <v>0</v>
      </c>
      <c r="Q93">
        <v>0</v>
      </c>
      <c r="R93">
        <v>1</v>
      </c>
      <c r="S93">
        <v>27</v>
      </c>
      <c r="T93">
        <v>0</v>
      </c>
      <c r="U93">
        <v>100</v>
      </c>
      <c r="V93">
        <v>519</v>
      </c>
      <c r="W93">
        <v>80</v>
      </c>
      <c r="X93">
        <v>32090001</v>
      </c>
      <c r="Y93" t="s">
        <v>325</v>
      </c>
      <c r="Z93" t="s">
        <v>326</v>
      </c>
      <c r="AA93" t="s">
        <v>239</v>
      </c>
      <c r="AB93">
        <v>7184668000</v>
      </c>
      <c r="AC93" s="1" t="s">
        <v>150</v>
      </c>
      <c r="AD93">
        <v>41</v>
      </c>
      <c r="AE93">
        <v>1</v>
      </c>
      <c r="AF93">
        <v>2</v>
      </c>
      <c r="AG93">
        <v>14</v>
      </c>
      <c r="AH93">
        <v>34</v>
      </c>
      <c r="AI93">
        <v>5</v>
      </c>
      <c r="AJ93">
        <v>12</v>
      </c>
      <c r="AK93">
        <v>11</v>
      </c>
      <c r="AL93">
        <v>27</v>
      </c>
      <c r="AM93">
        <v>149</v>
      </c>
      <c r="AN93">
        <v>26</v>
      </c>
      <c r="AO93">
        <v>202</v>
      </c>
      <c r="AP93">
        <v>56</v>
      </c>
      <c r="AQ93">
        <v>28</v>
      </c>
      <c r="AR93">
        <v>29</v>
      </c>
      <c r="AS93">
        <v>11</v>
      </c>
      <c r="AT93">
        <v>5</v>
      </c>
      <c r="AU93">
        <v>0</v>
      </c>
      <c r="AV93">
        <v>0</v>
      </c>
      <c r="AW93">
        <v>0</v>
      </c>
      <c r="AX93">
        <v>3</v>
      </c>
      <c r="AY93">
        <v>0</v>
      </c>
      <c r="AZ93">
        <v>1</v>
      </c>
      <c r="BA93">
        <v>0</v>
      </c>
    </row>
    <row r="94" spans="1:53" x14ac:dyDescent="0.3">
      <c r="A94">
        <v>89</v>
      </c>
      <c r="B94">
        <v>320900011241</v>
      </c>
      <c r="C94">
        <v>83.5555555555555</v>
      </c>
      <c r="D94">
        <v>2.5099999999999998</v>
      </c>
      <c r="E94">
        <v>0</v>
      </c>
      <c r="F94">
        <v>320900010000</v>
      </c>
      <c r="G94" t="s">
        <v>296</v>
      </c>
      <c r="H94" t="s">
        <v>327</v>
      </c>
      <c r="I94">
        <v>122</v>
      </c>
      <c r="J94">
        <v>84</v>
      </c>
      <c r="K94">
        <v>8</v>
      </c>
      <c r="L94">
        <v>11</v>
      </c>
      <c r="M94">
        <v>0</v>
      </c>
      <c r="N94">
        <v>33</v>
      </c>
      <c r="O94">
        <v>63</v>
      </c>
      <c r="P94">
        <v>1</v>
      </c>
      <c r="Q94">
        <v>1</v>
      </c>
      <c r="R94">
        <v>0</v>
      </c>
      <c r="S94">
        <v>20</v>
      </c>
      <c r="T94">
        <v>49</v>
      </c>
      <c r="U94">
        <v>51</v>
      </c>
      <c r="V94">
        <v>562</v>
      </c>
      <c r="W94">
        <v>93</v>
      </c>
      <c r="X94">
        <v>32090001</v>
      </c>
      <c r="Y94" t="s">
        <v>328</v>
      </c>
      <c r="Z94" t="s">
        <v>329</v>
      </c>
      <c r="AA94" t="s">
        <v>239</v>
      </c>
      <c r="AB94">
        <v>7184667800</v>
      </c>
      <c r="AC94" s="1" t="s">
        <v>258</v>
      </c>
      <c r="AD94">
        <v>45</v>
      </c>
      <c r="AE94">
        <v>1</v>
      </c>
      <c r="AF94">
        <v>2</v>
      </c>
      <c r="AG94">
        <v>24</v>
      </c>
      <c r="AH94">
        <v>53</v>
      </c>
      <c r="AI94">
        <v>15</v>
      </c>
      <c r="AJ94">
        <v>33</v>
      </c>
      <c r="AK94">
        <v>10</v>
      </c>
      <c r="AL94">
        <v>22</v>
      </c>
      <c r="AM94">
        <v>121</v>
      </c>
      <c r="AN94">
        <v>38</v>
      </c>
      <c r="AO94">
        <v>173</v>
      </c>
      <c r="AP94">
        <v>92</v>
      </c>
      <c r="AQ94">
        <v>53</v>
      </c>
      <c r="AR94">
        <v>30</v>
      </c>
      <c r="AS94">
        <v>21</v>
      </c>
      <c r="AT94">
        <v>3</v>
      </c>
      <c r="AU94">
        <v>0</v>
      </c>
      <c r="AV94">
        <v>0</v>
      </c>
      <c r="AW94">
        <v>0</v>
      </c>
      <c r="AX94">
        <v>3</v>
      </c>
      <c r="AY94">
        <v>0</v>
      </c>
      <c r="AZ94">
        <v>1</v>
      </c>
      <c r="BA94">
        <v>0</v>
      </c>
    </row>
    <row r="95" spans="1:53" x14ac:dyDescent="0.3">
      <c r="A95">
        <v>90</v>
      </c>
      <c r="B95">
        <v>320900011260</v>
      </c>
      <c r="C95">
        <v>87.1666666666666</v>
      </c>
      <c r="D95">
        <v>2.91</v>
      </c>
      <c r="E95">
        <v>1</v>
      </c>
      <c r="F95">
        <v>320900010000</v>
      </c>
      <c r="G95" t="s">
        <v>296</v>
      </c>
      <c r="H95" t="s">
        <v>330</v>
      </c>
      <c r="I95">
        <v>49</v>
      </c>
      <c r="J95">
        <v>78</v>
      </c>
      <c r="K95">
        <v>6</v>
      </c>
      <c r="L95">
        <v>4</v>
      </c>
      <c r="M95">
        <v>0</v>
      </c>
      <c r="N95">
        <v>26</v>
      </c>
      <c r="O95">
        <v>67</v>
      </c>
      <c r="P95">
        <v>6</v>
      </c>
      <c r="Q95">
        <v>1</v>
      </c>
      <c r="R95">
        <v>0</v>
      </c>
      <c r="S95">
        <v>17</v>
      </c>
      <c r="T95">
        <v>52</v>
      </c>
      <c r="U95">
        <v>48</v>
      </c>
      <c r="V95">
        <v>387</v>
      </c>
      <c r="W95">
        <v>84</v>
      </c>
      <c r="X95">
        <v>32090001</v>
      </c>
      <c r="Y95" t="s">
        <v>331</v>
      </c>
      <c r="Z95" t="s">
        <v>332</v>
      </c>
      <c r="AA95" t="s">
        <v>239</v>
      </c>
      <c r="AB95">
        <v>7189927089</v>
      </c>
      <c r="AC95" s="1" t="s">
        <v>78</v>
      </c>
      <c r="AD95">
        <v>27</v>
      </c>
      <c r="AE95">
        <v>0</v>
      </c>
      <c r="AF95">
        <v>0</v>
      </c>
      <c r="AG95">
        <v>16</v>
      </c>
      <c r="AH95">
        <v>59</v>
      </c>
      <c r="AI95">
        <v>7</v>
      </c>
      <c r="AJ95">
        <v>26</v>
      </c>
      <c r="AK95">
        <v>9</v>
      </c>
      <c r="AL95">
        <v>33</v>
      </c>
      <c r="AM95">
        <v>134</v>
      </c>
      <c r="AN95">
        <v>44</v>
      </c>
      <c r="AO95">
        <v>149</v>
      </c>
      <c r="AP95">
        <v>68</v>
      </c>
      <c r="AQ95">
        <v>46</v>
      </c>
      <c r="AR95">
        <v>33</v>
      </c>
      <c r="AS95">
        <v>37</v>
      </c>
      <c r="AT95">
        <v>3</v>
      </c>
      <c r="AU95">
        <v>0</v>
      </c>
      <c r="AV95">
        <v>0</v>
      </c>
      <c r="AW95">
        <v>0</v>
      </c>
      <c r="AX95">
        <v>3</v>
      </c>
      <c r="AY95">
        <v>0</v>
      </c>
      <c r="AZ95">
        <v>1</v>
      </c>
      <c r="BA95">
        <v>0</v>
      </c>
    </row>
    <row r="96" spans="1:53" x14ac:dyDescent="0.3">
      <c r="A96">
        <v>91</v>
      </c>
      <c r="B96">
        <v>320900011276</v>
      </c>
      <c r="C96">
        <v>80.230769230769198</v>
      </c>
      <c r="D96">
        <v>1.44</v>
      </c>
      <c r="E96">
        <v>0</v>
      </c>
      <c r="F96">
        <v>320900010000</v>
      </c>
      <c r="G96" t="s">
        <v>296</v>
      </c>
      <c r="H96" t="s">
        <v>333</v>
      </c>
      <c r="I96">
        <v>44</v>
      </c>
      <c r="J96">
        <v>95</v>
      </c>
      <c r="K96">
        <v>1</v>
      </c>
      <c r="L96">
        <v>23</v>
      </c>
      <c r="M96">
        <v>0</v>
      </c>
      <c r="N96">
        <v>33</v>
      </c>
      <c r="O96">
        <v>64</v>
      </c>
      <c r="P96">
        <v>0</v>
      </c>
      <c r="Q96">
        <v>1</v>
      </c>
      <c r="R96">
        <v>0</v>
      </c>
      <c r="S96">
        <v>24</v>
      </c>
      <c r="T96">
        <v>43</v>
      </c>
      <c r="U96">
        <v>57</v>
      </c>
      <c r="V96">
        <v>206</v>
      </c>
      <c r="W96">
        <v>97</v>
      </c>
      <c r="X96">
        <v>32090001</v>
      </c>
      <c r="Y96" t="s">
        <v>334</v>
      </c>
      <c r="Z96" t="s">
        <v>299</v>
      </c>
      <c r="AA96" t="s">
        <v>239</v>
      </c>
      <c r="AB96">
        <v>7182997490</v>
      </c>
      <c r="AC96" s="1" t="s">
        <v>78</v>
      </c>
      <c r="AD96">
        <v>17</v>
      </c>
      <c r="AE96">
        <v>0</v>
      </c>
      <c r="AF96">
        <v>0</v>
      </c>
      <c r="AG96">
        <v>3</v>
      </c>
      <c r="AH96">
        <v>18</v>
      </c>
      <c r="AI96">
        <v>2</v>
      </c>
      <c r="AJ96">
        <v>12</v>
      </c>
      <c r="AK96">
        <v>7</v>
      </c>
      <c r="AL96">
        <v>41</v>
      </c>
      <c r="AM96">
        <v>88</v>
      </c>
      <c r="AN96">
        <v>16</v>
      </c>
      <c r="AO96">
        <v>107</v>
      </c>
      <c r="AP96">
        <v>14</v>
      </c>
      <c r="AQ96">
        <v>13</v>
      </c>
      <c r="AR96">
        <v>43</v>
      </c>
      <c r="AS96">
        <v>29</v>
      </c>
      <c r="AT96">
        <v>1</v>
      </c>
      <c r="AU96">
        <v>0</v>
      </c>
      <c r="AV96">
        <v>0</v>
      </c>
      <c r="AW96">
        <v>0</v>
      </c>
      <c r="AX96">
        <v>1</v>
      </c>
      <c r="AY96">
        <v>0</v>
      </c>
      <c r="AZ96">
        <v>1</v>
      </c>
      <c r="BA96">
        <v>0</v>
      </c>
    </row>
    <row r="97" spans="1:53" x14ac:dyDescent="0.3">
      <c r="A97">
        <v>92</v>
      </c>
      <c r="B97">
        <v>320900011324</v>
      </c>
      <c r="C97">
        <v>82.5833333333333</v>
      </c>
      <c r="D97">
        <v>1.86</v>
      </c>
      <c r="E97">
        <v>0</v>
      </c>
      <c r="F97">
        <v>320900010000</v>
      </c>
      <c r="G97" t="s">
        <v>296</v>
      </c>
      <c r="H97" t="s">
        <v>335</v>
      </c>
      <c r="I97">
        <v>76</v>
      </c>
      <c r="J97">
        <v>86</v>
      </c>
      <c r="K97">
        <v>5</v>
      </c>
      <c r="L97">
        <v>10</v>
      </c>
      <c r="M97">
        <v>1</v>
      </c>
      <c r="N97">
        <v>32</v>
      </c>
      <c r="O97">
        <v>63</v>
      </c>
      <c r="P97">
        <v>3</v>
      </c>
      <c r="Q97">
        <v>1</v>
      </c>
      <c r="R97">
        <v>0</v>
      </c>
      <c r="S97">
        <v>18</v>
      </c>
      <c r="T97">
        <v>50</v>
      </c>
      <c r="U97">
        <v>50</v>
      </c>
      <c r="V97">
        <v>469</v>
      </c>
      <c r="W97">
        <v>92</v>
      </c>
      <c r="X97">
        <v>32090001</v>
      </c>
      <c r="Y97" t="s">
        <v>336</v>
      </c>
      <c r="Z97" t="s">
        <v>323</v>
      </c>
      <c r="AA97" t="s">
        <v>239</v>
      </c>
      <c r="AB97">
        <v>7186818287</v>
      </c>
      <c r="AC97" s="1" t="s">
        <v>1106</v>
      </c>
      <c r="AD97">
        <v>34</v>
      </c>
      <c r="AE97">
        <v>1</v>
      </c>
      <c r="AF97">
        <v>3</v>
      </c>
      <c r="AG97">
        <v>20</v>
      </c>
      <c r="AH97">
        <v>59</v>
      </c>
      <c r="AI97">
        <v>17</v>
      </c>
      <c r="AJ97">
        <v>50</v>
      </c>
      <c r="AK97">
        <v>7</v>
      </c>
      <c r="AL97">
        <v>21</v>
      </c>
      <c r="AM97">
        <v>159</v>
      </c>
      <c r="AN97">
        <v>30</v>
      </c>
      <c r="AO97">
        <v>195</v>
      </c>
      <c r="AP97">
        <v>80</v>
      </c>
      <c r="AQ97">
        <v>41</v>
      </c>
      <c r="AR97">
        <v>25</v>
      </c>
      <c r="AS97">
        <v>21</v>
      </c>
      <c r="AT97">
        <v>5</v>
      </c>
      <c r="AU97">
        <v>0</v>
      </c>
      <c r="AV97">
        <v>0</v>
      </c>
      <c r="AW97">
        <v>0</v>
      </c>
      <c r="AX97">
        <v>3</v>
      </c>
      <c r="AY97">
        <v>0</v>
      </c>
      <c r="AZ97">
        <v>1</v>
      </c>
      <c r="BA97">
        <v>0</v>
      </c>
    </row>
    <row r="98" spans="1:53" x14ac:dyDescent="0.3">
      <c r="A98">
        <v>93</v>
      </c>
      <c r="B98">
        <v>320900011365</v>
      </c>
      <c r="C98">
        <v>83.636363636363598</v>
      </c>
      <c r="D98">
        <v>1.9</v>
      </c>
      <c r="E98">
        <v>0</v>
      </c>
      <c r="F98">
        <v>320900010000</v>
      </c>
      <c r="G98" t="s">
        <v>296</v>
      </c>
      <c r="H98" t="s">
        <v>337</v>
      </c>
      <c r="I98">
        <v>98</v>
      </c>
      <c r="J98">
        <v>96</v>
      </c>
      <c r="K98">
        <v>1</v>
      </c>
      <c r="L98">
        <v>88</v>
      </c>
      <c r="M98">
        <v>0</v>
      </c>
      <c r="N98">
        <v>1</v>
      </c>
      <c r="O98">
        <v>99</v>
      </c>
      <c r="P98">
        <v>0</v>
      </c>
      <c r="Q98">
        <v>0</v>
      </c>
      <c r="R98">
        <v>0</v>
      </c>
      <c r="S98">
        <v>4</v>
      </c>
      <c r="T98">
        <v>47</v>
      </c>
      <c r="U98">
        <v>53</v>
      </c>
      <c r="V98">
        <v>292</v>
      </c>
      <c r="W98">
        <v>96</v>
      </c>
      <c r="X98">
        <v>32090001</v>
      </c>
      <c r="Y98" t="s">
        <v>338</v>
      </c>
      <c r="Z98" t="s">
        <v>309</v>
      </c>
      <c r="AA98" t="s">
        <v>239</v>
      </c>
      <c r="AB98">
        <v>7187310219</v>
      </c>
      <c r="AC98" s="1" t="s">
        <v>1108</v>
      </c>
      <c r="AD98">
        <v>28</v>
      </c>
      <c r="AE98">
        <v>0</v>
      </c>
      <c r="AF98">
        <v>0</v>
      </c>
      <c r="AG98">
        <v>3</v>
      </c>
      <c r="AH98">
        <v>11</v>
      </c>
      <c r="AI98">
        <v>16</v>
      </c>
      <c r="AJ98">
        <v>57</v>
      </c>
      <c r="AK98">
        <v>3</v>
      </c>
      <c r="AL98">
        <v>11</v>
      </c>
      <c r="AM98">
        <v>66</v>
      </c>
      <c r="AN98">
        <v>12</v>
      </c>
      <c r="AO98">
        <v>102</v>
      </c>
      <c r="AP98">
        <v>11</v>
      </c>
      <c r="AQ98">
        <v>11</v>
      </c>
      <c r="AR98">
        <v>40</v>
      </c>
      <c r="AS98">
        <v>39</v>
      </c>
      <c r="AT98">
        <v>2</v>
      </c>
      <c r="AU98">
        <v>0</v>
      </c>
      <c r="AV98">
        <v>0</v>
      </c>
      <c r="AW98">
        <v>0</v>
      </c>
      <c r="AX98">
        <v>1</v>
      </c>
      <c r="AY98">
        <v>0</v>
      </c>
      <c r="AZ98">
        <v>1</v>
      </c>
      <c r="BA98">
        <v>0</v>
      </c>
    </row>
    <row r="99" spans="1:53" x14ac:dyDescent="0.3">
      <c r="A99">
        <v>94</v>
      </c>
      <c r="B99">
        <v>320900011403</v>
      </c>
      <c r="C99">
        <v>89.448275862068897</v>
      </c>
      <c r="D99">
        <v>2.38</v>
      </c>
      <c r="E99">
        <v>0</v>
      </c>
      <c r="F99">
        <v>320900010000</v>
      </c>
      <c r="G99" t="s">
        <v>296</v>
      </c>
      <c r="H99" t="s">
        <v>339</v>
      </c>
      <c r="I99">
        <v>13</v>
      </c>
      <c r="J99">
        <v>94</v>
      </c>
      <c r="K99">
        <v>1</v>
      </c>
      <c r="L99">
        <v>92</v>
      </c>
      <c r="M99">
        <v>1</v>
      </c>
      <c r="N99">
        <v>23</v>
      </c>
      <c r="O99">
        <v>73</v>
      </c>
      <c r="P99">
        <v>3</v>
      </c>
      <c r="Q99">
        <v>2</v>
      </c>
      <c r="R99">
        <v>0</v>
      </c>
      <c r="S99">
        <v>6</v>
      </c>
      <c r="T99">
        <v>52</v>
      </c>
      <c r="U99">
        <v>48</v>
      </c>
      <c r="V99">
        <v>376</v>
      </c>
      <c r="W99">
        <v>95</v>
      </c>
      <c r="X99">
        <v>32090001</v>
      </c>
      <c r="Y99" t="s">
        <v>340</v>
      </c>
      <c r="Z99" t="s">
        <v>341</v>
      </c>
      <c r="AA99" t="s">
        <v>239</v>
      </c>
      <c r="AB99">
        <v>7186201053</v>
      </c>
      <c r="AC99" s="1" t="s">
        <v>1108</v>
      </c>
      <c r="AD99">
        <v>29</v>
      </c>
      <c r="AE99">
        <v>1</v>
      </c>
      <c r="AF99">
        <v>3</v>
      </c>
      <c r="AG99">
        <v>17</v>
      </c>
      <c r="AH99">
        <v>59</v>
      </c>
      <c r="AI99">
        <v>1</v>
      </c>
      <c r="AJ99">
        <v>3</v>
      </c>
      <c r="AK99">
        <v>14</v>
      </c>
      <c r="AL99">
        <v>48</v>
      </c>
      <c r="AM99">
        <v>69</v>
      </c>
      <c r="AN99">
        <v>58</v>
      </c>
      <c r="AO99">
        <v>112</v>
      </c>
      <c r="AP99">
        <v>68</v>
      </c>
      <c r="AQ99">
        <v>61</v>
      </c>
      <c r="AR99">
        <v>0</v>
      </c>
      <c r="AS99">
        <v>17</v>
      </c>
      <c r="AT99">
        <v>5</v>
      </c>
      <c r="AU99">
        <v>0</v>
      </c>
      <c r="AV99">
        <v>0</v>
      </c>
      <c r="AW99">
        <v>0</v>
      </c>
      <c r="AX99">
        <v>1</v>
      </c>
      <c r="AY99">
        <v>0</v>
      </c>
      <c r="AZ99">
        <v>1</v>
      </c>
      <c r="BA99">
        <v>0</v>
      </c>
    </row>
    <row r="100" spans="1:53" x14ac:dyDescent="0.3">
      <c r="A100">
        <v>95</v>
      </c>
      <c r="B100">
        <v>320900011505</v>
      </c>
      <c r="C100">
        <v>82.588235294117595</v>
      </c>
      <c r="D100">
        <v>2.41</v>
      </c>
      <c r="E100">
        <v>0</v>
      </c>
      <c r="F100">
        <v>320900010000</v>
      </c>
      <c r="G100" t="s">
        <v>296</v>
      </c>
      <c r="H100" t="s">
        <v>342</v>
      </c>
      <c r="I100">
        <v>85</v>
      </c>
      <c r="J100">
        <v>84</v>
      </c>
      <c r="K100">
        <v>7</v>
      </c>
      <c r="L100">
        <v>6</v>
      </c>
      <c r="M100">
        <v>0</v>
      </c>
      <c r="N100">
        <v>26</v>
      </c>
      <c r="O100">
        <v>70</v>
      </c>
      <c r="P100">
        <v>2</v>
      </c>
      <c r="Q100">
        <v>1</v>
      </c>
      <c r="R100">
        <v>1</v>
      </c>
      <c r="S100">
        <v>17</v>
      </c>
      <c r="T100">
        <v>56</v>
      </c>
      <c r="U100">
        <v>44</v>
      </c>
      <c r="V100">
        <v>700</v>
      </c>
      <c r="W100">
        <v>91</v>
      </c>
      <c r="X100">
        <v>32090001</v>
      </c>
      <c r="Y100" t="s">
        <v>343</v>
      </c>
      <c r="Z100" t="s">
        <v>344</v>
      </c>
      <c r="AA100" t="s">
        <v>239</v>
      </c>
      <c r="AB100">
        <v>7184103430</v>
      </c>
      <c r="AC100" s="1" t="s">
        <v>150</v>
      </c>
      <c r="AD100">
        <v>48</v>
      </c>
      <c r="AE100">
        <v>1</v>
      </c>
      <c r="AF100">
        <v>2</v>
      </c>
      <c r="AG100">
        <v>19</v>
      </c>
      <c r="AH100">
        <v>40</v>
      </c>
      <c r="AI100">
        <v>14</v>
      </c>
      <c r="AJ100">
        <v>29</v>
      </c>
      <c r="AK100">
        <v>17</v>
      </c>
      <c r="AL100">
        <v>35</v>
      </c>
      <c r="AM100">
        <v>264</v>
      </c>
      <c r="AN100">
        <v>30</v>
      </c>
      <c r="AO100">
        <v>299</v>
      </c>
      <c r="AP100">
        <v>94</v>
      </c>
      <c r="AQ100">
        <v>31</v>
      </c>
      <c r="AR100">
        <v>50</v>
      </c>
      <c r="AS100">
        <v>39</v>
      </c>
      <c r="AT100">
        <v>6</v>
      </c>
      <c r="AU100">
        <v>0</v>
      </c>
      <c r="AV100">
        <v>0</v>
      </c>
      <c r="AW100">
        <v>0</v>
      </c>
      <c r="AX100">
        <v>3</v>
      </c>
      <c r="AY100">
        <v>0</v>
      </c>
      <c r="AZ100">
        <v>1</v>
      </c>
      <c r="BA100">
        <v>0</v>
      </c>
    </row>
    <row r="101" spans="1:53" x14ac:dyDescent="0.3">
      <c r="A101">
        <v>96</v>
      </c>
      <c r="B101">
        <v>320900011543</v>
      </c>
      <c r="C101">
        <v>79.411764705882305</v>
      </c>
      <c r="D101">
        <v>2.13</v>
      </c>
      <c r="E101">
        <v>0</v>
      </c>
      <c r="F101">
        <v>320900010000</v>
      </c>
      <c r="G101" t="s">
        <v>296</v>
      </c>
      <c r="H101" t="s">
        <v>345</v>
      </c>
      <c r="I101">
        <v>22</v>
      </c>
      <c r="J101">
        <v>87</v>
      </c>
      <c r="K101">
        <v>4</v>
      </c>
      <c r="L101">
        <v>11</v>
      </c>
      <c r="M101">
        <v>0</v>
      </c>
      <c r="N101">
        <v>36</v>
      </c>
      <c r="O101">
        <v>63</v>
      </c>
      <c r="P101">
        <v>0</v>
      </c>
      <c r="Q101">
        <v>0</v>
      </c>
      <c r="R101">
        <v>1</v>
      </c>
      <c r="S101">
        <v>28</v>
      </c>
      <c r="T101">
        <v>87</v>
      </c>
      <c r="U101">
        <v>13</v>
      </c>
      <c r="V101">
        <v>343</v>
      </c>
      <c r="W101">
        <v>91</v>
      </c>
      <c r="X101">
        <v>32090001</v>
      </c>
      <c r="Y101" t="s">
        <v>346</v>
      </c>
      <c r="Z101" t="s">
        <v>347</v>
      </c>
      <c r="AA101" t="s">
        <v>239</v>
      </c>
      <c r="AB101">
        <v>7188420687</v>
      </c>
      <c r="AC101" s="1" t="s">
        <v>78</v>
      </c>
      <c r="AD101">
        <v>22</v>
      </c>
      <c r="AE101">
        <v>0</v>
      </c>
      <c r="AF101">
        <v>0</v>
      </c>
      <c r="AG101">
        <v>12</v>
      </c>
      <c r="AH101">
        <v>55</v>
      </c>
      <c r="AI101">
        <v>2</v>
      </c>
      <c r="AJ101">
        <v>9</v>
      </c>
      <c r="AK101">
        <v>11</v>
      </c>
      <c r="AL101">
        <v>50</v>
      </c>
      <c r="AM101">
        <v>122</v>
      </c>
      <c r="AN101">
        <v>28</v>
      </c>
      <c r="AO101">
        <v>140</v>
      </c>
      <c r="AP101">
        <v>43</v>
      </c>
      <c r="AQ101">
        <v>31</v>
      </c>
      <c r="AR101">
        <v>13</v>
      </c>
      <c r="AS101">
        <v>14</v>
      </c>
      <c r="AT101">
        <v>3</v>
      </c>
      <c r="AU101">
        <v>0</v>
      </c>
      <c r="AV101">
        <v>0</v>
      </c>
      <c r="AW101">
        <v>0</v>
      </c>
      <c r="AX101">
        <v>3</v>
      </c>
      <c r="AY101">
        <v>0</v>
      </c>
      <c r="AZ101">
        <v>1</v>
      </c>
      <c r="BA101">
        <v>0</v>
      </c>
    </row>
    <row r="102" spans="1:53" x14ac:dyDescent="0.3">
      <c r="A102">
        <v>97</v>
      </c>
      <c r="B102">
        <v>320900011564</v>
      </c>
      <c r="C102">
        <v>74.769230769230703</v>
      </c>
      <c r="D102">
        <v>2.15</v>
      </c>
      <c r="E102">
        <v>0</v>
      </c>
      <c r="F102">
        <v>320900010000</v>
      </c>
      <c r="G102" t="s">
        <v>296</v>
      </c>
      <c r="H102" t="s">
        <v>348</v>
      </c>
      <c r="I102">
        <v>8</v>
      </c>
      <c r="J102">
        <v>97</v>
      </c>
      <c r="K102">
        <v>0</v>
      </c>
      <c r="L102">
        <v>96</v>
      </c>
      <c r="M102">
        <v>0</v>
      </c>
      <c r="N102">
        <v>16</v>
      </c>
      <c r="O102">
        <v>78</v>
      </c>
      <c r="P102">
        <v>5</v>
      </c>
      <c r="Q102">
        <v>1</v>
      </c>
      <c r="R102">
        <v>0</v>
      </c>
      <c r="S102">
        <v>2</v>
      </c>
      <c r="T102">
        <v>47</v>
      </c>
      <c r="U102">
        <v>53</v>
      </c>
      <c r="V102">
        <v>159</v>
      </c>
      <c r="W102">
        <v>97</v>
      </c>
      <c r="X102">
        <v>32090001</v>
      </c>
      <c r="Y102" t="s">
        <v>349</v>
      </c>
      <c r="Z102" t="s">
        <v>350</v>
      </c>
      <c r="AA102" t="s">
        <v>239</v>
      </c>
      <c r="AC102" s="1" t="s">
        <v>1112</v>
      </c>
      <c r="AD102">
        <v>11</v>
      </c>
      <c r="AE102">
        <v>0</v>
      </c>
      <c r="AF102">
        <v>0</v>
      </c>
      <c r="AG102">
        <v>4</v>
      </c>
      <c r="AH102">
        <v>36</v>
      </c>
      <c r="AI102">
        <v>6</v>
      </c>
      <c r="AJ102">
        <v>55</v>
      </c>
      <c r="AK102">
        <v>2</v>
      </c>
      <c r="AL102">
        <v>18</v>
      </c>
      <c r="AM102">
        <v>34</v>
      </c>
      <c r="AN102">
        <v>29</v>
      </c>
      <c r="AO102">
        <v>55</v>
      </c>
      <c r="AP102">
        <v>20</v>
      </c>
      <c r="AQ102">
        <v>36</v>
      </c>
      <c r="AR102">
        <v>25</v>
      </c>
      <c r="AS102">
        <v>17</v>
      </c>
      <c r="AT102">
        <v>1</v>
      </c>
      <c r="AU102">
        <v>0</v>
      </c>
      <c r="AV102">
        <v>0</v>
      </c>
      <c r="AW102">
        <v>0</v>
      </c>
      <c r="AX102">
        <v>1</v>
      </c>
      <c r="AY102">
        <v>0</v>
      </c>
      <c r="AZ102">
        <v>1</v>
      </c>
      <c r="BA102">
        <v>0</v>
      </c>
    </row>
    <row r="103" spans="1:53" x14ac:dyDescent="0.3">
      <c r="A103">
        <v>98</v>
      </c>
      <c r="B103">
        <v>321000010037</v>
      </c>
      <c r="C103">
        <v>82.774193548387103</v>
      </c>
      <c r="D103">
        <v>3.11</v>
      </c>
      <c r="E103">
        <v>1</v>
      </c>
      <c r="F103">
        <v>321000010000</v>
      </c>
      <c r="G103" t="s">
        <v>351</v>
      </c>
      <c r="H103" t="s">
        <v>352</v>
      </c>
      <c r="I103">
        <v>9</v>
      </c>
      <c r="J103">
        <v>79</v>
      </c>
      <c r="K103">
        <v>0</v>
      </c>
      <c r="L103">
        <v>13</v>
      </c>
      <c r="M103">
        <v>0</v>
      </c>
      <c r="N103">
        <v>23</v>
      </c>
      <c r="O103">
        <v>72</v>
      </c>
      <c r="P103">
        <v>1</v>
      </c>
      <c r="Q103">
        <v>2</v>
      </c>
      <c r="R103">
        <v>0</v>
      </c>
      <c r="S103">
        <v>26</v>
      </c>
      <c r="T103">
        <v>47</v>
      </c>
      <c r="U103">
        <v>53</v>
      </c>
      <c r="V103">
        <v>504</v>
      </c>
      <c r="W103">
        <v>79</v>
      </c>
      <c r="X103">
        <v>32100001</v>
      </c>
      <c r="Y103" t="s">
        <v>353</v>
      </c>
      <c r="Z103" t="s">
        <v>354</v>
      </c>
      <c r="AA103" t="s">
        <v>239</v>
      </c>
      <c r="AB103">
        <v>7187960360</v>
      </c>
      <c r="AC103" s="1" t="s">
        <v>300</v>
      </c>
      <c r="AD103">
        <v>43</v>
      </c>
      <c r="AE103">
        <v>0</v>
      </c>
      <c r="AF103">
        <v>0</v>
      </c>
      <c r="AG103">
        <v>4</v>
      </c>
      <c r="AH103">
        <v>9</v>
      </c>
      <c r="AI103">
        <v>4</v>
      </c>
      <c r="AJ103">
        <v>9</v>
      </c>
      <c r="AK103">
        <v>22</v>
      </c>
      <c r="AL103">
        <v>51</v>
      </c>
      <c r="AM103">
        <v>145</v>
      </c>
      <c r="AN103">
        <v>6</v>
      </c>
      <c r="AO103">
        <v>178</v>
      </c>
      <c r="AP103">
        <v>23</v>
      </c>
      <c r="AQ103">
        <v>13</v>
      </c>
      <c r="AR103">
        <v>0</v>
      </c>
      <c r="AS103">
        <v>12</v>
      </c>
      <c r="AT103">
        <v>7</v>
      </c>
      <c r="AU103">
        <v>0</v>
      </c>
      <c r="AV103">
        <v>0</v>
      </c>
      <c r="AW103">
        <v>0</v>
      </c>
      <c r="AX103">
        <v>3</v>
      </c>
      <c r="AY103">
        <v>0</v>
      </c>
      <c r="AZ103">
        <v>1</v>
      </c>
      <c r="BA103">
        <v>0</v>
      </c>
    </row>
    <row r="104" spans="1:53" x14ac:dyDescent="0.3">
      <c r="A104">
        <v>99</v>
      </c>
      <c r="B104">
        <v>321000010045</v>
      </c>
      <c r="C104">
        <v>81.422222222222203</v>
      </c>
      <c r="D104">
        <v>3.08</v>
      </c>
      <c r="E104">
        <v>1</v>
      </c>
      <c r="F104">
        <v>321000010000</v>
      </c>
      <c r="G104" t="s">
        <v>351</v>
      </c>
      <c r="H104" t="s">
        <v>355</v>
      </c>
      <c r="I104">
        <v>48</v>
      </c>
      <c r="J104">
        <v>93</v>
      </c>
      <c r="K104">
        <v>4</v>
      </c>
      <c r="L104">
        <v>19</v>
      </c>
      <c r="M104">
        <v>0</v>
      </c>
      <c r="N104">
        <v>12</v>
      </c>
      <c r="O104">
        <v>82</v>
      </c>
      <c r="P104">
        <v>2</v>
      </c>
      <c r="Q104">
        <v>4</v>
      </c>
      <c r="R104">
        <v>0</v>
      </c>
      <c r="S104">
        <v>22</v>
      </c>
      <c r="T104">
        <v>48</v>
      </c>
      <c r="U104">
        <v>52</v>
      </c>
      <c r="V104">
        <v>762</v>
      </c>
      <c r="W104">
        <v>97</v>
      </c>
      <c r="X104">
        <v>32100001</v>
      </c>
      <c r="Y104" t="s">
        <v>356</v>
      </c>
      <c r="Z104" t="s">
        <v>357</v>
      </c>
      <c r="AA104" t="s">
        <v>239</v>
      </c>
      <c r="AB104">
        <v>7185841660</v>
      </c>
      <c r="AC104" s="1" t="s">
        <v>155</v>
      </c>
      <c r="AD104">
        <v>56</v>
      </c>
      <c r="AE104">
        <v>0</v>
      </c>
      <c r="AF104">
        <v>0</v>
      </c>
      <c r="AG104">
        <v>7</v>
      </c>
      <c r="AH104">
        <v>13</v>
      </c>
      <c r="AI104">
        <v>3</v>
      </c>
      <c r="AJ104">
        <v>5</v>
      </c>
      <c r="AK104">
        <v>23</v>
      </c>
      <c r="AL104">
        <v>41</v>
      </c>
      <c r="AM104">
        <v>91</v>
      </c>
      <c r="AN104">
        <v>14</v>
      </c>
      <c r="AO104">
        <v>125</v>
      </c>
      <c r="AP104">
        <v>17</v>
      </c>
      <c r="AQ104">
        <v>14</v>
      </c>
      <c r="AR104">
        <v>25</v>
      </c>
      <c r="AS104">
        <v>19</v>
      </c>
      <c r="AT104">
        <v>5</v>
      </c>
      <c r="AU104">
        <v>0</v>
      </c>
      <c r="AV104">
        <v>0</v>
      </c>
      <c r="AW104">
        <v>0</v>
      </c>
      <c r="AX104">
        <v>4</v>
      </c>
      <c r="AY104">
        <v>0</v>
      </c>
      <c r="AZ104">
        <v>1</v>
      </c>
      <c r="BA104">
        <v>0</v>
      </c>
    </row>
    <row r="105" spans="1:53" x14ac:dyDescent="0.3">
      <c r="A105">
        <v>100</v>
      </c>
      <c r="B105">
        <v>321000010080</v>
      </c>
      <c r="C105">
        <v>79.6666666666666</v>
      </c>
      <c r="D105">
        <v>3</v>
      </c>
      <c r="E105">
        <v>1</v>
      </c>
      <c r="F105">
        <v>321000010000</v>
      </c>
      <c r="G105" t="s">
        <v>351</v>
      </c>
      <c r="H105" t="s">
        <v>358</v>
      </c>
      <c r="I105">
        <v>12</v>
      </c>
      <c r="J105">
        <v>87</v>
      </c>
      <c r="K105">
        <v>3</v>
      </c>
      <c r="L105">
        <v>32</v>
      </c>
      <c r="M105">
        <v>0</v>
      </c>
      <c r="N105">
        <v>18</v>
      </c>
      <c r="O105">
        <v>65</v>
      </c>
      <c r="P105">
        <v>12</v>
      </c>
      <c r="Q105">
        <v>5</v>
      </c>
      <c r="R105">
        <v>0</v>
      </c>
      <c r="S105">
        <v>27</v>
      </c>
      <c r="T105">
        <v>43</v>
      </c>
      <c r="U105">
        <v>57</v>
      </c>
      <c r="V105">
        <v>568</v>
      </c>
      <c r="W105">
        <v>91</v>
      </c>
      <c r="X105">
        <v>32100001</v>
      </c>
      <c r="Y105" t="s">
        <v>359</v>
      </c>
      <c r="Z105" t="s">
        <v>360</v>
      </c>
      <c r="AA105" t="s">
        <v>239</v>
      </c>
      <c r="AB105">
        <v>7184056300</v>
      </c>
      <c r="AC105" s="1" t="s">
        <v>361</v>
      </c>
      <c r="AD105">
        <v>41</v>
      </c>
      <c r="AE105">
        <v>0</v>
      </c>
      <c r="AF105">
        <v>0</v>
      </c>
      <c r="AG105">
        <v>6</v>
      </c>
      <c r="AH105">
        <v>15</v>
      </c>
      <c r="AI105">
        <v>12</v>
      </c>
      <c r="AJ105">
        <v>29</v>
      </c>
      <c r="AK105">
        <v>22</v>
      </c>
      <c r="AL105">
        <v>54</v>
      </c>
      <c r="AM105">
        <v>46</v>
      </c>
      <c r="AN105">
        <v>11</v>
      </c>
      <c r="AO105">
        <v>56</v>
      </c>
      <c r="AP105">
        <v>7</v>
      </c>
      <c r="AQ105">
        <v>13</v>
      </c>
      <c r="AR105">
        <v>29</v>
      </c>
      <c r="AS105">
        <v>29</v>
      </c>
      <c r="AT105">
        <v>5</v>
      </c>
      <c r="AU105">
        <v>0</v>
      </c>
      <c r="AV105">
        <v>0</v>
      </c>
      <c r="AW105">
        <v>0</v>
      </c>
      <c r="AX105">
        <v>3</v>
      </c>
      <c r="AY105">
        <v>0</v>
      </c>
      <c r="AZ105">
        <v>1</v>
      </c>
      <c r="BA105">
        <v>0</v>
      </c>
    </row>
    <row r="106" spans="1:53" x14ac:dyDescent="0.3">
      <c r="A106">
        <v>101</v>
      </c>
      <c r="B106">
        <v>321000010095</v>
      </c>
      <c r="C106">
        <v>81.191176470588204</v>
      </c>
      <c r="D106">
        <v>3.32</v>
      </c>
      <c r="E106">
        <v>1</v>
      </c>
      <c r="F106">
        <v>321000010000</v>
      </c>
      <c r="G106" t="s">
        <v>351</v>
      </c>
      <c r="H106" t="s">
        <v>362</v>
      </c>
      <c r="I106">
        <v>28</v>
      </c>
      <c r="J106">
        <v>73</v>
      </c>
      <c r="K106">
        <v>1</v>
      </c>
      <c r="L106">
        <v>20</v>
      </c>
      <c r="M106">
        <v>0</v>
      </c>
      <c r="N106">
        <v>19</v>
      </c>
      <c r="O106">
        <v>68</v>
      </c>
      <c r="P106">
        <v>7</v>
      </c>
      <c r="Q106">
        <v>4</v>
      </c>
      <c r="R106">
        <v>1</v>
      </c>
      <c r="S106">
        <v>19</v>
      </c>
      <c r="T106">
        <v>46</v>
      </c>
      <c r="U106">
        <v>54</v>
      </c>
      <c r="V106">
        <v>967</v>
      </c>
      <c r="W106">
        <v>74</v>
      </c>
      <c r="X106">
        <v>32100001</v>
      </c>
      <c r="Y106" t="s">
        <v>363</v>
      </c>
      <c r="Z106" t="s">
        <v>364</v>
      </c>
      <c r="AA106" t="s">
        <v>239</v>
      </c>
      <c r="AB106">
        <v>7187969200</v>
      </c>
      <c r="AC106" s="1" t="s">
        <v>85</v>
      </c>
      <c r="AD106">
        <v>88</v>
      </c>
      <c r="AE106">
        <v>0</v>
      </c>
      <c r="AF106">
        <v>0</v>
      </c>
      <c r="AG106">
        <v>2</v>
      </c>
      <c r="AH106">
        <v>2</v>
      </c>
      <c r="AI106">
        <v>19</v>
      </c>
      <c r="AJ106">
        <v>22</v>
      </c>
      <c r="AK106">
        <v>28</v>
      </c>
      <c r="AL106">
        <v>32</v>
      </c>
      <c r="AM106">
        <v>219</v>
      </c>
      <c r="AN106">
        <v>6</v>
      </c>
      <c r="AO106">
        <v>302</v>
      </c>
      <c r="AP106">
        <v>14</v>
      </c>
      <c r="AQ106">
        <v>5</v>
      </c>
      <c r="AR106">
        <v>28</v>
      </c>
      <c r="AS106">
        <v>18</v>
      </c>
      <c r="AT106">
        <v>9</v>
      </c>
      <c r="AU106">
        <v>0</v>
      </c>
      <c r="AV106">
        <v>0</v>
      </c>
      <c r="AW106">
        <v>0</v>
      </c>
      <c r="AX106">
        <v>4</v>
      </c>
      <c r="AY106">
        <v>0</v>
      </c>
      <c r="AZ106">
        <v>1</v>
      </c>
      <c r="BA106">
        <v>0</v>
      </c>
    </row>
    <row r="107" spans="1:53" x14ac:dyDescent="0.3">
      <c r="A107">
        <v>102</v>
      </c>
      <c r="B107">
        <v>321000010118</v>
      </c>
      <c r="C107">
        <v>82.016666666666595</v>
      </c>
      <c r="D107">
        <v>3.37</v>
      </c>
      <c r="E107">
        <v>1</v>
      </c>
      <c r="F107">
        <v>321000010000</v>
      </c>
      <c r="G107" t="s">
        <v>351</v>
      </c>
      <c r="H107" t="s">
        <v>365</v>
      </c>
      <c r="I107">
        <v>82</v>
      </c>
      <c r="J107">
        <v>89</v>
      </c>
      <c r="K107">
        <v>4</v>
      </c>
      <c r="L107">
        <v>11</v>
      </c>
      <c r="M107">
        <v>1</v>
      </c>
      <c r="N107">
        <v>23</v>
      </c>
      <c r="O107">
        <v>62</v>
      </c>
      <c r="P107">
        <v>12</v>
      </c>
      <c r="Q107">
        <v>3</v>
      </c>
      <c r="R107">
        <v>0</v>
      </c>
      <c r="S107">
        <v>20</v>
      </c>
      <c r="T107">
        <v>49</v>
      </c>
      <c r="U107">
        <v>51</v>
      </c>
      <c r="V107">
        <v>1106</v>
      </c>
      <c r="W107">
        <v>93</v>
      </c>
      <c r="X107">
        <v>32100001</v>
      </c>
      <c r="Y107" t="s">
        <v>366</v>
      </c>
      <c r="Z107" t="s">
        <v>367</v>
      </c>
      <c r="AA107" t="s">
        <v>239</v>
      </c>
      <c r="AB107">
        <v>7185842330</v>
      </c>
      <c r="AC107" s="1" t="s">
        <v>155</v>
      </c>
      <c r="AD107">
        <v>78</v>
      </c>
      <c r="AE107">
        <v>3</v>
      </c>
      <c r="AF107">
        <v>4</v>
      </c>
      <c r="AG107">
        <v>8</v>
      </c>
      <c r="AH107">
        <v>10</v>
      </c>
      <c r="AI107">
        <v>19</v>
      </c>
      <c r="AJ107">
        <v>24</v>
      </c>
      <c r="AK107">
        <v>31</v>
      </c>
      <c r="AL107">
        <v>40</v>
      </c>
      <c r="AM107">
        <v>206</v>
      </c>
      <c r="AN107">
        <v>8</v>
      </c>
      <c r="AO107">
        <v>247</v>
      </c>
      <c r="AP107">
        <v>17</v>
      </c>
      <c r="AQ107">
        <v>7</v>
      </c>
      <c r="AR107">
        <v>36</v>
      </c>
      <c r="AS107">
        <v>21</v>
      </c>
      <c r="AT107">
        <v>6</v>
      </c>
      <c r="AU107">
        <v>0</v>
      </c>
      <c r="AV107">
        <v>0</v>
      </c>
      <c r="AW107">
        <v>0</v>
      </c>
      <c r="AX107">
        <v>4</v>
      </c>
      <c r="AY107">
        <v>0</v>
      </c>
      <c r="AZ107">
        <v>1</v>
      </c>
      <c r="BA107">
        <v>0</v>
      </c>
    </row>
    <row r="108" spans="1:53" x14ac:dyDescent="0.3">
      <c r="A108">
        <v>103</v>
      </c>
      <c r="B108">
        <v>321000010244</v>
      </c>
      <c r="C108">
        <v>83.605263157894697</v>
      </c>
      <c r="D108">
        <v>3.14</v>
      </c>
      <c r="E108">
        <v>1</v>
      </c>
      <c r="F108">
        <v>321000010000</v>
      </c>
      <c r="G108" t="s">
        <v>351</v>
      </c>
      <c r="H108" t="s">
        <v>368</v>
      </c>
      <c r="I108">
        <v>22</v>
      </c>
      <c r="J108">
        <v>90</v>
      </c>
      <c r="K108">
        <v>4</v>
      </c>
      <c r="L108">
        <v>24</v>
      </c>
      <c r="M108">
        <v>0</v>
      </c>
      <c r="N108">
        <v>11</v>
      </c>
      <c r="O108">
        <v>83</v>
      </c>
      <c r="P108">
        <v>2</v>
      </c>
      <c r="Q108">
        <v>3</v>
      </c>
      <c r="R108">
        <v>0</v>
      </c>
      <c r="S108">
        <v>24</v>
      </c>
      <c r="T108">
        <v>50</v>
      </c>
      <c r="U108">
        <v>50</v>
      </c>
      <c r="V108">
        <v>749</v>
      </c>
      <c r="W108">
        <v>95</v>
      </c>
      <c r="X108">
        <v>32100001</v>
      </c>
      <c r="Y108" t="s">
        <v>369</v>
      </c>
      <c r="Z108" t="s">
        <v>370</v>
      </c>
      <c r="AA108" t="s">
        <v>239</v>
      </c>
      <c r="AB108">
        <v>7186012869</v>
      </c>
      <c r="AC108" s="1" t="s">
        <v>61</v>
      </c>
      <c r="AD108">
        <v>49</v>
      </c>
      <c r="AE108">
        <v>0</v>
      </c>
      <c r="AF108">
        <v>0</v>
      </c>
      <c r="AG108">
        <v>16</v>
      </c>
      <c r="AH108">
        <v>33</v>
      </c>
      <c r="AI108">
        <v>3</v>
      </c>
      <c r="AJ108">
        <v>6</v>
      </c>
      <c r="AK108">
        <v>23</v>
      </c>
      <c r="AL108">
        <v>47</v>
      </c>
      <c r="AM108">
        <v>150</v>
      </c>
      <c r="AN108">
        <v>35</v>
      </c>
      <c r="AO108">
        <v>188</v>
      </c>
      <c r="AP108">
        <v>61</v>
      </c>
      <c r="AQ108">
        <v>32</v>
      </c>
      <c r="AR108">
        <v>0</v>
      </c>
      <c r="AS108">
        <v>10</v>
      </c>
      <c r="AT108">
        <v>5</v>
      </c>
      <c r="AU108">
        <v>0</v>
      </c>
      <c r="AV108">
        <v>0</v>
      </c>
      <c r="AW108">
        <v>0</v>
      </c>
      <c r="AX108">
        <v>2</v>
      </c>
      <c r="AY108">
        <v>0</v>
      </c>
      <c r="AZ108">
        <v>2</v>
      </c>
      <c r="BA108">
        <v>0</v>
      </c>
    </row>
    <row r="109" spans="1:53" x14ac:dyDescent="0.3">
      <c r="A109">
        <v>104</v>
      </c>
      <c r="B109">
        <v>321000011213</v>
      </c>
      <c r="C109">
        <v>84.315789473684205</v>
      </c>
      <c r="D109">
        <v>1.7</v>
      </c>
      <c r="E109">
        <v>0</v>
      </c>
      <c r="F109">
        <v>321000010000</v>
      </c>
      <c r="G109" t="s">
        <v>351</v>
      </c>
      <c r="H109" t="s">
        <v>371</v>
      </c>
      <c r="I109">
        <v>117</v>
      </c>
      <c r="J109">
        <v>78</v>
      </c>
      <c r="K109">
        <v>6</v>
      </c>
      <c r="L109">
        <v>14</v>
      </c>
      <c r="M109">
        <v>0</v>
      </c>
      <c r="N109">
        <v>31</v>
      </c>
      <c r="O109">
        <v>62</v>
      </c>
      <c r="P109">
        <v>6</v>
      </c>
      <c r="Q109">
        <v>0</v>
      </c>
      <c r="R109">
        <v>0</v>
      </c>
      <c r="S109">
        <v>22</v>
      </c>
      <c r="T109">
        <v>17</v>
      </c>
      <c r="U109">
        <v>83</v>
      </c>
      <c r="V109">
        <v>349</v>
      </c>
      <c r="W109">
        <v>84</v>
      </c>
      <c r="X109">
        <v>32100001</v>
      </c>
      <c r="Y109" t="s">
        <v>372</v>
      </c>
      <c r="Z109" t="s">
        <v>373</v>
      </c>
      <c r="AA109" t="s">
        <v>239</v>
      </c>
      <c r="AB109">
        <v>7185636678</v>
      </c>
      <c r="AC109" s="1" t="s">
        <v>1108</v>
      </c>
      <c r="AD109">
        <v>26</v>
      </c>
      <c r="AE109">
        <v>0</v>
      </c>
      <c r="AF109">
        <v>0</v>
      </c>
      <c r="AG109">
        <v>4</v>
      </c>
      <c r="AH109">
        <v>15</v>
      </c>
      <c r="AI109">
        <v>4</v>
      </c>
      <c r="AJ109">
        <v>15</v>
      </c>
      <c r="AK109">
        <v>13</v>
      </c>
      <c r="AL109">
        <v>50</v>
      </c>
      <c r="AM109">
        <v>89</v>
      </c>
      <c r="AN109">
        <v>10</v>
      </c>
      <c r="AO109">
        <v>137</v>
      </c>
      <c r="AP109">
        <v>25</v>
      </c>
      <c r="AQ109">
        <v>18</v>
      </c>
      <c r="AR109">
        <v>0</v>
      </c>
      <c r="AS109">
        <v>17</v>
      </c>
      <c r="AT109">
        <v>5</v>
      </c>
      <c r="AU109">
        <v>0</v>
      </c>
      <c r="AV109">
        <v>0</v>
      </c>
      <c r="AW109">
        <v>0</v>
      </c>
      <c r="AX109">
        <v>1</v>
      </c>
      <c r="AY109">
        <v>0</v>
      </c>
      <c r="AZ109">
        <v>1</v>
      </c>
      <c r="BA109">
        <v>0</v>
      </c>
    </row>
    <row r="110" spans="1:53" x14ac:dyDescent="0.3">
      <c r="A110">
        <v>105</v>
      </c>
      <c r="B110">
        <v>321000011243</v>
      </c>
      <c r="C110">
        <v>78.622641509433905</v>
      </c>
      <c r="D110">
        <v>1.85</v>
      </c>
      <c r="E110">
        <v>0</v>
      </c>
      <c r="F110">
        <v>321000010000</v>
      </c>
      <c r="G110" t="s">
        <v>351</v>
      </c>
      <c r="H110" t="s">
        <v>374</v>
      </c>
      <c r="I110">
        <v>201</v>
      </c>
      <c r="J110">
        <v>91</v>
      </c>
      <c r="K110">
        <v>2</v>
      </c>
      <c r="L110">
        <v>14</v>
      </c>
      <c r="M110">
        <v>1</v>
      </c>
      <c r="N110">
        <v>22</v>
      </c>
      <c r="O110">
        <v>73</v>
      </c>
      <c r="P110">
        <v>3</v>
      </c>
      <c r="Q110">
        <v>2</v>
      </c>
      <c r="R110">
        <v>0</v>
      </c>
      <c r="S110">
        <v>25</v>
      </c>
      <c r="T110">
        <v>45</v>
      </c>
      <c r="U110">
        <v>55</v>
      </c>
      <c r="V110">
        <v>572</v>
      </c>
      <c r="W110">
        <v>93</v>
      </c>
      <c r="X110">
        <v>32100001</v>
      </c>
      <c r="Y110" t="s">
        <v>375</v>
      </c>
      <c r="Z110" t="s">
        <v>376</v>
      </c>
      <c r="AA110" t="s">
        <v>239</v>
      </c>
      <c r="AB110">
        <v>7185637139</v>
      </c>
      <c r="AC110" s="1" t="s">
        <v>1106</v>
      </c>
      <c r="AD110">
        <v>43</v>
      </c>
      <c r="AE110">
        <v>0</v>
      </c>
      <c r="AF110">
        <v>0</v>
      </c>
      <c r="AG110">
        <v>5</v>
      </c>
      <c r="AH110">
        <v>12</v>
      </c>
      <c r="AI110">
        <v>9</v>
      </c>
      <c r="AJ110">
        <v>21</v>
      </c>
      <c r="AK110">
        <v>12</v>
      </c>
      <c r="AL110">
        <v>28</v>
      </c>
      <c r="AM110">
        <v>140</v>
      </c>
      <c r="AN110">
        <v>10</v>
      </c>
      <c r="AO110">
        <v>186</v>
      </c>
      <c r="AP110">
        <v>22</v>
      </c>
      <c r="AQ110">
        <v>12</v>
      </c>
      <c r="AR110">
        <v>22</v>
      </c>
      <c r="AS110">
        <v>20</v>
      </c>
      <c r="AT110">
        <v>6</v>
      </c>
      <c r="AU110">
        <v>0</v>
      </c>
      <c r="AV110">
        <v>0</v>
      </c>
      <c r="AW110">
        <v>0</v>
      </c>
      <c r="AX110">
        <v>2</v>
      </c>
      <c r="AY110">
        <v>0</v>
      </c>
      <c r="AZ110">
        <v>1</v>
      </c>
      <c r="BA110">
        <v>0</v>
      </c>
    </row>
    <row r="111" spans="1:53" x14ac:dyDescent="0.3">
      <c r="A111">
        <v>106</v>
      </c>
      <c r="B111">
        <v>321000011268</v>
      </c>
      <c r="C111">
        <v>88.125</v>
      </c>
      <c r="D111">
        <v>1.46</v>
      </c>
      <c r="E111">
        <v>0</v>
      </c>
      <c r="F111">
        <v>321000010000</v>
      </c>
      <c r="G111" t="s">
        <v>351</v>
      </c>
      <c r="H111" t="s">
        <v>377</v>
      </c>
      <c r="I111">
        <v>71</v>
      </c>
      <c r="J111">
        <v>96</v>
      </c>
      <c r="K111">
        <v>1</v>
      </c>
      <c r="L111">
        <v>90</v>
      </c>
      <c r="M111">
        <v>0</v>
      </c>
      <c r="N111">
        <v>6</v>
      </c>
      <c r="O111">
        <v>84</v>
      </c>
      <c r="P111">
        <v>9</v>
      </c>
      <c r="Q111">
        <v>1</v>
      </c>
      <c r="R111">
        <v>0</v>
      </c>
      <c r="S111">
        <v>4</v>
      </c>
      <c r="T111">
        <v>45</v>
      </c>
      <c r="U111">
        <v>55</v>
      </c>
      <c r="V111">
        <v>395</v>
      </c>
      <c r="W111">
        <v>97</v>
      </c>
      <c r="X111">
        <v>32100001</v>
      </c>
      <c r="Y111" t="s">
        <v>378</v>
      </c>
      <c r="Z111" t="s">
        <v>379</v>
      </c>
      <c r="AA111" t="s">
        <v>239</v>
      </c>
      <c r="AB111">
        <v>7183298580</v>
      </c>
      <c r="AC111" s="1" t="s">
        <v>1108</v>
      </c>
      <c r="AD111">
        <v>24</v>
      </c>
      <c r="AE111">
        <v>0</v>
      </c>
      <c r="AF111">
        <v>0</v>
      </c>
      <c r="AG111">
        <v>0</v>
      </c>
      <c r="AH111">
        <v>0</v>
      </c>
      <c r="AI111">
        <v>3</v>
      </c>
      <c r="AJ111">
        <v>13</v>
      </c>
      <c r="AK111">
        <v>15</v>
      </c>
      <c r="AL111">
        <v>63</v>
      </c>
      <c r="AM111">
        <v>116</v>
      </c>
      <c r="AN111">
        <v>0</v>
      </c>
      <c r="AO111">
        <v>143</v>
      </c>
      <c r="AP111">
        <v>0</v>
      </c>
      <c r="AQ111">
        <v>0</v>
      </c>
      <c r="AR111">
        <v>40</v>
      </c>
      <c r="AS111">
        <v>13</v>
      </c>
      <c r="AT111">
        <v>3</v>
      </c>
      <c r="AU111">
        <v>0</v>
      </c>
      <c r="AV111">
        <v>0</v>
      </c>
      <c r="AW111">
        <v>0</v>
      </c>
      <c r="AX111">
        <v>1</v>
      </c>
      <c r="AY111">
        <v>0</v>
      </c>
      <c r="AZ111">
        <v>1</v>
      </c>
      <c r="BA111">
        <v>0</v>
      </c>
    </row>
    <row r="112" spans="1:53" x14ac:dyDescent="0.3">
      <c r="A112">
        <v>107</v>
      </c>
      <c r="B112">
        <v>321000011433</v>
      </c>
      <c r="C112">
        <v>81.0322580645161</v>
      </c>
      <c r="D112">
        <v>1.63</v>
      </c>
      <c r="E112">
        <v>0</v>
      </c>
      <c r="F112">
        <v>321000010000</v>
      </c>
      <c r="G112" t="s">
        <v>351</v>
      </c>
      <c r="H112" t="s">
        <v>380</v>
      </c>
      <c r="I112">
        <v>100</v>
      </c>
      <c r="J112">
        <v>86</v>
      </c>
      <c r="K112">
        <v>7</v>
      </c>
      <c r="L112">
        <v>21</v>
      </c>
      <c r="M112">
        <v>0</v>
      </c>
      <c r="N112">
        <v>22</v>
      </c>
      <c r="O112">
        <v>73</v>
      </c>
      <c r="P112">
        <v>2</v>
      </c>
      <c r="Q112">
        <v>2</v>
      </c>
      <c r="R112">
        <v>0</v>
      </c>
      <c r="S112">
        <v>23</v>
      </c>
      <c r="T112">
        <v>57</v>
      </c>
      <c r="U112">
        <v>43</v>
      </c>
      <c r="V112">
        <v>464</v>
      </c>
      <c r="W112">
        <v>93</v>
      </c>
      <c r="X112">
        <v>32100001</v>
      </c>
      <c r="Y112" t="s">
        <v>381</v>
      </c>
      <c r="Z112" t="s">
        <v>382</v>
      </c>
      <c r="AA112" t="s">
        <v>239</v>
      </c>
      <c r="AB112">
        <v>7183297380</v>
      </c>
      <c r="AC112" s="1" t="s">
        <v>78</v>
      </c>
      <c r="AD112">
        <v>32</v>
      </c>
      <c r="AE112">
        <v>0</v>
      </c>
      <c r="AF112">
        <v>0</v>
      </c>
      <c r="AG112">
        <v>10</v>
      </c>
      <c r="AH112">
        <v>31</v>
      </c>
      <c r="AI112">
        <v>3</v>
      </c>
      <c r="AJ112">
        <v>9</v>
      </c>
      <c r="AK112">
        <v>10</v>
      </c>
      <c r="AL112">
        <v>31</v>
      </c>
      <c r="AM112">
        <v>127</v>
      </c>
      <c r="AN112">
        <v>17</v>
      </c>
      <c r="AO112">
        <v>161</v>
      </c>
      <c r="AP112">
        <v>28</v>
      </c>
      <c r="AQ112">
        <v>17</v>
      </c>
      <c r="AS112">
        <v>14</v>
      </c>
      <c r="AT112">
        <v>6</v>
      </c>
      <c r="AU112">
        <v>0</v>
      </c>
      <c r="AV112">
        <v>0</v>
      </c>
      <c r="AW112">
        <v>0</v>
      </c>
      <c r="AX112">
        <v>3</v>
      </c>
      <c r="AY112">
        <v>0</v>
      </c>
      <c r="AZ112">
        <v>1</v>
      </c>
      <c r="BA112">
        <v>0</v>
      </c>
    </row>
    <row r="113" spans="1:53" x14ac:dyDescent="0.3">
      <c r="A113">
        <v>108</v>
      </c>
      <c r="B113">
        <v>321000011437</v>
      </c>
      <c r="C113">
        <v>80.741935483870904</v>
      </c>
      <c r="D113">
        <v>2.4900000000000002</v>
      </c>
      <c r="E113">
        <v>0</v>
      </c>
      <c r="F113">
        <v>321000010000</v>
      </c>
      <c r="G113" t="s">
        <v>351</v>
      </c>
      <c r="H113" t="s">
        <v>383</v>
      </c>
      <c r="I113">
        <v>98</v>
      </c>
      <c r="J113">
        <v>81</v>
      </c>
      <c r="K113">
        <v>8</v>
      </c>
      <c r="L113">
        <v>5</v>
      </c>
      <c r="M113">
        <v>0</v>
      </c>
      <c r="N113">
        <v>34</v>
      </c>
      <c r="O113">
        <v>62</v>
      </c>
      <c r="P113">
        <v>1</v>
      </c>
      <c r="Q113">
        <v>2</v>
      </c>
      <c r="R113">
        <v>0</v>
      </c>
      <c r="S113">
        <v>23</v>
      </c>
      <c r="T113">
        <v>64</v>
      </c>
      <c r="U113">
        <v>36</v>
      </c>
      <c r="V113">
        <v>360</v>
      </c>
      <c r="W113">
        <v>89</v>
      </c>
      <c r="X113">
        <v>32100001</v>
      </c>
      <c r="Y113" t="s">
        <v>384</v>
      </c>
      <c r="Z113" t="s">
        <v>376</v>
      </c>
      <c r="AA113" t="s">
        <v>239</v>
      </c>
      <c r="AB113">
        <v>7187334656</v>
      </c>
      <c r="AC113" s="1" t="s">
        <v>1108</v>
      </c>
      <c r="AD113">
        <v>29</v>
      </c>
      <c r="AE113">
        <v>1</v>
      </c>
      <c r="AF113">
        <v>3</v>
      </c>
      <c r="AG113">
        <v>15</v>
      </c>
      <c r="AH113">
        <v>52</v>
      </c>
      <c r="AI113">
        <v>19</v>
      </c>
      <c r="AJ113">
        <v>66</v>
      </c>
      <c r="AK113">
        <v>6</v>
      </c>
      <c r="AL113">
        <v>21</v>
      </c>
      <c r="AM113">
        <v>166</v>
      </c>
      <c r="AN113">
        <v>44</v>
      </c>
      <c r="AO113">
        <v>193</v>
      </c>
      <c r="AP113">
        <v>78</v>
      </c>
      <c r="AQ113">
        <v>40</v>
      </c>
      <c r="AR113">
        <v>39</v>
      </c>
      <c r="AS113">
        <v>33</v>
      </c>
      <c r="AT113">
        <v>2</v>
      </c>
      <c r="AU113">
        <v>0</v>
      </c>
      <c r="AV113">
        <v>0</v>
      </c>
      <c r="AW113">
        <v>0</v>
      </c>
      <c r="AX113">
        <v>1</v>
      </c>
      <c r="AY113">
        <v>0</v>
      </c>
      <c r="AZ113">
        <v>1</v>
      </c>
      <c r="BA113">
        <v>0</v>
      </c>
    </row>
    <row r="114" spans="1:53" x14ac:dyDescent="0.3">
      <c r="A114">
        <v>109</v>
      </c>
      <c r="B114">
        <v>321000011438</v>
      </c>
      <c r="C114">
        <v>78.966666666666598</v>
      </c>
      <c r="D114">
        <v>2.0999999999999899</v>
      </c>
      <c r="E114">
        <v>0</v>
      </c>
      <c r="F114">
        <v>321000010000</v>
      </c>
      <c r="G114" t="s">
        <v>351</v>
      </c>
      <c r="H114" t="s">
        <v>385</v>
      </c>
      <c r="I114">
        <v>28</v>
      </c>
      <c r="J114">
        <v>85</v>
      </c>
      <c r="K114">
        <v>5</v>
      </c>
      <c r="L114">
        <v>19</v>
      </c>
      <c r="M114">
        <v>0</v>
      </c>
      <c r="N114">
        <v>29</v>
      </c>
      <c r="O114">
        <v>66</v>
      </c>
      <c r="P114">
        <v>2</v>
      </c>
      <c r="Q114">
        <v>2</v>
      </c>
      <c r="R114">
        <v>0</v>
      </c>
      <c r="S114">
        <v>27</v>
      </c>
      <c r="T114">
        <v>40</v>
      </c>
      <c r="U114">
        <v>60</v>
      </c>
      <c r="V114">
        <v>414</v>
      </c>
      <c r="W114">
        <v>90</v>
      </c>
      <c r="X114">
        <v>32100001</v>
      </c>
      <c r="Y114" t="s">
        <v>386</v>
      </c>
      <c r="Z114" t="s">
        <v>376</v>
      </c>
      <c r="AA114" t="s">
        <v>239</v>
      </c>
      <c r="AB114">
        <v>7187335024</v>
      </c>
      <c r="AC114" s="1" t="s">
        <v>78</v>
      </c>
      <c r="AD114">
        <v>29</v>
      </c>
      <c r="AE114">
        <v>0</v>
      </c>
      <c r="AF114">
        <v>0</v>
      </c>
      <c r="AG114">
        <v>0</v>
      </c>
      <c r="AH114">
        <v>0</v>
      </c>
      <c r="AI114">
        <v>2</v>
      </c>
      <c r="AJ114">
        <v>7</v>
      </c>
      <c r="AK114">
        <v>14</v>
      </c>
      <c r="AL114">
        <v>48</v>
      </c>
      <c r="AM114">
        <v>102</v>
      </c>
      <c r="AN114">
        <v>0</v>
      </c>
      <c r="AO114">
        <v>142</v>
      </c>
      <c r="AP114">
        <v>2</v>
      </c>
      <c r="AQ114">
        <v>1</v>
      </c>
      <c r="AR114">
        <v>0</v>
      </c>
      <c r="AS114">
        <v>23</v>
      </c>
      <c r="AT114">
        <v>5</v>
      </c>
      <c r="AU114">
        <v>0</v>
      </c>
      <c r="AV114">
        <v>0</v>
      </c>
      <c r="AW114">
        <v>0</v>
      </c>
      <c r="AX114">
        <v>3</v>
      </c>
      <c r="AY114">
        <v>0</v>
      </c>
      <c r="AZ114">
        <v>1</v>
      </c>
      <c r="BA114">
        <v>1</v>
      </c>
    </row>
    <row r="115" spans="1:53" x14ac:dyDescent="0.3">
      <c r="A115">
        <v>110</v>
      </c>
      <c r="B115">
        <v>321000011440</v>
      </c>
      <c r="C115">
        <v>78.890410958904098</v>
      </c>
      <c r="D115">
        <v>1.5499999999999901</v>
      </c>
      <c r="E115">
        <v>0</v>
      </c>
      <c r="F115">
        <v>321000010000</v>
      </c>
      <c r="G115" t="s">
        <v>351</v>
      </c>
      <c r="H115" t="s">
        <v>387</v>
      </c>
      <c r="I115">
        <v>201</v>
      </c>
      <c r="J115">
        <v>75</v>
      </c>
      <c r="K115">
        <v>3</v>
      </c>
      <c r="L115">
        <v>21</v>
      </c>
      <c r="M115">
        <v>1</v>
      </c>
      <c r="N115">
        <v>32</v>
      </c>
      <c r="O115">
        <v>57</v>
      </c>
      <c r="P115">
        <v>8</v>
      </c>
      <c r="Q115">
        <v>3</v>
      </c>
      <c r="R115">
        <v>0</v>
      </c>
      <c r="S115">
        <v>18</v>
      </c>
      <c r="T115">
        <v>45</v>
      </c>
      <c r="U115">
        <v>55</v>
      </c>
      <c r="V115">
        <v>2118</v>
      </c>
      <c r="W115">
        <v>78</v>
      </c>
      <c r="X115">
        <v>32100001</v>
      </c>
      <c r="Y115" t="s">
        <v>388</v>
      </c>
      <c r="Z115" t="s">
        <v>389</v>
      </c>
      <c r="AA115" t="s">
        <v>239</v>
      </c>
      <c r="AB115">
        <v>7185431000</v>
      </c>
      <c r="AC115" s="1" t="s">
        <v>78</v>
      </c>
      <c r="AD115">
        <v>166</v>
      </c>
      <c r="AE115">
        <v>3</v>
      </c>
      <c r="AF115">
        <v>2</v>
      </c>
      <c r="AG115">
        <v>33</v>
      </c>
      <c r="AH115">
        <v>20</v>
      </c>
      <c r="AI115">
        <v>1</v>
      </c>
      <c r="AJ115">
        <v>1</v>
      </c>
      <c r="AK115">
        <v>108</v>
      </c>
      <c r="AL115">
        <v>65</v>
      </c>
      <c r="AM115">
        <v>550</v>
      </c>
      <c r="AN115">
        <v>17</v>
      </c>
      <c r="AO115">
        <v>728</v>
      </c>
      <c r="AP115">
        <v>127</v>
      </c>
      <c r="AQ115">
        <v>17</v>
      </c>
      <c r="AR115">
        <v>57</v>
      </c>
      <c r="AS115">
        <v>29</v>
      </c>
      <c r="AT115">
        <v>23</v>
      </c>
      <c r="AU115">
        <v>0</v>
      </c>
      <c r="AV115">
        <v>0</v>
      </c>
      <c r="AW115">
        <v>0</v>
      </c>
      <c r="AX115">
        <v>11</v>
      </c>
      <c r="AY115">
        <v>0</v>
      </c>
      <c r="AZ115">
        <v>1</v>
      </c>
      <c r="BA115">
        <v>0</v>
      </c>
    </row>
    <row r="116" spans="1:53" x14ac:dyDescent="0.3">
      <c r="A116">
        <v>111</v>
      </c>
      <c r="B116">
        <v>321000011445</v>
      </c>
      <c r="C116">
        <v>86.340579710144894</v>
      </c>
      <c r="D116">
        <v>4.53</v>
      </c>
      <c r="E116">
        <v>1</v>
      </c>
      <c r="F116">
        <v>321000010000</v>
      </c>
      <c r="G116" t="s">
        <v>351</v>
      </c>
      <c r="H116" t="s">
        <v>390</v>
      </c>
      <c r="I116">
        <v>75</v>
      </c>
      <c r="J116">
        <v>35</v>
      </c>
      <c r="K116">
        <v>12</v>
      </c>
      <c r="L116">
        <v>0</v>
      </c>
      <c r="M116">
        <v>0</v>
      </c>
      <c r="N116">
        <v>3</v>
      </c>
      <c r="O116">
        <v>6</v>
      </c>
      <c r="P116">
        <v>62</v>
      </c>
      <c r="Q116">
        <v>23</v>
      </c>
      <c r="R116">
        <v>5</v>
      </c>
      <c r="S116">
        <v>2</v>
      </c>
      <c r="T116">
        <v>43</v>
      </c>
      <c r="U116">
        <v>57</v>
      </c>
      <c r="V116">
        <v>1438</v>
      </c>
      <c r="W116">
        <v>47</v>
      </c>
      <c r="X116">
        <v>32100001</v>
      </c>
      <c r="Y116" t="s">
        <v>391</v>
      </c>
      <c r="Z116" t="s">
        <v>392</v>
      </c>
      <c r="AA116" t="s">
        <v>239</v>
      </c>
      <c r="AB116">
        <v>7188177700</v>
      </c>
      <c r="AC116" s="1" t="s">
        <v>1108</v>
      </c>
      <c r="AD116">
        <v>141</v>
      </c>
      <c r="AE116">
        <v>2</v>
      </c>
      <c r="AF116">
        <v>1</v>
      </c>
      <c r="AG116">
        <v>4</v>
      </c>
      <c r="AH116">
        <v>3</v>
      </c>
      <c r="AI116">
        <v>20</v>
      </c>
      <c r="AJ116">
        <v>14</v>
      </c>
      <c r="AK116">
        <v>89</v>
      </c>
      <c r="AL116">
        <v>63</v>
      </c>
      <c r="AM116">
        <v>796</v>
      </c>
      <c r="AN116">
        <v>1</v>
      </c>
      <c r="AO116">
        <v>882</v>
      </c>
      <c r="AP116">
        <v>14</v>
      </c>
      <c r="AQ116">
        <v>2</v>
      </c>
      <c r="AR116">
        <v>16</v>
      </c>
      <c r="AS116">
        <v>16</v>
      </c>
      <c r="AT116">
        <v>13</v>
      </c>
      <c r="AU116">
        <v>0</v>
      </c>
      <c r="AV116">
        <v>0</v>
      </c>
      <c r="AW116">
        <v>0</v>
      </c>
      <c r="AX116">
        <v>7</v>
      </c>
      <c r="AY116">
        <v>0</v>
      </c>
      <c r="AZ116">
        <v>1</v>
      </c>
      <c r="BA116">
        <v>0</v>
      </c>
    </row>
    <row r="117" spans="1:53" x14ac:dyDescent="0.3">
      <c r="A117">
        <v>112</v>
      </c>
      <c r="B117">
        <v>321000011459</v>
      </c>
      <c r="C117">
        <v>79.5</v>
      </c>
      <c r="D117">
        <v>3.16</v>
      </c>
      <c r="E117">
        <v>1</v>
      </c>
      <c r="F117">
        <v>321000010000</v>
      </c>
      <c r="G117" t="s">
        <v>351</v>
      </c>
      <c r="H117" t="s">
        <v>393</v>
      </c>
      <c r="I117">
        <v>8</v>
      </c>
      <c r="J117">
        <v>93</v>
      </c>
      <c r="K117">
        <v>4</v>
      </c>
      <c r="L117">
        <v>23</v>
      </c>
      <c r="M117">
        <v>0</v>
      </c>
      <c r="N117">
        <v>15</v>
      </c>
      <c r="O117">
        <v>82</v>
      </c>
      <c r="P117">
        <v>2</v>
      </c>
      <c r="Q117">
        <v>1</v>
      </c>
      <c r="R117">
        <v>0</v>
      </c>
      <c r="S117">
        <v>21</v>
      </c>
      <c r="T117">
        <v>49</v>
      </c>
      <c r="U117">
        <v>51</v>
      </c>
      <c r="V117">
        <v>352</v>
      </c>
      <c r="W117">
        <v>98</v>
      </c>
      <c r="X117">
        <v>32100001</v>
      </c>
      <c r="Y117" t="s">
        <v>394</v>
      </c>
      <c r="Z117" t="s">
        <v>395</v>
      </c>
      <c r="AA117" t="s">
        <v>239</v>
      </c>
      <c r="AB117">
        <v>7182204185</v>
      </c>
      <c r="AC117" s="1" t="s">
        <v>155</v>
      </c>
      <c r="AD117">
        <v>24</v>
      </c>
      <c r="AE117">
        <v>1</v>
      </c>
      <c r="AF117">
        <v>4</v>
      </c>
      <c r="AG117">
        <v>12</v>
      </c>
      <c r="AH117">
        <v>50</v>
      </c>
      <c r="AI117">
        <v>7</v>
      </c>
      <c r="AJ117">
        <v>29</v>
      </c>
      <c r="AK117">
        <v>5</v>
      </c>
      <c r="AL117">
        <v>21</v>
      </c>
      <c r="AM117">
        <v>69</v>
      </c>
      <c r="AN117">
        <v>48</v>
      </c>
      <c r="AO117">
        <v>90</v>
      </c>
      <c r="AP117">
        <v>41</v>
      </c>
      <c r="AQ117">
        <v>46</v>
      </c>
      <c r="AR117">
        <v>31</v>
      </c>
      <c r="AS117">
        <v>36</v>
      </c>
      <c r="AT117">
        <v>2</v>
      </c>
      <c r="AU117">
        <v>0</v>
      </c>
      <c r="AV117">
        <v>0</v>
      </c>
      <c r="AW117">
        <v>0</v>
      </c>
      <c r="AX117">
        <v>2</v>
      </c>
      <c r="AY117">
        <v>0</v>
      </c>
      <c r="AZ117">
        <v>1</v>
      </c>
      <c r="BA117">
        <v>0</v>
      </c>
    </row>
    <row r="118" spans="1:53" x14ac:dyDescent="0.3">
      <c r="A118">
        <v>113</v>
      </c>
      <c r="B118">
        <v>321000011477</v>
      </c>
      <c r="C118">
        <v>88.137931034482705</v>
      </c>
      <c r="D118">
        <v>2.4799999999999902</v>
      </c>
      <c r="E118">
        <v>0</v>
      </c>
      <c r="F118">
        <v>321000010000</v>
      </c>
      <c r="G118" t="s">
        <v>351</v>
      </c>
      <c r="H118" t="s">
        <v>396</v>
      </c>
      <c r="I118">
        <v>122</v>
      </c>
      <c r="J118">
        <v>87</v>
      </c>
      <c r="K118">
        <v>6</v>
      </c>
      <c r="L118">
        <v>31</v>
      </c>
      <c r="M118">
        <v>0</v>
      </c>
      <c r="N118">
        <v>27</v>
      </c>
      <c r="O118">
        <v>57</v>
      </c>
      <c r="P118">
        <v>11</v>
      </c>
      <c r="Q118">
        <v>5</v>
      </c>
      <c r="R118">
        <v>0</v>
      </c>
      <c r="S118">
        <v>9</v>
      </c>
      <c r="T118">
        <v>52</v>
      </c>
      <c r="U118">
        <v>48</v>
      </c>
      <c r="V118">
        <v>413</v>
      </c>
      <c r="W118">
        <v>93</v>
      </c>
      <c r="X118">
        <v>32100001</v>
      </c>
      <c r="Y118" t="s">
        <v>397</v>
      </c>
      <c r="Z118" t="s">
        <v>373</v>
      </c>
      <c r="AA118" t="s">
        <v>239</v>
      </c>
      <c r="AB118">
        <v>7185610973</v>
      </c>
      <c r="AC118" s="1" t="s">
        <v>1108</v>
      </c>
      <c r="AD118">
        <v>28</v>
      </c>
      <c r="AE118">
        <v>0</v>
      </c>
      <c r="AF118">
        <v>0</v>
      </c>
      <c r="AG118">
        <v>2</v>
      </c>
      <c r="AH118">
        <v>7</v>
      </c>
      <c r="AI118">
        <v>2</v>
      </c>
      <c r="AJ118">
        <v>7</v>
      </c>
      <c r="AK118">
        <v>20</v>
      </c>
      <c r="AL118">
        <v>71</v>
      </c>
      <c r="AM118">
        <v>97</v>
      </c>
      <c r="AN118">
        <v>7</v>
      </c>
      <c r="AO118">
        <v>122</v>
      </c>
      <c r="AP118">
        <v>13</v>
      </c>
      <c r="AQ118">
        <v>11</v>
      </c>
      <c r="AR118">
        <v>71</v>
      </c>
      <c r="AS118">
        <v>33</v>
      </c>
      <c r="AT118">
        <v>1</v>
      </c>
      <c r="AU118">
        <v>1</v>
      </c>
      <c r="AV118">
        <v>0</v>
      </c>
      <c r="AW118">
        <v>0</v>
      </c>
      <c r="AX118">
        <v>2</v>
      </c>
      <c r="AY118">
        <v>0</v>
      </c>
      <c r="AZ118">
        <v>1</v>
      </c>
      <c r="BA118">
        <v>0</v>
      </c>
    </row>
    <row r="119" spans="1:53" x14ac:dyDescent="0.3">
      <c r="A119">
        <v>114</v>
      </c>
      <c r="B119">
        <v>321000011549</v>
      </c>
      <c r="C119">
        <v>91.2</v>
      </c>
      <c r="D119">
        <v>3.19</v>
      </c>
      <c r="E119">
        <v>1</v>
      </c>
      <c r="F119">
        <v>321000010000</v>
      </c>
      <c r="G119" t="s">
        <v>351</v>
      </c>
      <c r="H119" t="s">
        <v>398</v>
      </c>
      <c r="I119">
        <v>64</v>
      </c>
      <c r="J119">
        <v>81</v>
      </c>
      <c r="K119">
        <v>3</v>
      </c>
      <c r="L119">
        <v>23</v>
      </c>
      <c r="M119">
        <v>0</v>
      </c>
      <c r="N119">
        <v>17</v>
      </c>
      <c r="O119">
        <v>79</v>
      </c>
      <c r="P119">
        <v>3</v>
      </c>
      <c r="Q119">
        <v>1</v>
      </c>
      <c r="R119">
        <v>0</v>
      </c>
      <c r="S119">
        <v>26</v>
      </c>
      <c r="T119">
        <v>43</v>
      </c>
      <c r="U119">
        <v>57</v>
      </c>
      <c r="V119">
        <v>448</v>
      </c>
      <c r="W119">
        <v>84</v>
      </c>
      <c r="X119">
        <v>32100001</v>
      </c>
      <c r="Y119" t="s">
        <v>399</v>
      </c>
      <c r="Z119" t="s">
        <v>379</v>
      </c>
      <c r="AA119" t="s">
        <v>239</v>
      </c>
      <c r="AB119">
        <v>7187333872</v>
      </c>
      <c r="AC119" s="1" t="s">
        <v>78</v>
      </c>
      <c r="AD119">
        <v>28</v>
      </c>
      <c r="AE119">
        <v>0</v>
      </c>
      <c r="AF119">
        <v>0</v>
      </c>
      <c r="AG119">
        <v>10</v>
      </c>
      <c r="AH119">
        <v>36</v>
      </c>
      <c r="AI119">
        <v>10</v>
      </c>
      <c r="AJ119">
        <v>36</v>
      </c>
      <c r="AK119">
        <v>10</v>
      </c>
      <c r="AL119">
        <v>36</v>
      </c>
      <c r="AM119">
        <v>145</v>
      </c>
      <c r="AN119">
        <v>30</v>
      </c>
      <c r="AO119">
        <v>167</v>
      </c>
      <c r="AP119">
        <v>51</v>
      </c>
      <c r="AQ119">
        <v>31</v>
      </c>
      <c r="AR119">
        <v>23</v>
      </c>
      <c r="AS119">
        <v>25</v>
      </c>
      <c r="AT119">
        <v>4</v>
      </c>
      <c r="AU119">
        <v>0</v>
      </c>
      <c r="AV119">
        <v>0</v>
      </c>
      <c r="AW119">
        <v>0</v>
      </c>
      <c r="AX119">
        <v>2</v>
      </c>
      <c r="AY119">
        <v>0</v>
      </c>
      <c r="AZ119">
        <v>1</v>
      </c>
      <c r="BA119">
        <v>0</v>
      </c>
    </row>
    <row r="120" spans="1:53" x14ac:dyDescent="0.3">
      <c r="A120">
        <v>115</v>
      </c>
      <c r="B120">
        <v>321000011696</v>
      </c>
      <c r="C120">
        <v>91.576923076922995</v>
      </c>
      <c r="D120">
        <v>4.3</v>
      </c>
      <c r="E120">
        <v>1</v>
      </c>
      <c r="F120">
        <v>321000010000</v>
      </c>
      <c r="G120" t="s">
        <v>351</v>
      </c>
      <c r="H120" t="s">
        <v>400</v>
      </c>
      <c r="I120">
        <v>20</v>
      </c>
      <c r="J120">
        <v>23</v>
      </c>
      <c r="K120">
        <v>6</v>
      </c>
      <c r="L120">
        <v>0</v>
      </c>
      <c r="M120">
        <v>1</v>
      </c>
      <c r="N120">
        <v>7</v>
      </c>
      <c r="O120">
        <v>15</v>
      </c>
      <c r="P120">
        <v>22</v>
      </c>
      <c r="Q120">
        <v>53</v>
      </c>
      <c r="R120">
        <v>1</v>
      </c>
      <c r="S120">
        <v>2</v>
      </c>
      <c r="T120">
        <v>45</v>
      </c>
      <c r="U120">
        <v>55</v>
      </c>
      <c r="V120">
        <v>111</v>
      </c>
      <c r="W120">
        <v>29</v>
      </c>
      <c r="X120">
        <v>32100001</v>
      </c>
      <c r="Y120" t="s">
        <v>401</v>
      </c>
      <c r="Z120" t="s">
        <v>402</v>
      </c>
      <c r="AA120" t="s">
        <v>239</v>
      </c>
      <c r="AB120">
        <v>7183292144</v>
      </c>
      <c r="AC120" s="1" t="s">
        <v>1108</v>
      </c>
      <c r="AD120">
        <v>25</v>
      </c>
      <c r="AE120">
        <v>0</v>
      </c>
      <c r="AF120">
        <v>0</v>
      </c>
      <c r="AG120">
        <v>2</v>
      </c>
      <c r="AH120">
        <v>8</v>
      </c>
      <c r="AI120">
        <v>0</v>
      </c>
      <c r="AJ120">
        <v>0</v>
      </c>
      <c r="AK120">
        <v>17</v>
      </c>
      <c r="AL120">
        <v>68</v>
      </c>
      <c r="AM120">
        <v>114</v>
      </c>
      <c r="AN120">
        <v>2</v>
      </c>
      <c r="AO120">
        <v>124</v>
      </c>
      <c r="AP120">
        <v>4</v>
      </c>
      <c r="AQ120">
        <v>3</v>
      </c>
      <c r="AR120">
        <v>0</v>
      </c>
      <c r="AS120">
        <v>8</v>
      </c>
      <c r="AT120">
        <v>2</v>
      </c>
      <c r="AU120">
        <v>0</v>
      </c>
      <c r="AV120">
        <v>0</v>
      </c>
      <c r="AW120">
        <v>0</v>
      </c>
      <c r="AX120">
        <v>1</v>
      </c>
      <c r="AY120">
        <v>0</v>
      </c>
      <c r="AZ120">
        <v>1</v>
      </c>
      <c r="BA120">
        <v>0</v>
      </c>
    </row>
    <row r="121" spans="1:53" x14ac:dyDescent="0.3">
      <c r="A121">
        <v>116</v>
      </c>
      <c r="B121">
        <v>321100010089</v>
      </c>
      <c r="C121">
        <v>78.287671232876704</v>
      </c>
      <c r="D121">
        <v>3.16</v>
      </c>
      <c r="E121">
        <v>1</v>
      </c>
      <c r="F121">
        <v>321100010000</v>
      </c>
      <c r="G121" t="s">
        <v>403</v>
      </c>
      <c r="H121" t="s">
        <v>404</v>
      </c>
      <c r="I121">
        <v>31</v>
      </c>
      <c r="J121">
        <v>66</v>
      </c>
      <c r="K121">
        <v>1</v>
      </c>
      <c r="L121">
        <v>18</v>
      </c>
      <c r="M121">
        <v>1</v>
      </c>
      <c r="N121">
        <v>25</v>
      </c>
      <c r="O121">
        <v>50</v>
      </c>
      <c r="P121">
        <v>7</v>
      </c>
      <c r="Q121">
        <v>17</v>
      </c>
      <c r="R121">
        <v>0</v>
      </c>
      <c r="S121">
        <v>21</v>
      </c>
      <c r="T121">
        <v>48</v>
      </c>
      <c r="U121">
        <v>52</v>
      </c>
      <c r="V121">
        <v>919</v>
      </c>
      <c r="W121">
        <v>67</v>
      </c>
      <c r="X121">
        <v>32110001</v>
      </c>
      <c r="Y121" t="s">
        <v>405</v>
      </c>
      <c r="Z121" t="s">
        <v>406</v>
      </c>
      <c r="AA121" t="s">
        <v>239</v>
      </c>
      <c r="AB121">
        <v>7186530835</v>
      </c>
      <c r="AC121" s="1" t="s">
        <v>407</v>
      </c>
      <c r="AD121">
        <v>82</v>
      </c>
      <c r="AE121">
        <v>0</v>
      </c>
      <c r="AF121">
        <v>0</v>
      </c>
      <c r="AG121">
        <v>4</v>
      </c>
      <c r="AH121">
        <v>5</v>
      </c>
      <c r="AI121">
        <v>12</v>
      </c>
      <c r="AJ121">
        <v>15</v>
      </c>
      <c r="AK121">
        <v>35</v>
      </c>
      <c r="AL121">
        <v>43</v>
      </c>
      <c r="AM121">
        <v>165</v>
      </c>
      <c r="AN121">
        <v>4</v>
      </c>
      <c r="AO121">
        <v>223</v>
      </c>
      <c r="AP121">
        <v>8</v>
      </c>
      <c r="AQ121">
        <v>4</v>
      </c>
      <c r="AR121">
        <v>0</v>
      </c>
      <c r="AS121">
        <v>17</v>
      </c>
      <c r="AT121">
        <v>8</v>
      </c>
      <c r="AU121">
        <v>0</v>
      </c>
      <c r="AV121">
        <v>0</v>
      </c>
      <c r="AW121">
        <v>0</v>
      </c>
      <c r="AX121">
        <v>3</v>
      </c>
      <c r="AY121">
        <v>0</v>
      </c>
      <c r="AZ121">
        <v>1</v>
      </c>
      <c r="BA121">
        <v>0</v>
      </c>
    </row>
    <row r="122" spans="1:53" x14ac:dyDescent="0.3">
      <c r="A122">
        <v>117</v>
      </c>
      <c r="B122">
        <v>321100010127</v>
      </c>
      <c r="C122">
        <v>82.976744186046503</v>
      </c>
      <c r="D122">
        <v>3.31</v>
      </c>
      <c r="E122">
        <v>1</v>
      </c>
      <c r="F122">
        <v>321100010000</v>
      </c>
      <c r="G122" t="s">
        <v>403</v>
      </c>
      <c r="H122" t="s">
        <v>408</v>
      </c>
      <c r="I122">
        <v>55</v>
      </c>
      <c r="J122">
        <v>67</v>
      </c>
      <c r="K122">
        <v>3</v>
      </c>
      <c r="L122">
        <v>16</v>
      </c>
      <c r="M122">
        <v>1</v>
      </c>
      <c r="N122">
        <v>24</v>
      </c>
      <c r="O122">
        <v>45</v>
      </c>
      <c r="P122">
        <v>28</v>
      </c>
      <c r="Q122">
        <v>2</v>
      </c>
      <c r="R122">
        <v>0</v>
      </c>
      <c r="S122">
        <v>12</v>
      </c>
      <c r="T122">
        <v>49</v>
      </c>
      <c r="U122">
        <v>51</v>
      </c>
      <c r="V122">
        <v>515</v>
      </c>
      <c r="W122">
        <v>70</v>
      </c>
      <c r="X122">
        <v>32110001</v>
      </c>
      <c r="Y122" t="s">
        <v>409</v>
      </c>
      <c r="Z122" t="s">
        <v>410</v>
      </c>
      <c r="AA122" t="s">
        <v>239</v>
      </c>
      <c r="AB122">
        <v>7188928600</v>
      </c>
      <c r="AC122" s="1" t="s">
        <v>61</v>
      </c>
      <c r="AD122">
        <v>51</v>
      </c>
      <c r="AE122">
        <v>1</v>
      </c>
      <c r="AF122">
        <v>2</v>
      </c>
      <c r="AG122">
        <v>9</v>
      </c>
      <c r="AH122">
        <v>18</v>
      </c>
      <c r="AI122">
        <v>13</v>
      </c>
      <c r="AJ122">
        <v>25</v>
      </c>
      <c r="AK122">
        <v>13</v>
      </c>
      <c r="AL122">
        <v>25</v>
      </c>
      <c r="AM122">
        <v>100</v>
      </c>
      <c r="AN122">
        <v>14</v>
      </c>
      <c r="AO122">
        <v>120</v>
      </c>
      <c r="AP122">
        <v>18</v>
      </c>
      <c r="AQ122">
        <v>15</v>
      </c>
      <c r="AR122">
        <v>8</v>
      </c>
      <c r="AS122">
        <v>17</v>
      </c>
      <c r="AT122">
        <v>10</v>
      </c>
      <c r="AU122">
        <v>0</v>
      </c>
      <c r="AV122">
        <v>0</v>
      </c>
      <c r="AW122">
        <v>0</v>
      </c>
      <c r="AX122">
        <v>3</v>
      </c>
      <c r="AY122">
        <v>0</v>
      </c>
      <c r="AZ122">
        <v>1</v>
      </c>
      <c r="BA122">
        <v>0</v>
      </c>
    </row>
    <row r="123" spans="1:53" x14ac:dyDescent="0.3">
      <c r="A123">
        <v>118</v>
      </c>
      <c r="B123">
        <v>321100010175</v>
      </c>
      <c r="C123">
        <v>82.1666666666666</v>
      </c>
      <c r="D123">
        <v>3.25</v>
      </c>
      <c r="E123">
        <v>1</v>
      </c>
      <c r="F123">
        <v>321100010000</v>
      </c>
      <c r="G123" t="s">
        <v>403</v>
      </c>
      <c r="H123" t="s">
        <v>411</v>
      </c>
      <c r="I123">
        <v>8</v>
      </c>
      <c r="J123">
        <v>25</v>
      </c>
      <c r="K123">
        <v>8</v>
      </c>
      <c r="L123">
        <v>1</v>
      </c>
      <c r="M123">
        <v>0</v>
      </c>
      <c r="N123">
        <v>6</v>
      </c>
      <c r="O123">
        <v>26</v>
      </c>
      <c r="P123">
        <v>5</v>
      </c>
      <c r="Q123">
        <v>62</v>
      </c>
      <c r="R123">
        <v>1</v>
      </c>
      <c r="S123">
        <v>18</v>
      </c>
      <c r="T123">
        <v>47</v>
      </c>
      <c r="U123">
        <v>53</v>
      </c>
      <c r="V123">
        <v>107</v>
      </c>
      <c r="W123">
        <v>33</v>
      </c>
      <c r="X123">
        <v>32110001</v>
      </c>
      <c r="Y123" t="s">
        <v>412</v>
      </c>
      <c r="Z123" t="s">
        <v>413</v>
      </c>
      <c r="AA123" t="s">
        <v>239</v>
      </c>
      <c r="AB123">
        <v>7188851093</v>
      </c>
      <c r="AC123" s="1" t="s">
        <v>181</v>
      </c>
      <c r="AD123">
        <v>23</v>
      </c>
      <c r="AE123">
        <v>0</v>
      </c>
      <c r="AF123">
        <v>0</v>
      </c>
      <c r="AG123">
        <v>1</v>
      </c>
      <c r="AH123">
        <v>4</v>
      </c>
      <c r="AI123">
        <v>7</v>
      </c>
      <c r="AJ123">
        <v>30</v>
      </c>
      <c r="AK123">
        <v>7</v>
      </c>
      <c r="AL123">
        <v>30</v>
      </c>
      <c r="AM123">
        <v>62</v>
      </c>
      <c r="AN123">
        <v>3</v>
      </c>
      <c r="AO123">
        <v>83</v>
      </c>
      <c r="AP123">
        <v>2</v>
      </c>
      <c r="AQ123">
        <v>2</v>
      </c>
      <c r="AR123">
        <v>0</v>
      </c>
      <c r="AS123">
        <v>14</v>
      </c>
      <c r="AT123">
        <v>2</v>
      </c>
      <c r="AU123">
        <v>1</v>
      </c>
      <c r="AV123">
        <v>0</v>
      </c>
      <c r="AW123">
        <v>0</v>
      </c>
      <c r="AX123">
        <v>0</v>
      </c>
      <c r="AY123">
        <v>0</v>
      </c>
      <c r="AZ123">
        <v>1</v>
      </c>
      <c r="BA123">
        <v>0</v>
      </c>
    </row>
    <row r="124" spans="1:53" x14ac:dyDescent="0.3">
      <c r="A124">
        <v>119</v>
      </c>
      <c r="B124">
        <v>321100010181</v>
      </c>
      <c r="C124">
        <v>84.155555555555495</v>
      </c>
      <c r="D124">
        <v>2.5799999999999899</v>
      </c>
      <c r="E124">
        <v>0</v>
      </c>
      <c r="F124">
        <v>321100010000</v>
      </c>
      <c r="G124" t="s">
        <v>403</v>
      </c>
      <c r="H124" t="s">
        <v>414</v>
      </c>
      <c r="I124">
        <v>96</v>
      </c>
      <c r="J124">
        <v>65</v>
      </c>
      <c r="K124">
        <v>10</v>
      </c>
      <c r="L124">
        <v>1</v>
      </c>
      <c r="M124">
        <v>0</v>
      </c>
      <c r="N124">
        <v>65</v>
      </c>
      <c r="O124">
        <v>25</v>
      </c>
      <c r="P124">
        <v>6</v>
      </c>
      <c r="Q124">
        <v>3</v>
      </c>
      <c r="R124">
        <v>1</v>
      </c>
      <c r="S124">
        <v>20</v>
      </c>
      <c r="T124">
        <v>51</v>
      </c>
      <c r="U124">
        <v>49</v>
      </c>
      <c r="V124">
        <v>650</v>
      </c>
      <c r="W124">
        <v>74</v>
      </c>
      <c r="X124">
        <v>32110001</v>
      </c>
      <c r="Y124" t="s">
        <v>415</v>
      </c>
      <c r="Z124" t="s">
        <v>416</v>
      </c>
      <c r="AA124" t="s">
        <v>239</v>
      </c>
      <c r="AB124">
        <v>7189045600</v>
      </c>
      <c r="AC124" s="1" t="s">
        <v>155</v>
      </c>
      <c r="AD124">
        <v>51</v>
      </c>
      <c r="AE124">
        <v>1</v>
      </c>
      <c r="AF124">
        <v>2</v>
      </c>
      <c r="AG124">
        <v>7</v>
      </c>
      <c r="AH124">
        <v>14</v>
      </c>
      <c r="AI124">
        <v>13</v>
      </c>
      <c r="AJ124">
        <v>25</v>
      </c>
      <c r="AK124">
        <v>20</v>
      </c>
      <c r="AL124">
        <v>39</v>
      </c>
      <c r="AM124">
        <v>93</v>
      </c>
      <c r="AN124">
        <v>13</v>
      </c>
      <c r="AO124">
        <v>112</v>
      </c>
      <c r="AP124">
        <v>15</v>
      </c>
      <c r="AQ124">
        <v>13</v>
      </c>
      <c r="AR124">
        <v>20</v>
      </c>
      <c r="AS124">
        <v>18</v>
      </c>
      <c r="AT124">
        <v>5</v>
      </c>
      <c r="AU124">
        <v>1</v>
      </c>
      <c r="AV124">
        <v>0</v>
      </c>
      <c r="AW124">
        <v>0</v>
      </c>
      <c r="AX124">
        <v>3</v>
      </c>
      <c r="AY124">
        <v>0</v>
      </c>
      <c r="AZ124">
        <v>1</v>
      </c>
      <c r="BA124">
        <v>0</v>
      </c>
    </row>
    <row r="125" spans="1:53" x14ac:dyDescent="0.3">
      <c r="A125">
        <v>120</v>
      </c>
      <c r="B125">
        <v>321100010194</v>
      </c>
      <c r="C125">
        <v>81.887096774193495</v>
      </c>
      <c r="D125">
        <v>3.55</v>
      </c>
      <c r="E125">
        <v>1</v>
      </c>
      <c r="F125">
        <v>321100010000</v>
      </c>
      <c r="G125" t="s">
        <v>403</v>
      </c>
      <c r="H125" t="s">
        <v>417</v>
      </c>
      <c r="I125">
        <v>29</v>
      </c>
      <c r="J125">
        <v>69</v>
      </c>
      <c r="K125">
        <v>1</v>
      </c>
      <c r="L125">
        <v>14</v>
      </c>
      <c r="M125">
        <v>1</v>
      </c>
      <c r="N125">
        <v>9</v>
      </c>
      <c r="O125">
        <v>55</v>
      </c>
      <c r="P125">
        <v>30</v>
      </c>
      <c r="Q125">
        <v>5</v>
      </c>
      <c r="R125">
        <v>0</v>
      </c>
      <c r="S125">
        <v>14</v>
      </c>
      <c r="T125">
        <v>49</v>
      </c>
      <c r="U125">
        <v>51</v>
      </c>
      <c r="V125">
        <v>991</v>
      </c>
      <c r="W125">
        <v>70</v>
      </c>
      <c r="X125">
        <v>32110001</v>
      </c>
      <c r="Y125" t="s">
        <v>418</v>
      </c>
      <c r="Z125" t="s">
        <v>419</v>
      </c>
      <c r="AA125" t="s">
        <v>239</v>
      </c>
      <c r="AB125">
        <v>7188925270</v>
      </c>
      <c r="AC125" s="1" t="s">
        <v>300</v>
      </c>
      <c r="AD125">
        <v>86</v>
      </c>
      <c r="AE125">
        <v>1</v>
      </c>
      <c r="AF125">
        <v>1</v>
      </c>
      <c r="AG125">
        <v>5</v>
      </c>
      <c r="AH125">
        <v>6</v>
      </c>
      <c r="AI125">
        <v>11</v>
      </c>
      <c r="AJ125">
        <v>13</v>
      </c>
      <c r="AK125">
        <v>38</v>
      </c>
      <c r="AL125">
        <v>44</v>
      </c>
      <c r="AM125">
        <v>209</v>
      </c>
      <c r="AN125">
        <v>0</v>
      </c>
      <c r="AO125">
        <v>318</v>
      </c>
      <c r="AP125">
        <v>10</v>
      </c>
      <c r="AQ125">
        <v>3</v>
      </c>
      <c r="AR125">
        <v>9</v>
      </c>
      <c r="AS125">
        <v>18</v>
      </c>
      <c r="AT125">
        <v>9</v>
      </c>
      <c r="AU125">
        <v>0</v>
      </c>
      <c r="AV125">
        <v>0</v>
      </c>
      <c r="AW125">
        <v>0</v>
      </c>
      <c r="AX125">
        <v>3</v>
      </c>
      <c r="AY125">
        <v>0</v>
      </c>
      <c r="AZ125">
        <v>1</v>
      </c>
      <c r="BA125">
        <v>0</v>
      </c>
    </row>
    <row r="126" spans="1:53" x14ac:dyDescent="0.3">
      <c r="A126">
        <v>121</v>
      </c>
      <c r="B126">
        <v>321100011249</v>
      </c>
      <c r="C126">
        <v>81.153846153846104</v>
      </c>
      <c r="D126">
        <v>2.09</v>
      </c>
      <c r="E126">
        <v>0</v>
      </c>
      <c r="F126">
        <v>321100010000</v>
      </c>
      <c r="G126" t="s">
        <v>403</v>
      </c>
      <c r="H126" t="s">
        <v>420</v>
      </c>
      <c r="I126">
        <v>125</v>
      </c>
      <c r="J126">
        <v>72</v>
      </c>
      <c r="K126">
        <v>10</v>
      </c>
      <c r="L126">
        <v>4</v>
      </c>
      <c r="M126">
        <v>2</v>
      </c>
      <c r="N126">
        <v>55</v>
      </c>
      <c r="O126">
        <v>35</v>
      </c>
      <c r="P126">
        <v>5</v>
      </c>
      <c r="Q126">
        <v>2</v>
      </c>
      <c r="R126">
        <v>2</v>
      </c>
      <c r="S126">
        <v>10</v>
      </c>
      <c r="T126">
        <v>59</v>
      </c>
      <c r="U126">
        <v>41</v>
      </c>
      <c r="V126">
        <v>285</v>
      </c>
      <c r="W126">
        <v>82</v>
      </c>
      <c r="X126">
        <v>32110001</v>
      </c>
      <c r="Y126" t="s">
        <v>421</v>
      </c>
      <c r="Z126" t="s">
        <v>422</v>
      </c>
      <c r="AA126" t="s">
        <v>239</v>
      </c>
      <c r="AB126">
        <v>7188624406</v>
      </c>
      <c r="AC126" s="1" t="s">
        <v>78</v>
      </c>
      <c r="AD126">
        <v>19</v>
      </c>
      <c r="AE126">
        <v>0</v>
      </c>
      <c r="AF126">
        <v>0</v>
      </c>
      <c r="AG126">
        <v>4</v>
      </c>
      <c r="AH126">
        <v>21</v>
      </c>
      <c r="AI126">
        <v>1</v>
      </c>
      <c r="AJ126">
        <v>5</v>
      </c>
      <c r="AK126">
        <v>9</v>
      </c>
      <c r="AL126">
        <v>47</v>
      </c>
      <c r="AM126">
        <v>65</v>
      </c>
      <c r="AN126">
        <v>6</v>
      </c>
      <c r="AO126">
        <v>68</v>
      </c>
      <c r="AP126">
        <v>14</v>
      </c>
      <c r="AQ126">
        <v>21</v>
      </c>
      <c r="AR126">
        <v>0</v>
      </c>
      <c r="AS126">
        <v>5</v>
      </c>
      <c r="AT126">
        <v>3</v>
      </c>
      <c r="AU126">
        <v>0</v>
      </c>
      <c r="AV126">
        <v>0</v>
      </c>
      <c r="AW126">
        <v>0</v>
      </c>
      <c r="AX126">
        <v>1</v>
      </c>
      <c r="AY126">
        <v>0</v>
      </c>
      <c r="AZ126">
        <v>1</v>
      </c>
      <c r="BA126">
        <v>0</v>
      </c>
    </row>
    <row r="127" spans="1:53" x14ac:dyDescent="0.3">
      <c r="A127">
        <v>122</v>
      </c>
      <c r="B127">
        <v>321100011455</v>
      </c>
      <c r="C127">
        <v>84.873239436619698</v>
      </c>
      <c r="D127">
        <v>1.72</v>
      </c>
      <c r="E127">
        <v>0</v>
      </c>
      <c r="F127">
        <v>321100010000</v>
      </c>
      <c r="G127" t="s">
        <v>403</v>
      </c>
      <c r="H127" t="s">
        <v>423</v>
      </c>
      <c r="I127">
        <v>425</v>
      </c>
      <c r="J127">
        <v>65</v>
      </c>
      <c r="K127">
        <v>5</v>
      </c>
      <c r="L127">
        <v>7</v>
      </c>
      <c r="M127">
        <v>1</v>
      </c>
      <c r="N127">
        <v>53</v>
      </c>
      <c r="O127">
        <v>43</v>
      </c>
      <c r="P127">
        <v>2</v>
      </c>
      <c r="Q127">
        <v>1</v>
      </c>
      <c r="R127">
        <v>0</v>
      </c>
      <c r="S127">
        <v>20</v>
      </c>
      <c r="T127">
        <v>40</v>
      </c>
      <c r="U127">
        <v>60</v>
      </c>
      <c r="V127">
        <v>1334</v>
      </c>
      <c r="W127">
        <v>70</v>
      </c>
      <c r="X127">
        <v>32110001</v>
      </c>
      <c r="Y127" t="s">
        <v>424</v>
      </c>
      <c r="Z127" t="s">
        <v>422</v>
      </c>
      <c r="AA127" t="s">
        <v>239</v>
      </c>
      <c r="AB127">
        <v>7189045400</v>
      </c>
      <c r="AC127" s="1" t="s">
        <v>78</v>
      </c>
      <c r="AD127">
        <v>87</v>
      </c>
      <c r="AE127">
        <v>0</v>
      </c>
      <c r="AF127">
        <v>0</v>
      </c>
      <c r="AG127">
        <v>11</v>
      </c>
      <c r="AH127">
        <v>13</v>
      </c>
      <c r="AI127">
        <v>18</v>
      </c>
      <c r="AJ127">
        <v>21</v>
      </c>
      <c r="AK127">
        <v>39</v>
      </c>
      <c r="AL127">
        <v>45</v>
      </c>
      <c r="AM127">
        <v>325</v>
      </c>
      <c r="AN127">
        <v>14</v>
      </c>
      <c r="AO127">
        <v>410</v>
      </c>
      <c r="AP127">
        <v>52</v>
      </c>
      <c r="AQ127">
        <v>13</v>
      </c>
      <c r="AR127">
        <v>53</v>
      </c>
      <c r="AS127">
        <v>26</v>
      </c>
      <c r="AT127">
        <v>14</v>
      </c>
      <c r="AU127">
        <v>0</v>
      </c>
      <c r="AV127">
        <v>0</v>
      </c>
      <c r="AW127">
        <v>0</v>
      </c>
      <c r="AX127">
        <v>7</v>
      </c>
      <c r="AY127">
        <v>0</v>
      </c>
      <c r="AZ127">
        <v>1</v>
      </c>
      <c r="BA127">
        <v>0</v>
      </c>
    </row>
    <row r="128" spans="1:53" x14ac:dyDescent="0.3">
      <c r="A128">
        <v>123</v>
      </c>
      <c r="B128">
        <v>321100011542</v>
      </c>
      <c r="C128">
        <v>77.4583333333333</v>
      </c>
      <c r="D128">
        <v>1.89</v>
      </c>
      <c r="E128">
        <v>0</v>
      </c>
      <c r="F128">
        <v>321100010000</v>
      </c>
      <c r="G128" t="s">
        <v>403</v>
      </c>
      <c r="H128" t="s">
        <v>425</v>
      </c>
      <c r="I128">
        <v>77</v>
      </c>
      <c r="J128">
        <v>62</v>
      </c>
      <c r="K128">
        <v>9</v>
      </c>
      <c r="L128">
        <v>2</v>
      </c>
      <c r="M128">
        <v>1</v>
      </c>
      <c r="N128">
        <v>40</v>
      </c>
      <c r="O128">
        <v>48</v>
      </c>
      <c r="P128">
        <v>5</v>
      </c>
      <c r="Q128">
        <v>7</v>
      </c>
      <c r="R128">
        <v>0</v>
      </c>
      <c r="S128">
        <v>22</v>
      </c>
      <c r="T128">
        <v>48</v>
      </c>
      <c r="U128">
        <v>52</v>
      </c>
      <c r="V128">
        <v>342</v>
      </c>
      <c r="W128">
        <v>71</v>
      </c>
      <c r="X128">
        <v>32110001</v>
      </c>
      <c r="Y128" t="s">
        <v>426</v>
      </c>
      <c r="Z128" t="s">
        <v>427</v>
      </c>
      <c r="AA128" t="s">
        <v>239</v>
      </c>
      <c r="AB128">
        <v>7189443401</v>
      </c>
      <c r="AC128" s="1" t="s">
        <v>78</v>
      </c>
      <c r="AD128">
        <v>26</v>
      </c>
      <c r="AE128">
        <v>0</v>
      </c>
      <c r="AF128">
        <v>0</v>
      </c>
      <c r="AG128">
        <v>8</v>
      </c>
      <c r="AH128">
        <v>31</v>
      </c>
      <c r="AI128">
        <v>4</v>
      </c>
      <c r="AJ128">
        <v>15</v>
      </c>
      <c r="AK128">
        <v>11</v>
      </c>
      <c r="AL128">
        <v>42</v>
      </c>
      <c r="AM128">
        <v>123</v>
      </c>
      <c r="AN128">
        <v>22</v>
      </c>
      <c r="AO128">
        <v>135</v>
      </c>
      <c r="AP128">
        <v>32</v>
      </c>
      <c r="AQ128">
        <v>24</v>
      </c>
      <c r="AR128">
        <v>0</v>
      </c>
      <c r="AS128">
        <v>8</v>
      </c>
      <c r="AT128">
        <v>3</v>
      </c>
      <c r="AU128">
        <v>2</v>
      </c>
      <c r="AV128">
        <v>0</v>
      </c>
      <c r="AW128">
        <v>0</v>
      </c>
      <c r="AX128">
        <v>3</v>
      </c>
      <c r="AY128">
        <v>0</v>
      </c>
      <c r="AZ128">
        <v>1</v>
      </c>
      <c r="BA128">
        <v>0</v>
      </c>
    </row>
    <row r="129" spans="1:53" x14ac:dyDescent="0.3">
      <c r="A129">
        <v>124</v>
      </c>
      <c r="B129">
        <v>321200010098</v>
      </c>
      <c r="C129">
        <v>78.894736842105203</v>
      </c>
      <c r="D129">
        <v>3</v>
      </c>
      <c r="E129">
        <v>1</v>
      </c>
      <c r="F129">
        <v>321200010000</v>
      </c>
      <c r="G129" t="s">
        <v>428</v>
      </c>
      <c r="H129" t="s">
        <v>429</v>
      </c>
      <c r="I129">
        <v>17</v>
      </c>
      <c r="J129">
        <v>92</v>
      </c>
      <c r="K129">
        <v>4</v>
      </c>
      <c r="L129">
        <v>19</v>
      </c>
      <c r="M129">
        <v>1</v>
      </c>
      <c r="N129">
        <v>35</v>
      </c>
      <c r="O129">
        <v>60</v>
      </c>
      <c r="P129">
        <v>3</v>
      </c>
      <c r="Q129">
        <v>1</v>
      </c>
      <c r="R129">
        <v>0</v>
      </c>
      <c r="S129">
        <v>29</v>
      </c>
      <c r="T129">
        <v>46</v>
      </c>
      <c r="U129">
        <v>54</v>
      </c>
      <c r="V129">
        <v>304</v>
      </c>
      <c r="W129">
        <v>97</v>
      </c>
      <c r="X129">
        <v>32120001</v>
      </c>
      <c r="Y129" t="s">
        <v>430</v>
      </c>
      <c r="Z129" t="s">
        <v>431</v>
      </c>
      <c r="AA129" t="s">
        <v>239</v>
      </c>
      <c r="AB129">
        <v>7185898200</v>
      </c>
      <c r="AC129" s="1" t="s">
        <v>61</v>
      </c>
      <c r="AD129">
        <v>27</v>
      </c>
      <c r="AE129">
        <v>0</v>
      </c>
      <c r="AF129">
        <v>0</v>
      </c>
      <c r="AG129">
        <v>3</v>
      </c>
      <c r="AH129">
        <v>11</v>
      </c>
      <c r="AI129">
        <v>2</v>
      </c>
      <c r="AJ129">
        <v>7</v>
      </c>
      <c r="AK129">
        <v>10</v>
      </c>
      <c r="AL129">
        <v>37</v>
      </c>
      <c r="AM129">
        <v>58</v>
      </c>
      <c r="AN129">
        <v>10</v>
      </c>
      <c r="AO129">
        <v>101</v>
      </c>
      <c r="AP129">
        <v>20</v>
      </c>
      <c r="AQ129">
        <v>20</v>
      </c>
      <c r="AR129">
        <v>40</v>
      </c>
      <c r="AS129">
        <v>17</v>
      </c>
      <c r="AT129">
        <v>7</v>
      </c>
      <c r="AU129">
        <v>0</v>
      </c>
      <c r="AV129">
        <v>0</v>
      </c>
      <c r="AW129">
        <v>0</v>
      </c>
      <c r="AX129">
        <v>3</v>
      </c>
      <c r="AY129">
        <v>0</v>
      </c>
      <c r="AZ129">
        <v>1</v>
      </c>
      <c r="BA129">
        <v>0</v>
      </c>
    </row>
    <row r="130" spans="1:53" x14ac:dyDescent="0.3">
      <c r="A130">
        <v>125</v>
      </c>
      <c r="B130">
        <v>321200010129</v>
      </c>
      <c r="C130">
        <v>86.648648648648603</v>
      </c>
      <c r="D130">
        <v>3.2</v>
      </c>
      <c r="E130">
        <v>1</v>
      </c>
      <c r="F130">
        <v>321200010000</v>
      </c>
      <c r="G130" t="s">
        <v>428</v>
      </c>
      <c r="H130" t="s">
        <v>432</v>
      </c>
      <c r="I130">
        <v>5</v>
      </c>
      <c r="J130">
        <v>93</v>
      </c>
      <c r="K130">
        <v>3</v>
      </c>
      <c r="L130">
        <v>15</v>
      </c>
      <c r="M130">
        <v>0</v>
      </c>
      <c r="N130">
        <v>31</v>
      </c>
      <c r="O130">
        <v>66</v>
      </c>
      <c r="P130">
        <v>2</v>
      </c>
      <c r="Q130">
        <v>1</v>
      </c>
      <c r="R130">
        <v>0</v>
      </c>
      <c r="S130">
        <v>30</v>
      </c>
      <c r="T130">
        <v>50</v>
      </c>
      <c r="U130">
        <v>50</v>
      </c>
      <c r="V130">
        <v>495</v>
      </c>
      <c r="W130">
        <v>96</v>
      </c>
      <c r="X130">
        <v>32120001</v>
      </c>
      <c r="Y130" t="s">
        <v>433</v>
      </c>
      <c r="Z130" t="s">
        <v>434</v>
      </c>
      <c r="AA130" t="s">
        <v>239</v>
      </c>
      <c r="AB130">
        <v>7189335976</v>
      </c>
      <c r="AC130" s="1" t="s">
        <v>61</v>
      </c>
      <c r="AD130">
        <v>38</v>
      </c>
      <c r="AE130">
        <v>0</v>
      </c>
      <c r="AF130">
        <v>0</v>
      </c>
      <c r="AG130">
        <v>15</v>
      </c>
      <c r="AH130">
        <v>39</v>
      </c>
      <c r="AI130">
        <v>6</v>
      </c>
      <c r="AJ130">
        <v>16</v>
      </c>
      <c r="AK130">
        <v>19</v>
      </c>
      <c r="AL130">
        <v>50</v>
      </c>
      <c r="AM130">
        <v>108</v>
      </c>
      <c r="AN130">
        <v>27</v>
      </c>
      <c r="AO130">
        <v>128</v>
      </c>
      <c r="AP130">
        <v>39</v>
      </c>
      <c r="AQ130">
        <v>30</v>
      </c>
      <c r="AR130">
        <v>22</v>
      </c>
      <c r="AS130">
        <v>17</v>
      </c>
      <c r="AT130">
        <v>4</v>
      </c>
      <c r="AU130">
        <v>0</v>
      </c>
      <c r="AV130">
        <v>0</v>
      </c>
      <c r="AW130">
        <v>0</v>
      </c>
      <c r="AX130">
        <v>3</v>
      </c>
      <c r="AY130">
        <v>0</v>
      </c>
      <c r="AZ130">
        <v>1</v>
      </c>
      <c r="BA130">
        <v>0</v>
      </c>
    </row>
    <row r="131" spans="1:53" x14ac:dyDescent="0.3">
      <c r="A131">
        <v>126</v>
      </c>
      <c r="B131">
        <v>321200010211</v>
      </c>
      <c r="C131">
        <v>81.620689655172399</v>
      </c>
      <c r="D131">
        <v>4.04</v>
      </c>
      <c r="E131">
        <v>1</v>
      </c>
      <c r="F131">
        <v>321200010000</v>
      </c>
      <c r="G131" t="s">
        <v>428</v>
      </c>
      <c r="H131" t="s">
        <v>435</v>
      </c>
      <c r="I131">
        <v>7</v>
      </c>
      <c r="J131">
        <v>91</v>
      </c>
      <c r="K131">
        <v>4</v>
      </c>
      <c r="L131">
        <v>28</v>
      </c>
      <c r="M131">
        <v>0</v>
      </c>
      <c r="N131">
        <v>12</v>
      </c>
      <c r="O131">
        <v>87</v>
      </c>
      <c r="P131">
        <v>1</v>
      </c>
      <c r="Q131">
        <v>0</v>
      </c>
      <c r="R131">
        <v>0</v>
      </c>
      <c r="S131">
        <v>24</v>
      </c>
      <c r="T131">
        <v>49</v>
      </c>
      <c r="U131">
        <v>51</v>
      </c>
      <c r="V131">
        <v>576</v>
      </c>
      <c r="W131">
        <v>96</v>
      </c>
      <c r="X131">
        <v>32120001</v>
      </c>
      <c r="Y131" t="s">
        <v>436</v>
      </c>
      <c r="Z131" t="s">
        <v>437</v>
      </c>
      <c r="AA131" t="s">
        <v>239</v>
      </c>
      <c r="AB131">
        <v>7189010436</v>
      </c>
      <c r="AC131" s="1" t="s">
        <v>407</v>
      </c>
      <c r="AD131">
        <v>42</v>
      </c>
      <c r="AE131">
        <v>0</v>
      </c>
      <c r="AF131">
        <v>0</v>
      </c>
      <c r="AG131">
        <v>5</v>
      </c>
      <c r="AH131">
        <v>12</v>
      </c>
      <c r="AI131">
        <v>3</v>
      </c>
      <c r="AJ131">
        <v>7</v>
      </c>
      <c r="AK131">
        <v>22</v>
      </c>
      <c r="AL131">
        <v>52</v>
      </c>
      <c r="AM131">
        <v>127</v>
      </c>
      <c r="AN131">
        <v>9</v>
      </c>
      <c r="AO131">
        <v>177</v>
      </c>
      <c r="AP131">
        <v>27</v>
      </c>
      <c r="AQ131">
        <v>15</v>
      </c>
      <c r="AR131">
        <v>0</v>
      </c>
      <c r="AS131">
        <v>9</v>
      </c>
      <c r="AT131">
        <v>9</v>
      </c>
      <c r="AU131">
        <v>0</v>
      </c>
      <c r="AV131">
        <v>0</v>
      </c>
      <c r="AW131">
        <v>0</v>
      </c>
      <c r="AX131">
        <v>3</v>
      </c>
      <c r="AY131">
        <v>0</v>
      </c>
      <c r="AZ131">
        <v>1</v>
      </c>
      <c r="BA131">
        <v>0</v>
      </c>
    </row>
    <row r="132" spans="1:53" x14ac:dyDescent="0.3">
      <c r="A132">
        <v>127</v>
      </c>
      <c r="B132">
        <v>321200010214</v>
      </c>
      <c r="C132">
        <v>80.851063829787194</v>
      </c>
      <c r="D132">
        <v>3.19</v>
      </c>
      <c r="E132">
        <v>1</v>
      </c>
      <c r="F132">
        <v>321200010000</v>
      </c>
      <c r="G132" t="s">
        <v>428</v>
      </c>
      <c r="H132" t="s">
        <v>438</v>
      </c>
      <c r="I132">
        <v>32</v>
      </c>
      <c r="J132">
        <v>89</v>
      </c>
      <c r="K132">
        <v>5</v>
      </c>
      <c r="L132">
        <v>13</v>
      </c>
      <c r="M132">
        <v>2</v>
      </c>
      <c r="N132">
        <v>24</v>
      </c>
      <c r="O132">
        <v>70</v>
      </c>
      <c r="P132">
        <v>2</v>
      </c>
      <c r="Q132">
        <v>2</v>
      </c>
      <c r="R132">
        <v>0</v>
      </c>
      <c r="S132">
        <v>19</v>
      </c>
      <c r="T132">
        <v>47</v>
      </c>
      <c r="U132">
        <v>53</v>
      </c>
      <c r="V132">
        <v>900</v>
      </c>
      <c r="W132">
        <v>94</v>
      </c>
      <c r="X132">
        <v>32120001</v>
      </c>
      <c r="Y132" t="s">
        <v>439</v>
      </c>
      <c r="Z132" t="s">
        <v>440</v>
      </c>
      <c r="AA132" t="s">
        <v>239</v>
      </c>
      <c r="AB132">
        <v>7185896728</v>
      </c>
      <c r="AC132" s="1" t="s">
        <v>407</v>
      </c>
      <c r="AD132">
        <v>69</v>
      </c>
      <c r="AE132">
        <v>0</v>
      </c>
      <c r="AF132">
        <v>0</v>
      </c>
      <c r="AG132">
        <v>3</v>
      </c>
      <c r="AH132">
        <v>4</v>
      </c>
      <c r="AI132">
        <v>9</v>
      </c>
      <c r="AJ132">
        <v>13</v>
      </c>
      <c r="AK132">
        <v>20</v>
      </c>
      <c r="AL132">
        <v>29</v>
      </c>
      <c r="AM132">
        <v>163</v>
      </c>
      <c r="AN132">
        <v>1</v>
      </c>
      <c r="AO132">
        <v>194</v>
      </c>
      <c r="AP132">
        <v>4</v>
      </c>
      <c r="AQ132">
        <v>2</v>
      </c>
      <c r="AR132">
        <v>27</v>
      </c>
      <c r="AS132">
        <v>22</v>
      </c>
      <c r="AT132">
        <v>10</v>
      </c>
      <c r="AU132">
        <v>0</v>
      </c>
      <c r="AV132">
        <v>0</v>
      </c>
      <c r="AW132">
        <v>0</v>
      </c>
      <c r="AX132">
        <v>4</v>
      </c>
      <c r="AY132">
        <v>0</v>
      </c>
      <c r="AZ132">
        <v>1</v>
      </c>
      <c r="BA132">
        <v>0</v>
      </c>
    </row>
    <row r="133" spans="1:53" x14ac:dyDescent="0.3">
      <c r="A133">
        <v>128</v>
      </c>
      <c r="B133">
        <v>321200010242</v>
      </c>
      <c r="C133">
        <v>82.238095238095198</v>
      </c>
      <c r="D133">
        <v>3.23999999999999</v>
      </c>
      <c r="E133">
        <v>1</v>
      </c>
      <c r="F133">
        <v>321200010000</v>
      </c>
      <c r="G133" t="s">
        <v>428</v>
      </c>
      <c r="H133" t="s">
        <v>441</v>
      </c>
      <c r="I133">
        <v>68</v>
      </c>
      <c r="J133">
        <v>84</v>
      </c>
      <c r="K133">
        <v>4</v>
      </c>
      <c r="L133">
        <v>11</v>
      </c>
      <c r="M133">
        <v>1</v>
      </c>
      <c r="N133">
        <v>20</v>
      </c>
      <c r="O133">
        <v>73</v>
      </c>
      <c r="P133">
        <v>4</v>
      </c>
      <c r="Q133">
        <v>1</v>
      </c>
      <c r="R133">
        <v>0</v>
      </c>
      <c r="S133">
        <v>23</v>
      </c>
      <c r="T133">
        <v>50</v>
      </c>
      <c r="U133">
        <v>50</v>
      </c>
      <c r="V133">
        <v>576</v>
      </c>
      <c r="W133">
        <v>88</v>
      </c>
      <c r="X133">
        <v>32120001</v>
      </c>
      <c r="Y133" t="s">
        <v>442</v>
      </c>
      <c r="Z133" t="s">
        <v>443</v>
      </c>
      <c r="AA133" t="s">
        <v>239</v>
      </c>
      <c r="AB133">
        <v>7186208160</v>
      </c>
      <c r="AC133" s="1" t="s">
        <v>258</v>
      </c>
      <c r="AD133">
        <v>49</v>
      </c>
      <c r="AE133">
        <v>4</v>
      </c>
      <c r="AF133">
        <v>8</v>
      </c>
      <c r="AG133">
        <v>26</v>
      </c>
      <c r="AH133">
        <v>53</v>
      </c>
      <c r="AI133">
        <v>21</v>
      </c>
      <c r="AJ133">
        <v>43</v>
      </c>
      <c r="AK133">
        <v>7</v>
      </c>
      <c r="AL133">
        <v>14</v>
      </c>
      <c r="AM133">
        <v>214</v>
      </c>
      <c r="AN133">
        <v>36</v>
      </c>
      <c r="AO133">
        <v>273</v>
      </c>
      <c r="AP133">
        <v>105</v>
      </c>
      <c r="AQ133">
        <v>38</v>
      </c>
      <c r="AR133">
        <v>30</v>
      </c>
      <c r="AS133">
        <v>27</v>
      </c>
      <c r="AT133">
        <v>6</v>
      </c>
      <c r="AU133">
        <v>0</v>
      </c>
      <c r="AV133">
        <v>0</v>
      </c>
      <c r="AW133">
        <v>0</v>
      </c>
      <c r="AX133">
        <v>2</v>
      </c>
      <c r="AY133">
        <v>0</v>
      </c>
      <c r="AZ133">
        <v>1</v>
      </c>
      <c r="BA133">
        <v>0</v>
      </c>
    </row>
    <row r="134" spans="1:53" x14ac:dyDescent="0.3">
      <c r="A134">
        <v>129</v>
      </c>
      <c r="B134">
        <v>321200011267</v>
      </c>
      <c r="C134">
        <v>85.829268292682897</v>
      </c>
      <c r="D134">
        <v>2.35</v>
      </c>
      <c r="E134">
        <v>0</v>
      </c>
      <c r="F134">
        <v>321200010000</v>
      </c>
      <c r="G134" t="s">
        <v>428</v>
      </c>
      <c r="H134" t="s">
        <v>444</v>
      </c>
      <c r="I134">
        <v>80</v>
      </c>
      <c r="J134">
        <v>89</v>
      </c>
      <c r="K134">
        <v>3</v>
      </c>
      <c r="L134">
        <v>16</v>
      </c>
      <c r="M134">
        <v>0</v>
      </c>
      <c r="N134">
        <v>24</v>
      </c>
      <c r="O134">
        <v>74</v>
      </c>
      <c r="P134">
        <v>1</v>
      </c>
      <c r="Q134">
        <v>0</v>
      </c>
      <c r="R134">
        <v>0</v>
      </c>
      <c r="S134">
        <v>24</v>
      </c>
      <c r="T134">
        <v>49</v>
      </c>
      <c r="U134">
        <v>51</v>
      </c>
      <c r="V134">
        <v>479</v>
      </c>
      <c r="W134">
        <v>92</v>
      </c>
      <c r="X134">
        <v>32120001</v>
      </c>
      <c r="Y134" t="s">
        <v>445</v>
      </c>
      <c r="Z134" t="s">
        <v>446</v>
      </c>
      <c r="AA134" t="s">
        <v>239</v>
      </c>
      <c r="AB134">
        <v>7189916349</v>
      </c>
      <c r="AC134" s="1" t="s">
        <v>150</v>
      </c>
      <c r="AD134">
        <v>39</v>
      </c>
      <c r="AE134">
        <v>0</v>
      </c>
      <c r="AF134">
        <v>0</v>
      </c>
      <c r="AG134">
        <v>9</v>
      </c>
      <c r="AH134">
        <v>23</v>
      </c>
      <c r="AI134">
        <v>15</v>
      </c>
      <c r="AJ134">
        <v>38</v>
      </c>
      <c r="AK134">
        <v>6</v>
      </c>
      <c r="AL134">
        <v>15</v>
      </c>
      <c r="AM134">
        <v>140</v>
      </c>
      <c r="AN134">
        <v>18</v>
      </c>
      <c r="AO134">
        <v>167</v>
      </c>
      <c r="AP134">
        <v>34</v>
      </c>
      <c r="AQ134">
        <v>20</v>
      </c>
      <c r="AR134">
        <v>37</v>
      </c>
      <c r="AS134">
        <v>29</v>
      </c>
      <c r="AT134">
        <v>3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</v>
      </c>
      <c r="BA134">
        <v>0</v>
      </c>
    </row>
    <row r="135" spans="1:53" x14ac:dyDescent="0.3">
      <c r="A135">
        <v>130</v>
      </c>
      <c r="B135">
        <v>321200011388</v>
      </c>
      <c r="C135">
        <v>89.25</v>
      </c>
      <c r="D135">
        <v>2.5999999999999899</v>
      </c>
      <c r="E135">
        <v>0</v>
      </c>
      <c r="F135">
        <v>321200010000</v>
      </c>
      <c r="G135" t="s">
        <v>428</v>
      </c>
      <c r="H135" t="s">
        <v>447</v>
      </c>
      <c r="I135">
        <v>52</v>
      </c>
      <c r="J135">
        <v>99</v>
      </c>
      <c r="K135">
        <v>0</v>
      </c>
      <c r="L135">
        <v>94</v>
      </c>
      <c r="M135">
        <v>0</v>
      </c>
      <c r="N135">
        <v>0</v>
      </c>
      <c r="O135">
        <v>100</v>
      </c>
      <c r="P135">
        <v>0</v>
      </c>
      <c r="Q135">
        <v>0</v>
      </c>
      <c r="R135">
        <v>0</v>
      </c>
      <c r="S135">
        <v>2</v>
      </c>
      <c r="T135">
        <v>46</v>
      </c>
      <c r="U135">
        <v>54</v>
      </c>
      <c r="V135">
        <v>388</v>
      </c>
      <c r="W135">
        <v>99</v>
      </c>
      <c r="X135">
        <v>32120001</v>
      </c>
      <c r="Y135" t="s">
        <v>448</v>
      </c>
      <c r="Z135" t="s">
        <v>449</v>
      </c>
      <c r="AA135" t="s">
        <v>239</v>
      </c>
      <c r="AB135">
        <v>7189917238</v>
      </c>
      <c r="AC135" s="1" t="s">
        <v>1108</v>
      </c>
      <c r="AD135">
        <v>29</v>
      </c>
      <c r="AE135">
        <v>0</v>
      </c>
      <c r="AF135">
        <v>0</v>
      </c>
      <c r="AG135">
        <v>8</v>
      </c>
      <c r="AH135">
        <v>28</v>
      </c>
      <c r="AI135">
        <v>5</v>
      </c>
      <c r="AJ135">
        <v>17</v>
      </c>
      <c r="AK135">
        <v>3</v>
      </c>
      <c r="AL135">
        <v>10</v>
      </c>
      <c r="AM135">
        <v>89</v>
      </c>
      <c r="AN135">
        <v>18</v>
      </c>
      <c r="AO135">
        <v>124</v>
      </c>
      <c r="AP135">
        <v>34</v>
      </c>
      <c r="AQ135">
        <v>27</v>
      </c>
      <c r="AR135">
        <v>29</v>
      </c>
      <c r="AS135">
        <v>22</v>
      </c>
      <c r="AT135">
        <v>3</v>
      </c>
      <c r="AU135">
        <v>0</v>
      </c>
      <c r="AV135">
        <v>0</v>
      </c>
      <c r="AW135">
        <v>0</v>
      </c>
      <c r="AX135">
        <v>1</v>
      </c>
      <c r="AY135">
        <v>0</v>
      </c>
      <c r="AZ135">
        <v>1</v>
      </c>
      <c r="BA135">
        <v>0</v>
      </c>
    </row>
    <row r="136" spans="1:53" x14ac:dyDescent="0.3">
      <c r="A136">
        <v>131</v>
      </c>
      <c r="B136">
        <v>321200011684</v>
      </c>
      <c r="C136">
        <v>77.5625</v>
      </c>
      <c r="D136">
        <v>1.52</v>
      </c>
      <c r="E136">
        <v>0</v>
      </c>
      <c r="F136">
        <v>321200010000</v>
      </c>
      <c r="G136" t="s">
        <v>428</v>
      </c>
      <c r="H136" t="s">
        <v>450</v>
      </c>
      <c r="I136">
        <v>108</v>
      </c>
      <c r="J136">
        <v>81</v>
      </c>
      <c r="K136">
        <v>6</v>
      </c>
      <c r="L136">
        <v>3</v>
      </c>
      <c r="M136">
        <v>0</v>
      </c>
      <c r="N136">
        <v>57</v>
      </c>
      <c r="O136">
        <v>39</v>
      </c>
      <c r="P136">
        <v>1</v>
      </c>
      <c r="Q136">
        <v>1</v>
      </c>
      <c r="R136">
        <v>1</v>
      </c>
      <c r="S136">
        <v>23</v>
      </c>
      <c r="T136">
        <v>44</v>
      </c>
      <c r="U136">
        <v>56</v>
      </c>
      <c r="V136">
        <v>452</v>
      </c>
      <c r="W136">
        <v>87</v>
      </c>
      <c r="X136">
        <v>32120001</v>
      </c>
      <c r="Y136" t="s">
        <v>451</v>
      </c>
      <c r="Z136" t="s">
        <v>452</v>
      </c>
      <c r="AA136" t="s">
        <v>239</v>
      </c>
      <c r="AB136">
        <v>7185971751</v>
      </c>
      <c r="AC136" s="1" t="s">
        <v>78</v>
      </c>
      <c r="AD136">
        <v>31</v>
      </c>
      <c r="AE136">
        <v>1</v>
      </c>
      <c r="AF136">
        <v>3</v>
      </c>
      <c r="AG136">
        <v>6</v>
      </c>
      <c r="AH136">
        <v>19</v>
      </c>
      <c r="AI136">
        <v>4</v>
      </c>
      <c r="AJ136">
        <v>13</v>
      </c>
      <c r="AK136">
        <v>17</v>
      </c>
      <c r="AL136">
        <v>55</v>
      </c>
      <c r="AM136">
        <v>165</v>
      </c>
      <c r="AN136">
        <v>7</v>
      </c>
      <c r="AO136">
        <v>211</v>
      </c>
      <c r="AP136">
        <v>23</v>
      </c>
      <c r="AQ136">
        <v>11</v>
      </c>
      <c r="AR136">
        <v>33</v>
      </c>
      <c r="AS136">
        <v>26</v>
      </c>
      <c r="AT136">
        <v>5</v>
      </c>
      <c r="AU136">
        <v>0</v>
      </c>
      <c r="AV136">
        <v>0</v>
      </c>
      <c r="AW136">
        <v>0</v>
      </c>
      <c r="AX136">
        <v>2</v>
      </c>
      <c r="AY136">
        <v>0</v>
      </c>
      <c r="AZ136">
        <v>1</v>
      </c>
      <c r="BA136">
        <v>0</v>
      </c>
    </row>
    <row r="137" spans="1:53" x14ac:dyDescent="0.3">
      <c r="A137">
        <v>132</v>
      </c>
      <c r="B137">
        <v>331300010113</v>
      </c>
      <c r="C137">
        <v>79.425531914893597</v>
      </c>
      <c r="D137">
        <v>3.32</v>
      </c>
      <c r="E137">
        <v>1</v>
      </c>
      <c r="F137">
        <v>331300010000</v>
      </c>
      <c r="G137" t="s">
        <v>453</v>
      </c>
      <c r="H137" t="s">
        <v>454</v>
      </c>
      <c r="I137">
        <v>46</v>
      </c>
      <c r="J137">
        <v>80</v>
      </c>
      <c r="K137">
        <v>4</v>
      </c>
      <c r="L137">
        <v>5</v>
      </c>
      <c r="M137">
        <v>1</v>
      </c>
      <c r="N137">
        <v>72</v>
      </c>
      <c r="O137">
        <v>21</v>
      </c>
      <c r="P137">
        <v>5</v>
      </c>
      <c r="Q137">
        <v>1</v>
      </c>
      <c r="R137">
        <v>0</v>
      </c>
      <c r="S137">
        <v>21</v>
      </c>
      <c r="T137">
        <v>49</v>
      </c>
      <c r="U137">
        <v>51</v>
      </c>
      <c r="V137">
        <v>611</v>
      </c>
      <c r="W137">
        <v>85</v>
      </c>
      <c r="X137">
        <v>33130001</v>
      </c>
      <c r="Y137" t="s">
        <v>455</v>
      </c>
      <c r="Z137" t="s">
        <v>456</v>
      </c>
      <c r="AA137" t="s">
        <v>457</v>
      </c>
      <c r="AB137">
        <v>7188346734</v>
      </c>
      <c r="AC137" s="1" t="s">
        <v>155</v>
      </c>
      <c r="AD137">
        <v>51</v>
      </c>
      <c r="AE137">
        <v>0</v>
      </c>
      <c r="AF137">
        <v>0</v>
      </c>
      <c r="AG137">
        <v>5</v>
      </c>
      <c r="AH137">
        <v>10</v>
      </c>
      <c r="AI137">
        <v>0</v>
      </c>
      <c r="AJ137">
        <v>0</v>
      </c>
      <c r="AK137">
        <v>27</v>
      </c>
      <c r="AL137">
        <v>53</v>
      </c>
      <c r="AM137">
        <v>145</v>
      </c>
      <c r="AN137">
        <v>9</v>
      </c>
      <c r="AO137">
        <v>198</v>
      </c>
      <c r="AP137">
        <v>22</v>
      </c>
      <c r="AQ137">
        <v>11</v>
      </c>
      <c r="AR137">
        <v>20</v>
      </c>
      <c r="AS137">
        <v>11</v>
      </c>
      <c r="AT137">
        <v>13</v>
      </c>
      <c r="AU137">
        <v>0</v>
      </c>
      <c r="AV137">
        <v>0</v>
      </c>
      <c r="AW137">
        <v>0</v>
      </c>
      <c r="AX137">
        <v>3</v>
      </c>
      <c r="AY137">
        <v>0</v>
      </c>
      <c r="AZ137">
        <v>1</v>
      </c>
      <c r="BA137">
        <v>0</v>
      </c>
    </row>
    <row r="138" spans="1:53" x14ac:dyDescent="0.3">
      <c r="A138">
        <v>133</v>
      </c>
      <c r="B138">
        <v>331300010265</v>
      </c>
      <c r="C138">
        <v>82.296296296296205</v>
      </c>
      <c r="D138">
        <v>1.45</v>
      </c>
      <c r="E138">
        <v>0</v>
      </c>
      <c r="F138">
        <v>331300010000</v>
      </c>
      <c r="G138" t="s">
        <v>453</v>
      </c>
      <c r="H138" t="s">
        <v>458</v>
      </c>
      <c r="I138">
        <v>71</v>
      </c>
      <c r="J138">
        <v>80</v>
      </c>
      <c r="K138">
        <v>5</v>
      </c>
      <c r="L138">
        <v>4</v>
      </c>
      <c r="M138">
        <v>0</v>
      </c>
      <c r="N138">
        <v>72</v>
      </c>
      <c r="O138">
        <v>24</v>
      </c>
      <c r="P138">
        <v>1</v>
      </c>
      <c r="Q138">
        <v>1</v>
      </c>
      <c r="R138">
        <v>2</v>
      </c>
      <c r="S138">
        <v>20</v>
      </c>
      <c r="T138">
        <v>64</v>
      </c>
      <c r="U138">
        <v>36</v>
      </c>
      <c r="V138">
        <v>410</v>
      </c>
      <c r="W138">
        <v>85</v>
      </c>
      <c r="X138">
        <v>33130001</v>
      </c>
      <c r="Y138" t="s">
        <v>459</v>
      </c>
      <c r="Z138" t="s">
        <v>460</v>
      </c>
      <c r="AA138" t="s">
        <v>457</v>
      </c>
      <c r="AB138">
        <v>7188346760</v>
      </c>
      <c r="AC138" s="1" t="s">
        <v>150</v>
      </c>
      <c r="AD138">
        <v>33</v>
      </c>
      <c r="AE138">
        <v>1</v>
      </c>
      <c r="AF138">
        <v>3</v>
      </c>
      <c r="AG138">
        <v>7</v>
      </c>
      <c r="AH138">
        <v>21</v>
      </c>
      <c r="AI138">
        <v>5</v>
      </c>
      <c r="AJ138">
        <v>15</v>
      </c>
      <c r="AK138">
        <v>15</v>
      </c>
      <c r="AL138">
        <v>45</v>
      </c>
      <c r="AM138">
        <v>163</v>
      </c>
      <c r="AN138">
        <v>13</v>
      </c>
      <c r="AO138">
        <v>178</v>
      </c>
      <c r="AP138">
        <v>34</v>
      </c>
      <c r="AQ138">
        <v>19</v>
      </c>
      <c r="AR138">
        <v>20</v>
      </c>
      <c r="AS138">
        <v>16</v>
      </c>
      <c r="AT138">
        <v>7</v>
      </c>
      <c r="AU138">
        <v>0</v>
      </c>
      <c r="AV138">
        <v>0</v>
      </c>
      <c r="AW138">
        <v>0</v>
      </c>
      <c r="AX138">
        <v>2</v>
      </c>
      <c r="AY138">
        <v>0</v>
      </c>
      <c r="AZ138">
        <v>1</v>
      </c>
      <c r="BA138">
        <v>0</v>
      </c>
    </row>
    <row r="139" spans="1:53" x14ac:dyDescent="0.3">
      <c r="A139">
        <v>134</v>
      </c>
      <c r="B139">
        <v>331300010282</v>
      </c>
      <c r="C139">
        <v>83.446808510638206</v>
      </c>
      <c r="D139">
        <v>3.08</v>
      </c>
      <c r="E139">
        <v>1</v>
      </c>
      <c r="F139">
        <v>331300010000</v>
      </c>
      <c r="G139" t="s">
        <v>453</v>
      </c>
      <c r="H139" t="s">
        <v>461</v>
      </c>
      <c r="I139">
        <v>26</v>
      </c>
      <c r="J139">
        <v>59</v>
      </c>
      <c r="K139">
        <v>8</v>
      </c>
      <c r="L139">
        <v>2</v>
      </c>
      <c r="M139">
        <v>0</v>
      </c>
      <c r="N139">
        <v>68</v>
      </c>
      <c r="O139">
        <v>21</v>
      </c>
      <c r="P139">
        <v>3</v>
      </c>
      <c r="Q139">
        <v>7</v>
      </c>
      <c r="R139">
        <v>0</v>
      </c>
      <c r="S139">
        <v>13</v>
      </c>
      <c r="T139">
        <v>51</v>
      </c>
      <c r="U139">
        <v>49</v>
      </c>
      <c r="V139">
        <v>613</v>
      </c>
      <c r="W139">
        <v>66</v>
      </c>
      <c r="X139">
        <v>33130001</v>
      </c>
      <c r="Y139" t="s">
        <v>462</v>
      </c>
      <c r="Z139" t="s">
        <v>463</v>
      </c>
      <c r="AA139" t="s">
        <v>457</v>
      </c>
      <c r="AB139">
        <v>7186221626</v>
      </c>
      <c r="AC139" s="1" t="s">
        <v>407</v>
      </c>
      <c r="AD139">
        <v>63</v>
      </c>
      <c r="AE139">
        <v>1</v>
      </c>
      <c r="AF139">
        <v>2</v>
      </c>
      <c r="AG139">
        <v>6</v>
      </c>
      <c r="AH139">
        <v>10</v>
      </c>
      <c r="AI139">
        <v>5</v>
      </c>
      <c r="AJ139">
        <v>8</v>
      </c>
      <c r="AK139">
        <v>18</v>
      </c>
      <c r="AL139">
        <v>29</v>
      </c>
      <c r="AM139">
        <v>144</v>
      </c>
      <c r="AN139">
        <v>3</v>
      </c>
      <c r="AO139">
        <v>171</v>
      </c>
      <c r="AP139">
        <v>11</v>
      </c>
      <c r="AQ139">
        <v>6</v>
      </c>
      <c r="AR139">
        <v>0</v>
      </c>
      <c r="AS139">
        <v>14</v>
      </c>
      <c r="AT139">
        <v>5</v>
      </c>
      <c r="AU139">
        <v>0</v>
      </c>
      <c r="AV139">
        <v>0</v>
      </c>
      <c r="AW139">
        <v>0</v>
      </c>
      <c r="AX139">
        <v>3</v>
      </c>
      <c r="AY139">
        <v>0</v>
      </c>
      <c r="AZ139">
        <v>1</v>
      </c>
      <c r="BA139">
        <v>0</v>
      </c>
    </row>
    <row r="140" spans="1:53" x14ac:dyDescent="0.3">
      <c r="A140">
        <v>135</v>
      </c>
      <c r="B140">
        <v>331300011412</v>
      </c>
      <c r="C140">
        <v>82.55</v>
      </c>
      <c r="D140">
        <v>1.82</v>
      </c>
      <c r="E140">
        <v>0</v>
      </c>
      <c r="F140">
        <v>331300010000</v>
      </c>
      <c r="G140" t="s">
        <v>453</v>
      </c>
      <c r="H140" t="s">
        <v>464</v>
      </c>
      <c r="I140">
        <v>75</v>
      </c>
      <c r="J140">
        <v>80</v>
      </c>
      <c r="K140">
        <v>7</v>
      </c>
      <c r="L140">
        <v>3</v>
      </c>
      <c r="M140">
        <v>2</v>
      </c>
      <c r="N140">
        <v>75</v>
      </c>
      <c r="O140">
        <v>20</v>
      </c>
      <c r="P140">
        <v>1</v>
      </c>
      <c r="Q140">
        <v>2</v>
      </c>
      <c r="R140">
        <v>0</v>
      </c>
      <c r="S140">
        <v>22</v>
      </c>
      <c r="T140">
        <v>54</v>
      </c>
      <c r="U140">
        <v>46</v>
      </c>
      <c r="V140">
        <v>350</v>
      </c>
      <c r="W140">
        <v>87</v>
      </c>
      <c r="X140">
        <v>33130001</v>
      </c>
      <c r="Y140" t="s">
        <v>465</v>
      </c>
      <c r="Z140" t="s">
        <v>466</v>
      </c>
      <c r="AA140" t="s">
        <v>457</v>
      </c>
      <c r="AB140">
        <v>7182305748</v>
      </c>
      <c r="AC140" s="1" t="s">
        <v>78</v>
      </c>
      <c r="AD140">
        <v>29</v>
      </c>
      <c r="AE140">
        <v>0</v>
      </c>
      <c r="AF140">
        <v>0</v>
      </c>
      <c r="AG140">
        <v>6</v>
      </c>
      <c r="AH140">
        <v>21</v>
      </c>
      <c r="AI140">
        <v>3</v>
      </c>
      <c r="AJ140">
        <v>10</v>
      </c>
      <c r="AK140">
        <v>11</v>
      </c>
      <c r="AL140">
        <v>38</v>
      </c>
      <c r="AM140">
        <v>59</v>
      </c>
      <c r="AN140">
        <v>12</v>
      </c>
      <c r="AO140">
        <v>77</v>
      </c>
      <c r="AP140">
        <v>20</v>
      </c>
      <c r="AQ140">
        <v>26</v>
      </c>
      <c r="AR140">
        <v>40</v>
      </c>
      <c r="AS140">
        <v>31</v>
      </c>
      <c r="AT140">
        <v>4</v>
      </c>
      <c r="AU140">
        <v>0</v>
      </c>
      <c r="AV140">
        <v>0</v>
      </c>
      <c r="AW140">
        <v>0</v>
      </c>
      <c r="AX140">
        <v>1</v>
      </c>
      <c r="AY140">
        <v>0</v>
      </c>
      <c r="AZ140">
        <v>1</v>
      </c>
      <c r="BA140">
        <v>0</v>
      </c>
    </row>
    <row r="141" spans="1:53" x14ac:dyDescent="0.3">
      <c r="A141">
        <v>136</v>
      </c>
      <c r="B141">
        <v>331300011419</v>
      </c>
      <c r="C141">
        <v>79.72</v>
      </c>
      <c r="D141">
        <v>2.25</v>
      </c>
      <c r="E141">
        <v>0</v>
      </c>
      <c r="F141">
        <v>331300010000</v>
      </c>
      <c r="G141" t="s">
        <v>453</v>
      </c>
      <c r="H141" t="s">
        <v>467</v>
      </c>
      <c r="I141">
        <v>65</v>
      </c>
      <c r="J141">
        <v>72</v>
      </c>
      <c r="K141">
        <v>9</v>
      </c>
      <c r="L141">
        <v>5</v>
      </c>
      <c r="M141">
        <v>0</v>
      </c>
      <c r="N141">
        <v>73</v>
      </c>
      <c r="O141">
        <v>17</v>
      </c>
      <c r="P141">
        <v>6</v>
      </c>
      <c r="Q141">
        <v>2</v>
      </c>
      <c r="R141">
        <v>2</v>
      </c>
      <c r="S141">
        <v>16</v>
      </c>
      <c r="T141">
        <v>47</v>
      </c>
      <c r="U141">
        <v>53</v>
      </c>
      <c r="V141">
        <v>426</v>
      </c>
      <c r="W141">
        <v>81</v>
      </c>
      <c r="X141">
        <v>33130001</v>
      </c>
      <c r="Y141" t="s">
        <v>468</v>
      </c>
      <c r="Z141" t="s">
        <v>469</v>
      </c>
      <c r="AA141" t="s">
        <v>457</v>
      </c>
      <c r="AB141">
        <v>7182439413</v>
      </c>
      <c r="AC141" s="1" t="s">
        <v>78</v>
      </c>
      <c r="AD141">
        <v>33</v>
      </c>
      <c r="AE141">
        <v>1</v>
      </c>
      <c r="AF141">
        <v>3</v>
      </c>
      <c r="AG141">
        <v>1</v>
      </c>
      <c r="AH141">
        <v>3</v>
      </c>
      <c r="AI141">
        <v>3</v>
      </c>
      <c r="AJ141">
        <v>9</v>
      </c>
      <c r="AK141">
        <v>17</v>
      </c>
      <c r="AL141">
        <v>52</v>
      </c>
      <c r="AM141">
        <v>118</v>
      </c>
      <c r="AN141">
        <v>0</v>
      </c>
      <c r="AO141">
        <v>140</v>
      </c>
      <c r="AP141">
        <v>3</v>
      </c>
      <c r="AQ141">
        <v>2</v>
      </c>
      <c r="AR141">
        <v>25</v>
      </c>
      <c r="AS141">
        <v>18</v>
      </c>
      <c r="AT141">
        <v>4</v>
      </c>
      <c r="AU141">
        <v>0</v>
      </c>
      <c r="AV141">
        <v>0</v>
      </c>
      <c r="AW141">
        <v>0</v>
      </c>
      <c r="AX141">
        <v>2</v>
      </c>
      <c r="AY141">
        <v>0</v>
      </c>
      <c r="AZ141">
        <v>1</v>
      </c>
      <c r="BA141">
        <v>0</v>
      </c>
    </row>
    <row r="142" spans="1:53" x14ac:dyDescent="0.3">
      <c r="A142">
        <v>137</v>
      </c>
      <c r="B142">
        <v>331300011430</v>
      </c>
      <c r="C142">
        <v>86.393364928909904</v>
      </c>
      <c r="D142">
        <v>4.03</v>
      </c>
      <c r="E142">
        <v>1</v>
      </c>
      <c r="F142">
        <v>331300010000</v>
      </c>
      <c r="G142" t="s">
        <v>453</v>
      </c>
      <c r="H142" t="s">
        <v>470</v>
      </c>
      <c r="I142">
        <v>288</v>
      </c>
      <c r="J142">
        <v>51</v>
      </c>
      <c r="K142">
        <v>14</v>
      </c>
      <c r="L142">
        <v>0</v>
      </c>
      <c r="M142">
        <v>0</v>
      </c>
      <c r="N142">
        <v>8</v>
      </c>
      <c r="O142">
        <v>8</v>
      </c>
      <c r="P142">
        <v>61</v>
      </c>
      <c r="Q142">
        <v>20</v>
      </c>
      <c r="R142">
        <v>3</v>
      </c>
      <c r="S142">
        <v>1</v>
      </c>
      <c r="T142">
        <v>41</v>
      </c>
      <c r="U142">
        <v>59</v>
      </c>
      <c r="V142">
        <v>3540</v>
      </c>
      <c r="W142">
        <v>65</v>
      </c>
      <c r="X142">
        <v>33130001</v>
      </c>
      <c r="Y142" t="s">
        <v>471</v>
      </c>
      <c r="Z142" t="s">
        <v>472</v>
      </c>
      <c r="AA142" t="s">
        <v>457</v>
      </c>
      <c r="AB142">
        <v>7188046400</v>
      </c>
      <c r="AC142" s="1" t="s">
        <v>1108</v>
      </c>
      <c r="AD142">
        <v>247</v>
      </c>
      <c r="AE142">
        <v>1</v>
      </c>
      <c r="AF142">
        <v>0</v>
      </c>
      <c r="AG142">
        <v>23</v>
      </c>
      <c r="AH142">
        <v>9</v>
      </c>
      <c r="AI142">
        <v>4</v>
      </c>
      <c r="AJ142">
        <v>2</v>
      </c>
      <c r="AK142">
        <v>164</v>
      </c>
      <c r="AL142">
        <v>66</v>
      </c>
      <c r="AM142">
        <v>1358</v>
      </c>
      <c r="AN142">
        <v>3</v>
      </c>
      <c r="AO142">
        <v>1642</v>
      </c>
      <c r="AP142">
        <v>87</v>
      </c>
      <c r="AQ142">
        <v>5</v>
      </c>
      <c r="AR142">
        <v>0</v>
      </c>
      <c r="AS142">
        <v>6</v>
      </c>
      <c r="AT142">
        <v>24</v>
      </c>
      <c r="AU142">
        <v>1</v>
      </c>
      <c r="AV142">
        <v>0</v>
      </c>
      <c r="AW142">
        <v>0</v>
      </c>
      <c r="AX142">
        <v>12</v>
      </c>
      <c r="AY142">
        <v>0</v>
      </c>
      <c r="AZ142">
        <v>1</v>
      </c>
      <c r="BA142">
        <v>0</v>
      </c>
    </row>
    <row r="143" spans="1:53" x14ac:dyDescent="0.3">
      <c r="A143">
        <v>138</v>
      </c>
      <c r="B143">
        <v>331300011527</v>
      </c>
      <c r="C143">
        <v>84.2068965517241</v>
      </c>
      <c r="D143">
        <v>2.0499999999999998</v>
      </c>
      <c r="E143">
        <v>0</v>
      </c>
      <c r="F143">
        <v>331300010000</v>
      </c>
      <c r="G143" t="s">
        <v>453</v>
      </c>
      <c r="H143" t="s">
        <v>473</v>
      </c>
      <c r="I143">
        <v>78</v>
      </c>
      <c r="J143">
        <v>76</v>
      </c>
      <c r="K143">
        <v>9</v>
      </c>
      <c r="L143">
        <v>2</v>
      </c>
      <c r="M143">
        <v>1</v>
      </c>
      <c r="N143">
        <v>77</v>
      </c>
      <c r="O143">
        <v>14</v>
      </c>
      <c r="P143">
        <v>2</v>
      </c>
      <c r="Q143">
        <v>6</v>
      </c>
      <c r="R143">
        <v>1</v>
      </c>
      <c r="S143">
        <v>16</v>
      </c>
      <c r="T143">
        <v>100</v>
      </c>
      <c r="U143">
        <v>0</v>
      </c>
      <c r="V143">
        <v>432</v>
      </c>
      <c r="W143">
        <v>85</v>
      </c>
      <c r="X143">
        <v>33130001</v>
      </c>
      <c r="Y143" t="s">
        <v>474</v>
      </c>
      <c r="Z143" t="s">
        <v>475</v>
      </c>
      <c r="AA143" t="s">
        <v>457</v>
      </c>
      <c r="AB143">
        <v>7182602300</v>
      </c>
      <c r="AC143" s="1" t="s">
        <v>150</v>
      </c>
      <c r="AD143">
        <v>35</v>
      </c>
      <c r="AE143">
        <v>0</v>
      </c>
      <c r="AF143">
        <v>0</v>
      </c>
      <c r="AG143">
        <v>21</v>
      </c>
      <c r="AH143">
        <v>60</v>
      </c>
      <c r="AI143">
        <v>5</v>
      </c>
      <c r="AJ143">
        <v>14</v>
      </c>
      <c r="AK143">
        <v>4</v>
      </c>
      <c r="AL143">
        <v>11</v>
      </c>
      <c r="AM143">
        <v>118</v>
      </c>
      <c r="AN143">
        <v>33</v>
      </c>
      <c r="AO143">
        <v>177</v>
      </c>
      <c r="AP143">
        <v>82</v>
      </c>
      <c r="AQ143">
        <v>46</v>
      </c>
      <c r="AR143">
        <v>36</v>
      </c>
      <c r="AS143">
        <v>32</v>
      </c>
      <c r="AT143">
        <v>2</v>
      </c>
      <c r="AU143">
        <v>0</v>
      </c>
      <c r="AV143">
        <v>0</v>
      </c>
      <c r="AW143">
        <v>0</v>
      </c>
      <c r="AX143">
        <v>2</v>
      </c>
      <c r="AY143">
        <v>0</v>
      </c>
      <c r="AZ143">
        <v>1</v>
      </c>
      <c r="BA143">
        <v>0</v>
      </c>
    </row>
    <row r="144" spans="1:53" x14ac:dyDescent="0.3">
      <c r="A144">
        <v>139</v>
      </c>
      <c r="B144">
        <v>331300011595</v>
      </c>
      <c r="C144">
        <v>86.857142857142804</v>
      </c>
      <c r="D144">
        <v>3.29</v>
      </c>
      <c r="E144">
        <v>1</v>
      </c>
      <c r="F144">
        <v>331300010000</v>
      </c>
      <c r="G144" t="s">
        <v>453</v>
      </c>
      <c r="H144" t="s">
        <v>476</v>
      </c>
      <c r="I144">
        <v>75</v>
      </c>
      <c r="J144">
        <v>48</v>
      </c>
      <c r="K144">
        <v>6</v>
      </c>
      <c r="L144">
        <v>1</v>
      </c>
      <c r="M144">
        <v>0</v>
      </c>
      <c r="N144">
        <v>88</v>
      </c>
      <c r="O144">
        <v>6</v>
      </c>
      <c r="P144">
        <v>3</v>
      </c>
      <c r="Q144">
        <v>1</v>
      </c>
      <c r="R144">
        <v>3</v>
      </c>
      <c r="S144">
        <v>10</v>
      </c>
      <c r="T144">
        <v>51</v>
      </c>
      <c r="U144">
        <v>49</v>
      </c>
      <c r="V144">
        <v>195</v>
      </c>
      <c r="W144">
        <v>54</v>
      </c>
      <c r="X144">
        <v>33130001</v>
      </c>
      <c r="Y144" t="s">
        <v>477</v>
      </c>
      <c r="Z144" t="s">
        <v>478</v>
      </c>
      <c r="AA144" t="s">
        <v>457</v>
      </c>
      <c r="AB144">
        <v>7183983061</v>
      </c>
      <c r="AC144" s="1" t="s">
        <v>1108</v>
      </c>
      <c r="AD144">
        <v>21</v>
      </c>
      <c r="AE144">
        <v>0</v>
      </c>
      <c r="AF144">
        <v>0</v>
      </c>
      <c r="AG144">
        <v>3</v>
      </c>
      <c r="AH144">
        <v>14</v>
      </c>
      <c r="AI144">
        <v>0</v>
      </c>
      <c r="AJ144">
        <v>0</v>
      </c>
      <c r="AK144">
        <v>10</v>
      </c>
      <c r="AL144">
        <v>48</v>
      </c>
      <c r="AM144">
        <v>129</v>
      </c>
      <c r="AN144">
        <v>2</v>
      </c>
      <c r="AO144">
        <v>147</v>
      </c>
      <c r="AP144">
        <v>7</v>
      </c>
      <c r="AQ144">
        <v>5</v>
      </c>
      <c r="AS144">
        <v>6</v>
      </c>
      <c r="AT144">
        <v>3</v>
      </c>
      <c r="AU144">
        <v>0</v>
      </c>
      <c r="AV144">
        <v>0</v>
      </c>
      <c r="AW144">
        <v>0</v>
      </c>
      <c r="AX144">
        <v>1</v>
      </c>
      <c r="AY144">
        <v>0</v>
      </c>
      <c r="AZ144">
        <v>1</v>
      </c>
      <c r="BA144">
        <v>0</v>
      </c>
    </row>
    <row r="145" spans="1:53" x14ac:dyDescent="0.3">
      <c r="A145">
        <v>140</v>
      </c>
      <c r="B145">
        <v>331300011605</v>
      </c>
      <c r="C145">
        <v>79.892857142857096</v>
      </c>
      <c r="D145">
        <v>1.77</v>
      </c>
      <c r="E145">
        <v>0</v>
      </c>
      <c r="F145">
        <v>331300010000</v>
      </c>
      <c r="G145" t="s">
        <v>453</v>
      </c>
      <c r="H145" t="s">
        <v>479</v>
      </c>
      <c r="I145">
        <v>150</v>
      </c>
      <c r="J145">
        <v>72</v>
      </c>
      <c r="K145">
        <v>7</v>
      </c>
      <c r="L145">
        <v>2</v>
      </c>
      <c r="M145">
        <v>1</v>
      </c>
      <c r="N145">
        <v>77</v>
      </c>
      <c r="O145">
        <v>18</v>
      </c>
      <c r="P145">
        <v>3</v>
      </c>
      <c r="Q145">
        <v>1</v>
      </c>
      <c r="R145">
        <v>0</v>
      </c>
      <c r="S145">
        <v>17</v>
      </c>
      <c r="T145">
        <v>27</v>
      </c>
      <c r="U145">
        <v>73</v>
      </c>
      <c r="V145">
        <v>552</v>
      </c>
      <c r="W145">
        <v>79</v>
      </c>
      <c r="X145">
        <v>33130001</v>
      </c>
      <c r="Y145" t="s">
        <v>480</v>
      </c>
      <c r="Z145" t="s">
        <v>481</v>
      </c>
      <c r="AA145" t="s">
        <v>457</v>
      </c>
      <c r="AB145">
        <v>7186256130</v>
      </c>
      <c r="AC145" s="1" t="s">
        <v>78</v>
      </c>
      <c r="AD145">
        <v>43</v>
      </c>
      <c r="AE145">
        <v>0</v>
      </c>
      <c r="AF145">
        <v>0</v>
      </c>
      <c r="AG145">
        <v>9</v>
      </c>
      <c r="AH145">
        <v>21</v>
      </c>
      <c r="AI145">
        <v>5</v>
      </c>
      <c r="AJ145">
        <v>12</v>
      </c>
      <c r="AK145">
        <v>21</v>
      </c>
      <c r="AL145">
        <v>49</v>
      </c>
      <c r="AM145">
        <v>118</v>
      </c>
      <c r="AN145">
        <v>10</v>
      </c>
      <c r="AO145">
        <v>208</v>
      </c>
      <c r="AP145">
        <v>30</v>
      </c>
      <c r="AQ145">
        <v>14</v>
      </c>
      <c r="AR145">
        <v>0</v>
      </c>
      <c r="AS145">
        <v>17</v>
      </c>
      <c r="AT145">
        <v>9</v>
      </c>
      <c r="AU145">
        <v>1</v>
      </c>
      <c r="AV145">
        <v>0</v>
      </c>
      <c r="AW145">
        <v>0</v>
      </c>
      <c r="AX145">
        <v>6</v>
      </c>
      <c r="AY145">
        <v>0</v>
      </c>
      <c r="AZ145">
        <v>1</v>
      </c>
      <c r="BA145">
        <v>0</v>
      </c>
    </row>
    <row r="146" spans="1:53" x14ac:dyDescent="0.3">
      <c r="A146">
        <v>141</v>
      </c>
      <c r="B146">
        <v>331300011670</v>
      </c>
      <c r="C146">
        <v>83</v>
      </c>
      <c r="D146">
        <v>2.02</v>
      </c>
      <c r="E146">
        <v>0</v>
      </c>
      <c r="F146">
        <v>331300010000</v>
      </c>
      <c r="G146" t="s">
        <v>453</v>
      </c>
      <c r="H146" t="s">
        <v>482</v>
      </c>
      <c r="I146">
        <v>128</v>
      </c>
      <c r="J146">
        <v>50</v>
      </c>
      <c r="K146">
        <v>6</v>
      </c>
      <c r="L146">
        <v>0</v>
      </c>
      <c r="M146">
        <v>1</v>
      </c>
      <c r="N146">
        <v>87</v>
      </c>
      <c r="O146">
        <v>8</v>
      </c>
      <c r="P146">
        <v>3</v>
      </c>
      <c r="Q146">
        <v>0</v>
      </c>
      <c r="R146">
        <v>0</v>
      </c>
      <c r="S146">
        <v>5</v>
      </c>
      <c r="T146">
        <v>55</v>
      </c>
      <c r="U146">
        <v>45</v>
      </c>
      <c r="V146">
        <v>504</v>
      </c>
      <c r="W146">
        <v>56</v>
      </c>
      <c r="X146">
        <v>33130001</v>
      </c>
      <c r="Y146" t="s">
        <v>483</v>
      </c>
      <c r="Z146" t="s">
        <v>484</v>
      </c>
      <c r="AA146" t="s">
        <v>457</v>
      </c>
      <c r="AB146">
        <v>7187973702</v>
      </c>
      <c r="AC146" s="1" t="s">
        <v>1108</v>
      </c>
      <c r="AD146">
        <v>40</v>
      </c>
      <c r="AE146">
        <v>0</v>
      </c>
      <c r="AF146">
        <v>0</v>
      </c>
      <c r="AG146">
        <v>5</v>
      </c>
      <c r="AH146">
        <v>13</v>
      </c>
      <c r="AI146">
        <v>0</v>
      </c>
      <c r="AJ146">
        <v>0</v>
      </c>
      <c r="AK146">
        <v>19</v>
      </c>
      <c r="AL146">
        <v>48</v>
      </c>
      <c r="AM146">
        <v>168</v>
      </c>
      <c r="AN146">
        <v>4</v>
      </c>
      <c r="AO146">
        <v>222</v>
      </c>
      <c r="AP146">
        <v>30</v>
      </c>
      <c r="AQ146">
        <v>14</v>
      </c>
      <c r="AR146">
        <v>0</v>
      </c>
      <c r="AS146">
        <v>10</v>
      </c>
      <c r="AT146">
        <v>5</v>
      </c>
      <c r="AU146">
        <v>0</v>
      </c>
      <c r="AV146">
        <v>0</v>
      </c>
      <c r="AW146">
        <v>0</v>
      </c>
      <c r="AX146">
        <v>2</v>
      </c>
      <c r="AY146">
        <v>0</v>
      </c>
      <c r="AZ146">
        <v>1</v>
      </c>
      <c r="BA146">
        <v>0</v>
      </c>
    </row>
    <row r="147" spans="1:53" x14ac:dyDescent="0.3">
      <c r="A147">
        <v>142</v>
      </c>
      <c r="B147">
        <v>331300011674</v>
      </c>
      <c r="C147">
        <v>79.054054054054006</v>
      </c>
      <c r="D147">
        <v>2.1899999999999902</v>
      </c>
      <c r="E147">
        <v>0</v>
      </c>
      <c r="F147">
        <v>331300010000</v>
      </c>
      <c r="G147" t="s">
        <v>453</v>
      </c>
      <c r="H147" t="s">
        <v>485</v>
      </c>
      <c r="I147">
        <v>95</v>
      </c>
      <c r="J147">
        <v>62</v>
      </c>
      <c r="K147">
        <v>12</v>
      </c>
      <c r="L147">
        <v>3</v>
      </c>
      <c r="M147">
        <v>1</v>
      </c>
      <c r="N147">
        <v>65</v>
      </c>
      <c r="O147">
        <v>22</v>
      </c>
      <c r="P147">
        <v>7</v>
      </c>
      <c r="Q147">
        <v>4</v>
      </c>
      <c r="R147">
        <v>2</v>
      </c>
      <c r="S147">
        <v>20</v>
      </c>
      <c r="T147">
        <v>23</v>
      </c>
      <c r="U147">
        <v>77</v>
      </c>
      <c r="V147">
        <v>334</v>
      </c>
      <c r="W147">
        <v>74</v>
      </c>
      <c r="X147">
        <v>33130001</v>
      </c>
      <c r="Y147" t="s">
        <v>486</v>
      </c>
      <c r="Z147" t="s">
        <v>481</v>
      </c>
      <c r="AA147" t="s">
        <v>457</v>
      </c>
      <c r="AB147">
        <v>7188751473</v>
      </c>
      <c r="AC147" s="1" t="s">
        <v>78</v>
      </c>
      <c r="AD147">
        <v>36</v>
      </c>
      <c r="AE147">
        <v>2</v>
      </c>
      <c r="AF147">
        <v>6</v>
      </c>
      <c r="AG147">
        <v>16</v>
      </c>
      <c r="AH147">
        <v>44</v>
      </c>
      <c r="AI147">
        <v>12</v>
      </c>
      <c r="AJ147">
        <v>33</v>
      </c>
      <c r="AK147">
        <v>6</v>
      </c>
      <c r="AL147">
        <v>17</v>
      </c>
      <c r="AM147">
        <v>119</v>
      </c>
      <c r="AN147">
        <v>45</v>
      </c>
      <c r="AO147">
        <v>159</v>
      </c>
      <c r="AP147">
        <v>65</v>
      </c>
      <c r="AQ147">
        <v>41</v>
      </c>
      <c r="AR147">
        <v>13</v>
      </c>
      <c r="AS147">
        <v>17</v>
      </c>
      <c r="AT147">
        <v>3</v>
      </c>
      <c r="AU147">
        <v>0</v>
      </c>
      <c r="AV147">
        <v>0</v>
      </c>
      <c r="AW147">
        <v>0</v>
      </c>
      <c r="AX147">
        <v>1</v>
      </c>
      <c r="AY147">
        <v>0</v>
      </c>
      <c r="AZ147">
        <v>1</v>
      </c>
      <c r="BA147">
        <v>0</v>
      </c>
    </row>
    <row r="148" spans="1:53" x14ac:dyDescent="0.3">
      <c r="A148">
        <v>143</v>
      </c>
      <c r="B148">
        <v>331400010318</v>
      </c>
      <c r="C148">
        <v>85.129870129870099</v>
      </c>
      <c r="D148">
        <v>3.33</v>
      </c>
      <c r="E148">
        <v>1</v>
      </c>
      <c r="F148">
        <v>331400010000</v>
      </c>
      <c r="G148" t="s">
        <v>487</v>
      </c>
      <c r="H148" t="s">
        <v>488</v>
      </c>
      <c r="I148">
        <v>193</v>
      </c>
      <c r="J148">
        <v>60</v>
      </c>
      <c r="K148">
        <v>2</v>
      </c>
      <c r="L148">
        <v>5</v>
      </c>
      <c r="M148">
        <v>0</v>
      </c>
      <c r="N148">
        <v>17</v>
      </c>
      <c r="O148">
        <v>62</v>
      </c>
      <c r="P148">
        <v>7</v>
      </c>
      <c r="Q148">
        <v>14</v>
      </c>
      <c r="R148">
        <v>0</v>
      </c>
      <c r="S148">
        <v>16</v>
      </c>
      <c r="T148">
        <v>51</v>
      </c>
      <c r="U148">
        <v>49</v>
      </c>
      <c r="V148">
        <v>1019</v>
      </c>
      <c r="W148">
        <v>62</v>
      </c>
      <c r="X148">
        <v>33140001</v>
      </c>
      <c r="Y148" t="s">
        <v>489</v>
      </c>
      <c r="Z148" t="s">
        <v>490</v>
      </c>
      <c r="AA148" t="s">
        <v>457</v>
      </c>
      <c r="AB148">
        <v>7187820589</v>
      </c>
      <c r="AC148" s="1" t="s">
        <v>155</v>
      </c>
      <c r="AD148">
        <v>93</v>
      </c>
      <c r="AE148">
        <v>1</v>
      </c>
      <c r="AF148">
        <v>1</v>
      </c>
      <c r="AG148">
        <v>14</v>
      </c>
      <c r="AH148">
        <v>15</v>
      </c>
      <c r="AI148">
        <v>10</v>
      </c>
      <c r="AJ148">
        <v>11</v>
      </c>
      <c r="AK148">
        <v>48</v>
      </c>
      <c r="AL148">
        <v>52</v>
      </c>
      <c r="AM148">
        <v>250</v>
      </c>
      <c r="AN148">
        <v>17</v>
      </c>
      <c r="AO148">
        <v>314</v>
      </c>
      <c r="AP148">
        <v>52</v>
      </c>
      <c r="AQ148">
        <v>17</v>
      </c>
      <c r="AR148">
        <v>17</v>
      </c>
      <c r="AS148">
        <v>15</v>
      </c>
      <c r="AT148">
        <v>10</v>
      </c>
      <c r="AU148">
        <v>0</v>
      </c>
      <c r="AV148">
        <v>0</v>
      </c>
      <c r="AW148">
        <v>0</v>
      </c>
      <c r="AX148">
        <v>3</v>
      </c>
      <c r="AY148">
        <v>0</v>
      </c>
      <c r="AZ148">
        <v>1</v>
      </c>
      <c r="BA148">
        <v>0</v>
      </c>
    </row>
    <row r="149" spans="1:53" x14ac:dyDescent="0.3">
      <c r="A149">
        <v>144</v>
      </c>
      <c r="B149">
        <v>331400010577</v>
      </c>
      <c r="C149">
        <v>83.136363636363598</v>
      </c>
      <c r="D149">
        <v>3.19</v>
      </c>
      <c r="E149">
        <v>1</v>
      </c>
      <c r="F149">
        <v>331400010000</v>
      </c>
      <c r="G149" t="s">
        <v>487</v>
      </c>
      <c r="H149" t="s">
        <v>491</v>
      </c>
      <c r="I149">
        <v>42</v>
      </c>
      <c r="J149">
        <v>49</v>
      </c>
      <c r="K149">
        <v>2</v>
      </c>
      <c r="L149">
        <v>5</v>
      </c>
      <c r="M149">
        <v>1</v>
      </c>
      <c r="N149">
        <v>3</v>
      </c>
      <c r="O149">
        <v>63</v>
      </c>
      <c r="P149">
        <v>1</v>
      </c>
      <c r="Q149">
        <v>32</v>
      </c>
      <c r="R149">
        <v>0</v>
      </c>
      <c r="S149">
        <v>17</v>
      </c>
      <c r="T149">
        <v>52</v>
      </c>
      <c r="U149">
        <v>48</v>
      </c>
      <c r="V149">
        <v>257</v>
      </c>
      <c r="W149">
        <v>52</v>
      </c>
      <c r="X149">
        <v>33140001</v>
      </c>
      <c r="Y149" t="s">
        <v>492</v>
      </c>
      <c r="Z149" t="s">
        <v>493</v>
      </c>
      <c r="AA149" t="s">
        <v>457</v>
      </c>
      <c r="AB149">
        <v>7184866211</v>
      </c>
      <c r="AC149" s="1" t="s">
        <v>1109</v>
      </c>
      <c r="AD149">
        <v>29</v>
      </c>
      <c r="AE149">
        <v>0</v>
      </c>
      <c r="AF149">
        <v>0</v>
      </c>
      <c r="AG149">
        <v>4</v>
      </c>
      <c r="AH149">
        <v>14</v>
      </c>
      <c r="AI149">
        <v>4</v>
      </c>
      <c r="AJ149">
        <v>14</v>
      </c>
      <c r="AK149">
        <v>17</v>
      </c>
      <c r="AL149">
        <v>59</v>
      </c>
      <c r="AM149">
        <v>69</v>
      </c>
      <c r="AN149">
        <v>12</v>
      </c>
      <c r="AO149">
        <v>81</v>
      </c>
      <c r="AP149">
        <v>15</v>
      </c>
      <c r="AQ149">
        <v>19</v>
      </c>
      <c r="AR149">
        <v>0</v>
      </c>
      <c r="AS149">
        <v>11</v>
      </c>
      <c r="AT149">
        <v>7</v>
      </c>
      <c r="AU149">
        <v>0</v>
      </c>
      <c r="AV149">
        <v>0</v>
      </c>
      <c r="AW149">
        <v>0</v>
      </c>
      <c r="AX149">
        <v>1</v>
      </c>
      <c r="AY149">
        <v>0</v>
      </c>
      <c r="AZ149">
        <v>1</v>
      </c>
      <c r="BA149">
        <v>0</v>
      </c>
    </row>
    <row r="150" spans="1:53" x14ac:dyDescent="0.3">
      <c r="A150">
        <v>145</v>
      </c>
      <c r="B150">
        <v>331400011071</v>
      </c>
      <c r="C150">
        <v>81.75</v>
      </c>
      <c r="D150">
        <v>1.85</v>
      </c>
      <c r="E150">
        <v>0</v>
      </c>
      <c r="F150">
        <v>331400010000</v>
      </c>
      <c r="G150" t="s">
        <v>487</v>
      </c>
      <c r="H150" t="s">
        <v>494</v>
      </c>
      <c r="I150">
        <v>40</v>
      </c>
      <c r="J150">
        <v>77</v>
      </c>
      <c r="K150">
        <v>1</v>
      </c>
      <c r="L150">
        <v>24</v>
      </c>
      <c r="M150">
        <v>1</v>
      </c>
      <c r="N150">
        <v>16</v>
      </c>
      <c r="O150">
        <v>79</v>
      </c>
      <c r="P150">
        <v>1</v>
      </c>
      <c r="Q150">
        <v>4</v>
      </c>
      <c r="R150">
        <v>0</v>
      </c>
      <c r="S150">
        <v>33</v>
      </c>
      <c r="T150">
        <v>46</v>
      </c>
      <c r="U150">
        <v>54</v>
      </c>
      <c r="V150">
        <v>598</v>
      </c>
      <c r="W150">
        <v>78</v>
      </c>
      <c r="X150">
        <v>33140001</v>
      </c>
      <c r="Y150" t="s">
        <v>495</v>
      </c>
      <c r="Z150" t="s">
        <v>496</v>
      </c>
      <c r="AA150" t="s">
        <v>457</v>
      </c>
      <c r="AB150">
        <v>7183027900</v>
      </c>
      <c r="AC150" s="1" t="s">
        <v>204</v>
      </c>
      <c r="AD150">
        <v>58</v>
      </c>
      <c r="AE150">
        <v>1</v>
      </c>
      <c r="AF150">
        <v>2</v>
      </c>
      <c r="AG150">
        <v>14</v>
      </c>
      <c r="AH150">
        <v>24</v>
      </c>
      <c r="AI150">
        <v>8</v>
      </c>
      <c r="AJ150">
        <v>14</v>
      </c>
      <c r="AK150">
        <v>21</v>
      </c>
      <c r="AL150">
        <v>36</v>
      </c>
      <c r="AM150">
        <v>256</v>
      </c>
      <c r="AN150">
        <v>14</v>
      </c>
      <c r="AO150">
        <v>353</v>
      </c>
      <c r="AP150">
        <v>64</v>
      </c>
      <c r="AQ150">
        <v>18</v>
      </c>
      <c r="AR150">
        <v>14</v>
      </c>
      <c r="AS150">
        <v>17</v>
      </c>
      <c r="AT150">
        <v>15</v>
      </c>
      <c r="AU150">
        <v>0</v>
      </c>
      <c r="AV150">
        <v>0</v>
      </c>
      <c r="AW150">
        <v>0</v>
      </c>
      <c r="AX150">
        <v>3</v>
      </c>
      <c r="AY150">
        <v>0</v>
      </c>
      <c r="AZ150">
        <v>1</v>
      </c>
      <c r="BA150">
        <v>0</v>
      </c>
    </row>
    <row r="151" spans="1:53" x14ac:dyDescent="0.3">
      <c r="A151">
        <v>146</v>
      </c>
      <c r="B151">
        <v>331400011474</v>
      </c>
      <c r="C151">
        <v>80.382978723404193</v>
      </c>
      <c r="D151">
        <v>2.2599999999999998</v>
      </c>
      <c r="E151">
        <v>0</v>
      </c>
      <c r="F151">
        <v>331400010000</v>
      </c>
      <c r="G151" t="s">
        <v>487</v>
      </c>
      <c r="H151" t="s">
        <v>497</v>
      </c>
      <c r="I151">
        <v>75</v>
      </c>
      <c r="J151">
        <v>85</v>
      </c>
      <c r="K151">
        <v>3</v>
      </c>
      <c r="L151">
        <v>15</v>
      </c>
      <c r="M151">
        <v>0</v>
      </c>
      <c r="N151">
        <v>32</v>
      </c>
      <c r="O151">
        <v>66</v>
      </c>
      <c r="P151">
        <v>1</v>
      </c>
      <c r="Q151">
        <v>1</v>
      </c>
      <c r="R151">
        <v>0</v>
      </c>
      <c r="S151">
        <v>18</v>
      </c>
      <c r="T151">
        <v>47</v>
      </c>
      <c r="U151">
        <v>53</v>
      </c>
      <c r="V151">
        <v>956</v>
      </c>
      <c r="W151">
        <v>88</v>
      </c>
      <c r="X151">
        <v>33140001</v>
      </c>
      <c r="Y151" t="s">
        <v>498</v>
      </c>
      <c r="Z151" t="s">
        <v>499</v>
      </c>
      <c r="AA151" t="s">
        <v>457</v>
      </c>
      <c r="AB151">
        <v>7183870228</v>
      </c>
      <c r="AC151" s="1" t="s">
        <v>78</v>
      </c>
      <c r="AD151">
        <v>60</v>
      </c>
      <c r="AE151">
        <v>1</v>
      </c>
      <c r="AF151">
        <v>2</v>
      </c>
      <c r="AG151">
        <v>7</v>
      </c>
      <c r="AH151">
        <v>12</v>
      </c>
      <c r="AI151">
        <v>10</v>
      </c>
      <c r="AJ151">
        <v>17</v>
      </c>
      <c r="AK151">
        <v>18</v>
      </c>
      <c r="AL151">
        <v>30</v>
      </c>
      <c r="AM151">
        <v>247</v>
      </c>
      <c r="AN151">
        <v>13</v>
      </c>
      <c r="AO151">
        <v>293</v>
      </c>
      <c r="AP151">
        <v>32</v>
      </c>
      <c r="AQ151">
        <v>11</v>
      </c>
      <c r="AR151">
        <v>15</v>
      </c>
      <c r="AS151">
        <v>19</v>
      </c>
      <c r="AT151">
        <v>7</v>
      </c>
      <c r="AU151">
        <v>0</v>
      </c>
      <c r="AV151">
        <v>0</v>
      </c>
      <c r="AW151">
        <v>0</v>
      </c>
      <c r="AX151">
        <v>6</v>
      </c>
      <c r="AY151">
        <v>0</v>
      </c>
      <c r="AZ151">
        <v>1</v>
      </c>
      <c r="BA151">
        <v>0</v>
      </c>
    </row>
    <row r="152" spans="1:53" x14ac:dyDescent="0.3">
      <c r="A152">
        <v>147</v>
      </c>
      <c r="B152">
        <v>331400011477</v>
      </c>
      <c r="C152">
        <v>80.966666666666598</v>
      </c>
      <c r="D152">
        <v>1.5899999999999901</v>
      </c>
      <c r="E152">
        <v>0</v>
      </c>
      <c r="F152">
        <v>331400010000</v>
      </c>
      <c r="G152" t="s">
        <v>487</v>
      </c>
      <c r="H152" t="s">
        <v>500</v>
      </c>
      <c r="I152">
        <v>207</v>
      </c>
      <c r="J152">
        <v>83</v>
      </c>
      <c r="K152">
        <v>4</v>
      </c>
      <c r="L152">
        <v>13</v>
      </c>
      <c r="M152">
        <v>0</v>
      </c>
      <c r="N152">
        <v>49</v>
      </c>
      <c r="O152">
        <v>47</v>
      </c>
      <c r="P152">
        <v>1</v>
      </c>
      <c r="Q152">
        <v>2</v>
      </c>
      <c r="R152">
        <v>1</v>
      </c>
      <c r="S152">
        <v>17</v>
      </c>
      <c r="T152">
        <v>49</v>
      </c>
      <c r="U152">
        <v>51</v>
      </c>
      <c r="V152">
        <v>574</v>
      </c>
      <c r="W152">
        <v>88</v>
      </c>
      <c r="X152">
        <v>33140001</v>
      </c>
      <c r="Y152" t="s">
        <v>501</v>
      </c>
      <c r="Z152" t="s">
        <v>499</v>
      </c>
      <c r="AA152" t="s">
        <v>457</v>
      </c>
      <c r="AB152">
        <v>7183872800</v>
      </c>
      <c r="AC152" s="1" t="s">
        <v>78</v>
      </c>
      <c r="AD152">
        <v>36</v>
      </c>
      <c r="AE152">
        <v>0</v>
      </c>
      <c r="AF152">
        <v>0</v>
      </c>
      <c r="AG152">
        <v>5</v>
      </c>
      <c r="AH152">
        <v>14</v>
      </c>
      <c r="AI152">
        <v>7</v>
      </c>
      <c r="AJ152">
        <v>19</v>
      </c>
      <c r="AK152">
        <v>17</v>
      </c>
      <c r="AL152">
        <v>47</v>
      </c>
      <c r="AM152">
        <v>136</v>
      </c>
      <c r="AN152">
        <v>7</v>
      </c>
      <c r="AO152">
        <v>160</v>
      </c>
      <c r="AP152">
        <v>15</v>
      </c>
      <c r="AQ152">
        <v>9</v>
      </c>
      <c r="AR152">
        <v>67</v>
      </c>
      <c r="AS152">
        <v>32</v>
      </c>
      <c r="AT152">
        <v>3</v>
      </c>
      <c r="AU152">
        <v>0</v>
      </c>
      <c r="AV152">
        <v>0</v>
      </c>
      <c r="AW152">
        <v>0</v>
      </c>
      <c r="AX152">
        <v>4</v>
      </c>
      <c r="AY152">
        <v>0</v>
      </c>
      <c r="AZ152">
        <v>1</v>
      </c>
      <c r="BA152">
        <v>0</v>
      </c>
    </row>
    <row r="153" spans="1:53" x14ac:dyDescent="0.3">
      <c r="A153">
        <v>148</v>
      </c>
      <c r="B153">
        <v>331400011478</v>
      </c>
      <c r="C153">
        <v>81.02</v>
      </c>
      <c r="D153">
        <v>2.2599999999999998</v>
      </c>
      <c r="E153">
        <v>0</v>
      </c>
      <c r="F153">
        <v>331400010000</v>
      </c>
      <c r="G153" t="s">
        <v>487</v>
      </c>
      <c r="H153" t="s">
        <v>502</v>
      </c>
      <c r="I153">
        <v>98</v>
      </c>
      <c r="J153">
        <v>77</v>
      </c>
      <c r="K153">
        <v>5</v>
      </c>
      <c r="L153">
        <v>9</v>
      </c>
      <c r="M153">
        <v>0</v>
      </c>
      <c r="N153">
        <v>37</v>
      </c>
      <c r="O153">
        <v>57</v>
      </c>
      <c r="P153">
        <v>4</v>
      </c>
      <c r="Q153">
        <v>2</v>
      </c>
      <c r="R153">
        <v>0</v>
      </c>
      <c r="S153">
        <v>16</v>
      </c>
      <c r="T153">
        <v>35</v>
      </c>
      <c r="U153">
        <v>65</v>
      </c>
      <c r="V153">
        <v>842</v>
      </c>
      <c r="W153">
        <v>82</v>
      </c>
      <c r="X153">
        <v>33140001</v>
      </c>
      <c r="Y153" t="s">
        <v>503</v>
      </c>
      <c r="Z153" t="s">
        <v>499</v>
      </c>
      <c r="AA153" t="s">
        <v>457</v>
      </c>
      <c r="AB153">
        <v>7183872800</v>
      </c>
      <c r="AC153" s="1" t="s">
        <v>1108</v>
      </c>
      <c r="AD153">
        <v>59</v>
      </c>
      <c r="AE153">
        <v>0</v>
      </c>
      <c r="AF153">
        <v>0</v>
      </c>
      <c r="AG153">
        <v>10</v>
      </c>
      <c r="AH153">
        <v>17</v>
      </c>
      <c r="AI153">
        <v>9</v>
      </c>
      <c r="AJ153">
        <v>15</v>
      </c>
      <c r="AK153">
        <v>20</v>
      </c>
      <c r="AL153">
        <v>34</v>
      </c>
      <c r="AM153">
        <v>205</v>
      </c>
      <c r="AN153">
        <v>15</v>
      </c>
      <c r="AO153">
        <v>305</v>
      </c>
      <c r="AP153">
        <v>45</v>
      </c>
      <c r="AQ153">
        <v>15</v>
      </c>
      <c r="AR153">
        <v>11</v>
      </c>
      <c r="AS153">
        <v>12</v>
      </c>
      <c r="AT153">
        <v>6</v>
      </c>
      <c r="AU153">
        <v>0</v>
      </c>
      <c r="AV153">
        <v>0</v>
      </c>
      <c r="AW153">
        <v>0</v>
      </c>
      <c r="AX153">
        <v>5</v>
      </c>
      <c r="AY153">
        <v>0</v>
      </c>
      <c r="AZ153">
        <v>1</v>
      </c>
      <c r="BA153">
        <v>0</v>
      </c>
    </row>
    <row r="154" spans="1:53" x14ac:dyDescent="0.3">
      <c r="A154">
        <v>149</v>
      </c>
      <c r="B154">
        <v>331400011488</v>
      </c>
      <c r="C154">
        <v>81.428571428571402</v>
      </c>
      <c r="D154">
        <v>2.1199999999999899</v>
      </c>
      <c r="E154">
        <v>0</v>
      </c>
      <c r="F154">
        <v>331400010000</v>
      </c>
      <c r="G154" t="s">
        <v>487</v>
      </c>
      <c r="H154" t="s">
        <v>504</v>
      </c>
      <c r="I154">
        <v>153</v>
      </c>
      <c r="J154">
        <v>73</v>
      </c>
      <c r="K154">
        <v>9</v>
      </c>
      <c r="L154">
        <v>4</v>
      </c>
      <c r="M154">
        <v>0</v>
      </c>
      <c r="N154">
        <v>55</v>
      </c>
      <c r="O154">
        <v>40</v>
      </c>
      <c r="P154">
        <v>2</v>
      </c>
      <c r="Q154">
        <v>2</v>
      </c>
      <c r="R154">
        <v>0</v>
      </c>
      <c r="S154">
        <v>20</v>
      </c>
      <c r="T154">
        <v>53</v>
      </c>
      <c r="U154">
        <v>47</v>
      </c>
      <c r="V154">
        <v>413</v>
      </c>
      <c r="W154">
        <v>82</v>
      </c>
      <c r="X154">
        <v>33140001</v>
      </c>
      <c r="Y154" t="s">
        <v>505</v>
      </c>
      <c r="Z154" t="s">
        <v>506</v>
      </c>
      <c r="AA154" t="s">
        <v>457</v>
      </c>
      <c r="AB154">
        <v>7184862550</v>
      </c>
      <c r="AC154" s="1" t="s">
        <v>1108</v>
      </c>
      <c r="AD154">
        <v>32</v>
      </c>
      <c r="AE154">
        <v>1</v>
      </c>
      <c r="AF154">
        <v>3</v>
      </c>
      <c r="AG154">
        <v>8</v>
      </c>
      <c r="AH154">
        <v>25</v>
      </c>
      <c r="AI154">
        <v>10</v>
      </c>
      <c r="AJ154">
        <v>31</v>
      </c>
      <c r="AK154">
        <v>4</v>
      </c>
      <c r="AL154">
        <v>13</v>
      </c>
      <c r="AM154">
        <v>147</v>
      </c>
      <c r="AN154">
        <v>19</v>
      </c>
      <c r="AO154">
        <v>173</v>
      </c>
      <c r="AP154">
        <v>41</v>
      </c>
      <c r="AQ154">
        <v>24</v>
      </c>
      <c r="AR154">
        <v>22</v>
      </c>
      <c r="AS154">
        <v>28</v>
      </c>
      <c r="AT154">
        <v>4</v>
      </c>
      <c r="AU154">
        <v>0</v>
      </c>
      <c r="AV154">
        <v>0</v>
      </c>
      <c r="AW154">
        <v>0</v>
      </c>
      <c r="AX154">
        <v>1</v>
      </c>
      <c r="AY154">
        <v>0</v>
      </c>
      <c r="AZ154">
        <v>1</v>
      </c>
      <c r="BA154">
        <v>0</v>
      </c>
    </row>
    <row r="155" spans="1:53" x14ac:dyDescent="0.3">
      <c r="A155">
        <v>150</v>
      </c>
      <c r="B155">
        <v>331400011586</v>
      </c>
      <c r="C155">
        <v>80.414634146341399</v>
      </c>
      <c r="D155">
        <v>2.17</v>
      </c>
      <c r="E155">
        <v>0</v>
      </c>
      <c r="F155">
        <v>331400010000</v>
      </c>
      <c r="G155" t="s">
        <v>487</v>
      </c>
      <c r="H155" t="s">
        <v>507</v>
      </c>
      <c r="I155">
        <v>74</v>
      </c>
      <c r="J155">
        <v>84</v>
      </c>
      <c r="K155">
        <v>3</v>
      </c>
      <c r="L155">
        <v>12</v>
      </c>
      <c r="M155">
        <v>1</v>
      </c>
      <c r="N155">
        <v>42</v>
      </c>
      <c r="O155">
        <v>54</v>
      </c>
      <c r="P155">
        <v>1</v>
      </c>
      <c r="Q155">
        <v>2</v>
      </c>
      <c r="R155">
        <v>0</v>
      </c>
      <c r="S155">
        <v>24</v>
      </c>
      <c r="T155">
        <v>44</v>
      </c>
      <c r="U155">
        <v>56</v>
      </c>
      <c r="V155">
        <v>483</v>
      </c>
      <c r="W155">
        <v>86</v>
      </c>
      <c r="X155">
        <v>33140001</v>
      </c>
      <c r="Y155" t="s">
        <v>508</v>
      </c>
      <c r="Z155" t="s">
        <v>509</v>
      </c>
      <c r="AA155" t="s">
        <v>457</v>
      </c>
      <c r="AB155">
        <v>7187820918</v>
      </c>
      <c r="AC155" s="1" t="s">
        <v>150</v>
      </c>
      <c r="AD155">
        <v>45</v>
      </c>
      <c r="AE155">
        <v>2</v>
      </c>
      <c r="AF155">
        <v>4</v>
      </c>
      <c r="AG155">
        <v>5</v>
      </c>
      <c r="AH155">
        <v>11</v>
      </c>
      <c r="AI155">
        <v>8</v>
      </c>
      <c r="AJ155">
        <v>18</v>
      </c>
      <c r="AK155">
        <v>12</v>
      </c>
      <c r="AL155">
        <v>27</v>
      </c>
      <c r="AM155">
        <v>113</v>
      </c>
      <c r="AN155">
        <v>7</v>
      </c>
      <c r="AO155">
        <v>171</v>
      </c>
      <c r="AP155">
        <v>22</v>
      </c>
      <c r="AQ155">
        <v>13</v>
      </c>
      <c r="AR155">
        <v>25</v>
      </c>
      <c r="AS155">
        <v>32</v>
      </c>
      <c r="AT155">
        <v>4</v>
      </c>
      <c r="AU155">
        <v>0</v>
      </c>
      <c r="AV155">
        <v>0</v>
      </c>
      <c r="AW155">
        <v>0</v>
      </c>
      <c r="AX155">
        <v>1</v>
      </c>
      <c r="AY155">
        <v>0</v>
      </c>
      <c r="AZ155">
        <v>1</v>
      </c>
      <c r="BA155">
        <v>0</v>
      </c>
    </row>
    <row r="156" spans="1:53" x14ac:dyDescent="0.3">
      <c r="A156">
        <v>151</v>
      </c>
      <c r="B156">
        <v>331400011610</v>
      </c>
      <c r="C156">
        <v>70.2</v>
      </c>
      <c r="D156">
        <v>1.89</v>
      </c>
      <c r="E156">
        <v>0</v>
      </c>
      <c r="F156">
        <v>331400010000</v>
      </c>
      <c r="G156" t="s">
        <v>487</v>
      </c>
      <c r="H156" t="s">
        <v>510</v>
      </c>
      <c r="I156">
        <v>61</v>
      </c>
      <c r="J156">
        <v>75</v>
      </c>
      <c r="K156">
        <v>4</v>
      </c>
      <c r="L156">
        <v>8</v>
      </c>
      <c r="M156">
        <v>0</v>
      </c>
      <c r="N156">
        <v>62</v>
      </c>
      <c r="O156">
        <v>34</v>
      </c>
      <c r="P156">
        <v>2</v>
      </c>
      <c r="Q156">
        <v>3</v>
      </c>
      <c r="R156">
        <v>0</v>
      </c>
      <c r="S156">
        <v>32</v>
      </c>
      <c r="T156">
        <v>3</v>
      </c>
      <c r="U156">
        <v>97</v>
      </c>
      <c r="V156">
        <v>346</v>
      </c>
      <c r="W156">
        <v>79</v>
      </c>
      <c r="X156">
        <v>33140001</v>
      </c>
      <c r="Y156" t="s">
        <v>511</v>
      </c>
      <c r="Z156" t="s">
        <v>512</v>
      </c>
      <c r="AA156" t="s">
        <v>457</v>
      </c>
      <c r="AB156">
        <v>7182189301</v>
      </c>
      <c r="AC156" s="1" t="s">
        <v>78</v>
      </c>
      <c r="AD156">
        <v>40</v>
      </c>
      <c r="AE156">
        <v>1</v>
      </c>
      <c r="AF156">
        <v>3</v>
      </c>
      <c r="AG156">
        <v>20</v>
      </c>
      <c r="AH156">
        <v>50</v>
      </c>
      <c r="AI156">
        <v>11</v>
      </c>
      <c r="AJ156">
        <v>28</v>
      </c>
      <c r="AK156">
        <v>16</v>
      </c>
      <c r="AL156">
        <v>40</v>
      </c>
      <c r="AM156">
        <v>152</v>
      </c>
      <c r="AN156">
        <v>34</v>
      </c>
      <c r="AO156">
        <v>212</v>
      </c>
      <c r="AP156">
        <v>82</v>
      </c>
      <c r="AQ156">
        <v>39</v>
      </c>
      <c r="AR156">
        <v>13</v>
      </c>
      <c r="AS156">
        <v>20</v>
      </c>
      <c r="AT156">
        <v>8</v>
      </c>
      <c r="AU156">
        <v>0</v>
      </c>
      <c r="AV156">
        <v>0</v>
      </c>
      <c r="AW156">
        <v>0</v>
      </c>
      <c r="AX156">
        <v>4</v>
      </c>
      <c r="AY156">
        <v>0</v>
      </c>
      <c r="AZ156">
        <v>1</v>
      </c>
      <c r="BA156">
        <v>0</v>
      </c>
    </row>
    <row r="157" spans="1:53" x14ac:dyDescent="0.3">
      <c r="A157">
        <v>152</v>
      </c>
      <c r="B157">
        <v>331500010051</v>
      </c>
      <c r="C157">
        <v>85.86</v>
      </c>
      <c r="D157">
        <v>4.12</v>
      </c>
      <c r="E157">
        <v>1</v>
      </c>
      <c r="F157">
        <v>331500010000</v>
      </c>
      <c r="G157" t="s">
        <v>513</v>
      </c>
      <c r="H157" t="s">
        <v>514</v>
      </c>
      <c r="I157">
        <v>101</v>
      </c>
      <c r="J157">
        <v>25</v>
      </c>
      <c r="K157">
        <v>3</v>
      </c>
      <c r="L157">
        <v>2</v>
      </c>
      <c r="M157">
        <v>0</v>
      </c>
      <c r="N157">
        <v>14</v>
      </c>
      <c r="O157">
        <v>19</v>
      </c>
      <c r="P157">
        <v>13</v>
      </c>
      <c r="Q157">
        <v>53</v>
      </c>
      <c r="R157">
        <v>1</v>
      </c>
      <c r="S157">
        <v>15</v>
      </c>
      <c r="T157">
        <v>58</v>
      </c>
      <c r="U157">
        <v>42</v>
      </c>
      <c r="V157">
        <v>312</v>
      </c>
      <c r="W157">
        <v>28</v>
      </c>
      <c r="X157">
        <v>33150001</v>
      </c>
      <c r="Y157" t="s">
        <v>515</v>
      </c>
      <c r="Z157" t="s">
        <v>516</v>
      </c>
      <c r="AA157" t="s">
        <v>457</v>
      </c>
      <c r="AB157">
        <v>7183697603</v>
      </c>
      <c r="AC157" s="1" t="s">
        <v>61</v>
      </c>
      <c r="AD157">
        <v>61</v>
      </c>
      <c r="AE157">
        <v>0</v>
      </c>
      <c r="AF157">
        <v>0</v>
      </c>
      <c r="AG157">
        <v>4</v>
      </c>
      <c r="AH157">
        <v>7</v>
      </c>
      <c r="AI157">
        <v>6</v>
      </c>
      <c r="AJ157">
        <v>10</v>
      </c>
      <c r="AK157">
        <v>33</v>
      </c>
      <c r="AL157">
        <v>54</v>
      </c>
      <c r="AM157">
        <v>217</v>
      </c>
      <c r="AN157">
        <v>6</v>
      </c>
      <c r="AO157">
        <v>236</v>
      </c>
      <c r="AP157">
        <v>16</v>
      </c>
      <c r="AQ157">
        <v>7</v>
      </c>
      <c r="AR157">
        <v>17</v>
      </c>
      <c r="AS157">
        <v>7</v>
      </c>
      <c r="AT157">
        <v>7</v>
      </c>
      <c r="AU157">
        <v>0</v>
      </c>
      <c r="AV157">
        <v>0</v>
      </c>
      <c r="AW157">
        <v>0</v>
      </c>
      <c r="AX157">
        <v>2</v>
      </c>
      <c r="AY157">
        <v>0</v>
      </c>
      <c r="AZ157">
        <v>1</v>
      </c>
      <c r="BA157">
        <v>0</v>
      </c>
    </row>
    <row r="158" spans="1:53" x14ac:dyDescent="0.3">
      <c r="A158">
        <v>153</v>
      </c>
      <c r="B158">
        <v>331500010088</v>
      </c>
      <c r="C158">
        <v>86.159420289855007</v>
      </c>
      <c r="D158">
        <v>3.31</v>
      </c>
      <c r="E158">
        <v>1</v>
      </c>
      <c r="F158">
        <v>331500010000</v>
      </c>
      <c r="G158" t="s">
        <v>513</v>
      </c>
      <c r="H158" t="s">
        <v>517</v>
      </c>
      <c r="I158">
        <v>69</v>
      </c>
      <c r="J158">
        <v>81</v>
      </c>
      <c r="K158">
        <v>6</v>
      </c>
      <c r="L158">
        <v>14</v>
      </c>
      <c r="M158">
        <v>0</v>
      </c>
      <c r="N158">
        <v>13</v>
      </c>
      <c r="O158">
        <v>58</v>
      </c>
      <c r="P158">
        <v>18</v>
      </c>
      <c r="Q158">
        <v>10</v>
      </c>
      <c r="R158">
        <v>0</v>
      </c>
      <c r="S158">
        <v>26</v>
      </c>
      <c r="T158">
        <v>49</v>
      </c>
      <c r="U158">
        <v>51</v>
      </c>
      <c r="V158">
        <v>1058</v>
      </c>
      <c r="W158">
        <v>88</v>
      </c>
      <c r="X158">
        <v>33150001</v>
      </c>
      <c r="Y158" t="s">
        <v>518</v>
      </c>
      <c r="Z158" t="s">
        <v>519</v>
      </c>
      <c r="AA158" t="s">
        <v>457</v>
      </c>
      <c r="AB158">
        <v>7187884482</v>
      </c>
      <c r="AC158" s="1" t="s">
        <v>155</v>
      </c>
      <c r="AD158">
        <v>90</v>
      </c>
      <c r="AE158">
        <v>0</v>
      </c>
      <c r="AF158">
        <v>0</v>
      </c>
      <c r="AG158">
        <v>15</v>
      </c>
      <c r="AH158">
        <v>17</v>
      </c>
      <c r="AI158">
        <v>14</v>
      </c>
      <c r="AJ158">
        <v>16</v>
      </c>
      <c r="AK158">
        <v>38</v>
      </c>
      <c r="AL158">
        <v>42</v>
      </c>
      <c r="AM158">
        <v>214</v>
      </c>
      <c r="AN158">
        <v>19</v>
      </c>
      <c r="AO158">
        <v>275</v>
      </c>
      <c r="AP158">
        <v>43</v>
      </c>
      <c r="AQ158">
        <v>16</v>
      </c>
      <c r="AR158">
        <v>0</v>
      </c>
      <c r="AS158">
        <v>4</v>
      </c>
      <c r="AT158">
        <v>12</v>
      </c>
      <c r="AU158">
        <v>0</v>
      </c>
      <c r="AV158">
        <v>0</v>
      </c>
      <c r="AW158">
        <v>0</v>
      </c>
      <c r="AX158">
        <v>4</v>
      </c>
      <c r="AY158">
        <v>0</v>
      </c>
      <c r="AZ158">
        <v>1</v>
      </c>
      <c r="BA158">
        <v>0</v>
      </c>
    </row>
    <row r="159" spans="1:53" x14ac:dyDescent="0.3">
      <c r="A159">
        <v>154</v>
      </c>
      <c r="B159">
        <v>331500010443</v>
      </c>
      <c r="C159">
        <v>90.5277777777777</v>
      </c>
      <c r="D159">
        <v>3.23999999999999</v>
      </c>
      <c r="E159">
        <v>1</v>
      </c>
      <c r="F159">
        <v>331500010000</v>
      </c>
      <c r="G159" t="s">
        <v>513</v>
      </c>
      <c r="H159" t="s">
        <v>520</v>
      </c>
      <c r="I159">
        <v>51</v>
      </c>
      <c r="J159">
        <v>46</v>
      </c>
      <c r="K159">
        <v>4</v>
      </c>
      <c r="L159">
        <v>2</v>
      </c>
      <c r="M159">
        <v>0</v>
      </c>
      <c r="N159">
        <v>15</v>
      </c>
      <c r="O159">
        <v>44</v>
      </c>
      <c r="P159">
        <v>5</v>
      </c>
      <c r="Q159">
        <v>34</v>
      </c>
      <c r="R159">
        <v>1</v>
      </c>
      <c r="S159">
        <v>22</v>
      </c>
      <c r="T159">
        <v>68</v>
      </c>
      <c r="U159">
        <v>32</v>
      </c>
      <c r="V159">
        <v>268</v>
      </c>
      <c r="W159">
        <v>50</v>
      </c>
      <c r="X159">
        <v>33150001</v>
      </c>
      <c r="Y159" t="s">
        <v>521</v>
      </c>
      <c r="Z159" t="s">
        <v>522</v>
      </c>
      <c r="AA159" t="s">
        <v>457</v>
      </c>
      <c r="AB159">
        <v>7189650390</v>
      </c>
      <c r="AC159" s="1" t="s">
        <v>1109</v>
      </c>
      <c r="AD159">
        <v>35</v>
      </c>
      <c r="AE159">
        <v>0</v>
      </c>
      <c r="AF159">
        <v>0</v>
      </c>
      <c r="AG159">
        <v>4</v>
      </c>
      <c r="AH159">
        <v>11</v>
      </c>
      <c r="AI159">
        <v>2</v>
      </c>
      <c r="AJ159">
        <v>6</v>
      </c>
      <c r="AK159">
        <v>21</v>
      </c>
      <c r="AL159">
        <v>60</v>
      </c>
      <c r="AM159">
        <v>72</v>
      </c>
      <c r="AN159">
        <v>7</v>
      </c>
      <c r="AO159">
        <v>79</v>
      </c>
      <c r="AP159">
        <v>11</v>
      </c>
      <c r="AQ159">
        <v>14</v>
      </c>
      <c r="AR159">
        <v>0</v>
      </c>
      <c r="AS159">
        <v>11</v>
      </c>
      <c r="AT159">
        <v>3</v>
      </c>
      <c r="AU159">
        <v>0</v>
      </c>
      <c r="AV159">
        <v>0</v>
      </c>
      <c r="AW159">
        <v>0</v>
      </c>
      <c r="AX159">
        <v>1</v>
      </c>
      <c r="AY159">
        <v>0</v>
      </c>
      <c r="AZ159">
        <v>1</v>
      </c>
      <c r="BA159">
        <v>0</v>
      </c>
    </row>
    <row r="160" spans="1:53" x14ac:dyDescent="0.3">
      <c r="A160">
        <v>155</v>
      </c>
      <c r="B160">
        <v>331500010447</v>
      </c>
      <c r="C160">
        <v>88.804347826086897</v>
      </c>
      <c r="D160">
        <v>3.5599999999999898</v>
      </c>
      <c r="E160">
        <v>1</v>
      </c>
      <c r="F160">
        <v>331500010000</v>
      </c>
      <c r="G160" t="s">
        <v>513</v>
      </c>
      <c r="H160" t="s">
        <v>523</v>
      </c>
      <c r="I160">
        <v>54</v>
      </c>
      <c r="J160">
        <v>20</v>
      </c>
      <c r="K160">
        <v>4</v>
      </c>
      <c r="L160">
        <v>1</v>
      </c>
      <c r="M160">
        <v>0</v>
      </c>
      <c r="N160">
        <v>22</v>
      </c>
      <c r="O160">
        <v>19</v>
      </c>
      <c r="P160">
        <v>9</v>
      </c>
      <c r="Q160">
        <v>49</v>
      </c>
      <c r="R160">
        <v>2</v>
      </c>
      <c r="S160">
        <v>22</v>
      </c>
      <c r="T160">
        <v>47</v>
      </c>
      <c r="U160">
        <v>53</v>
      </c>
      <c r="V160">
        <v>124</v>
      </c>
      <c r="W160">
        <v>24</v>
      </c>
      <c r="X160">
        <v>33150001</v>
      </c>
      <c r="Y160" t="s">
        <v>524</v>
      </c>
      <c r="Z160" t="s">
        <v>525</v>
      </c>
      <c r="AA160" t="s">
        <v>457</v>
      </c>
      <c r="AB160">
        <v>7183309328</v>
      </c>
      <c r="AC160" s="1" t="s">
        <v>61</v>
      </c>
      <c r="AD160">
        <v>50</v>
      </c>
      <c r="AE160">
        <v>0</v>
      </c>
      <c r="AF160">
        <v>0</v>
      </c>
      <c r="AG160">
        <v>11</v>
      </c>
      <c r="AH160">
        <v>22</v>
      </c>
      <c r="AI160">
        <v>5</v>
      </c>
      <c r="AJ160">
        <v>10</v>
      </c>
      <c r="AK160">
        <v>11</v>
      </c>
      <c r="AL160">
        <v>22</v>
      </c>
      <c r="AM160">
        <v>162</v>
      </c>
      <c r="AN160">
        <v>18</v>
      </c>
      <c r="AO160">
        <v>239</v>
      </c>
      <c r="AP160">
        <v>54</v>
      </c>
      <c r="AQ160">
        <v>23</v>
      </c>
      <c r="AR160">
        <v>9</v>
      </c>
      <c r="AS160">
        <v>19</v>
      </c>
      <c r="AT160">
        <v>7</v>
      </c>
      <c r="AU160">
        <v>0</v>
      </c>
      <c r="AV160">
        <v>0</v>
      </c>
      <c r="AW160">
        <v>0</v>
      </c>
      <c r="AX160">
        <v>1</v>
      </c>
      <c r="AY160">
        <v>0</v>
      </c>
      <c r="AZ160">
        <v>1</v>
      </c>
      <c r="BA160">
        <v>0</v>
      </c>
    </row>
    <row r="161" spans="1:53" x14ac:dyDescent="0.3">
      <c r="A161">
        <v>156</v>
      </c>
      <c r="B161">
        <v>331500011429</v>
      </c>
      <c r="C161">
        <v>80.45</v>
      </c>
      <c r="D161">
        <v>1.76</v>
      </c>
      <c r="E161">
        <v>0</v>
      </c>
      <c r="F161">
        <v>331500010000</v>
      </c>
      <c r="G161" t="s">
        <v>513</v>
      </c>
      <c r="H161" t="s">
        <v>526</v>
      </c>
      <c r="I161">
        <v>38</v>
      </c>
      <c r="J161">
        <v>80</v>
      </c>
      <c r="K161">
        <v>7</v>
      </c>
      <c r="L161">
        <v>9</v>
      </c>
      <c r="M161">
        <v>0</v>
      </c>
      <c r="N161">
        <v>55</v>
      </c>
      <c r="O161">
        <v>36</v>
      </c>
      <c r="P161">
        <v>2</v>
      </c>
      <c r="Q161">
        <v>5</v>
      </c>
      <c r="R161">
        <v>0</v>
      </c>
      <c r="S161">
        <v>33</v>
      </c>
      <c r="T161">
        <v>42</v>
      </c>
      <c r="U161">
        <v>58</v>
      </c>
      <c r="V161">
        <v>238</v>
      </c>
      <c r="W161">
        <v>87</v>
      </c>
      <c r="X161">
        <v>33150001</v>
      </c>
      <c r="Y161" t="s">
        <v>527</v>
      </c>
      <c r="Z161" t="s">
        <v>528</v>
      </c>
      <c r="AA161" t="s">
        <v>457</v>
      </c>
      <c r="AB161">
        <v>7186949741</v>
      </c>
      <c r="AC161" s="1" t="s">
        <v>150</v>
      </c>
      <c r="AD161">
        <v>26</v>
      </c>
      <c r="AE161">
        <v>1</v>
      </c>
      <c r="AF161">
        <v>4</v>
      </c>
      <c r="AG161">
        <v>4</v>
      </c>
      <c r="AH161">
        <v>15</v>
      </c>
      <c r="AI161">
        <v>5</v>
      </c>
      <c r="AJ161">
        <v>19</v>
      </c>
      <c r="AK161">
        <v>7</v>
      </c>
      <c r="AL161">
        <v>27</v>
      </c>
      <c r="AM161">
        <v>77</v>
      </c>
      <c r="AN161">
        <v>6</v>
      </c>
      <c r="AO161">
        <v>113</v>
      </c>
      <c r="AP161">
        <v>16</v>
      </c>
      <c r="AQ161">
        <v>14</v>
      </c>
      <c r="AR161">
        <v>40</v>
      </c>
      <c r="AS161">
        <v>37</v>
      </c>
      <c r="AT161">
        <v>5</v>
      </c>
      <c r="AU161">
        <v>0</v>
      </c>
      <c r="AV161">
        <v>0</v>
      </c>
      <c r="AW161">
        <v>0</v>
      </c>
      <c r="AX161">
        <v>1</v>
      </c>
      <c r="AY161">
        <v>0</v>
      </c>
      <c r="AZ161">
        <v>2</v>
      </c>
      <c r="BA161">
        <v>0</v>
      </c>
    </row>
    <row r="162" spans="1:53" x14ac:dyDescent="0.3">
      <c r="A162">
        <v>157</v>
      </c>
      <c r="B162">
        <v>331500011463</v>
      </c>
      <c r="C162">
        <v>78.400000000000006</v>
      </c>
      <c r="D162">
        <v>1.84</v>
      </c>
      <c r="E162">
        <v>0</v>
      </c>
      <c r="F162">
        <v>331500010000</v>
      </c>
      <c r="G162" t="s">
        <v>513</v>
      </c>
      <c r="H162" t="s">
        <v>529</v>
      </c>
      <c r="I162">
        <v>44</v>
      </c>
      <c r="J162">
        <v>81</v>
      </c>
      <c r="K162">
        <v>7</v>
      </c>
      <c r="L162">
        <v>12</v>
      </c>
      <c r="M162">
        <v>0</v>
      </c>
      <c r="N162">
        <v>47</v>
      </c>
      <c r="O162">
        <v>37</v>
      </c>
      <c r="P162">
        <v>10</v>
      </c>
      <c r="Q162">
        <v>4</v>
      </c>
      <c r="R162">
        <v>1</v>
      </c>
      <c r="S162">
        <v>21</v>
      </c>
      <c r="T162">
        <v>55</v>
      </c>
      <c r="U162">
        <v>45</v>
      </c>
      <c r="V162">
        <v>240</v>
      </c>
      <c r="W162">
        <v>88</v>
      </c>
      <c r="X162">
        <v>33150001</v>
      </c>
      <c r="Y162" t="s">
        <v>530</v>
      </c>
      <c r="Z162" t="s">
        <v>531</v>
      </c>
      <c r="AA162" t="s">
        <v>457</v>
      </c>
      <c r="AB162">
        <v>7188324201</v>
      </c>
      <c r="AC162" s="1" t="s">
        <v>532</v>
      </c>
      <c r="AD162">
        <v>19</v>
      </c>
      <c r="AE162">
        <v>0</v>
      </c>
      <c r="AF162">
        <v>0</v>
      </c>
      <c r="AG162">
        <v>2</v>
      </c>
      <c r="AH162">
        <v>11</v>
      </c>
      <c r="AI162">
        <v>4</v>
      </c>
      <c r="AJ162">
        <v>21</v>
      </c>
      <c r="AK162">
        <v>6</v>
      </c>
      <c r="AL162">
        <v>32</v>
      </c>
      <c r="AM162">
        <v>60</v>
      </c>
      <c r="AN162">
        <v>7</v>
      </c>
      <c r="AO162">
        <v>78</v>
      </c>
      <c r="AP162">
        <v>4</v>
      </c>
      <c r="AQ162">
        <v>5</v>
      </c>
      <c r="AR162">
        <v>0</v>
      </c>
      <c r="AS162">
        <v>40</v>
      </c>
      <c r="AT162">
        <v>3</v>
      </c>
      <c r="AU162">
        <v>1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0</v>
      </c>
    </row>
    <row r="163" spans="1:53" x14ac:dyDescent="0.3">
      <c r="A163">
        <v>158</v>
      </c>
      <c r="B163">
        <v>331500011519</v>
      </c>
      <c r="C163">
        <v>81.592592592592595</v>
      </c>
      <c r="D163">
        <v>1.88</v>
      </c>
      <c r="E163">
        <v>0</v>
      </c>
      <c r="F163">
        <v>331500010000</v>
      </c>
      <c r="G163" t="s">
        <v>513</v>
      </c>
      <c r="H163" t="s">
        <v>533</v>
      </c>
      <c r="I163">
        <v>98</v>
      </c>
      <c r="J163">
        <v>83</v>
      </c>
      <c r="K163">
        <v>6</v>
      </c>
      <c r="L163">
        <v>7</v>
      </c>
      <c r="M163">
        <v>1</v>
      </c>
      <c r="N163">
        <v>70</v>
      </c>
      <c r="O163">
        <v>22</v>
      </c>
      <c r="P163">
        <v>4</v>
      </c>
      <c r="Q163">
        <v>3</v>
      </c>
      <c r="R163">
        <v>1</v>
      </c>
      <c r="S163">
        <v>23</v>
      </c>
      <c r="T163">
        <v>49</v>
      </c>
      <c r="U163">
        <v>51</v>
      </c>
      <c r="V163">
        <v>499</v>
      </c>
      <c r="W163">
        <v>89</v>
      </c>
      <c r="X163">
        <v>33150001</v>
      </c>
      <c r="Y163" t="s">
        <v>534</v>
      </c>
      <c r="Z163" t="s">
        <v>535</v>
      </c>
      <c r="AA163" t="s">
        <v>457</v>
      </c>
      <c r="AB163">
        <v>7184039544</v>
      </c>
      <c r="AC163" s="1" t="s">
        <v>78</v>
      </c>
      <c r="AD163">
        <v>31</v>
      </c>
      <c r="AE163">
        <v>0</v>
      </c>
      <c r="AF163">
        <v>0</v>
      </c>
      <c r="AG163">
        <v>5</v>
      </c>
      <c r="AH163">
        <v>16</v>
      </c>
      <c r="AI163">
        <v>5</v>
      </c>
      <c r="AJ163">
        <v>16</v>
      </c>
      <c r="AK163">
        <v>16</v>
      </c>
      <c r="AL163">
        <v>52</v>
      </c>
      <c r="AM163">
        <v>131</v>
      </c>
      <c r="AN163">
        <v>10</v>
      </c>
      <c r="AO163">
        <v>160</v>
      </c>
      <c r="AP163">
        <v>19</v>
      </c>
      <c r="AQ163">
        <v>12</v>
      </c>
      <c r="AR163">
        <v>63</v>
      </c>
      <c r="AS163">
        <v>37</v>
      </c>
      <c r="AT163">
        <v>10</v>
      </c>
      <c r="AU163">
        <v>0</v>
      </c>
      <c r="AV163">
        <v>0</v>
      </c>
      <c r="AW163">
        <v>0</v>
      </c>
      <c r="AX163">
        <v>3</v>
      </c>
      <c r="AY163">
        <v>0</v>
      </c>
      <c r="AZ163">
        <v>1</v>
      </c>
      <c r="BA163">
        <v>0</v>
      </c>
    </row>
    <row r="164" spans="1:53" x14ac:dyDescent="0.3">
      <c r="A164">
        <v>159</v>
      </c>
      <c r="B164">
        <v>331500011656</v>
      </c>
      <c r="C164">
        <v>83.763157894736807</v>
      </c>
      <c r="D164">
        <v>2.2999999999999998</v>
      </c>
      <c r="E164">
        <v>0</v>
      </c>
      <c r="F164">
        <v>331500010000</v>
      </c>
      <c r="G164" t="s">
        <v>513</v>
      </c>
      <c r="H164" t="s">
        <v>536</v>
      </c>
      <c r="I164">
        <v>198</v>
      </c>
      <c r="J164">
        <v>65</v>
      </c>
      <c r="K164">
        <v>12</v>
      </c>
      <c r="L164">
        <v>1</v>
      </c>
      <c r="M164">
        <v>1</v>
      </c>
      <c r="N164">
        <v>71</v>
      </c>
      <c r="O164">
        <v>21</v>
      </c>
      <c r="P164">
        <v>3</v>
      </c>
      <c r="Q164">
        <v>2</v>
      </c>
      <c r="R164">
        <v>2</v>
      </c>
      <c r="S164">
        <v>10</v>
      </c>
      <c r="T164">
        <v>72</v>
      </c>
      <c r="U164">
        <v>28</v>
      </c>
      <c r="V164">
        <v>629</v>
      </c>
      <c r="W164">
        <v>77</v>
      </c>
      <c r="X164">
        <v>33150001</v>
      </c>
      <c r="Y164" t="s">
        <v>537</v>
      </c>
      <c r="Z164" t="s">
        <v>525</v>
      </c>
      <c r="AA164" t="s">
        <v>457</v>
      </c>
      <c r="AB164">
        <v>7188552412</v>
      </c>
      <c r="AC164" s="1" t="s">
        <v>1108</v>
      </c>
      <c r="AD164">
        <v>45</v>
      </c>
      <c r="AE164">
        <v>1</v>
      </c>
      <c r="AF164">
        <v>2</v>
      </c>
      <c r="AG164">
        <v>6</v>
      </c>
      <c r="AH164">
        <v>13</v>
      </c>
      <c r="AI164">
        <v>9</v>
      </c>
      <c r="AJ164">
        <v>20</v>
      </c>
      <c r="AK164">
        <v>21</v>
      </c>
      <c r="AL164">
        <v>47</v>
      </c>
      <c r="AM164">
        <v>193</v>
      </c>
      <c r="AN164">
        <v>11</v>
      </c>
      <c r="AO164">
        <v>227</v>
      </c>
      <c r="AP164">
        <v>28</v>
      </c>
      <c r="AQ164">
        <v>12</v>
      </c>
      <c r="AR164">
        <v>0</v>
      </c>
      <c r="AS164">
        <v>20</v>
      </c>
      <c r="AT164">
        <v>6</v>
      </c>
      <c r="AU164">
        <v>0</v>
      </c>
      <c r="AV164">
        <v>0</v>
      </c>
      <c r="AW164">
        <v>0</v>
      </c>
      <c r="AX164">
        <v>5</v>
      </c>
      <c r="AY164">
        <v>0</v>
      </c>
      <c r="AZ164">
        <v>1</v>
      </c>
      <c r="BA164">
        <v>0</v>
      </c>
    </row>
    <row r="165" spans="1:53" x14ac:dyDescent="0.3">
      <c r="A165">
        <v>160</v>
      </c>
      <c r="B165">
        <v>331500011667</v>
      </c>
      <c r="C165">
        <v>83.673684210526304</v>
      </c>
      <c r="D165">
        <v>2.2000000000000002</v>
      </c>
      <c r="E165">
        <v>0</v>
      </c>
      <c r="F165">
        <v>331500010000</v>
      </c>
      <c r="G165" t="s">
        <v>513</v>
      </c>
      <c r="H165" t="s">
        <v>538</v>
      </c>
      <c r="I165">
        <v>318</v>
      </c>
      <c r="J165">
        <v>81</v>
      </c>
      <c r="K165">
        <v>3</v>
      </c>
      <c r="L165">
        <v>19</v>
      </c>
      <c r="M165">
        <v>0</v>
      </c>
      <c r="N165">
        <v>8</v>
      </c>
      <c r="O165">
        <v>79</v>
      </c>
      <c r="P165">
        <v>6</v>
      </c>
      <c r="Q165">
        <v>7</v>
      </c>
      <c r="R165">
        <v>0</v>
      </c>
      <c r="S165">
        <v>23</v>
      </c>
      <c r="T165">
        <v>47</v>
      </c>
      <c r="U165">
        <v>53</v>
      </c>
      <c r="V165">
        <v>1095</v>
      </c>
      <c r="W165">
        <v>84</v>
      </c>
      <c r="X165">
        <v>33150001</v>
      </c>
      <c r="Y165" t="s">
        <v>539</v>
      </c>
      <c r="Z165" t="s">
        <v>540</v>
      </c>
      <c r="AA165" t="s">
        <v>457</v>
      </c>
      <c r="AB165">
        <v>7188401900</v>
      </c>
      <c r="AC165" s="1" t="s">
        <v>78</v>
      </c>
      <c r="AD165">
        <v>105</v>
      </c>
      <c r="AE165">
        <v>0</v>
      </c>
      <c r="AF165">
        <v>0</v>
      </c>
      <c r="AG165">
        <v>20</v>
      </c>
      <c r="AH165">
        <v>19</v>
      </c>
      <c r="AI165">
        <v>30</v>
      </c>
      <c r="AJ165">
        <v>29</v>
      </c>
      <c r="AK165">
        <v>21</v>
      </c>
      <c r="AL165">
        <v>20</v>
      </c>
      <c r="AM165">
        <v>454</v>
      </c>
      <c r="AN165">
        <v>14</v>
      </c>
      <c r="AO165">
        <v>603</v>
      </c>
      <c r="AP165">
        <v>87</v>
      </c>
      <c r="AQ165">
        <v>14</v>
      </c>
      <c r="AR165">
        <v>14</v>
      </c>
      <c r="AS165">
        <v>14</v>
      </c>
      <c r="AT165">
        <v>9</v>
      </c>
      <c r="AU165">
        <v>1</v>
      </c>
      <c r="AV165">
        <v>0</v>
      </c>
      <c r="AW165">
        <v>0</v>
      </c>
      <c r="AX165">
        <v>4</v>
      </c>
      <c r="AY165">
        <v>0</v>
      </c>
      <c r="AZ165">
        <v>1</v>
      </c>
      <c r="BA165">
        <v>0</v>
      </c>
    </row>
    <row r="166" spans="1:53" x14ac:dyDescent="0.3">
      <c r="A166">
        <v>161</v>
      </c>
      <c r="B166">
        <v>331500011684</v>
      </c>
      <c r="C166">
        <v>84.2083333333333</v>
      </c>
      <c r="D166">
        <v>2.88</v>
      </c>
      <c r="E166">
        <v>1</v>
      </c>
      <c r="F166">
        <v>331500010000</v>
      </c>
      <c r="G166" t="s">
        <v>513</v>
      </c>
      <c r="H166" t="s">
        <v>541</v>
      </c>
      <c r="I166">
        <v>110</v>
      </c>
      <c r="J166">
        <v>37</v>
      </c>
      <c r="K166">
        <v>8</v>
      </c>
      <c r="L166">
        <v>1</v>
      </c>
      <c r="M166">
        <v>0</v>
      </c>
      <c r="N166">
        <v>25</v>
      </c>
      <c r="O166">
        <v>29</v>
      </c>
      <c r="P166">
        <v>11</v>
      </c>
      <c r="Q166">
        <v>28</v>
      </c>
      <c r="R166">
        <v>6</v>
      </c>
      <c r="S166">
        <v>11</v>
      </c>
      <c r="T166">
        <v>57</v>
      </c>
      <c r="U166">
        <v>43</v>
      </c>
      <c r="V166">
        <v>172</v>
      </c>
      <c r="W166">
        <v>45</v>
      </c>
      <c r="X166">
        <v>33150001</v>
      </c>
      <c r="Y166" t="s">
        <v>542</v>
      </c>
      <c r="Z166" t="s">
        <v>531</v>
      </c>
      <c r="AA166" t="s">
        <v>457</v>
      </c>
      <c r="AB166">
        <v>7188324333</v>
      </c>
      <c r="AC166" s="1" t="s">
        <v>1113</v>
      </c>
      <c r="AD166">
        <v>33</v>
      </c>
      <c r="AE166">
        <v>1</v>
      </c>
      <c r="AF166">
        <v>3</v>
      </c>
      <c r="AG166">
        <v>8</v>
      </c>
      <c r="AH166">
        <v>24</v>
      </c>
      <c r="AI166">
        <v>11</v>
      </c>
      <c r="AJ166">
        <v>33</v>
      </c>
      <c r="AK166">
        <v>7</v>
      </c>
      <c r="AL166">
        <v>21</v>
      </c>
      <c r="AM166">
        <v>91</v>
      </c>
      <c r="AN166">
        <v>23</v>
      </c>
      <c r="AO166">
        <v>171</v>
      </c>
      <c r="AP166">
        <v>36</v>
      </c>
      <c r="AQ166">
        <v>21</v>
      </c>
      <c r="AR166">
        <v>10</v>
      </c>
      <c r="AS166">
        <v>15</v>
      </c>
      <c r="AT166">
        <v>4</v>
      </c>
      <c r="AU166">
        <v>0</v>
      </c>
      <c r="AV166">
        <v>0</v>
      </c>
      <c r="AW166">
        <v>0</v>
      </c>
      <c r="AX166">
        <v>3</v>
      </c>
      <c r="AY166">
        <v>0</v>
      </c>
      <c r="AZ166">
        <v>1</v>
      </c>
      <c r="BA166">
        <v>0</v>
      </c>
    </row>
    <row r="167" spans="1:53" x14ac:dyDescent="0.3">
      <c r="A167">
        <v>162</v>
      </c>
      <c r="B167">
        <v>331600011455</v>
      </c>
      <c r="C167">
        <v>80.36</v>
      </c>
      <c r="D167">
        <v>1.54</v>
      </c>
      <c r="E167">
        <v>0</v>
      </c>
      <c r="F167">
        <v>331600010000</v>
      </c>
      <c r="G167" t="s">
        <v>543</v>
      </c>
      <c r="H167" t="s">
        <v>544</v>
      </c>
      <c r="I167">
        <v>155</v>
      </c>
      <c r="J167">
        <v>73</v>
      </c>
      <c r="K167">
        <v>3</v>
      </c>
      <c r="L167">
        <v>3</v>
      </c>
      <c r="M167">
        <v>1</v>
      </c>
      <c r="N167">
        <v>88</v>
      </c>
      <c r="O167">
        <v>9</v>
      </c>
      <c r="P167">
        <v>1</v>
      </c>
      <c r="Q167">
        <v>1</v>
      </c>
      <c r="R167">
        <v>1</v>
      </c>
      <c r="S167">
        <v>23</v>
      </c>
      <c r="T167">
        <v>36</v>
      </c>
      <c r="U167">
        <v>64</v>
      </c>
      <c r="V167">
        <v>678</v>
      </c>
      <c r="W167">
        <v>76</v>
      </c>
      <c r="X167">
        <v>33160001</v>
      </c>
      <c r="Y167" t="s">
        <v>545</v>
      </c>
      <c r="Z167" t="s">
        <v>546</v>
      </c>
      <c r="AA167" t="s">
        <v>457</v>
      </c>
      <c r="AB167">
        <v>7184671700</v>
      </c>
      <c r="AC167" s="1" t="s">
        <v>78</v>
      </c>
      <c r="AD167">
        <v>42</v>
      </c>
      <c r="AE167">
        <v>0</v>
      </c>
      <c r="AF167">
        <v>0</v>
      </c>
      <c r="AG167">
        <v>11</v>
      </c>
      <c r="AH167">
        <v>26</v>
      </c>
      <c r="AI167">
        <v>1</v>
      </c>
      <c r="AJ167">
        <v>2</v>
      </c>
      <c r="AK167">
        <v>25</v>
      </c>
      <c r="AL167">
        <v>60</v>
      </c>
      <c r="AM167">
        <v>264</v>
      </c>
      <c r="AN167">
        <v>17</v>
      </c>
      <c r="AO167">
        <v>305</v>
      </c>
      <c r="AP167">
        <v>57</v>
      </c>
      <c r="AQ167">
        <v>19</v>
      </c>
      <c r="AR167">
        <v>60</v>
      </c>
      <c r="AS167">
        <v>35</v>
      </c>
      <c r="AT167">
        <v>17</v>
      </c>
      <c r="AU167">
        <v>1</v>
      </c>
      <c r="AV167">
        <v>0</v>
      </c>
      <c r="AW167">
        <v>0</v>
      </c>
      <c r="AX167">
        <v>7</v>
      </c>
      <c r="AY167">
        <v>0</v>
      </c>
      <c r="AZ167">
        <v>1</v>
      </c>
      <c r="BA167">
        <v>0</v>
      </c>
    </row>
    <row r="168" spans="1:53" x14ac:dyDescent="0.3">
      <c r="A168">
        <v>163</v>
      </c>
      <c r="B168">
        <v>331700010002</v>
      </c>
      <c r="C168">
        <v>80</v>
      </c>
      <c r="D168">
        <v>3.07</v>
      </c>
      <c r="E168">
        <v>1</v>
      </c>
      <c r="F168">
        <v>331700010000</v>
      </c>
      <c r="G168" t="s">
        <v>547</v>
      </c>
      <c r="H168" t="s">
        <v>548</v>
      </c>
      <c r="I168">
        <v>14</v>
      </c>
      <c r="J168">
        <v>82</v>
      </c>
      <c r="K168">
        <v>8</v>
      </c>
      <c r="L168">
        <v>6</v>
      </c>
      <c r="M168">
        <v>1</v>
      </c>
      <c r="N168">
        <v>85</v>
      </c>
      <c r="O168">
        <v>10</v>
      </c>
      <c r="P168">
        <v>3</v>
      </c>
      <c r="Q168">
        <v>1</v>
      </c>
      <c r="R168">
        <v>0</v>
      </c>
      <c r="S168">
        <v>15</v>
      </c>
      <c r="T168">
        <v>50</v>
      </c>
      <c r="U168">
        <v>50</v>
      </c>
      <c r="V168">
        <v>430</v>
      </c>
      <c r="W168">
        <v>91</v>
      </c>
      <c r="X168">
        <v>33170001</v>
      </c>
      <c r="Y168" t="s">
        <v>549</v>
      </c>
      <c r="Z168" t="s">
        <v>550</v>
      </c>
      <c r="AA168" t="s">
        <v>457</v>
      </c>
      <c r="AB168">
        <v>7184626992</v>
      </c>
      <c r="AC168" s="1" t="s">
        <v>243</v>
      </c>
      <c r="AD168">
        <v>34</v>
      </c>
      <c r="AE168">
        <v>2</v>
      </c>
      <c r="AF168">
        <v>6</v>
      </c>
      <c r="AG168">
        <v>4</v>
      </c>
      <c r="AH168">
        <v>12</v>
      </c>
      <c r="AI168">
        <v>8</v>
      </c>
      <c r="AJ168">
        <v>24</v>
      </c>
      <c r="AK168">
        <v>16</v>
      </c>
      <c r="AL168">
        <v>47</v>
      </c>
      <c r="AM168">
        <v>67</v>
      </c>
      <c r="AN168">
        <v>7</v>
      </c>
      <c r="AO168">
        <v>89</v>
      </c>
      <c r="AP168">
        <v>8</v>
      </c>
      <c r="AQ168">
        <v>9</v>
      </c>
      <c r="AR168">
        <v>29</v>
      </c>
      <c r="AS168">
        <v>13</v>
      </c>
      <c r="AT168">
        <v>5</v>
      </c>
      <c r="AU168">
        <v>0</v>
      </c>
      <c r="AV168">
        <v>0</v>
      </c>
      <c r="AW168">
        <v>0</v>
      </c>
      <c r="AX168">
        <v>2</v>
      </c>
      <c r="AY168">
        <v>0</v>
      </c>
      <c r="AZ168">
        <v>1</v>
      </c>
      <c r="BA168">
        <v>0</v>
      </c>
    </row>
    <row r="169" spans="1:53" x14ac:dyDescent="0.3">
      <c r="A169">
        <v>164</v>
      </c>
      <c r="B169">
        <v>331700010061</v>
      </c>
      <c r="C169">
        <v>81.8</v>
      </c>
      <c r="D169">
        <v>3.02</v>
      </c>
      <c r="E169">
        <v>1</v>
      </c>
      <c r="F169">
        <v>331700010000</v>
      </c>
      <c r="G169" t="s">
        <v>547</v>
      </c>
      <c r="H169" t="s">
        <v>551</v>
      </c>
      <c r="I169">
        <v>42</v>
      </c>
      <c r="J169">
        <v>65</v>
      </c>
      <c r="K169">
        <v>2</v>
      </c>
      <c r="L169">
        <v>6</v>
      </c>
      <c r="M169">
        <v>1</v>
      </c>
      <c r="N169">
        <v>89</v>
      </c>
      <c r="O169">
        <v>9</v>
      </c>
      <c r="P169">
        <v>1</v>
      </c>
      <c r="Q169">
        <v>1</v>
      </c>
      <c r="R169">
        <v>0</v>
      </c>
      <c r="S169">
        <v>13</v>
      </c>
      <c r="T169">
        <v>52</v>
      </c>
      <c r="U169">
        <v>48</v>
      </c>
      <c r="V169">
        <v>530</v>
      </c>
      <c r="W169">
        <v>68</v>
      </c>
      <c r="X169">
        <v>33170001</v>
      </c>
      <c r="Y169" t="s">
        <v>552</v>
      </c>
      <c r="Z169" t="s">
        <v>553</v>
      </c>
      <c r="AA169" t="s">
        <v>457</v>
      </c>
      <c r="AB169">
        <v>7187741002</v>
      </c>
      <c r="AC169" s="1" t="s">
        <v>61</v>
      </c>
      <c r="AD169">
        <v>48</v>
      </c>
      <c r="AE169">
        <v>0</v>
      </c>
      <c r="AF169">
        <v>0</v>
      </c>
      <c r="AG169">
        <v>3</v>
      </c>
      <c r="AH169">
        <v>6</v>
      </c>
      <c r="AI169">
        <v>0</v>
      </c>
      <c r="AJ169">
        <v>0</v>
      </c>
      <c r="AK169">
        <v>32</v>
      </c>
      <c r="AL169">
        <v>67</v>
      </c>
      <c r="AM169">
        <v>135</v>
      </c>
      <c r="AN169">
        <v>4</v>
      </c>
      <c r="AO169">
        <v>165</v>
      </c>
      <c r="AP169">
        <v>11</v>
      </c>
      <c r="AQ169">
        <v>7</v>
      </c>
      <c r="AS169">
        <v>12</v>
      </c>
      <c r="AT169">
        <v>5</v>
      </c>
      <c r="AU169">
        <v>0</v>
      </c>
      <c r="AV169">
        <v>0</v>
      </c>
      <c r="AW169">
        <v>0</v>
      </c>
      <c r="AX169">
        <v>2</v>
      </c>
      <c r="AY169">
        <v>0</v>
      </c>
      <c r="AZ169">
        <v>1</v>
      </c>
      <c r="BA169">
        <v>0</v>
      </c>
    </row>
    <row r="170" spans="1:53" x14ac:dyDescent="0.3">
      <c r="A170">
        <v>165</v>
      </c>
      <c r="B170">
        <v>331700010189</v>
      </c>
      <c r="C170">
        <v>80.766666666666595</v>
      </c>
      <c r="D170">
        <v>3.34</v>
      </c>
      <c r="E170">
        <v>1</v>
      </c>
      <c r="F170">
        <v>331700010000</v>
      </c>
      <c r="G170" t="s">
        <v>547</v>
      </c>
      <c r="H170" t="s">
        <v>554</v>
      </c>
      <c r="I170">
        <v>44</v>
      </c>
      <c r="J170">
        <v>88</v>
      </c>
      <c r="K170">
        <v>6</v>
      </c>
      <c r="L170">
        <v>19</v>
      </c>
      <c r="M170">
        <v>1</v>
      </c>
      <c r="N170">
        <v>75</v>
      </c>
      <c r="O170">
        <v>23</v>
      </c>
      <c r="P170">
        <v>1</v>
      </c>
      <c r="Q170">
        <v>0</v>
      </c>
      <c r="R170">
        <v>0</v>
      </c>
      <c r="S170">
        <v>11</v>
      </c>
      <c r="T170">
        <v>51</v>
      </c>
      <c r="U170">
        <v>49</v>
      </c>
      <c r="V170">
        <v>1117</v>
      </c>
      <c r="W170">
        <v>94</v>
      </c>
      <c r="X170">
        <v>33170001</v>
      </c>
      <c r="Y170" t="s">
        <v>555</v>
      </c>
      <c r="Z170" t="s">
        <v>556</v>
      </c>
      <c r="AA170" t="s">
        <v>457</v>
      </c>
      <c r="AB170">
        <v>7187560210</v>
      </c>
      <c r="AC170" s="1" t="s">
        <v>181</v>
      </c>
      <c r="AD170">
        <v>72</v>
      </c>
      <c r="AE170">
        <v>2</v>
      </c>
      <c r="AF170">
        <v>3</v>
      </c>
      <c r="AG170">
        <v>8</v>
      </c>
      <c r="AH170">
        <v>11</v>
      </c>
      <c r="AI170">
        <v>3</v>
      </c>
      <c r="AJ170">
        <v>4</v>
      </c>
      <c r="AK170">
        <v>28</v>
      </c>
      <c r="AL170">
        <v>39</v>
      </c>
      <c r="AM170">
        <v>233</v>
      </c>
      <c r="AN170">
        <v>8</v>
      </c>
      <c r="AO170">
        <v>262</v>
      </c>
      <c r="AP170">
        <v>33</v>
      </c>
      <c r="AQ170">
        <v>13</v>
      </c>
      <c r="AR170">
        <v>14</v>
      </c>
      <c r="AS170">
        <v>12</v>
      </c>
      <c r="AT170">
        <v>6</v>
      </c>
      <c r="AU170">
        <v>0</v>
      </c>
      <c r="AV170">
        <v>0</v>
      </c>
      <c r="AW170">
        <v>0</v>
      </c>
      <c r="AX170">
        <v>4</v>
      </c>
      <c r="AY170">
        <v>0</v>
      </c>
      <c r="AZ170">
        <v>1</v>
      </c>
      <c r="BA170">
        <v>0</v>
      </c>
    </row>
    <row r="171" spans="1:53" x14ac:dyDescent="0.3">
      <c r="A171">
        <v>166</v>
      </c>
      <c r="B171">
        <v>331700010246</v>
      </c>
      <c r="C171">
        <v>80.074074074074005</v>
      </c>
      <c r="D171">
        <v>3</v>
      </c>
      <c r="E171">
        <v>1</v>
      </c>
      <c r="F171">
        <v>331700010000</v>
      </c>
      <c r="G171" t="s">
        <v>547</v>
      </c>
      <c r="H171" t="s">
        <v>557</v>
      </c>
      <c r="I171">
        <v>24</v>
      </c>
      <c r="J171">
        <v>73</v>
      </c>
      <c r="K171">
        <v>0</v>
      </c>
      <c r="L171">
        <v>17</v>
      </c>
      <c r="M171">
        <v>0</v>
      </c>
      <c r="N171">
        <v>85</v>
      </c>
      <c r="O171">
        <v>12</v>
      </c>
      <c r="P171">
        <v>1</v>
      </c>
      <c r="Q171">
        <v>1</v>
      </c>
      <c r="R171">
        <v>0</v>
      </c>
      <c r="S171">
        <v>26</v>
      </c>
      <c r="T171">
        <v>47</v>
      </c>
      <c r="U171">
        <v>53</v>
      </c>
      <c r="V171">
        <v>440</v>
      </c>
      <c r="W171">
        <v>73</v>
      </c>
      <c r="X171">
        <v>33170001</v>
      </c>
      <c r="Y171" t="s">
        <v>558</v>
      </c>
      <c r="Z171" t="s">
        <v>559</v>
      </c>
      <c r="AA171" t="s">
        <v>457</v>
      </c>
      <c r="AB171">
        <v>7182825230</v>
      </c>
      <c r="AC171" s="1" t="s">
        <v>155</v>
      </c>
      <c r="AD171">
        <v>47</v>
      </c>
      <c r="AE171">
        <v>0</v>
      </c>
      <c r="AF171">
        <v>0</v>
      </c>
      <c r="AG171">
        <v>6</v>
      </c>
      <c r="AH171">
        <v>13</v>
      </c>
      <c r="AI171">
        <v>8</v>
      </c>
      <c r="AJ171">
        <v>17</v>
      </c>
      <c r="AK171">
        <v>14</v>
      </c>
      <c r="AL171">
        <v>30</v>
      </c>
      <c r="AM171">
        <v>137</v>
      </c>
      <c r="AN171">
        <v>7</v>
      </c>
      <c r="AO171">
        <v>163</v>
      </c>
      <c r="AP171">
        <v>20</v>
      </c>
      <c r="AQ171">
        <v>12</v>
      </c>
      <c r="AR171">
        <v>20</v>
      </c>
      <c r="AS171">
        <v>18</v>
      </c>
      <c r="AT171">
        <v>4</v>
      </c>
      <c r="AU171">
        <v>0</v>
      </c>
      <c r="AV171">
        <v>0</v>
      </c>
      <c r="AW171">
        <v>0</v>
      </c>
      <c r="AX171">
        <v>2</v>
      </c>
      <c r="AY171">
        <v>0</v>
      </c>
      <c r="AZ171">
        <v>1</v>
      </c>
      <c r="BA171">
        <v>0</v>
      </c>
    </row>
    <row r="172" spans="1:53" x14ac:dyDescent="0.3">
      <c r="A172">
        <v>167</v>
      </c>
      <c r="B172">
        <v>331700011122</v>
      </c>
      <c r="C172">
        <v>79.75</v>
      </c>
      <c r="D172">
        <v>2.0499999999999998</v>
      </c>
      <c r="E172">
        <v>0</v>
      </c>
      <c r="F172">
        <v>331700010000</v>
      </c>
      <c r="G172" t="s">
        <v>547</v>
      </c>
      <c r="H172" t="s">
        <v>560</v>
      </c>
      <c r="I172">
        <v>94</v>
      </c>
      <c r="J172">
        <v>69</v>
      </c>
      <c r="K172">
        <v>9</v>
      </c>
      <c r="L172">
        <v>4</v>
      </c>
      <c r="M172">
        <v>0</v>
      </c>
      <c r="N172">
        <v>85</v>
      </c>
      <c r="O172">
        <v>11</v>
      </c>
      <c r="P172">
        <v>4</v>
      </c>
      <c r="Q172">
        <v>0</v>
      </c>
      <c r="R172">
        <v>0</v>
      </c>
      <c r="S172">
        <v>17</v>
      </c>
      <c r="T172">
        <v>26</v>
      </c>
      <c r="U172">
        <v>74</v>
      </c>
      <c r="V172">
        <v>258</v>
      </c>
      <c r="W172">
        <v>77</v>
      </c>
      <c r="X172">
        <v>33170001</v>
      </c>
      <c r="Y172" t="s">
        <v>561</v>
      </c>
      <c r="Z172" t="s">
        <v>562</v>
      </c>
      <c r="AA172" t="s">
        <v>457</v>
      </c>
      <c r="AB172">
        <v>7182211593</v>
      </c>
      <c r="AC172" s="1" t="s">
        <v>1113</v>
      </c>
      <c r="AD172">
        <v>24</v>
      </c>
      <c r="AE172">
        <v>0</v>
      </c>
      <c r="AF172">
        <v>0</v>
      </c>
      <c r="AG172">
        <v>11</v>
      </c>
      <c r="AH172">
        <v>46</v>
      </c>
      <c r="AI172">
        <v>2</v>
      </c>
      <c r="AJ172">
        <v>8</v>
      </c>
      <c r="AK172">
        <v>7</v>
      </c>
      <c r="AL172">
        <v>29</v>
      </c>
      <c r="AM172">
        <v>85</v>
      </c>
      <c r="AN172">
        <v>12</v>
      </c>
      <c r="AO172">
        <v>128</v>
      </c>
      <c r="AP172">
        <v>40</v>
      </c>
      <c r="AQ172">
        <v>31</v>
      </c>
      <c r="AR172">
        <v>25</v>
      </c>
      <c r="AS172">
        <v>27</v>
      </c>
      <c r="AT172">
        <v>2</v>
      </c>
      <c r="AU172">
        <v>0</v>
      </c>
      <c r="AV172">
        <v>0</v>
      </c>
      <c r="AW172">
        <v>0</v>
      </c>
      <c r="AX172">
        <v>2</v>
      </c>
      <c r="AY172">
        <v>0</v>
      </c>
      <c r="AZ172">
        <v>1</v>
      </c>
      <c r="BA172">
        <v>0</v>
      </c>
    </row>
    <row r="173" spans="1:53" x14ac:dyDescent="0.3">
      <c r="A173">
        <v>168</v>
      </c>
      <c r="B173">
        <v>331700011382</v>
      </c>
      <c r="C173">
        <v>80.695652173913004</v>
      </c>
      <c r="D173">
        <v>2.0299999999999998</v>
      </c>
      <c r="E173">
        <v>0</v>
      </c>
      <c r="F173">
        <v>331700010000</v>
      </c>
      <c r="G173" t="s">
        <v>547</v>
      </c>
      <c r="H173" t="s">
        <v>563</v>
      </c>
      <c r="I173">
        <v>62</v>
      </c>
      <c r="J173">
        <v>75</v>
      </c>
      <c r="K173">
        <v>5</v>
      </c>
      <c r="L173">
        <v>6</v>
      </c>
      <c r="M173">
        <v>0</v>
      </c>
      <c r="N173">
        <v>89</v>
      </c>
      <c r="O173">
        <v>9</v>
      </c>
      <c r="P173">
        <v>1</v>
      </c>
      <c r="Q173">
        <v>1</v>
      </c>
      <c r="R173">
        <v>1</v>
      </c>
      <c r="S173">
        <v>17</v>
      </c>
      <c r="T173">
        <v>43</v>
      </c>
      <c r="U173">
        <v>57</v>
      </c>
      <c r="V173">
        <v>417</v>
      </c>
      <c r="W173">
        <v>80</v>
      </c>
      <c r="X173">
        <v>33170001</v>
      </c>
      <c r="Y173" t="s">
        <v>564</v>
      </c>
      <c r="Z173" t="s">
        <v>565</v>
      </c>
      <c r="AA173" t="s">
        <v>457</v>
      </c>
      <c r="AB173">
        <v>7185642566</v>
      </c>
      <c r="AC173" s="1" t="s">
        <v>150</v>
      </c>
      <c r="AD173">
        <v>30</v>
      </c>
      <c r="AE173">
        <v>0</v>
      </c>
      <c r="AF173">
        <v>0</v>
      </c>
      <c r="AG173">
        <v>10</v>
      </c>
      <c r="AH173">
        <v>33</v>
      </c>
      <c r="AI173">
        <v>7</v>
      </c>
      <c r="AJ173">
        <v>23</v>
      </c>
      <c r="AK173">
        <v>8</v>
      </c>
      <c r="AL173">
        <v>27</v>
      </c>
      <c r="AM173">
        <v>169</v>
      </c>
      <c r="AN173">
        <v>17</v>
      </c>
      <c r="AO173">
        <v>197</v>
      </c>
      <c r="AP173">
        <v>32</v>
      </c>
      <c r="AQ173">
        <v>16</v>
      </c>
      <c r="AR173">
        <v>56</v>
      </c>
      <c r="AS173">
        <v>31</v>
      </c>
      <c r="AT173">
        <v>4</v>
      </c>
      <c r="AU173">
        <v>0</v>
      </c>
      <c r="AV173">
        <v>0</v>
      </c>
      <c r="AW173">
        <v>0</v>
      </c>
      <c r="AX173">
        <v>3</v>
      </c>
      <c r="AY173">
        <v>0</v>
      </c>
      <c r="AZ173">
        <v>1</v>
      </c>
      <c r="BA173">
        <v>0</v>
      </c>
    </row>
    <row r="174" spans="1:53" x14ac:dyDescent="0.3">
      <c r="A174">
        <v>169</v>
      </c>
      <c r="B174">
        <v>331700011528</v>
      </c>
      <c r="C174">
        <v>82.545454545454504</v>
      </c>
      <c r="D174">
        <v>1.78</v>
      </c>
      <c r="E174">
        <v>0</v>
      </c>
      <c r="F174">
        <v>331700010000</v>
      </c>
      <c r="G174" t="s">
        <v>547</v>
      </c>
      <c r="H174" t="s">
        <v>566</v>
      </c>
      <c r="I174">
        <v>46</v>
      </c>
      <c r="J174">
        <v>83</v>
      </c>
      <c r="K174">
        <v>6</v>
      </c>
      <c r="L174">
        <v>13</v>
      </c>
      <c r="M174">
        <v>0</v>
      </c>
      <c r="N174">
        <v>83</v>
      </c>
      <c r="O174">
        <v>13</v>
      </c>
      <c r="P174">
        <v>2</v>
      </c>
      <c r="Q174">
        <v>2</v>
      </c>
      <c r="R174">
        <v>0</v>
      </c>
      <c r="S174">
        <v>18</v>
      </c>
      <c r="T174">
        <v>48</v>
      </c>
      <c r="U174">
        <v>52</v>
      </c>
      <c r="V174">
        <v>225</v>
      </c>
      <c r="W174">
        <v>89</v>
      </c>
      <c r="X174">
        <v>33170001</v>
      </c>
      <c r="Y174" t="s">
        <v>567</v>
      </c>
      <c r="Z174" t="s">
        <v>568</v>
      </c>
      <c r="AA174" t="s">
        <v>457</v>
      </c>
      <c r="AB174">
        <v>7182306300</v>
      </c>
      <c r="AC174" s="1" t="s">
        <v>78</v>
      </c>
      <c r="AD174">
        <v>16</v>
      </c>
      <c r="AE174">
        <v>1</v>
      </c>
      <c r="AF174">
        <v>6</v>
      </c>
      <c r="AG174">
        <v>3</v>
      </c>
      <c r="AH174">
        <v>19</v>
      </c>
      <c r="AI174">
        <v>3</v>
      </c>
      <c r="AJ174">
        <v>19</v>
      </c>
      <c r="AK174">
        <v>6</v>
      </c>
      <c r="AL174">
        <v>38</v>
      </c>
      <c r="AM174">
        <v>85</v>
      </c>
      <c r="AN174">
        <v>11</v>
      </c>
      <c r="AO174">
        <v>110</v>
      </c>
      <c r="AP174">
        <v>12</v>
      </c>
      <c r="AQ174">
        <v>11</v>
      </c>
      <c r="AR174">
        <v>40</v>
      </c>
      <c r="AS174">
        <v>29</v>
      </c>
      <c r="AT174">
        <v>2</v>
      </c>
      <c r="AU174">
        <v>1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0</v>
      </c>
    </row>
    <row r="175" spans="1:53" x14ac:dyDescent="0.3">
      <c r="A175">
        <v>170</v>
      </c>
      <c r="B175">
        <v>331700011533</v>
      </c>
      <c r="C175">
        <v>78.785714285714207</v>
      </c>
      <c r="D175">
        <v>1.89</v>
      </c>
      <c r="E175">
        <v>0</v>
      </c>
      <c r="F175">
        <v>331700010000</v>
      </c>
      <c r="G175" t="s">
        <v>547</v>
      </c>
      <c r="H175" t="s">
        <v>569</v>
      </c>
      <c r="I175">
        <v>54</v>
      </c>
      <c r="J175">
        <v>82</v>
      </c>
      <c r="K175">
        <v>5</v>
      </c>
      <c r="L175">
        <v>5</v>
      </c>
      <c r="M175">
        <v>1</v>
      </c>
      <c r="N175">
        <v>87</v>
      </c>
      <c r="O175">
        <v>10</v>
      </c>
      <c r="P175">
        <v>1</v>
      </c>
      <c r="Q175">
        <v>1</v>
      </c>
      <c r="R175">
        <v>0</v>
      </c>
      <c r="S175">
        <v>25</v>
      </c>
      <c r="T175">
        <v>47</v>
      </c>
      <c r="U175">
        <v>53</v>
      </c>
      <c r="V175">
        <v>279</v>
      </c>
      <c r="W175">
        <v>87</v>
      </c>
      <c r="X175">
        <v>33170001</v>
      </c>
      <c r="Y175" t="s">
        <v>570</v>
      </c>
      <c r="Z175" t="s">
        <v>571</v>
      </c>
      <c r="AA175" t="s">
        <v>457</v>
      </c>
      <c r="AB175">
        <v>7187714865</v>
      </c>
      <c r="AC175" s="1" t="s">
        <v>150</v>
      </c>
      <c r="AD175">
        <v>30</v>
      </c>
      <c r="AE175">
        <v>0</v>
      </c>
      <c r="AF175">
        <v>0</v>
      </c>
      <c r="AG175">
        <v>13</v>
      </c>
      <c r="AH175">
        <v>43</v>
      </c>
      <c r="AI175">
        <v>6</v>
      </c>
      <c r="AJ175">
        <v>20</v>
      </c>
      <c r="AK175">
        <v>9</v>
      </c>
      <c r="AL175">
        <v>30</v>
      </c>
      <c r="AM175">
        <v>136</v>
      </c>
      <c r="AN175">
        <v>27</v>
      </c>
      <c r="AO175">
        <v>154</v>
      </c>
      <c r="AP175">
        <v>46</v>
      </c>
      <c r="AQ175">
        <v>30</v>
      </c>
      <c r="AR175">
        <v>29</v>
      </c>
      <c r="AS175">
        <v>28</v>
      </c>
      <c r="AT175">
        <v>4</v>
      </c>
      <c r="AU175">
        <v>0</v>
      </c>
      <c r="AV175">
        <v>0</v>
      </c>
      <c r="AW175">
        <v>0</v>
      </c>
      <c r="AX175">
        <v>2</v>
      </c>
      <c r="AY175">
        <v>0</v>
      </c>
      <c r="AZ175">
        <v>1</v>
      </c>
      <c r="BA175">
        <v>0</v>
      </c>
    </row>
    <row r="176" spans="1:53" x14ac:dyDescent="0.3">
      <c r="A176">
        <v>171</v>
      </c>
      <c r="B176">
        <v>331700011546</v>
      </c>
      <c r="C176">
        <v>86.5</v>
      </c>
      <c r="D176">
        <v>2.52</v>
      </c>
      <c r="E176">
        <v>0</v>
      </c>
      <c r="F176">
        <v>331700010000</v>
      </c>
      <c r="G176" t="s">
        <v>547</v>
      </c>
      <c r="H176" t="s">
        <v>572</v>
      </c>
      <c r="I176">
        <v>48</v>
      </c>
      <c r="J176">
        <v>76</v>
      </c>
      <c r="K176">
        <v>10</v>
      </c>
      <c r="L176">
        <v>1</v>
      </c>
      <c r="M176">
        <v>0</v>
      </c>
      <c r="N176">
        <v>80</v>
      </c>
      <c r="O176">
        <v>14</v>
      </c>
      <c r="P176">
        <v>4</v>
      </c>
      <c r="Q176">
        <v>1</v>
      </c>
      <c r="R176">
        <v>0</v>
      </c>
      <c r="S176">
        <v>9</v>
      </c>
      <c r="T176">
        <v>70</v>
      </c>
      <c r="U176">
        <v>30</v>
      </c>
      <c r="V176">
        <v>379</v>
      </c>
      <c r="W176">
        <v>87</v>
      </c>
      <c r="X176">
        <v>33170001</v>
      </c>
      <c r="Y176" t="s">
        <v>573</v>
      </c>
      <c r="Z176" t="s">
        <v>571</v>
      </c>
      <c r="AA176" t="s">
        <v>457</v>
      </c>
      <c r="AB176">
        <v>7187565325</v>
      </c>
      <c r="AC176" s="1" t="s">
        <v>1108</v>
      </c>
      <c r="AD176">
        <v>24</v>
      </c>
      <c r="AE176">
        <v>0</v>
      </c>
      <c r="AF176">
        <v>0</v>
      </c>
      <c r="AG176">
        <v>16</v>
      </c>
      <c r="AH176">
        <v>67</v>
      </c>
      <c r="AI176">
        <v>1</v>
      </c>
      <c r="AJ176">
        <v>4</v>
      </c>
      <c r="AK176">
        <v>14</v>
      </c>
      <c r="AL176">
        <v>58</v>
      </c>
      <c r="AM176">
        <v>131</v>
      </c>
      <c r="AN176">
        <v>23</v>
      </c>
      <c r="AO176">
        <v>177</v>
      </c>
      <c r="AP176">
        <v>62</v>
      </c>
      <c r="AQ176">
        <v>35</v>
      </c>
      <c r="AR176">
        <v>50</v>
      </c>
      <c r="AS176">
        <v>17</v>
      </c>
      <c r="AT176">
        <v>2</v>
      </c>
      <c r="AU176">
        <v>0</v>
      </c>
      <c r="AV176">
        <v>0</v>
      </c>
      <c r="AW176">
        <v>0</v>
      </c>
      <c r="AX176">
        <v>1</v>
      </c>
      <c r="AY176">
        <v>0</v>
      </c>
      <c r="AZ176">
        <v>1</v>
      </c>
      <c r="BA176">
        <v>0</v>
      </c>
    </row>
    <row r="177" spans="1:53" x14ac:dyDescent="0.3">
      <c r="A177">
        <v>172</v>
      </c>
      <c r="B177">
        <v>331700011548</v>
      </c>
      <c r="C177">
        <v>77.48</v>
      </c>
      <c r="D177">
        <v>2.0299999999999998</v>
      </c>
      <c r="E177">
        <v>0</v>
      </c>
      <c r="F177">
        <v>331700010000</v>
      </c>
      <c r="G177" t="s">
        <v>547</v>
      </c>
      <c r="H177" t="s">
        <v>574</v>
      </c>
      <c r="I177">
        <v>49</v>
      </c>
      <c r="J177">
        <v>77</v>
      </c>
      <c r="K177">
        <v>6</v>
      </c>
      <c r="L177">
        <v>0</v>
      </c>
      <c r="M177">
        <v>0</v>
      </c>
      <c r="N177">
        <v>85</v>
      </c>
      <c r="O177">
        <v>14</v>
      </c>
      <c r="P177">
        <v>0</v>
      </c>
      <c r="Q177">
        <v>1</v>
      </c>
      <c r="R177">
        <v>0</v>
      </c>
      <c r="S177">
        <v>14</v>
      </c>
      <c r="T177">
        <v>67</v>
      </c>
      <c r="U177">
        <v>33</v>
      </c>
      <c r="V177">
        <v>333</v>
      </c>
      <c r="W177">
        <v>83</v>
      </c>
      <c r="X177">
        <v>33170001</v>
      </c>
      <c r="Y177" t="s">
        <v>575</v>
      </c>
      <c r="Z177" t="s">
        <v>568</v>
      </c>
      <c r="AA177" t="s">
        <v>457</v>
      </c>
      <c r="AB177">
        <v>7182306250</v>
      </c>
      <c r="AC177" s="1" t="s">
        <v>1108</v>
      </c>
      <c r="AD177">
        <v>25</v>
      </c>
      <c r="AE177">
        <v>0</v>
      </c>
      <c r="AF177">
        <v>0</v>
      </c>
      <c r="AG177">
        <v>7</v>
      </c>
      <c r="AH177">
        <v>28</v>
      </c>
      <c r="AI177">
        <v>5</v>
      </c>
      <c r="AJ177">
        <v>20</v>
      </c>
      <c r="AK177">
        <v>12</v>
      </c>
      <c r="AL177">
        <v>48</v>
      </c>
      <c r="AM177">
        <v>136</v>
      </c>
      <c r="AN177">
        <v>12</v>
      </c>
      <c r="AO177">
        <v>160</v>
      </c>
      <c r="AP177">
        <v>26</v>
      </c>
      <c r="AQ177">
        <v>16</v>
      </c>
      <c r="AR177">
        <v>25</v>
      </c>
      <c r="AS177">
        <v>25</v>
      </c>
      <c r="AT177">
        <v>2</v>
      </c>
      <c r="AU177">
        <v>0</v>
      </c>
      <c r="AV177">
        <v>0</v>
      </c>
      <c r="AW177">
        <v>0</v>
      </c>
      <c r="AX177">
        <v>1</v>
      </c>
      <c r="AY177">
        <v>0</v>
      </c>
      <c r="AZ177">
        <v>1</v>
      </c>
      <c r="BA177">
        <v>0</v>
      </c>
    </row>
    <row r="178" spans="1:53" x14ac:dyDescent="0.3">
      <c r="A178">
        <v>173</v>
      </c>
      <c r="B178">
        <v>331700011590</v>
      </c>
      <c r="C178">
        <v>81.568181818181799</v>
      </c>
      <c r="D178">
        <v>2.8899999999999899</v>
      </c>
      <c r="E178">
        <v>1</v>
      </c>
      <c r="F178">
        <v>331700010000</v>
      </c>
      <c r="G178" t="s">
        <v>547</v>
      </c>
      <c r="H178" t="s">
        <v>576</v>
      </c>
      <c r="I178">
        <v>107</v>
      </c>
      <c r="J178">
        <v>63</v>
      </c>
      <c r="K178">
        <v>11</v>
      </c>
      <c r="L178">
        <v>1</v>
      </c>
      <c r="M178">
        <v>0</v>
      </c>
      <c r="N178">
        <v>93</v>
      </c>
      <c r="O178">
        <v>3</v>
      </c>
      <c r="P178">
        <v>2</v>
      </c>
      <c r="Q178">
        <v>0</v>
      </c>
      <c r="R178">
        <v>1</v>
      </c>
      <c r="S178">
        <v>3</v>
      </c>
      <c r="T178">
        <v>54</v>
      </c>
      <c r="U178">
        <v>46</v>
      </c>
      <c r="V178">
        <v>920</v>
      </c>
      <c r="W178">
        <v>74</v>
      </c>
      <c r="X178">
        <v>33170001</v>
      </c>
      <c r="Y178" t="s">
        <v>577</v>
      </c>
      <c r="Z178" t="s">
        <v>578</v>
      </c>
      <c r="AA178" t="s">
        <v>457</v>
      </c>
      <c r="AB178">
        <v>7187035400</v>
      </c>
      <c r="AC178" s="1" t="s">
        <v>1106</v>
      </c>
      <c r="AD178">
        <v>56</v>
      </c>
      <c r="AE178">
        <v>0</v>
      </c>
      <c r="AF178">
        <v>0</v>
      </c>
      <c r="AG178">
        <v>8</v>
      </c>
      <c r="AH178">
        <v>14</v>
      </c>
      <c r="AI178">
        <v>7</v>
      </c>
      <c r="AJ178">
        <v>13</v>
      </c>
      <c r="AK178">
        <v>34</v>
      </c>
      <c r="AL178">
        <v>61</v>
      </c>
      <c r="AM178">
        <v>328</v>
      </c>
      <c r="AN178">
        <v>11</v>
      </c>
      <c r="AO178">
        <v>360</v>
      </c>
      <c r="AP178">
        <v>48</v>
      </c>
      <c r="AQ178">
        <v>13</v>
      </c>
      <c r="AR178">
        <v>40</v>
      </c>
      <c r="AS178">
        <v>10</v>
      </c>
      <c r="AT178">
        <v>3</v>
      </c>
      <c r="AU178">
        <v>0</v>
      </c>
      <c r="AV178">
        <v>0</v>
      </c>
      <c r="AW178">
        <v>0</v>
      </c>
      <c r="AX178">
        <v>6</v>
      </c>
      <c r="AY178">
        <v>0</v>
      </c>
      <c r="AZ178">
        <v>1</v>
      </c>
      <c r="BA178">
        <v>0</v>
      </c>
    </row>
    <row r="179" spans="1:53" x14ac:dyDescent="0.3">
      <c r="A179">
        <v>174</v>
      </c>
      <c r="B179">
        <v>331700011600</v>
      </c>
      <c r="C179">
        <v>80.8</v>
      </c>
      <c r="D179">
        <v>2.06</v>
      </c>
      <c r="E179">
        <v>0</v>
      </c>
      <c r="F179">
        <v>331700010000</v>
      </c>
      <c r="G179" t="s">
        <v>547</v>
      </c>
      <c r="H179" t="s">
        <v>579</v>
      </c>
      <c r="I179">
        <v>130</v>
      </c>
      <c r="J179">
        <v>74</v>
      </c>
      <c r="K179">
        <v>7</v>
      </c>
      <c r="L179">
        <v>11</v>
      </c>
      <c r="M179">
        <v>0</v>
      </c>
      <c r="N179">
        <v>92</v>
      </c>
      <c r="O179">
        <v>5</v>
      </c>
      <c r="P179">
        <v>2</v>
      </c>
      <c r="Q179">
        <v>1</v>
      </c>
      <c r="R179">
        <v>0</v>
      </c>
      <c r="S179">
        <v>15</v>
      </c>
      <c r="T179">
        <v>74</v>
      </c>
      <c r="U179">
        <v>26</v>
      </c>
      <c r="V179">
        <v>1230</v>
      </c>
      <c r="W179">
        <v>81</v>
      </c>
      <c r="X179">
        <v>33170001</v>
      </c>
      <c r="Y179" t="s">
        <v>580</v>
      </c>
      <c r="Z179" t="s">
        <v>581</v>
      </c>
      <c r="AA179" t="s">
        <v>457</v>
      </c>
      <c r="AB179">
        <v>7186364900</v>
      </c>
      <c r="AC179" s="1" t="s">
        <v>78</v>
      </c>
      <c r="AD179">
        <v>78</v>
      </c>
      <c r="AE179">
        <v>0</v>
      </c>
      <c r="AF179">
        <v>0</v>
      </c>
      <c r="AG179">
        <v>19</v>
      </c>
      <c r="AH179">
        <v>24</v>
      </c>
      <c r="AI179">
        <v>2</v>
      </c>
      <c r="AJ179">
        <v>3</v>
      </c>
      <c r="AK179">
        <v>45</v>
      </c>
      <c r="AL179">
        <v>58</v>
      </c>
      <c r="AM179">
        <v>355</v>
      </c>
      <c r="AN179">
        <v>22</v>
      </c>
      <c r="AO179">
        <v>463</v>
      </c>
      <c r="AP179">
        <v>97</v>
      </c>
      <c r="AQ179">
        <v>21</v>
      </c>
      <c r="AR179">
        <v>25</v>
      </c>
      <c r="AS179">
        <v>21</v>
      </c>
      <c r="AT179">
        <v>13</v>
      </c>
      <c r="AU179">
        <v>1</v>
      </c>
      <c r="AV179">
        <v>0</v>
      </c>
      <c r="AW179">
        <v>0</v>
      </c>
      <c r="AX179">
        <v>10</v>
      </c>
      <c r="AY179">
        <v>0</v>
      </c>
      <c r="AZ179">
        <v>1</v>
      </c>
      <c r="BA179">
        <v>0</v>
      </c>
    </row>
    <row r="180" spans="1:53" x14ac:dyDescent="0.3">
      <c r="A180">
        <v>175</v>
      </c>
      <c r="B180">
        <v>331800010211</v>
      </c>
      <c r="C180">
        <v>80.387096774193495</v>
      </c>
      <c r="D180">
        <v>3.39</v>
      </c>
      <c r="E180">
        <v>1</v>
      </c>
      <c r="F180">
        <v>331800010000</v>
      </c>
      <c r="G180" t="s">
        <v>582</v>
      </c>
      <c r="H180" t="s">
        <v>583</v>
      </c>
      <c r="I180">
        <v>7</v>
      </c>
      <c r="J180">
        <v>71</v>
      </c>
      <c r="K180">
        <v>8</v>
      </c>
      <c r="L180">
        <v>4</v>
      </c>
      <c r="M180">
        <v>0</v>
      </c>
      <c r="N180">
        <v>90</v>
      </c>
      <c r="O180">
        <v>7</v>
      </c>
      <c r="P180">
        <v>0</v>
      </c>
      <c r="Q180">
        <v>2</v>
      </c>
      <c r="R180">
        <v>1</v>
      </c>
      <c r="S180">
        <v>22</v>
      </c>
      <c r="T180">
        <v>49</v>
      </c>
      <c r="U180">
        <v>51</v>
      </c>
      <c r="V180">
        <v>558</v>
      </c>
      <c r="W180">
        <v>79</v>
      </c>
      <c r="X180">
        <v>33180001</v>
      </c>
      <c r="Y180" t="s">
        <v>584</v>
      </c>
      <c r="Z180" t="s">
        <v>585</v>
      </c>
      <c r="AA180" t="s">
        <v>457</v>
      </c>
      <c r="AB180">
        <v>7182514411</v>
      </c>
      <c r="AC180" s="1" t="s">
        <v>155</v>
      </c>
      <c r="AD180">
        <v>46</v>
      </c>
      <c r="AE180">
        <v>0</v>
      </c>
      <c r="AF180">
        <v>0</v>
      </c>
      <c r="AG180">
        <v>9</v>
      </c>
      <c r="AH180">
        <v>20</v>
      </c>
      <c r="AI180">
        <v>2</v>
      </c>
      <c r="AJ180">
        <v>4</v>
      </c>
      <c r="AK180">
        <v>19</v>
      </c>
      <c r="AL180">
        <v>41</v>
      </c>
      <c r="AM180">
        <v>127</v>
      </c>
      <c r="AN180">
        <v>9</v>
      </c>
      <c r="AO180">
        <v>179</v>
      </c>
      <c r="AP180">
        <v>35</v>
      </c>
      <c r="AQ180">
        <v>20</v>
      </c>
      <c r="AR180">
        <v>0</v>
      </c>
      <c r="AS180">
        <v>14</v>
      </c>
      <c r="AT180">
        <v>8</v>
      </c>
      <c r="AU180">
        <v>0</v>
      </c>
      <c r="AV180">
        <v>0</v>
      </c>
      <c r="AW180">
        <v>0</v>
      </c>
      <c r="AX180">
        <v>2</v>
      </c>
      <c r="AY180">
        <v>0</v>
      </c>
      <c r="AZ180">
        <v>1</v>
      </c>
      <c r="BA180">
        <v>0</v>
      </c>
    </row>
    <row r="181" spans="1:53" x14ac:dyDescent="0.3">
      <c r="A181">
        <v>176</v>
      </c>
      <c r="B181">
        <v>331800010581</v>
      </c>
      <c r="C181">
        <v>80</v>
      </c>
      <c r="D181">
        <v>3.09</v>
      </c>
      <c r="E181">
        <v>1</v>
      </c>
      <c r="F181">
        <v>331800010000</v>
      </c>
      <c r="G181" t="s">
        <v>582</v>
      </c>
      <c r="H181" t="s">
        <v>586</v>
      </c>
      <c r="I181">
        <v>11</v>
      </c>
      <c r="J181">
        <v>90</v>
      </c>
      <c r="K181">
        <v>6</v>
      </c>
      <c r="L181">
        <v>11</v>
      </c>
      <c r="M181">
        <v>2</v>
      </c>
      <c r="N181">
        <v>92</v>
      </c>
      <c r="O181">
        <v>4</v>
      </c>
      <c r="P181">
        <v>1</v>
      </c>
      <c r="Q181">
        <v>1</v>
      </c>
      <c r="R181">
        <v>0</v>
      </c>
      <c r="S181">
        <v>24</v>
      </c>
      <c r="T181">
        <v>42</v>
      </c>
      <c r="U181">
        <v>58</v>
      </c>
      <c r="V181">
        <v>237</v>
      </c>
      <c r="W181">
        <v>97</v>
      </c>
      <c r="X181">
        <v>33180001</v>
      </c>
      <c r="Y181" t="s">
        <v>587</v>
      </c>
      <c r="Z181" t="s">
        <v>588</v>
      </c>
      <c r="AA181" t="s">
        <v>457</v>
      </c>
      <c r="AB181">
        <v>7187733059</v>
      </c>
      <c r="AC181" s="1" t="s">
        <v>1109</v>
      </c>
      <c r="AD181">
        <v>18</v>
      </c>
      <c r="AE181">
        <v>0</v>
      </c>
      <c r="AF181">
        <v>0</v>
      </c>
      <c r="AG181">
        <v>2</v>
      </c>
      <c r="AH181">
        <v>11</v>
      </c>
      <c r="AI181">
        <v>7</v>
      </c>
      <c r="AJ181">
        <v>39</v>
      </c>
      <c r="AK181">
        <v>4</v>
      </c>
      <c r="AL181">
        <v>22</v>
      </c>
      <c r="AM181">
        <v>45</v>
      </c>
      <c r="AN181">
        <v>22</v>
      </c>
      <c r="AO181">
        <v>67</v>
      </c>
      <c r="AP181">
        <v>11</v>
      </c>
      <c r="AQ181">
        <v>16</v>
      </c>
      <c r="AR181">
        <v>20</v>
      </c>
      <c r="AS181">
        <v>29</v>
      </c>
      <c r="AT181">
        <v>2</v>
      </c>
      <c r="AU181">
        <v>0</v>
      </c>
      <c r="AV181">
        <v>0</v>
      </c>
      <c r="AW181">
        <v>0</v>
      </c>
      <c r="AX181">
        <v>2</v>
      </c>
      <c r="AY181">
        <v>0</v>
      </c>
      <c r="AZ181">
        <v>1</v>
      </c>
      <c r="BA181">
        <v>0</v>
      </c>
    </row>
    <row r="182" spans="1:53" x14ac:dyDescent="0.3">
      <c r="A182">
        <v>177</v>
      </c>
      <c r="B182">
        <v>331800011576</v>
      </c>
      <c r="C182">
        <v>79.8333333333333</v>
      </c>
      <c r="D182">
        <v>1.82</v>
      </c>
      <c r="E182">
        <v>0</v>
      </c>
      <c r="F182">
        <v>331800010000</v>
      </c>
      <c r="G182" t="s">
        <v>582</v>
      </c>
      <c r="H182" t="s">
        <v>589</v>
      </c>
      <c r="I182">
        <v>68</v>
      </c>
      <c r="J182">
        <v>74</v>
      </c>
      <c r="K182">
        <v>5</v>
      </c>
      <c r="L182">
        <v>2</v>
      </c>
      <c r="M182">
        <v>1</v>
      </c>
      <c r="N182">
        <v>90</v>
      </c>
      <c r="O182">
        <v>7</v>
      </c>
      <c r="P182">
        <v>1</v>
      </c>
      <c r="Q182">
        <v>1</v>
      </c>
      <c r="R182">
        <v>1</v>
      </c>
      <c r="S182">
        <v>21</v>
      </c>
      <c r="T182">
        <v>45</v>
      </c>
      <c r="U182">
        <v>55</v>
      </c>
      <c r="V182">
        <v>264</v>
      </c>
      <c r="W182">
        <v>80</v>
      </c>
      <c r="X182">
        <v>33180001</v>
      </c>
      <c r="Y182" t="s">
        <v>590</v>
      </c>
      <c r="Z182" t="s">
        <v>591</v>
      </c>
      <c r="AA182" t="s">
        <v>457</v>
      </c>
      <c r="AB182">
        <v>7189681530</v>
      </c>
      <c r="AC182" s="1" t="s">
        <v>1108</v>
      </c>
      <c r="AD182">
        <v>23</v>
      </c>
      <c r="AE182">
        <v>0</v>
      </c>
      <c r="AF182">
        <v>0</v>
      </c>
      <c r="AG182">
        <v>10</v>
      </c>
      <c r="AH182">
        <v>43</v>
      </c>
      <c r="AI182">
        <v>6</v>
      </c>
      <c r="AJ182">
        <v>26</v>
      </c>
      <c r="AK182">
        <v>3</v>
      </c>
      <c r="AL182">
        <v>13</v>
      </c>
      <c r="AM182">
        <v>58</v>
      </c>
      <c r="AN182">
        <v>12</v>
      </c>
      <c r="AO182">
        <v>103</v>
      </c>
      <c r="AP182">
        <v>30</v>
      </c>
      <c r="AQ182">
        <v>29</v>
      </c>
      <c r="AR182">
        <v>27</v>
      </c>
      <c r="AS182">
        <v>26</v>
      </c>
      <c r="AT182">
        <v>2</v>
      </c>
      <c r="AU182">
        <v>1</v>
      </c>
      <c r="AV182">
        <v>0</v>
      </c>
      <c r="AW182">
        <v>0</v>
      </c>
      <c r="AX182">
        <v>3</v>
      </c>
      <c r="AY182">
        <v>0</v>
      </c>
      <c r="AZ182">
        <v>1</v>
      </c>
      <c r="BA182">
        <v>0</v>
      </c>
    </row>
    <row r="183" spans="1:53" x14ac:dyDescent="0.3">
      <c r="A183">
        <v>178</v>
      </c>
      <c r="B183">
        <v>331800011617</v>
      </c>
      <c r="C183">
        <v>80.789473684210506</v>
      </c>
      <c r="D183">
        <v>1.96</v>
      </c>
      <c r="E183">
        <v>0</v>
      </c>
      <c r="F183">
        <v>331800010000</v>
      </c>
      <c r="G183" t="s">
        <v>582</v>
      </c>
      <c r="H183" t="s">
        <v>592</v>
      </c>
      <c r="I183">
        <v>163</v>
      </c>
      <c r="J183">
        <v>77</v>
      </c>
      <c r="K183">
        <v>5</v>
      </c>
      <c r="L183">
        <v>8</v>
      </c>
      <c r="M183">
        <v>1</v>
      </c>
      <c r="N183">
        <v>86</v>
      </c>
      <c r="O183">
        <v>9</v>
      </c>
      <c r="P183">
        <v>1</v>
      </c>
      <c r="Q183">
        <v>3</v>
      </c>
      <c r="R183">
        <v>0</v>
      </c>
      <c r="S183">
        <v>22</v>
      </c>
      <c r="T183">
        <v>35</v>
      </c>
      <c r="U183">
        <v>65</v>
      </c>
      <c r="V183">
        <v>259</v>
      </c>
      <c r="W183">
        <v>82</v>
      </c>
      <c r="X183">
        <v>33180001</v>
      </c>
      <c r="Y183" t="s">
        <v>593</v>
      </c>
      <c r="Z183" t="s">
        <v>594</v>
      </c>
      <c r="AA183" t="s">
        <v>457</v>
      </c>
      <c r="AB183">
        <v>7182908760</v>
      </c>
      <c r="AC183" s="1" t="s">
        <v>78</v>
      </c>
      <c r="AD183">
        <v>25</v>
      </c>
      <c r="AE183">
        <v>1</v>
      </c>
      <c r="AF183">
        <v>4</v>
      </c>
      <c r="AG183">
        <v>10</v>
      </c>
      <c r="AH183">
        <v>40</v>
      </c>
      <c r="AI183">
        <v>6</v>
      </c>
      <c r="AJ183">
        <v>24</v>
      </c>
      <c r="AK183">
        <v>8</v>
      </c>
      <c r="AL183">
        <v>32</v>
      </c>
      <c r="AM183">
        <v>92</v>
      </c>
      <c r="AN183">
        <v>13</v>
      </c>
      <c r="AO183">
        <v>143</v>
      </c>
      <c r="AP183">
        <v>40</v>
      </c>
      <c r="AQ183">
        <v>28</v>
      </c>
      <c r="AR183">
        <v>36</v>
      </c>
      <c r="AS183">
        <v>24</v>
      </c>
      <c r="AT183">
        <v>1</v>
      </c>
      <c r="AU183">
        <v>0</v>
      </c>
      <c r="AV183">
        <v>0</v>
      </c>
      <c r="AW183">
        <v>0</v>
      </c>
      <c r="AX183">
        <v>2</v>
      </c>
      <c r="AY183">
        <v>0</v>
      </c>
      <c r="AZ183">
        <v>1</v>
      </c>
      <c r="BA183">
        <v>0</v>
      </c>
    </row>
    <row r="184" spans="1:53" x14ac:dyDescent="0.3">
      <c r="A184">
        <v>179</v>
      </c>
      <c r="B184">
        <v>331800011629</v>
      </c>
      <c r="C184">
        <v>85.952380952380906</v>
      </c>
      <c r="D184">
        <v>1.56</v>
      </c>
      <c r="E184">
        <v>0</v>
      </c>
      <c r="F184">
        <v>331800010000</v>
      </c>
      <c r="G184" t="s">
        <v>582</v>
      </c>
      <c r="H184" t="s">
        <v>595</v>
      </c>
      <c r="I184">
        <v>65</v>
      </c>
      <c r="J184">
        <v>75</v>
      </c>
      <c r="K184">
        <v>8</v>
      </c>
      <c r="L184">
        <v>6</v>
      </c>
      <c r="M184">
        <v>0</v>
      </c>
      <c r="N184">
        <v>92</v>
      </c>
      <c r="O184">
        <v>7</v>
      </c>
      <c r="P184">
        <v>1</v>
      </c>
      <c r="Q184">
        <v>0</v>
      </c>
      <c r="R184">
        <v>0</v>
      </c>
      <c r="S184">
        <v>26</v>
      </c>
      <c r="T184">
        <v>47</v>
      </c>
      <c r="U184">
        <v>53</v>
      </c>
      <c r="V184">
        <v>249</v>
      </c>
      <c r="W184">
        <v>83</v>
      </c>
      <c r="X184">
        <v>33180001</v>
      </c>
      <c r="Y184" t="s">
        <v>596</v>
      </c>
      <c r="Z184" t="s">
        <v>597</v>
      </c>
      <c r="AA184" t="s">
        <v>457</v>
      </c>
      <c r="AB184">
        <v>7189686630</v>
      </c>
      <c r="AC184" s="1" t="s">
        <v>78</v>
      </c>
      <c r="AD184">
        <v>26</v>
      </c>
      <c r="AE184">
        <v>1</v>
      </c>
      <c r="AF184">
        <v>4</v>
      </c>
      <c r="AG184">
        <v>3</v>
      </c>
      <c r="AH184">
        <v>12</v>
      </c>
      <c r="AI184">
        <v>4</v>
      </c>
      <c r="AJ184">
        <v>15</v>
      </c>
      <c r="AK184">
        <v>8</v>
      </c>
      <c r="AL184">
        <v>31</v>
      </c>
      <c r="AM184">
        <v>102</v>
      </c>
      <c r="AN184">
        <v>11</v>
      </c>
      <c r="AO184">
        <v>125</v>
      </c>
      <c r="AP184">
        <v>17</v>
      </c>
      <c r="AQ184">
        <v>14</v>
      </c>
      <c r="AR184">
        <v>13</v>
      </c>
      <c r="AS184">
        <v>8</v>
      </c>
      <c r="AT184">
        <v>2</v>
      </c>
      <c r="AU184">
        <v>0</v>
      </c>
      <c r="AV184">
        <v>0</v>
      </c>
      <c r="AW184">
        <v>0</v>
      </c>
      <c r="AX184">
        <v>2</v>
      </c>
      <c r="AY184">
        <v>0</v>
      </c>
      <c r="AZ184">
        <v>1</v>
      </c>
      <c r="BA184">
        <v>0</v>
      </c>
    </row>
    <row r="185" spans="1:53" x14ac:dyDescent="0.3">
      <c r="A185">
        <v>180</v>
      </c>
      <c r="B185">
        <v>331800011642</v>
      </c>
      <c r="C185">
        <v>72</v>
      </c>
      <c r="D185">
        <v>1.55</v>
      </c>
      <c r="E185">
        <v>0</v>
      </c>
      <c r="F185">
        <v>331800010000</v>
      </c>
      <c r="G185" t="s">
        <v>582</v>
      </c>
      <c r="H185" t="s">
        <v>598</v>
      </c>
      <c r="I185">
        <v>71</v>
      </c>
      <c r="J185">
        <v>75</v>
      </c>
      <c r="K185">
        <v>5</v>
      </c>
      <c r="L185">
        <v>10</v>
      </c>
      <c r="M185">
        <v>1</v>
      </c>
      <c r="N185">
        <v>81</v>
      </c>
      <c r="O185">
        <v>10</v>
      </c>
      <c r="P185">
        <v>3</v>
      </c>
      <c r="Q185">
        <v>4</v>
      </c>
      <c r="R185">
        <v>1</v>
      </c>
      <c r="S185">
        <v>19</v>
      </c>
      <c r="T185">
        <v>36</v>
      </c>
      <c r="U185">
        <v>64</v>
      </c>
      <c r="V185">
        <v>245</v>
      </c>
      <c r="W185">
        <v>81</v>
      </c>
      <c r="X185">
        <v>33180001</v>
      </c>
      <c r="Y185" t="s">
        <v>599</v>
      </c>
      <c r="Z185" t="s">
        <v>594</v>
      </c>
      <c r="AA185" t="s">
        <v>457</v>
      </c>
      <c r="AB185">
        <v>7182908720</v>
      </c>
      <c r="AC185" s="1" t="s">
        <v>78</v>
      </c>
      <c r="AD185">
        <v>18</v>
      </c>
      <c r="AE185">
        <v>0</v>
      </c>
      <c r="AF185">
        <v>0</v>
      </c>
      <c r="AG185">
        <v>1</v>
      </c>
      <c r="AH185">
        <v>6</v>
      </c>
      <c r="AI185">
        <v>2</v>
      </c>
      <c r="AJ185">
        <v>11</v>
      </c>
      <c r="AK185">
        <v>6</v>
      </c>
      <c r="AL185">
        <v>33</v>
      </c>
      <c r="AM185">
        <v>69</v>
      </c>
      <c r="AN185">
        <v>7</v>
      </c>
      <c r="AO185">
        <v>86</v>
      </c>
      <c r="AP185">
        <v>6</v>
      </c>
      <c r="AQ185">
        <v>7</v>
      </c>
      <c r="AR185">
        <v>14</v>
      </c>
      <c r="AS185">
        <v>18</v>
      </c>
      <c r="AT185">
        <v>1</v>
      </c>
      <c r="AU185">
        <v>0</v>
      </c>
      <c r="AV185">
        <v>0</v>
      </c>
      <c r="AW185">
        <v>0</v>
      </c>
      <c r="AX185">
        <v>2</v>
      </c>
      <c r="AY185">
        <v>0</v>
      </c>
      <c r="AZ185">
        <v>1</v>
      </c>
      <c r="BA185">
        <v>0</v>
      </c>
    </row>
    <row r="186" spans="1:53" x14ac:dyDescent="0.3">
      <c r="A186">
        <v>181</v>
      </c>
      <c r="B186">
        <v>331900010218</v>
      </c>
      <c r="C186">
        <v>80.294117647058798</v>
      </c>
      <c r="D186">
        <v>3.24</v>
      </c>
      <c r="E186">
        <v>1</v>
      </c>
      <c r="F186">
        <v>331900010000</v>
      </c>
      <c r="G186" t="s">
        <v>600</v>
      </c>
      <c r="H186" t="s">
        <v>601</v>
      </c>
      <c r="I186">
        <v>34</v>
      </c>
      <c r="J186">
        <v>90</v>
      </c>
      <c r="K186">
        <v>3</v>
      </c>
      <c r="L186">
        <v>12</v>
      </c>
      <c r="M186">
        <v>2</v>
      </c>
      <c r="N186">
        <v>47</v>
      </c>
      <c r="O186">
        <v>35</v>
      </c>
      <c r="P186">
        <v>15</v>
      </c>
      <c r="Q186">
        <v>2</v>
      </c>
      <c r="R186">
        <v>0</v>
      </c>
      <c r="S186">
        <v>24</v>
      </c>
      <c r="T186">
        <v>49</v>
      </c>
      <c r="U186">
        <v>51</v>
      </c>
      <c r="V186">
        <v>451</v>
      </c>
      <c r="W186">
        <v>93</v>
      </c>
      <c r="X186">
        <v>33190001</v>
      </c>
      <c r="Y186" t="s">
        <v>602</v>
      </c>
      <c r="Z186" t="s">
        <v>603</v>
      </c>
      <c r="AA186" t="s">
        <v>457</v>
      </c>
      <c r="AB186">
        <v>7186479050</v>
      </c>
      <c r="AC186" s="1" t="s">
        <v>61</v>
      </c>
      <c r="AD186">
        <v>37</v>
      </c>
      <c r="AE186">
        <v>0</v>
      </c>
      <c r="AF186">
        <v>0</v>
      </c>
      <c r="AG186">
        <v>9</v>
      </c>
      <c r="AH186">
        <v>24</v>
      </c>
      <c r="AI186">
        <v>2</v>
      </c>
      <c r="AJ186">
        <v>5</v>
      </c>
      <c r="AK186">
        <v>22</v>
      </c>
      <c r="AL186">
        <v>59</v>
      </c>
      <c r="AM186">
        <v>109</v>
      </c>
      <c r="AN186">
        <v>25</v>
      </c>
      <c r="AO186">
        <v>139</v>
      </c>
      <c r="AP186">
        <v>38</v>
      </c>
      <c r="AQ186">
        <v>27</v>
      </c>
      <c r="AR186">
        <v>0</v>
      </c>
      <c r="AS186">
        <v>14</v>
      </c>
      <c r="AT186">
        <v>6</v>
      </c>
      <c r="AU186">
        <v>0</v>
      </c>
      <c r="AV186">
        <v>0</v>
      </c>
      <c r="AW186">
        <v>0</v>
      </c>
      <c r="AX186">
        <v>2</v>
      </c>
      <c r="AY186">
        <v>0</v>
      </c>
      <c r="AZ186">
        <v>1</v>
      </c>
      <c r="BA186">
        <v>0</v>
      </c>
    </row>
    <row r="187" spans="1:53" x14ac:dyDescent="0.3">
      <c r="A187">
        <v>182</v>
      </c>
      <c r="B187">
        <v>331900010292</v>
      </c>
      <c r="C187">
        <v>84.6944444444444</v>
      </c>
      <c r="D187">
        <v>3.51</v>
      </c>
      <c r="E187">
        <v>1</v>
      </c>
      <c r="F187">
        <v>331900010000</v>
      </c>
      <c r="G187" t="s">
        <v>600</v>
      </c>
      <c r="H187" t="s">
        <v>604</v>
      </c>
      <c r="I187">
        <v>58</v>
      </c>
      <c r="J187">
        <v>87</v>
      </c>
      <c r="K187">
        <v>5</v>
      </c>
      <c r="L187">
        <v>7</v>
      </c>
      <c r="M187">
        <v>1</v>
      </c>
      <c r="N187">
        <v>58</v>
      </c>
      <c r="O187">
        <v>31</v>
      </c>
      <c r="P187">
        <v>9</v>
      </c>
      <c r="Q187">
        <v>1</v>
      </c>
      <c r="R187">
        <v>0</v>
      </c>
      <c r="S187">
        <v>17</v>
      </c>
      <c r="T187">
        <v>50</v>
      </c>
      <c r="U187">
        <v>50</v>
      </c>
      <c r="V187">
        <v>661</v>
      </c>
      <c r="W187">
        <v>92</v>
      </c>
      <c r="X187">
        <v>33190001</v>
      </c>
      <c r="Y187" t="s">
        <v>605</v>
      </c>
      <c r="Z187" t="s">
        <v>606</v>
      </c>
      <c r="AA187" t="s">
        <v>457</v>
      </c>
      <c r="AB187">
        <v>7184986562</v>
      </c>
      <c r="AC187" s="1" t="s">
        <v>155</v>
      </c>
      <c r="AD187">
        <v>41</v>
      </c>
      <c r="AE187">
        <v>0</v>
      </c>
      <c r="AF187">
        <v>0</v>
      </c>
      <c r="AG187">
        <v>6</v>
      </c>
      <c r="AH187">
        <v>15</v>
      </c>
      <c r="AI187">
        <v>2</v>
      </c>
      <c r="AJ187">
        <v>5</v>
      </c>
      <c r="AK187">
        <v>18</v>
      </c>
      <c r="AL187">
        <v>44</v>
      </c>
      <c r="AM187">
        <v>117</v>
      </c>
      <c r="AN187">
        <v>9</v>
      </c>
      <c r="AO187">
        <v>141</v>
      </c>
      <c r="AP187">
        <v>14</v>
      </c>
      <c r="AQ187">
        <v>10</v>
      </c>
      <c r="AR187">
        <v>0</v>
      </c>
      <c r="AS187">
        <v>28</v>
      </c>
      <c r="AT187">
        <v>5</v>
      </c>
      <c r="AU187">
        <v>0</v>
      </c>
      <c r="AV187">
        <v>0</v>
      </c>
      <c r="AW187">
        <v>0</v>
      </c>
      <c r="AX187">
        <v>3</v>
      </c>
      <c r="AY187">
        <v>0</v>
      </c>
      <c r="AZ187">
        <v>1</v>
      </c>
      <c r="BA187">
        <v>0</v>
      </c>
    </row>
    <row r="188" spans="1:53" x14ac:dyDescent="0.3">
      <c r="A188">
        <v>183</v>
      </c>
      <c r="B188">
        <v>331900010452</v>
      </c>
      <c r="C188">
        <v>86.8333333333333</v>
      </c>
      <c r="D188">
        <v>3.1799999999999899</v>
      </c>
      <c r="E188">
        <v>1</v>
      </c>
      <c r="F188">
        <v>331900010000</v>
      </c>
      <c r="G188" t="s">
        <v>600</v>
      </c>
      <c r="H188" t="s">
        <v>607</v>
      </c>
      <c r="I188">
        <v>44</v>
      </c>
      <c r="J188">
        <v>77</v>
      </c>
      <c r="K188">
        <v>8</v>
      </c>
      <c r="L188">
        <v>3</v>
      </c>
      <c r="M188">
        <v>0</v>
      </c>
      <c r="N188">
        <v>67</v>
      </c>
      <c r="O188">
        <v>24</v>
      </c>
      <c r="P188">
        <v>8</v>
      </c>
      <c r="Q188">
        <v>0</v>
      </c>
      <c r="R188">
        <v>0</v>
      </c>
      <c r="S188">
        <v>14</v>
      </c>
      <c r="T188">
        <v>57</v>
      </c>
      <c r="U188">
        <v>43</v>
      </c>
      <c r="V188">
        <v>255</v>
      </c>
      <c r="W188">
        <v>86</v>
      </c>
      <c r="X188">
        <v>33190001</v>
      </c>
      <c r="Y188" t="s">
        <v>608</v>
      </c>
      <c r="Z188" t="s">
        <v>609</v>
      </c>
      <c r="AA188" t="s">
        <v>457</v>
      </c>
      <c r="AB188">
        <v>7186424305</v>
      </c>
      <c r="AC188" s="1" t="s">
        <v>1109</v>
      </c>
      <c r="AD188">
        <v>21</v>
      </c>
      <c r="AE188">
        <v>0</v>
      </c>
      <c r="AF188">
        <v>0</v>
      </c>
      <c r="AG188">
        <v>6</v>
      </c>
      <c r="AH188">
        <v>29</v>
      </c>
      <c r="AI188">
        <v>6</v>
      </c>
      <c r="AJ188">
        <v>29</v>
      </c>
      <c r="AK188">
        <v>5</v>
      </c>
      <c r="AL188">
        <v>24</v>
      </c>
      <c r="AM188">
        <v>67</v>
      </c>
      <c r="AN188">
        <v>21</v>
      </c>
      <c r="AO188">
        <v>77</v>
      </c>
      <c r="AP188">
        <v>16</v>
      </c>
      <c r="AQ188">
        <v>21</v>
      </c>
      <c r="AR188">
        <v>0</v>
      </c>
      <c r="AS188">
        <v>16</v>
      </c>
      <c r="AT188">
        <v>2</v>
      </c>
      <c r="AU188">
        <v>0</v>
      </c>
      <c r="AV188">
        <v>0</v>
      </c>
      <c r="AW188">
        <v>0</v>
      </c>
      <c r="AX188">
        <v>1</v>
      </c>
      <c r="AY188">
        <v>0</v>
      </c>
      <c r="AZ188">
        <v>1</v>
      </c>
      <c r="BA188">
        <v>0</v>
      </c>
    </row>
    <row r="189" spans="1:53" x14ac:dyDescent="0.3">
      <c r="A189">
        <v>184</v>
      </c>
      <c r="B189">
        <v>331900011404</v>
      </c>
      <c r="C189">
        <v>67.9444444444444</v>
      </c>
      <c r="D189">
        <v>2.2400000000000002</v>
      </c>
      <c r="E189">
        <v>0</v>
      </c>
      <c r="F189">
        <v>331900010000</v>
      </c>
      <c r="G189" t="s">
        <v>600</v>
      </c>
      <c r="H189" t="s">
        <v>610</v>
      </c>
      <c r="I189">
        <v>31</v>
      </c>
      <c r="J189">
        <v>73</v>
      </c>
      <c r="K189">
        <v>6</v>
      </c>
      <c r="L189">
        <v>2</v>
      </c>
      <c r="M189">
        <v>1</v>
      </c>
      <c r="N189">
        <v>71</v>
      </c>
      <c r="O189">
        <v>25</v>
      </c>
      <c r="P189">
        <v>1</v>
      </c>
      <c r="Q189">
        <v>1</v>
      </c>
      <c r="R189">
        <v>1</v>
      </c>
      <c r="S189">
        <v>16</v>
      </c>
      <c r="T189">
        <v>68</v>
      </c>
      <c r="U189">
        <v>32</v>
      </c>
      <c r="V189">
        <v>398</v>
      </c>
      <c r="W189">
        <v>79</v>
      </c>
      <c r="X189">
        <v>33190001</v>
      </c>
      <c r="Y189" t="s">
        <v>611</v>
      </c>
      <c r="Z189" t="s">
        <v>612</v>
      </c>
      <c r="AA189" t="s">
        <v>457</v>
      </c>
      <c r="AB189">
        <v>7183881194</v>
      </c>
      <c r="AC189" s="1" t="s">
        <v>613</v>
      </c>
      <c r="AD189">
        <v>33</v>
      </c>
      <c r="AE189">
        <v>0</v>
      </c>
      <c r="AF189">
        <v>0</v>
      </c>
      <c r="AG189">
        <v>19</v>
      </c>
      <c r="AH189">
        <v>58</v>
      </c>
      <c r="AI189">
        <v>9</v>
      </c>
      <c r="AJ189">
        <v>27</v>
      </c>
      <c r="AK189">
        <v>9</v>
      </c>
      <c r="AL189">
        <v>27</v>
      </c>
      <c r="AM189">
        <v>110</v>
      </c>
      <c r="AN189">
        <v>23</v>
      </c>
      <c r="AO189">
        <v>161</v>
      </c>
      <c r="AP189">
        <v>56</v>
      </c>
      <c r="AQ189">
        <v>35</v>
      </c>
      <c r="AR189">
        <v>14</v>
      </c>
      <c r="AS189">
        <v>21</v>
      </c>
      <c r="AT189">
        <v>3</v>
      </c>
      <c r="AU189">
        <v>0</v>
      </c>
      <c r="AV189">
        <v>0</v>
      </c>
      <c r="AW189">
        <v>0</v>
      </c>
      <c r="AX189">
        <v>2</v>
      </c>
      <c r="AY189">
        <v>0</v>
      </c>
      <c r="AZ189">
        <v>1</v>
      </c>
      <c r="BA189">
        <v>0</v>
      </c>
    </row>
    <row r="190" spans="1:53" x14ac:dyDescent="0.3">
      <c r="A190">
        <v>185</v>
      </c>
      <c r="B190">
        <v>331900011583</v>
      </c>
      <c r="C190">
        <v>78.6111111111111</v>
      </c>
      <c r="D190">
        <v>1.39</v>
      </c>
      <c r="E190">
        <v>0</v>
      </c>
      <c r="F190">
        <v>331900010000</v>
      </c>
      <c r="G190" t="s">
        <v>600</v>
      </c>
      <c r="H190" t="s">
        <v>614</v>
      </c>
      <c r="I190">
        <v>58</v>
      </c>
      <c r="J190">
        <v>92</v>
      </c>
      <c r="K190">
        <v>2</v>
      </c>
      <c r="L190">
        <v>93</v>
      </c>
      <c r="M190">
        <v>0</v>
      </c>
      <c r="N190">
        <v>0</v>
      </c>
      <c r="O190">
        <v>100</v>
      </c>
      <c r="P190">
        <v>0</v>
      </c>
      <c r="Q190">
        <v>0</v>
      </c>
      <c r="R190">
        <v>0</v>
      </c>
      <c r="S190">
        <v>2</v>
      </c>
      <c r="T190">
        <v>47</v>
      </c>
      <c r="U190">
        <v>53</v>
      </c>
      <c r="V190">
        <v>300</v>
      </c>
      <c r="W190">
        <v>93</v>
      </c>
      <c r="X190">
        <v>33190001</v>
      </c>
      <c r="Y190" t="s">
        <v>615</v>
      </c>
      <c r="Z190" t="s">
        <v>616</v>
      </c>
      <c r="AA190" t="s">
        <v>457</v>
      </c>
      <c r="AB190">
        <v>7188272796</v>
      </c>
      <c r="AC190" s="1" t="s">
        <v>1108</v>
      </c>
      <c r="AD190">
        <v>27</v>
      </c>
      <c r="AE190">
        <v>1</v>
      </c>
      <c r="AF190">
        <v>4</v>
      </c>
      <c r="AG190">
        <v>14</v>
      </c>
      <c r="AH190">
        <v>52</v>
      </c>
      <c r="AI190">
        <v>3</v>
      </c>
      <c r="AJ190">
        <v>11</v>
      </c>
      <c r="AK190">
        <v>13</v>
      </c>
      <c r="AL190">
        <v>48</v>
      </c>
      <c r="AM190">
        <v>149</v>
      </c>
      <c r="AN190">
        <v>33</v>
      </c>
      <c r="AO190">
        <v>190</v>
      </c>
      <c r="AP190">
        <v>60</v>
      </c>
      <c r="AQ190">
        <v>32</v>
      </c>
      <c r="AR190">
        <v>0</v>
      </c>
      <c r="AS190">
        <v>5</v>
      </c>
      <c r="AT190">
        <v>3</v>
      </c>
      <c r="AU190">
        <v>0</v>
      </c>
      <c r="AV190">
        <v>0</v>
      </c>
      <c r="AW190">
        <v>0</v>
      </c>
      <c r="AX190">
        <v>2</v>
      </c>
      <c r="AY190">
        <v>0</v>
      </c>
      <c r="AZ190">
        <v>1</v>
      </c>
      <c r="BA190">
        <v>0</v>
      </c>
    </row>
    <row r="191" spans="1:53" x14ac:dyDescent="0.3">
      <c r="A191">
        <v>186</v>
      </c>
      <c r="B191">
        <v>331900011615</v>
      </c>
      <c r="C191">
        <v>81.702127659574401</v>
      </c>
      <c r="D191">
        <v>1.7999999999999901</v>
      </c>
      <c r="E191">
        <v>0</v>
      </c>
      <c r="F191">
        <v>331900010000</v>
      </c>
      <c r="G191" t="s">
        <v>600</v>
      </c>
      <c r="H191" t="s">
        <v>617</v>
      </c>
      <c r="I191">
        <v>258</v>
      </c>
      <c r="J191">
        <v>70</v>
      </c>
      <c r="K191">
        <v>4</v>
      </c>
      <c r="L191">
        <v>4</v>
      </c>
      <c r="M191">
        <v>1</v>
      </c>
      <c r="N191">
        <v>66</v>
      </c>
      <c r="O191">
        <v>25</v>
      </c>
      <c r="P191">
        <v>6</v>
      </c>
      <c r="Q191">
        <v>1</v>
      </c>
      <c r="R191">
        <v>0</v>
      </c>
      <c r="S191">
        <v>21</v>
      </c>
      <c r="T191">
        <v>15</v>
      </c>
      <c r="U191">
        <v>85</v>
      </c>
      <c r="V191">
        <v>859</v>
      </c>
      <c r="W191">
        <v>75</v>
      </c>
      <c r="X191">
        <v>33190001</v>
      </c>
      <c r="Y191" t="s">
        <v>618</v>
      </c>
      <c r="Z191" t="s">
        <v>619</v>
      </c>
      <c r="AA191" t="s">
        <v>457</v>
      </c>
      <c r="AB191">
        <v>7186475204</v>
      </c>
      <c r="AC191" s="1" t="s">
        <v>78</v>
      </c>
      <c r="AD191">
        <v>63</v>
      </c>
      <c r="AE191">
        <v>0</v>
      </c>
      <c r="AF191">
        <v>0</v>
      </c>
      <c r="AG191">
        <v>6</v>
      </c>
      <c r="AH191">
        <v>10</v>
      </c>
      <c r="AI191">
        <v>1</v>
      </c>
      <c r="AJ191">
        <v>2</v>
      </c>
      <c r="AK191">
        <v>44</v>
      </c>
      <c r="AL191">
        <v>70</v>
      </c>
      <c r="AM191">
        <v>163</v>
      </c>
      <c r="AN191">
        <v>6</v>
      </c>
      <c r="AO191">
        <v>232</v>
      </c>
      <c r="AP191">
        <v>16</v>
      </c>
      <c r="AQ191">
        <v>7</v>
      </c>
      <c r="AR191">
        <v>67</v>
      </c>
      <c r="AS191">
        <v>17</v>
      </c>
      <c r="AT191">
        <v>9</v>
      </c>
      <c r="AU191">
        <v>0</v>
      </c>
      <c r="AV191">
        <v>0</v>
      </c>
      <c r="AW191">
        <v>0</v>
      </c>
      <c r="AX191">
        <v>6</v>
      </c>
      <c r="AY191">
        <v>0</v>
      </c>
      <c r="AZ191">
        <v>1</v>
      </c>
      <c r="BA191">
        <v>0</v>
      </c>
    </row>
    <row r="192" spans="1:53" x14ac:dyDescent="0.3">
      <c r="A192">
        <v>187</v>
      </c>
      <c r="B192">
        <v>331900011659</v>
      </c>
      <c r="C192">
        <v>81.523809523809504</v>
      </c>
      <c r="D192">
        <v>1.83</v>
      </c>
      <c r="E192">
        <v>0</v>
      </c>
      <c r="F192">
        <v>331900010000</v>
      </c>
      <c r="G192" t="s">
        <v>600</v>
      </c>
      <c r="H192" t="s">
        <v>620</v>
      </c>
      <c r="I192">
        <v>53</v>
      </c>
      <c r="J192">
        <v>85</v>
      </c>
      <c r="K192">
        <v>3</v>
      </c>
      <c r="L192">
        <v>22</v>
      </c>
      <c r="M192">
        <v>1</v>
      </c>
      <c r="N192">
        <v>16</v>
      </c>
      <c r="O192">
        <v>72</v>
      </c>
      <c r="P192">
        <v>6</v>
      </c>
      <c r="Q192">
        <v>4</v>
      </c>
      <c r="R192">
        <v>0</v>
      </c>
      <c r="S192">
        <v>16</v>
      </c>
      <c r="T192">
        <v>46</v>
      </c>
      <c r="U192">
        <v>54</v>
      </c>
      <c r="V192">
        <v>327</v>
      </c>
      <c r="W192">
        <v>88</v>
      </c>
      <c r="X192">
        <v>33190001</v>
      </c>
      <c r="Y192" t="s">
        <v>621</v>
      </c>
      <c r="Z192" t="s">
        <v>622</v>
      </c>
      <c r="AA192" t="s">
        <v>457</v>
      </c>
      <c r="AB192">
        <v>7186471672</v>
      </c>
      <c r="AC192" s="1" t="s">
        <v>78</v>
      </c>
      <c r="AD192">
        <v>26</v>
      </c>
      <c r="AE192">
        <v>0</v>
      </c>
      <c r="AF192">
        <v>0</v>
      </c>
      <c r="AG192">
        <v>2</v>
      </c>
      <c r="AH192">
        <v>8</v>
      </c>
      <c r="AI192">
        <v>3</v>
      </c>
      <c r="AJ192">
        <v>12</v>
      </c>
      <c r="AK192">
        <v>6</v>
      </c>
      <c r="AL192">
        <v>23</v>
      </c>
      <c r="AM192">
        <v>91</v>
      </c>
      <c r="AN192">
        <v>9</v>
      </c>
      <c r="AO192">
        <v>138</v>
      </c>
      <c r="AP192">
        <v>9</v>
      </c>
      <c r="AQ192">
        <v>7</v>
      </c>
      <c r="AR192">
        <v>40</v>
      </c>
      <c r="AS192">
        <v>27</v>
      </c>
      <c r="AT192">
        <v>3</v>
      </c>
      <c r="AU192">
        <v>0</v>
      </c>
      <c r="AV192">
        <v>0</v>
      </c>
      <c r="AW192">
        <v>0</v>
      </c>
      <c r="AX192">
        <v>3</v>
      </c>
      <c r="AY192">
        <v>0</v>
      </c>
      <c r="AZ192">
        <v>1</v>
      </c>
      <c r="BA192">
        <v>0</v>
      </c>
    </row>
    <row r="193" spans="1:53" x14ac:dyDescent="0.3">
      <c r="A193">
        <v>188</v>
      </c>
      <c r="B193">
        <v>332000010062</v>
      </c>
      <c r="C193">
        <v>87.190476190476105</v>
      </c>
      <c r="D193">
        <v>3.41</v>
      </c>
      <c r="E193">
        <v>1</v>
      </c>
      <c r="F193">
        <v>332000010000</v>
      </c>
      <c r="G193" t="s">
        <v>623</v>
      </c>
      <c r="H193" t="s">
        <v>624</v>
      </c>
      <c r="I193">
        <v>57</v>
      </c>
      <c r="J193">
        <v>86</v>
      </c>
      <c r="K193">
        <v>5</v>
      </c>
      <c r="L193">
        <v>27</v>
      </c>
      <c r="M193">
        <v>0</v>
      </c>
      <c r="N193">
        <v>26</v>
      </c>
      <c r="O193">
        <v>32</v>
      </c>
      <c r="P193">
        <v>30</v>
      </c>
      <c r="Q193">
        <v>13</v>
      </c>
      <c r="R193">
        <v>0</v>
      </c>
      <c r="S193">
        <v>18</v>
      </c>
      <c r="T193">
        <v>48</v>
      </c>
      <c r="U193">
        <v>52</v>
      </c>
      <c r="V193">
        <v>1174</v>
      </c>
      <c r="W193">
        <v>91</v>
      </c>
      <c r="X193">
        <v>33200001</v>
      </c>
      <c r="Y193" t="s">
        <v>625</v>
      </c>
      <c r="Z193" t="s">
        <v>626</v>
      </c>
      <c r="AA193" t="s">
        <v>457</v>
      </c>
      <c r="AB193">
        <v>7189415450</v>
      </c>
      <c r="AC193" s="1" t="s">
        <v>61</v>
      </c>
      <c r="AD193">
        <v>93</v>
      </c>
      <c r="AE193">
        <v>2</v>
      </c>
      <c r="AF193">
        <v>2</v>
      </c>
      <c r="AG193">
        <v>4</v>
      </c>
      <c r="AH193">
        <v>4</v>
      </c>
      <c r="AI193">
        <v>7</v>
      </c>
      <c r="AJ193">
        <v>8</v>
      </c>
      <c r="AK193">
        <v>45</v>
      </c>
      <c r="AL193">
        <v>48</v>
      </c>
      <c r="AM193">
        <v>225</v>
      </c>
      <c r="AN193">
        <v>7</v>
      </c>
      <c r="AO193">
        <v>318</v>
      </c>
      <c r="AP193">
        <v>17</v>
      </c>
      <c r="AQ193">
        <v>5</v>
      </c>
      <c r="AR193">
        <v>0</v>
      </c>
      <c r="AS193">
        <v>2</v>
      </c>
      <c r="AT193">
        <v>9</v>
      </c>
      <c r="AU193">
        <v>1</v>
      </c>
      <c r="AV193">
        <v>0</v>
      </c>
      <c r="AW193">
        <v>0</v>
      </c>
      <c r="AX193">
        <v>4</v>
      </c>
      <c r="AY193">
        <v>0</v>
      </c>
      <c r="AZ193">
        <v>1</v>
      </c>
      <c r="BA193">
        <v>0</v>
      </c>
    </row>
    <row r="194" spans="1:53" x14ac:dyDescent="0.3">
      <c r="A194">
        <v>189</v>
      </c>
      <c r="B194">
        <v>332000010104</v>
      </c>
      <c r="C194">
        <v>85.245614035087698</v>
      </c>
      <c r="D194">
        <v>3.44</v>
      </c>
      <c r="E194">
        <v>1</v>
      </c>
      <c r="F194">
        <v>332000010000</v>
      </c>
      <c r="G194" t="s">
        <v>623</v>
      </c>
      <c r="H194" t="s">
        <v>627</v>
      </c>
      <c r="I194">
        <v>60</v>
      </c>
      <c r="J194">
        <v>57</v>
      </c>
      <c r="K194">
        <v>10</v>
      </c>
      <c r="L194">
        <v>10</v>
      </c>
      <c r="M194">
        <v>0</v>
      </c>
      <c r="N194">
        <v>4</v>
      </c>
      <c r="O194">
        <v>27</v>
      </c>
      <c r="P194">
        <v>19</v>
      </c>
      <c r="Q194">
        <v>49</v>
      </c>
      <c r="R194">
        <v>2</v>
      </c>
      <c r="S194">
        <v>14</v>
      </c>
      <c r="T194">
        <v>47</v>
      </c>
      <c r="U194">
        <v>53</v>
      </c>
      <c r="V194">
        <v>787</v>
      </c>
      <c r="W194">
        <v>67</v>
      </c>
      <c r="X194">
        <v>33200001</v>
      </c>
      <c r="Y194" t="s">
        <v>628</v>
      </c>
      <c r="Z194" t="s">
        <v>629</v>
      </c>
      <c r="AA194" t="s">
        <v>457</v>
      </c>
      <c r="AB194">
        <v>7188364630</v>
      </c>
      <c r="AC194" s="1" t="s">
        <v>181</v>
      </c>
      <c r="AD194">
        <v>70</v>
      </c>
      <c r="AE194">
        <v>0</v>
      </c>
      <c r="AF194">
        <v>0</v>
      </c>
      <c r="AG194">
        <v>4</v>
      </c>
      <c r="AH194">
        <v>6</v>
      </c>
      <c r="AI194">
        <v>4</v>
      </c>
      <c r="AJ194">
        <v>6</v>
      </c>
      <c r="AK194">
        <v>32</v>
      </c>
      <c r="AL194">
        <v>46</v>
      </c>
      <c r="AM194">
        <v>276</v>
      </c>
      <c r="AN194">
        <v>5</v>
      </c>
      <c r="AO194">
        <v>378</v>
      </c>
      <c r="AP194">
        <v>26</v>
      </c>
      <c r="AQ194">
        <v>7</v>
      </c>
      <c r="AR194">
        <v>0</v>
      </c>
      <c r="AS194">
        <v>9</v>
      </c>
      <c r="AT194">
        <v>8</v>
      </c>
      <c r="AU194">
        <v>0</v>
      </c>
      <c r="AV194">
        <v>0</v>
      </c>
      <c r="AW194">
        <v>0</v>
      </c>
      <c r="AX194">
        <v>3</v>
      </c>
      <c r="AY194">
        <v>0</v>
      </c>
      <c r="AZ194">
        <v>1</v>
      </c>
      <c r="BA194">
        <v>0</v>
      </c>
    </row>
    <row r="195" spans="1:53" x14ac:dyDescent="0.3">
      <c r="A195">
        <v>190</v>
      </c>
      <c r="B195">
        <v>332000010163</v>
      </c>
      <c r="C195">
        <v>91.8536585365853</v>
      </c>
      <c r="D195">
        <v>3.96</v>
      </c>
      <c r="E195">
        <v>1</v>
      </c>
      <c r="F195">
        <v>332000010000</v>
      </c>
      <c r="G195" t="s">
        <v>623</v>
      </c>
      <c r="H195" t="s">
        <v>630</v>
      </c>
      <c r="I195">
        <v>24</v>
      </c>
      <c r="J195">
        <v>79</v>
      </c>
      <c r="K195">
        <v>7</v>
      </c>
      <c r="L195">
        <v>18</v>
      </c>
      <c r="M195">
        <v>0</v>
      </c>
      <c r="N195">
        <v>1</v>
      </c>
      <c r="O195">
        <v>30</v>
      </c>
      <c r="P195">
        <v>29</v>
      </c>
      <c r="Q195">
        <v>39</v>
      </c>
      <c r="R195">
        <v>0</v>
      </c>
      <c r="S195">
        <v>24</v>
      </c>
      <c r="T195">
        <v>45</v>
      </c>
      <c r="U195">
        <v>55</v>
      </c>
      <c r="V195">
        <v>535</v>
      </c>
      <c r="W195">
        <v>86</v>
      </c>
      <c r="X195">
        <v>33200001</v>
      </c>
      <c r="Y195" t="s">
        <v>631</v>
      </c>
      <c r="Z195" t="s">
        <v>632</v>
      </c>
      <c r="AA195" t="s">
        <v>457</v>
      </c>
      <c r="AB195">
        <v>7182369003</v>
      </c>
      <c r="AC195" s="1" t="s">
        <v>633</v>
      </c>
      <c r="AD195">
        <v>44</v>
      </c>
      <c r="AE195">
        <v>0</v>
      </c>
      <c r="AF195">
        <v>0</v>
      </c>
      <c r="AG195">
        <v>1</v>
      </c>
      <c r="AH195">
        <v>2</v>
      </c>
      <c r="AI195">
        <v>1</v>
      </c>
      <c r="AJ195">
        <v>2</v>
      </c>
      <c r="AK195">
        <v>32</v>
      </c>
      <c r="AL195">
        <v>73</v>
      </c>
      <c r="AM195">
        <v>72</v>
      </c>
      <c r="AN195">
        <v>4</v>
      </c>
      <c r="AO195">
        <v>99</v>
      </c>
      <c r="AP195">
        <v>3</v>
      </c>
      <c r="AQ195">
        <v>3</v>
      </c>
      <c r="AR195">
        <v>0</v>
      </c>
      <c r="AS195">
        <v>9</v>
      </c>
      <c r="AT195">
        <v>8</v>
      </c>
      <c r="AU195">
        <v>0</v>
      </c>
      <c r="AV195">
        <v>0</v>
      </c>
      <c r="AW195">
        <v>0</v>
      </c>
      <c r="AX195">
        <v>1</v>
      </c>
      <c r="AY195">
        <v>0</v>
      </c>
      <c r="AZ195">
        <v>1</v>
      </c>
      <c r="BA195">
        <v>0</v>
      </c>
    </row>
    <row r="196" spans="1:53" x14ac:dyDescent="0.3">
      <c r="A196">
        <v>191</v>
      </c>
      <c r="B196">
        <v>332000010180</v>
      </c>
      <c r="C196">
        <v>87.0625</v>
      </c>
      <c r="D196">
        <v>3.79</v>
      </c>
      <c r="E196">
        <v>1</v>
      </c>
      <c r="F196">
        <v>332000010000</v>
      </c>
      <c r="G196" t="s">
        <v>623</v>
      </c>
      <c r="H196" t="s">
        <v>634</v>
      </c>
      <c r="I196">
        <v>29</v>
      </c>
      <c r="J196">
        <v>79</v>
      </c>
      <c r="K196">
        <v>8</v>
      </c>
      <c r="L196">
        <v>24</v>
      </c>
      <c r="M196">
        <v>0</v>
      </c>
      <c r="N196">
        <v>1</v>
      </c>
      <c r="O196">
        <v>22</v>
      </c>
      <c r="P196">
        <v>43</v>
      </c>
      <c r="Q196">
        <v>32</v>
      </c>
      <c r="R196">
        <v>1</v>
      </c>
      <c r="S196">
        <v>16</v>
      </c>
      <c r="T196">
        <v>44</v>
      </c>
      <c r="U196">
        <v>56</v>
      </c>
      <c r="V196">
        <v>944</v>
      </c>
      <c r="W196">
        <v>86</v>
      </c>
      <c r="X196">
        <v>33200001</v>
      </c>
      <c r="Y196" t="s">
        <v>635</v>
      </c>
      <c r="Z196" t="s">
        <v>636</v>
      </c>
      <c r="AA196" t="s">
        <v>457</v>
      </c>
      <c r="AB196">
        <v>7188518070</v>
      </c>
      <c r="AC196" s="1" t="s">
        <v>57</v>
      </c>
      <c r="AD196">
        <v>86</v>
      </c>
      <c r="AE196">
        <v>0</v>
      </c>
      <c r="AF196">
        <v>0</v>
      </c>
      <c r="AG196">
        <v>8</v>
      </c>
      <c r="AH196">
        <v>9</v>
      </c>
      <c r="AI196">
        <v>6</v>
      </c>
      <c r="AJ196">
        <v>7</v>
      </c>
      <c r="AK196">
        <v>47</v>
      </c>
      <c r="AL196">
        <v>55</v>
      </c>
      <c r="AM196">
        <v>242</v>
      </c>
      <c r="AN196">
        <v>10</v>
      </c>
      <c r="AO196">
        <v>344</v>
      </c>
      <c r="AP196">
        <v>34</v>
      </c>
      <c r="AQ196">
        <v>10</v>
      </c>
      <c r="AR196">
        <v>0</v>
      </c>
      <c r="AS196">
        <v>13</v>
      </c>
      <c r="AT196">
        <v>9</v>
      </c>
      <c r="AU196">
        <v>0</v>
      </c>
      <c r="AV196">
        <v>0</v>
      </c>
      <c r="AW196">
        <v>0</v>
      </c>
      <c r="AX196">
        <v>4</v>
      </c>
      <c r="AY196">
        <v>0</v>
      </c>
      <c r="AZ196">
        <v>1</v>
      </c>
      <c r="BA196">
        <v>0</v>
      </c>
    </row>
    <row r="197" spans="1:53" x14ac:dyDescent="0.3">
      <c r="A197">
        <v>192</v>
      </c>
      <c r="B197">
        <v>332000010192</v>
      </c>
      <c r="C197">
        <v>86.28125</v>
      </c>
      <c r="D197">
        <v>3.24</v>
      </c>
      <c r="E197">
        <v>1</v>
      </c>
      <c r="F197">
        <v>332000010000</v>
      </c>
      <c r="G197" t="s">
        <v>623</v>
      </c>
      <c r="H197" t="s">
        <v>637</v>
      </c>
      <c r="I197">
        <v>17</v>
      </c>
      <c r="J197">
        <v>70</v>
      </c>
      <c r="K197">
        <v>1</v>
      </c>
      <c r="L197">
        <v>31</v>
      </c>
      <c r="M197">
        <v>0</v>
      </c>
      <c r="N197">
        <v>3</v>
      </c>
      <c r="O197">
        <v>50</v>
      </c>
      <c r="P197">
        <v>22</v>
      </c>
      <c r="Q197">
        <v>24</v>
      </c>
      <c r="R197">
        <v>0</v>
      </c>
      <c r="S197">
        <v>24</v>
      </c>
      <c r="T197">
        <v>47</v>
      </c>
      <c r="U197">
        <v>53</v>
      </c>
      <c r="V197">
        <v>403</v>
      </c>
      <c r="W197">
        <v>70</v>
      </c>
      <c r="X197">
        <v>33200001</v>
      </c>
      <c r="Y197" t="s">
        <v>638</v>
      </c>
      <c r="Z197" t="s">
        <v>639</v>
      </c>
      <c r="AA197" t="s">
        <v>457</v>
      </c>
      <c r="AB197">
        <v>7186333061</v>
      </c>
      <c r="AC197" s="1" t="s">
        <v>57</v>
      </c>
      <c r="AD197">
        <v>56</v>
      </c>
      <c r="AE197">
        <v>1</v>
      </c>
      <c r="AF197">
        <v>2</v>
      </c>
      <c r="AG197">
        <v>2</v>
      </c>
      <c r="AH197">
        <v>4</v>
      </c>
      <c r="AI197">
        <v>5</v>
      </c>
      <c r="AJ197">
        <v>9</v>
      </c>
      <c r="AK197">
        <v>34</v>
      </c>
      <c r="AL197">
        <v>61</v>
      </c>
      <c r="AM197">
        <v>93</v>
      </c>
      <c r="AN197">
        <v>1</v>
      </c>
      <c r="AO197">
        <v>153</v>
      </c>
      <c r="AP197">
        <v>3</v>
      </c>
      <c r="AQ197">
        <v>2</v>
      </c>
      <c r="AR197">
        <v>40</v>
      </c>
      <c r="AS197">
        <v>18</v>
      </c>
      <c r="AT197">
        <v>7</v>
      </c>
      <c r="AU197">
        <v>0</v>
      </c>
      <c r="AV197">
        <v>0</v>
      </c>
      <c r="AW197">
        <v>0</v>
      </c>
      <c r="AX197">
        <v>1</v>
      </c>
      <c r="AY197">
        <v>0</v>
      </c>
      <c r="AZ197">
        <v>1</v>
      </c>
      <c r="BA197">
        <v>0</v>
      </c>
    </row>
    <row r="198" spans="1:53" x14ac:dyDescent="0.3">
      <c r="A198">
        <v>193</v>
      </c>
      <c r="B198">
        <v>332000010201</v>
      </c>
      <c r="C198">
        <v>86.782051282051199</v>
      </c>
      <c r="D198">
        <v>3.91</v>
      </c>
      <c r="E198">
        <v>1</v>
      </c>
      <c r="F198">
        <v>332000010000</v>
      </c>
      <c r="G198" t="s">
        <v>623</v>
      </c>
      <c r="H198" t="s">
        <v>640</v>
      </c>
      <c r="I198">
        <v>235</v>
      </c>
      <c r="J198">
        <v>63</v>
      </c>
      <c r="K198">
        <v>12</v>
      </c>
      <c r="L198">
        <v>9</v>
      </c>
      <c r="M198">
        <v>0</v>
      </c>
      <c r="N198">
        <v>1</v>
      </c>
      <c r="O198">
        <v>13</v>
      </c>
      <c r="P198">
        <v>46</v>
      </c>
      <c r="Q198">
        <v>39</v>
      </c>
      <c r="R198">
        <v>0</v>
      </c>
      <c r="S198">
        <v>12</v>
      </c>
      <c r="T198">
        <v>48</v>
      </c>
      <c r="U198">
        <v>52</v>
      </c>
      <c r="V198">
        <v>1075</v>
      </c>
      <c r="W198">
        <v>75</v>
      </c>
      <c r="X198">
        <v>33200001</v>
      </c>
      <c r="Y198" t="s">
        <v>641</v>
      </c>
      <c r="Z198" t="s">
        <v>642</v>
      </c>
      <c r="AA198" t="s">
        <v>457</v>
      </c>
      <c r="AB198">
        <v>7188339363</v>
      </c>
      <c r="AC198" s="1" t="s">
        <v>155</v>
      </c>
      <c r="AD198">
        <v>84</v>
      </c>
      <c r="AE198">
        <v>0</v>
      </c>
      <c r="AF198">
        <v>0</v>
      </c>
      <c r="AG198">
        <v>1</v>
      </c>
      <c r="AH198">
        <v>1</v>
      </c>
      <c r="AI198">
        <v>3</v>
      </c>
      <c r="AJ198">
        <v>4</v>
      </c>
      <c r="AK198">
        <v>60</v>
      </c>
      <c r="AL198">
        <v>71</v>
      </c>
      <c r="AM198">
        <v>254</v>
      </c>
      <c r="AN198">
        <v>2</v>
      </c>
      <c r="AO198">
        <v>336</v>
      </c>
      <c r="AP198">
        <v>6</v>
      </c>
      <c r="AQ198">
        <v>2</v>
      </c>
      <c r="AR198">
        <v>0</v>
      </c>
      <c r="AS198">
        <v>6</v>
      </c>
      <c r="AT198">
        <v>8</v>
      </c>
      <c r="AU198">
        <v>0</v>
      </c>
      <c r="AV198">
        <v>0</v>
      </c>
      <c r="AW198">
        <v>0</v>
      </c>
      <c r="AX198">
        <v>3</v>
      </c>
      <c r="AY198">
        <v>0</v>
      </c>
      <c r="AZ198">
        <v>1</v>
      </c>
      <c r="BA198">
        <v>0</v>
      </c>
    </row>
    <row r="199" spans="1:53" x14ac:dyDescent="0.3">
      <c r="A199">
        <v>194</v>
      </c>
      <c r="B199">
        <v>332000010220</v>
      </c>
      <c r="C199">
        <v>85.525641025640994</v>
      </c>
      <c r="D199">
        <v>3.47</v>
      </c>
      <c r="E199">
        <v>1</v>
      </c>
      <c r="F199">
        <v>332000010000</v>
      </c>
      <c r="G199" t="s">
        <v>623</v>
      </c>
      <c r="H199" t="s">
        <v>643</v>
      </c>
      <c r="I199">
        <v>140</v>
      </c>
      <c r="J199">
        <v>77</v>
      </c>
      <c r="K199">
        <v>0</v>
      </c>
      <c r="L199">
        <v>38</v>
      </c>
      <c r="M199">
        <v>0</v>
      </c>
      <c r="N199">
        <v>2</v>
      </c>
      <c r="O199">
        <v>45</v>
      </c>
      <c r="P199">
        <v>47</v>
      </c>
      <c r="Q199">
        <v>7</v>
      </c>
      <c r="R199">
        <v>0</v>
      </c>
      <c r="S199">
        <v>15</v>
      </c>
      <c r="T199">
        <v>45</v>
      </c>
      <c r="U199">
        <v>55</v>
      </c>
      <c r="V199">
        <v>1075</v>
      </c>
      <c r="W199">
        <v>77</v>
      </c>
      <c r="X199">
        <v>33200001</v>
      </c>
      <c r="Y199" t="s">
        <v>644</v>
      </c>
      <c r="Z199" t="s">
        <v>645</v>
      </c>
      <c r="AA199" t="s">
        <v>457</v>
      </c>
      <c r="AB199">
        <v>7186338200</v>
      </c>
      <c r="AC199" s="1" t="s">
        <v>155</v>
      </c>
      <c r="AD199">
        <v>99</v>
      </c>
      <c r="AE199">
        <v>0</v>
      </c>
      <c r="AF199">
        <v>0</v>
      </c>
      <c r="AG199">
        <v>7</v>
      </c>
      <c r="AH199">
        <v>7</v>
      </c>
      <c r="AI199">
        <v>15</v>
      </c>
      <c r="AJ199">
        <v>15</v>
      </c>
      <c r="AK199">
        <v>40</v>
      </c>
      <c r="AL199">
        <v>40</v>
      </c>
      <c r="AM199">
        <v>261</v>
      </c>
      <c r="AN199">
        <v>10</v>
      </c>
      <c r="AO199">
        <v>384</v>
      </c>
      <c r="AP199">
        <v>29</v>
      </c>
      <c r="AQ199">
        <v>8</v>
      </c>
      <c r="AR199">
        <v>7</v>
      </c>
      <c r="AS199">
        <v>8</v>
      </c>
      <c r="AT199">
        <v>8</v>
      </c>
      <c r="AU199">
        <v>0</v>
      </c>
      <c r="AV199">
        <v>0</v>
      </c>
      <c r="AW199">
        <v>0</v>
      </c>
      <c r="AX199">
        <v>3</v>
      </c>
      <c r="AY199">
        <v>0</v>
      </c>
      <c r="AZ199">
        <v>1</v>
      </c>
      <c r="BA199">
        <v>0</v>
      </c>
    </row>
    <row r="200" spans="1:53" x14ac:dyDescent="0.3">
      <c r="A200">
        <v>195</v>
      </c>
      <c r="B200">
        <v>332000010223</v>
      </c>
      <c r="C200">
        <v>85.936507936507894</v>
      </c>
      <c r="D200">
        <v>3.48</v>
      </c>
      <c r="E200">
        <v>1</v>
      </c>
      <c r="F200">
        <v>332000010000</v>
      </c>
      <c r="G200" t="s">
        <v>623</v>
      </c>
      <c r="H200" t="s">
        <v>646</v>
      </c>
      <c r="I200">
        <v>57</v>
      </c>
      <c r="J200">
        <v>91</v>
      </c>
      <c r="K200">
        <v>3</v>
      </c>
      <c r="L200">
        <v>37</v>
      </c>
      <c r="M200">
        <v>0</v>
      </c>
      <c r="N200">
        <v>8</v>
      </c>
      <c r="O200">
        <v>28</v>
      </c>
      <c r="P200">
        <v>54</v>
      </c>
      <c r="Q200">
        <v>10</v>
      </c>
      <c r="R200">
        <v>0</v>
      </c>
      <c r="S200">
        <v>15</v>
      </c>
      <c r="T200">
        <v>49</v>
      </c>
      <c r="U200">
        <v>51</v>
      </c>
      <c r="V200">
        <v>886</v>
      </c>
      <c r="W200">
        <v>94</v>
      </c>
      <c r="X200">
        <v>33200001</v>
      </c>
      <c r="Y200" t="s">
        <v>647</v>
      </c>
      <c r="Z200" t="s">
        <v>648</v>
      </c>
      <c r="AA200" t="s">
        <v>457</v>
      </c>
      <c r="AB200">
        <v>7184380155</v>
      </c>
      <c r="AC200" s="1" t="s">
        <v>61</v>
      </c>
      <c r="AD200">
        <v>64</v>
      </c>
      <c r="AE200">
        <v>0</v>
      </c>
      <c r="AF200">
        <v>0</v>
      </c>
      <c r="AG200">
        <v>14</v>
      </c>
      <c r="AH200">
        <v>22</v>
      </c>
      <c r="AI200">
        <v>7</v>
      </c>
      <c r="AJ200">
        <v>11</v>
      </c>
      <c r="AK200">
        <v>37</v>
      </c>
      <c r="AL200">
        <v>58</v>
      </c>
      <c r="AM200">
        <v>168</v>
      </c>
      <c r="AN200">
        <v>18</v>
      </c>
      <c r="AO200">
        <v>236</v>
      </c>
      <c r="AP200">
        <v>46</v>
      </c>
      <c r="AQ200">
        <v>19</v>
      </c>
      <c r="AR200">
        <v>0</v>
      </c>
      <c r="AS200">
        <v>11</v>
      </c>
      <c r="AT200">
        <v>5</v>
      </c>
      <c r="AU200">
        <v>0</v>
      </c>
      <c r="AV200">
        <v>0</v>
      </c>
      <c r="AW200">
        <v>0</v>
      </c>
      <c r="AX200">
        <v>2</v>
      </c>
      <c r="AY200">
        <v>0</v>
      </c>
      <c r="AZ200">
        <v>1</v>
      </c>
      <c r="BA200">
        <v>0</v>
      </c>
    </row>
    <row r="201" spans="1:53" x14ac:dyDescent="0.3">
      <c r="A201">
        <v>196</v>
      </c>
      <c r="B201">
        <v>332000010227</v>
      </c>
      <c r="C201">
        <v>86.341772151898695</v>
      </c>
      <c r="D201">
        <v>3.98</v>
      </c>
      <c r="E201">
        <v>1</v>
      </c>
      <c r="F201">
        <v>332000010000</v>
      </c>
      <c r="G201" t="s">
        <v>623</v>
      </c>
      <c r="H201" t="s">
        <v>649</v>
      </c>
      <c r="I201">
        <v>88</v>
      </c>
      <c r="J201">
        <v>84</v>
      </c>
      <c r="K201">
        <v>8</v>
      </c>
      <c r="L201">
        <v>30</v>
      </c>
      <c r="M201">
        <v>0</v>
      </c>
      <c r="N201">
        <v>1</v>
      </c>
      <c r="O201">
        <v>26</v>
      </c>
      <c r="P201">
        <v>58</v>
      </c>
      <c r="Q201">
        <v>15</v>
      </c>
      <c r="R201">
        <v>0</v>
      </c>
      <c r="S201">
        <v>15</v>
      </c>
      <c r="T201">
        <v>47</v>
      </c>
      <c r="U201">
        <v>53</v>
      </c>
      <c r="V201">
        <v>1201</v>
      </c>
      <c r="W201">
        <v>92</v>
      </c>
      <c r="X201">
        <v>33200001</v>
      </c>
      <c r="Y201" t="s">
        <v>650</v>
      </c>
      <c r="Z201" t="s">
        <v>651</v>
      </c>
      <c r="AA201" t="s">
        <v>457</v>
      </c>
      <c r="AB201">
        <v>7182568218</v>
      </c>
      <c r="AC201" s="1" t="s">
        <v>61</v>
      </c>
      <c r="AD201">
        <v>89</v>
      </c>
      <c r="AE201">
        <v>1</v>
      </c>
      <c r="AF201">
        <v>1</v>
      </c>
      <c r="AG201">
        <v>7</v>
      </c>
      <c r="AH201">
        <v>8</v>
      </c>
      <c r="AI201">
        <v>6</v>
      </c>
      <c r="AJ201">
        <v>7</v>
      </c>
      <c r="AK201">
        <v>54</v>
      </c>
      <c r="AL201">
        <v>61</v>
      </c>
      <c r="AM201">
        <v>234</v>
      </c>
      <c r="AN201">
        <v>5</v>
      </c>
      <c r="AO201">
        <v>344</v>
      </c>
      <c r="AP201">
        <v>19</v>
      </c>
      <c r="AQ201">
        <v>6</v>
      </c>
      <c r="AR201">
        <v>20</v>
      </c>
      <c r="AS201">
        <v>16</v>
      </c>
      <c r="AT201">
        <v>10</v>
      </c>
      <c r="AU201">
        <v>0</v>
      </c>
      <c r="AV201">
        <v>0</v>
      </c>
      <c r="AW201">
        <v>0</v>
      </c>
      <c r="AX201">
        <v>4</v>
      </c>
      <c r="AY201">
        <v>0</v>
      </c>
      <c r="AZ201">
        <v>1</v>
      </c>
      <c r="BA201">
        <v>0</v>
      </c>
    </row>
    <row r="202" spans="1:53" x14ac:dyDescent="0.3">
      <c r="A202">
        <v>197</v>
      </c>
      <c r="B202">
        <v>332000010229</v>
      </c>
      <c r="C202">
        <v>86.25</v>
      </c>
      <c r="D202">
        <v>3.46</v>
      </c>
      <c r="E202">
        <v>1</v>
      </c>
      <c r="F202">
        <v>332000010000</v>
      </c>
      <c r="G202" t="s">
        <v>623</v>
      </c>
      <c r="H202" t="s">
        <v>652</v>
      </c>
      <c r="I202">
        <v>32</v>
      </c>
      <c r="J202">
        <v>45</v>
      </c>
      <c r="K202">
        <v>10</v>
      </c>
      <c r="L202">
        <v>9</v>
      </c>
      <c r="M202">
        <v>0</v>
      </c>
      <c r="N202">
        <v>1</v>
      </c>
      <c r="O202">
        <v>11</v>
      </c>
      <c r="P202">
        <v>51</v>
      </c>
      <c r="Q202">
        <v>36</v>
      </c>
      <c r="R202">
        <v>1</v>
      </c>
      <c r="S202">
        <v>14</v>
      </c>
      <c r="T202">
        <v>49</v>
      </c>
      <c r="U202">
        <v>51</v>
      </c>
      <c r="V202">
        <v>610</v>
      </c>
      <c r="W202">
        <v>55</v>
      </c>
      <c r="X202">
        <v>33200001</v>
      </c>
      <c r="Y202" t="s">
        <v>653</v>
      </c>
      <c r="Z202" t="s">
        <v>654</v>
      </c>
      <c r="AA202" t="s">
        <v>457</v>
      </c>
      <c r="AB202">
        <v>7182365447</v>
      </c>
      <c r="AC202" s="1" t="s">
        <v>85</v>
      </c>
      <c r="AD202">
        <v>66</v>
      </c>
      <c r="AE202">
        <v>0</v>
      </c>
      <c r="AF202">
        <v>0</v>
      </c>
      <c r="AG202">
        <v>0</v>
      </c>
      <c r="AH202">
        <v>0</v>
      </c>
      <c r="AI202">
        <v>1</v>
      </c>
      <c r="AJ202">
        <v>2</v>
      </c>
      <c r="AK202">
        <v>32</v>
      </c>
      <c r="AL202">
        <v>48</v>
      </c>
      <c r="AM202">
        <v>177</v>
      </c>
      <c r="AN202">
        <v>0</v>
      </c>
      <c r="AO202">
        <v>203</v>
      </c>
      <c r="AP202">
        <v>0</v>
      </c>
      <c r="AQ202">
        <v>0</v>
      </c>
      <c r="AR202">
        <v>20</v>
      </c>
      <c r="AS202">
        <v>13</v>
      </c>
      <c r="AT202">
        <v>4</v>
      </c>
      <c r="AU202">
        <v>1</v>
      </c>
      <c r="AV202">
        <v>0</v>
      </c>
      <c r="AW202">
        <v>0</v>
      </c>
      <c r="AX202">
        <v>1</v>
      </c>
      <c r="AY202">
        <v>1</v>
      </c>
      <c r="AZ202">
        <v>1</v>
      </c>
      <c r="BA202">
        <v>0</v>
      </c>
    </row>
    <row r="203" spans="1:53" x14ac:dyDescent="0.3">
      <c r="A203">
        <v>198</v>
      </c>
      <c r="B203">
        <v>332000010259</v>
      </c>
      <c r="C203">
        <v>91.268292682926798</v>
      </c>
      <c r="D203">
        <v>3.95</v>
      </c>
      <c r="E203">
        <v>1</v>
      </c>
      <c r="F203">
        <v>332000010000</v>
      </c>
      <c r="G203" t="s">
        <v>623</v>
      </c>
      <c r="H203" t="s">
        <v>655</v>
      </c>
      <c r="I203">
        <v>137</v>
      </c>
      <c r="J203">
        <v>74</v>
      </c>
      <c r="K203">
        <v>7</v>
      </c>
      <c r="L203">
        <v>15</v>
      </c>
      <c r="M203">
        <v>0</v>
      </c>
      <c r="N203">
        <v>2</v>
      </c>
      <c r="O203">
        <v>27</v>
      </c>
      <c r="P203">
        <v>39</v>
      </c>
      <c r="Q203">
        <v>32</v>
      </c>
      <c r="R203">
        <v>0</v>
      </c>
      <c r="S203">
        <v>13</v>
      </c>
      <c r="T203">
        <v>47</v>
      </c>
      <c r="U203">
        <v>53</v>
      </c>
      <c r="V203">
        <v>1154</v>
      </c>
      <c r="W203">
        <v>81</v>
      </c>
      <c r="X203">
        <v>33200001</v>
      </c>
      <c r="Y203" t="s">
        <v>656</v>
      </c>
      <c r="Z203" t="s">
        <v>657</v>
      </c>
      <c r="AA203" t="s">
        <v>457</v>
      </c>
      <c r="AB203">
        <v>7188331000</v>
      </c>
      <c r="AC203" s="1" t="s">
        <v>155</v>
      </c>
      <c r="AD203">
        <v>82</v>
      </c>
      <c r="AE203">
        <v>0</v>
      </c>
      <c r="AF203">
        <v>0</v>
      </c>
      <c r="AG203">
        <v>6</v>
      </c>
      <c r="AH203">
        <v>7</v>
      </c>
      <c r="AI203">
        <v>5</v>
      </c>
      <c r="AJ203">
        <v>6</v>
      </c>
      <c r="AK203">
        <v>36</v>
      </c>
      <c r="AL203">
        <v>44</v>
      </c>
      <c r="AM203">
        <v>312</v>
      </c>
      <c r="AN203">
        <v>8</v>
      </c>
      <c r="AO203">
        <v>373</v>
      </c>
      <c r="AP203">
        <v>28</v>
      </c>
      <c r="AQ203">
        <v>8</v>
      </c>
      <c r="AR203">
        <v>10</v>
      </c>
      <c r="AS203">
        <v>16</v>
      </c>
      <c r="AT203">
        <v>7</v>
      </c>
      <c r="AU203">
        <v>0</v>
      </c>
      <c r="AV203">
        <v>0</v>
      </c>
      <c r="AW203">
        <v>0</v>
      </c>
      <c r="AX203">
        <v>5</v>
      </c>
      <c r="AY203">
        <v>0</v>
      </c>
      <c r="AZ203">
        <v>1</v>
      </c>
      <c r="BA203">
        <v>0</v>
      </c>
    </row>
    <row r="204" spans="1:53" x14ac:dyDescent="0.3">
      <c r="A204">
        <v>199</v>
      </c>
      <c r="B204">
        <v>332000011445</v>
      </c>
      <c r="C204">
        <v>85.255319148936096</v>
      </c>
      <c r="D204">
        <v>3.18</v>
      </c>
      <c r="E204">
        <v>1</v>
      </c>
      <c r="F204">
        <v>332000010000</v>
      </c>
      <c r="G204" t="s">
        <v>623</v>
      </c>
      <c r="H204" t="s">
        <v>658</v>
      </c>
      <c r="I204">
        <v>391</v>
      </c>
      <c r="J204">
        <v>71</v>
      </c>
      <c r="K204">
        <v>6</v>
      </c>
      <c r="L204">
        <v>21</v>
      </c>
      <c r="M204">
        <v>0</v>
      </c>
      <c r="N204">
        <v>4</v>
      </c>
      <c r="O204">
        <v>29</v>
      </c>
      <c r="P204">
        <v>38</v>
      </c>
      <c r="Q204">
        <v>28</v>
      </c>
      <c r="R204">
        <v>0</v>
      </c>
      <c r="S204">
        <v>17</v>
      </c>
      <c r="T204">
        <v>42</v>
      </c>
      <c r="U204">
        <v>58</v>
      </c>
      <c r="V204">
        <v>2532</v>
      </c>
      <c r="W204">
        <v>77</v>
      </c>
      <c r="X204">
        <v>33200001</v>
      </c>
      <c r="Y204" t="s">
        <v>659</v>
      </c>
      <c r="Z204" t="s">
        <v>660</v>
      </c>
      <c r="AA204" t="s">
        <v>457</v>
      </c>
      <c r="AB204">
        <v>7182322500</v>
      </c>
      <c r="AC204" s="1" t="s">
        <v>78</v>
      </c>
      <c r="AD204">
        <v>170</v>
      </c>
      <c r="AE204">
        <v>0</v>
      </c>
      <c r="AF204">
        <v>0</v>
      </c>
      <c r="AG204">
        <v>27</v>
      </c>
      <c r="AH204">
        <v>16</v>
      </c>
      <c r="AI204">
        <v>12</v>
      </c>
      <c r="AJ204">
        <v>7</v>
      </c>
      <c r="AK204">
        <v>99</v>
      </c>
      <c r="AL204">
        <v>58</v>
      </c>
      <c r="AM204">
        <v>516</v>
      </c>
      <c r="AN204">
        <v>11</v>
      </c>
      <c r="AO204">
        <v>775</v>
      </c>
      <c r="AP204">
        <v>97</v>
      </c>
      <c r="AQ204">
        <v>13</v>
      </c>
      <c r="AR204">
        <v>20</v>
      </c>
      <c r="AS204">
        <v>10</v>
      </c>
      <c r="AT204">
        <v>22</v>
      </c>
      <c r="AU204">
        <v>0</v>
      </c>
      <c r="AV204">
        <v>0</v>
      </c>
      <c r="AW204">
        <v>0</v>
      </c>
      <c r="AX204">
        <v>11</v>
      </c>
      <c r="AY204">
        <v>0</v>
      </c>
      <c r="AZ204">
        <v>1</v>
      </c>
      <c r="BA204">
        <v>0</v>
      </c>
    </row>
    <row r="205" spans="1:53" x14ac:dyDescent="0.3">
      <c r="A205">
        <v>200</v>
      </c>
      <c r="B205">
        <v>332000011485</v>
      </c>
      <c r="C205">
        <v>84.615384615384599</v>
      </c>
      <c r="D205">
        <v>2.2699999999999898</v>
      </c>
      <c r="E205">
        <v>0</v>
      </c>
      <c r="F205">
        <v>332000010000</v>
      </c>
      <c r="G205" t="s">
        <v>623</v>
      </c>
      <c r="H205" t="s">
        <v>661</v>
      </c>
      <c r="I205">
        <v>249</v>
      </c>
      <c r="J205">
        <v>73</v>
      </c>
      <c r="K205">
        <v>9</v>
      </c>
      <c r="L205">
        <v>7</v>
      </c>
      <c r="M205">
        <v>0</v>
      </c>
      <c r="N205">
        <v>9</v>
      </c>
      <c r="O205">
        <v>56</v>
      </c>
      <c r="P205">
        <v>17</v>
      </c>
      <c r="Q205">
        <v>17</v>
      </c>
      <c r="R205">
        <v>0</v>
      </c>
      <c r="S205">
        <v>24</v>
      </c>
      <c r="T205">
        <v>46</v>
      </c>
      <c r="U205">
        <v>54</v>
      </c>
      <c r="V205">
        <v>1063</v>
      </c>
      <c r="W205">
        <v>81</v>
      </c>
      <c r="X205">
        <v>33200001</v>
      </c>
      <c r="Y205" t="s">
        <v>662</v>
      </c>
      <c r="Z205" t="s">
        <v>663</v>
      </c>
      <c r="AA205" t="s">
        <v>457</v>
      </c>
      <c r="AB205">
        <v>7187593400</v>
      </c>
      <c r="AC205" s="1" t="s">
        <v>78</v>
      </c>
      <c r="AD205">
        <v>80</v>
      </c>
      <c r="AE205">
        <v>2</v>
      </c>
      <c r="AF205">
        <v>3</v>
      </c>
      <c r="AG205">
        <v>12</v>
      </c>
      <c r="AH205">
        <v>15</v>
      </c>
      <c r="AI205">
        <v>8</v>
      </c>
      <c r="AJ205">
        <v>10</v>
      </c>
      <c r="AK205">
        <v>33</v>
      </c>
      <c r="AL205">
        <v>41</v>
      </c>
      <c r="AM205">
        <v>293</v>
      </c>
      <c r="AN205">
        <v>9</v>
      </c>
      <c r="AO205">
        <v>401</v>
      </c>
      <c r="AP205">
        <v>60</v>
      </c>
      <c r="AQ205">
        <v>15</v>
      </c>
      <c r="AR205">
        <v>0</v>
      </c>
      <c r="AS205">
        <v>10</v>
      </c>
      <c r="AT205">
        <v>9</v>
      </c>
      <c r="AU205">
        <v>0</v>
      </c>
      <c r="AV205">
        <v>0</v>
      </c>
      <c r="AW205">
        <v>0</v>
      </c>
      <c r="AX205">
        <v>6</v>
      </c>
      <c r="AY205">
        <v>0</v>
      </c>
      <c r="AZ205">
        <v>1</v>
      </c>
      <c r="BA205">
        <v>0</v>
      </c>
    </row>
    <row r="206" spans="1:53" x14ac:dyDescent="0.3">
      <c r="A206">
        <v>201</v>
      </c>
      <c r="B206">
        <v>332000011490</v>
      </c>
      <c r="C206">
        <v>85.808383233532894</v>
      </c>
      <c r="D206">
        <v>2.84</v>
      </c>
      <c r="E206">
        <v>1</v>
      </c>
      <c r="F206">
        <v>332000010000</v>
      </c>
      <c r="G206" t="s">
        <v>623</v>
      </c>
      <c r="H206" t="s">
        <v>664</v>
      </c>
      <c r="I206">
        <v>556</v>
      </c>
      <c r="J206">
        <v>58</v>
      </c>
      <c r="K206">
        <v>5</v>
      </c>
      <c r="L206">
        <v>20</v>
      </c>
      <c r="M206">
        <v>0</v>
      </c>
      <c r="N206">
        <v>5</v>
      </c>
      <c r="O206">
        <v>29</v>
      </c>
      <c r="P206">
        <v>31</v>
      </c>
      <c r="Q206">
        <v>34</v>
      </c>
      <c r="R206">
        <v>1</v>
      </c>
      <c r="S206">
        <v>15</v>
      </c>
      <c r="T206">
        <v>46</v>
      </c>
      <c r="U206">
        <v>54</v>
      </c>
      <c r="V206">
        <v>2694</v>
      </c>
      <c r="W206">
        <v>63</v>
      </c>
      <c r="X206">
        <v>33200001</v>
      </c>
      <c r="Y206" t="s">
        <v>665</v>
      </c>
      <c r="Z206" t="s">
        <v>666</v>
      </c>
      <c r="AA206" t="s">
        <v>457</v>
      </c>
      <c r="AB206">
        <v>7187481537</v>
      </c>
      <c r="AC206" s="1" t="s">
        <v>78</v>
      </c>
      <c r="AD206">
        <v>209</v>
      </c>
      <c r="AE206">
        <v>0</v>
      </c>
      <c r="AF206">
        <v>0</v>
      </c>
      <c r="AG206">
        <v>28</v>
      </c>
      <c r="AH206">
        <v>13</v>
      </c>
      <c r="AI206">
        <v>17</v>
      </c>
      <c r="AJ206">
        <v>8</v>
      </c>
      <c r="AK206">
        <v>131</v>
      </c>
      <c r="AL206">
        <v>63</v>
      </c>
      <c r="AM206">
        <v>775</v>
      </c>
      <c r="AN206">
        <v>11</v>
      </c>
      <c r="AO206">
        <v>1003</v>
      </c>
      <c r="AP206">
        <v>117</v>
      </c>
      <c r="AQ206">
        <v>12</v>
      </c>
      <c r="AR206">
        <v>17</v>
      </c>
      <c r="AS206">
        <v>13</v>
      </c>
      <c r="AT206">
        <v>25</v>
      </c>
      <c r="AU206">
        <v>1</v>
      </c>
      <c r="AV206">
        <v>0</v>
      </c>
      <c r="AW206">
        <v>0</v>
      </c>
      <c r="AX206">
        <v>11</v>
      </c>
      <c r="AY206">
        <v>1</v>
      </c>
      <c r="AZ206">
        <v>1</v>
      </c>
      <c r="BA206">
        <v>0</v>
      </c>
    </row>
    <row r="207" spans="1:53" x14ac:dyDescent="0.3">
      <c r="A207">
        <v>202</v>
      </c>
      <c r="B207">
        <v>332000011505</v>
      </c>
      <c r="C207">
        <v>93.884057971014499</v>
      </c>
      <c r="D207">
        <v>3.24</v>
      </c>
      <c r="E207">
        <v>1</v>
      </c>
      <c r="F207">
        <v>332000010000</v>
      </c>
      <c r="G207" t="s">
        <v>623</v>
      </c>
      <c r="H207" t="s">
        <v>667</v>
      </c>
      <c r="I207">
        <v>160</v>
      </c>
      <c r="J207">
        <v>77</v>
      </c>
      <c r="K207">
        <v>4</v>
      </c>
      <c r="L207">
        <v>36</v>
      </c>
      <c r="M207">
        <v>1</v>
      </c>
      <c r="N207">
        <v>11</v>
      </c>
      <c r="O207">
        <v>28</v>
      </c>
      <c r="P207">
        <v>41</v>
      </c>
      <c r="Q207">
        <v>19</v>
      </c>
      <c r="R207">
        <v>0</v>
      </c>
      <c r="S207">
        <v>14</v>
      </c>
      <c r="T207">
        <v>43</v>
      </c>
      <c r="U207">
        <v>57</v>
      </c>
      <c r="V207">
        <v>2501</v>
      </c>
      <c r="W207">
        <v>81</v>
      </c>
      <c r="X207">
        <v>33200001</v>
      </c>
      <c r="Y207" t="s">
        <v>668</v>
      </c>
      <c r="Z207" t="s">
        <v>669</v>
      </c>
      <c r="AA207" t="s">
        <v>457</v>
      </c>
      <c r="AB207">
        <v>7186218800</v>
      </c>
      <c r="AC207" s="1" t="s">
        <v>78</v>
      </c>
      <c r="AD207">
        <v>172</v>
      </c>
      <c r="AE207">
        <v>0</v>
      </c>
      <c r="AF207">
        <v>0</v>
      </c>
      <c r="AG207">
        <v>25</v>
      </c>
      <c r="AH207">
        <v>15</v>
      </c>
      <c r="AI207">
        <v>12</v>
      </c>
      <c r="AJ207">
        <v>7</v>
      </c>
      <c r="AK207">
        <v>117</v>
      </c>
      <c r="AL207">
        <v>68</v>
      </c>
      <c r="AM207">
        <v>802</v>
      </c>
      <c r="AN207">
        <v>10</v>
      </c>
      <c r="AO207">
        <v>1044</v>
      </c>
      <c r="AP207">
        <v>105</v>
      </c>
      <c r="AQ207">
        <v>10</v>
      </c>
      <c r="AR207">
        <v>0</v>
      </c>
      <c r="AS207">
        <v>7</v>
      </c>
      <c r="AT207">
        <v>24</v>
      </c>
      <c r="AU207">
        <v>1</v>
      </c>
      <c r="AV207">
        <v>0</v>
      </c>
      <c r="AW207">
        <v>0</v>
      </c>
      <c r="AX207">
        <v>13</v>
      </c>
      <c r="AY207">
        <v>1</v>
      </c>
      <c r="AZ207">
        <v>1</v>
      </c>
      <c r="BA207">
        <v>0</v>
      </c>
    </row>
    <row r="208" spans="1:53" x14ac:dyDescent="0.3">
      <c r="A208">
        <v>203</v>
      </c>
      <c r="B208">
        <v>332000011609</v>
      </c>
      <c r="C208">
        <v>85</v>
      </c>
      <c r="D208">
        <v>2.75</v>
      </c>
      <c r="E208">
        <v>0</v>
      </c>
      <c r="F208">
        <v>332000010000</v>
      </c>
      <c r="G208" t="s">
        <v>623</v>
      </c>
      <c r="H208" t="s">
        <v>670</v>
      </c>
      <c r="I208">
        <v>91</v>
      </c>
      <c r="J208">
        <v>84</v>
      </c>
      <c r="K208">
        <v>6</v>
      </c>
      <c r="L208">
        <v>10</v>
      </c>
      <c r="M208">
        <v>1</v>
      </c>
      <c r="N208">
        <v>28</v>
      </c>
      <c r="O208">
        <v>21</v>
      </c>
      <c r="P208">
        <v>41</v>
      </c>
      <c r="Q208">
        <v>10</v>
      </c>
      <c r="R208">
        <v>0</v>
      </c>
      <c r="S208">
        <v>15</v>
      </c>
      <c r="T208">
        <v>100</v>
      </c>
      <c r="U208">
        <v>0</v>
      </c>
      <c r="V208">
        <v>434</v>
      </c>
      <c r="W208">
        <v>91</v>
      </c>
      <c r="X208">
        <v>33200001</v>
      </c>
      <c r="Y208" t="s">
        <v>671</v>
      </c>
      <c r="Z208" t="s">
        <v>648</v>
      </c>
      <c r="AA208" t="s">
        <v>457</v>
      </c>
      <c r="AB208">
        <v>7184383893</v>
      </c>
      <c r="AC208" s="1" t="s">
        <v>150</v>
      </c>
      <c r="AD208">
        <v>37</v>
      </c>
      <c r="AE208">
        <v>0</v>
      </c>
      <c r="AF208">
        <v>0</v>
      </c>
      <c r="AG208">
        <v>6</v>
      </c>
      <c r="AH208">
        <v>16</v>
      </c>
      <c r="AI208">
        <v>12</v>
      </c>
      <c r="AJ208">
        <v>32</v>
      </c>
      <c r="AK208">
        <v>7</v>
      </c>
      <c r="AL208">
        <v>19</v>
      </c>
      <c r="AM208">
        <v>126</v>
      </c>
      <c r="AN208">
        <v>10</v>
      </c>
      <c r="AO208">
        <v>166</v>
      </c>
      <c r="AP208">
        <v>18</v>
      </c>
      <c r="AQ208">
        <v>11</v>
      </c>
      <c r="AR208">
        <v>58</v>
      </c>
      <c r="AS208">
        <v>45</v>
      </c>
      <c r="AT208">
        <v>4</v>
      </c>
      <c r="AU208">
        <v>0</v>
      </c>
      <c r="AV208">
        <v>0</v>
      </c>
      <c r="AW208">
        <v>0</v>
      </c>
      <c r="AX208">
        <v>1</v>
      </c>
      <c r="AY208">
        <v>0</v>
      </c>
      <c r="AZ208">
        <v>1</v>
      </c>
      <c r="BA208">
        <v>0</v>
      </c>
    </row>
    <row r="209" spans="1:53" x14ac:dyDescent="0.3">
      <c r="A209">
        <v>204</v>
      </c>
      <c r="B209">
        <v>332100010098</v>
      </c>
      <c r="C209">
        <v>86.2</v>
      </c>
      <c r="D209">
        <v>3.98</v>
      </c>
      <c r="E209">
        <v>1</v>
      </c>
      <c r="F209">
        <v>332100010000</v>
      </c>
      <c r="G209" t="s">
        <v>672</v>
      </c>
      <c r="H209" t="s">
        <v>673</v>
      </c>
      <c r="I209">
        <v>150</v>
      </c>
      <c r="J209">
        <v>50</v>
      </c>
      <c r="K209">
        <v>12</v>
      </c>
      <c r="L209">
        <v>1</v>
      </c>
      <c r="M209">
        <v>0</v>
      </c>
      <c r="N209">
        <v>5</v>
      </c>
      <c r="O209">
        <v>8</v>
      </c>
      <c r="P209">
        <v>32</v>
      </c>
      <c r="Q209">
        <v>55</v>
      </c>
      <c r="R209">
        <v>0</v>
      </c>
      <c r="S209">
        <v>7</v>
      </c>
      <c r="T209">
        <v>54</v>
      </c>
      <c r="U209">
        <v>46</v>
      </c>
      <c r="V209">
        <v>848</v>
      </c>
      <c r="W209">
        <v>62</v>
      </c>
      <c r="X209">
        <v>33210001</v>
      </c>
      <c r="Y209" t="s">
        <v>674</v>
      </c>
      <c r="Z209" t="s">
        <v>675</v>
      </c>
      <c r="AA209" t="s">
        <v>457</v>
      </c>
      <c r="AB209">
        <v>7188919005</v>
      </c>
      <c r="AC209" s="1" t="s">
        <v>61</v>
      </c>
      <c r="AD209">
        <v>66</v>
      </c>
      <c r="AE209">
        <v>0</v>
      </c>
      <c r="AF209">
        <v>0</v>
      </c>
      <c r="AG209">
        <v>7</v>
      </c>
      <c r="AH209">
        <v>11</v>
      </c>
      <c r="AI209">
        <v>3</v>
      </c>
      <c r="AJ209">
        <v>5</v>
      </c>
      <c r="AK209">
        <v>41</v>
      </c>
      <c r="AL209">
        <v>62</v>
      </c>
      <c r="AM209">
        <v>225</v>
      </c>
      <c r="AN209">
        <v>13</v>
      </c>
      <c r="AO209">
        <v>255</v>
      </c>
      <c r="AP209">
        <v>33</v>
      </c>
      <c r="AQ209">
        <v>13</v>
      </c>
      <c r="AR209">
        <v>14</v>
      </c>
      <c r="AS209">
        <v>5</v>
      </c>
      <c r="AT209">
        <v>4</v>
      </c>
      <c r="AU209">
        <v>0</v>
      </c>
      <c r="AV209">
        <v>0</v>
      </c>
      <c r="AW209">
        <v>0</v>
      </c>
      <c r="AX209">
        <v>3</v>
      </c>
      <c r="AY209">
        <v>0</v>
      </c>
      <c r="AZ209">
        <v>1</v>
      </c>
      <c r="BA209">
        <v>0</v>
      </c>
    </row>
    <row r="210" spans="1:53" x14ac:dyDescent="0.3">
      <c r="A210">
        <v>205</v>
      </c>
      <c r="B210">
        <v>332100010099</v>
      </c>
      <c r="C210">
        <v>91.65</v>
      </c>
      <c r="D210">
        <v>3.33</v>
      </c>
      <c r="E210">
        <v>1</v>
      </c>
      <c r="F210">
        <v>332100010000</v>
      </c>
      <c r="G210" t="s">
        <v>672</v>
      </c>
      <c r="H210" t="s">
        <v>676</v>
      </c>
      <c r="I210">
        <v>28</v>
      </c>
      <c r="J210">
        <v>60</v>
      </c>
      <c r="K210">
        <v>1</v>
      </c>
      <c r="L210">
        <v>26</v>
      </c>
      <c r="M210">
        <v>0</v>
      </c>
      <c r="N210">
        <v>10</v>
      </c>
      <c r="O210">
        <v>19</v>
      </c>
      <c r="P210">
        <v>40</v>
      </c>
      <c r="Q210">
        <v>30</v>
      </c>
      <c r="R210">
        <v>1</v>
      </c>
      <c r="S210">
        <v>18</v>
      </c>
      <c r="T210">
        <v>49</v>
      </c>
      <c r="U210">
        <v>51</v>
      </c>
      <c r="V210">
        <v>482</v>
      </c>
      <c r="W210">
        <v>61</v>
      </c>
      <c r="X210">
        <v>33210001</v>
      </c>
      <c r="Y210" t="s">
        <v>677</v>
      </c>
      <c r="Z210" t="s">
        <v>678</v>
      </c>
      <c r="AA210" t="s">
        <v>457</v>
      </c>
      <c r="AB210">
        <v>7183389201</v>
      </c>
      <c r="AC210" s="1" t="s">
        <v>407</v>
      </c>
      <c r="AD210">
        <v>50</v>
      </c>
      <c r="AE210">
        <v>0</v>
      </c>
      <c r="AF210">
        <v>0</v>
      </c>
      <c r="AG210">
        <v>1</v>
      </c>
      <c r="AH210">
        <v>2</v>
      </c>
      <c r="AI210">
        <v>6</v>
      </c>
      <c r="AJ210">
        <v>12</v>
      </c>
      <c r="AK210">
        <v>36</v>
      </c>
      <c r="AL210">
        <v>72</v>
      </c>
      <c r="AM210">
        <v>66</v>
      </c>
      <c r="AN210">
        <v>0</v>
      </c>
      <c r="AO210">
        <v>115</v>
      </c>
      <c r="AP210">
        <v>1</v>
      </c>
      <c r="AQ210">
        <v>1</v>
      </c>
      <c r="AR210">
        <v>0</v>
      </c>
      <c r="AS210">
        <v>14</v>
      </c>
      <c r="AT210">
        <v>3</v>
      </c>
      <c r="AU210">
        <v>2</v>
      </c>
      <c r="AV210">
        <v>0</v>
      </c>
      <c r="AW210">
        <v>0</v>
      </c>
      <c r="AX210">
        <v>2</v>
      </c>
      <c r="AY210">
        <v>0</v>
      </c>
      <c r="AZ210">
        <v>1</v>
      </c>
      <c r="BA210">
        <v>0</v>
      </c>
    </row>
    <row r="211" spans="1:53" x14ac:dyDescent="0.3">
      <c r="A211">
        <v>206</v>
      </c>
      <c r="B211">
        <v>332100010226</v>
      </c>
      <c r="C211">
        <v>84.34</v>
      </c>
      <c r="D211">
        <v>3.48</v>
      </c>
      <c r="E211">
        <v>1</v>
      </c>
      <c r="F211">
        <v>332100010000</v>
      </c>
      <c r="G211" t="s">
        <v>672</v>
      </c>
      <c r="H211" t="s">
        <v>679</v>
      </c>
      <c r="I211">
        <v>29</v>
      </c>
      <c r="J211">
        <v>77</v>
      </c>
      <c r="K211">
        <v>8</v>
      </c>
      <c r="L211">
        <v>17</v>
      </c>
      <c r="M211">
        <v>0</v>
      </c>
      <c r="N211">
        <v>2</v>
      </c>
      <c r="O211">
        <v>31</v>
      </c>
      <c r="P211">
        <v>27</v>
      </c>
      <c r="Q211">
        <v>40</v>
      </c>
      <c r="R211">
        <v>0</v>
      </c>
      <c r="S211">
        <v>22</v>
      </c>
      <c r="T211">
        <v>47</v>
      </c>
      <c r="U211">
        <v>53</v>
      </c>
      <c r="V211">
        <v>780</v>
      </c>
      <c r="W211">
        <v>85</v>
      </c>
      <c r="X211">
        <v>33210001</v>
      </c>
      <c r="Y211" t="s">
        <v>680</v>
      </c>
      <c r="Z211" t="s">
        <v>681</v>
      </c>
      <c r="AA211" t="s">
        <v>457</v>
      </c>
      <c r="AB211">
        <v>7182561118</v>
      </c>
      <c r="AC211" s="1" t="s">
        <v>407</v>
      </c>
      <c r="AD211">
        <v>76</v>
      </c>
      <c r="AE211">
        <v>0</v>
      </c>
      <c r="AF211">
        <v>0</v>
      </c>
      <c r="AG211">
        <v>0</v>
      </c>
      <c r="AH211">
        <v>0</v>
      </c>
      <c r="AI211">
        <v>5</v>
      </c>
      <c r="AJ211">
        <v>7</v>
      </c>
      <c r="AK211">
        <v>53</v>
      </c>
      <c r="AL211">
        <v>70</v>
      </c>
      <c r="AM211">
        <v>177</v>
      </c>
      <c r="AN211">
        <v>0</v>
      </c>
      <c r="AO211">
        <v>257</v>
      </c>
      <c r="AP211">
        <v>0</v>
      </c>
      <c r="AQ211">
        <v>0</v>
      </c>
      <c r="AR211">
        <v>43</v>
      </c>
      <c r="AS211">
        <v>10</v>
      </c>
      <c r="AT211">
        <v>15</v>
      </c>
      <c r="AU211">
        <v>0</v>
      </c>
      <c r="AV211">
        <v>0</v>
      </c>
      <c r="AW211">
        <v>0</v>
      </c>
      <c r="AX211">
        <v>3</v>
      </c>
      <c r="AY211">
        <v>0</v>
      </c>
      <c r="AZ211">
        <v>1</v>
      </c>
      <c r="BA211">
        <v>0</v>
      </c>
    </row>
    <row r="212" spans="1:53" x14ac:dyDescent="0.3">
      <c r="A212">
        <v>207</v>
      </c>
      <c r="B212">
        <v>332100010238</v>
      </c>
      <c r="C212">
        <v>86.236842105263094</v>
      </c>
      <c r="D212">
        <v>3</v>
      </c>
      <c r="E212">
        <v>1</v>
      </c>
      <c r="F212">
        <v>332100010000</v>
      </c>
      <c r="G212" t="s">
        <v>672</v>
      </c>
      <c r="H212" t="s">
        <v>682</v>
      </c>
      <c r="I212">
        <v>13</v>
      </c>
      <c r="J212">
        <v>75</v>
      </c>
      <c r="K212">
        <v>0</v>
      </c>
      <c r="L212">
        <v>26</v>
      </c>
      <c r="M212">
        <v>0</v>
      </c>
      <c r="N212">
        <v>5</v>
      </c>
      <c r="O212">
        <v>52</v>
      </c>
      <c r="P212">
        <v>18</v>
      </c>
      <c r="Q212">
        <v>25</v>
      </c>
      <c r="R212">
        <v>0</v>
      </c>
      <c r="S212">
        <v>25</v>
      </c>
      <c r="T212">
        <v>46</v>
      </c>
      <c r="U212">
        <v>54</v>
      </c>
      <c r="V212">
        <v>382</v>
      </c>
      <c r="W212">
        <v>75</v>
      </c>
      <c r="X212">
        <v>33210001</v>
      </c>
      <c r="Y212" t="s">
        <v>683</v>
      </c>
      <c r="Z212" t="s">
        <v>684</v>
      </c>
      <c r="AA212" t="s">
        <v>457</v>
      </c>
      <c r="AB212">
        <v>7183394355</v>
      </c>
      <c r="AC212" s="1" t="s">
        <v>407</v>
      </c>
      <c r="AD212">
        <v>51</v>
      </c>
      <c r="AE212">
        <v>0</v>
      </c>
      <c r="AF212">
        <v>0</v>
      </c>
      <c r="AG212">
        <v>0</v>
      </c>
      <c r="AH212">
        <v>0</v>
      </c>
      <c r="AI212">
        <v>3</v>
      </c>
      <c r="AJ212">
        <v>6</v>
      </c>
      <c r="AK212">
        <v>32</v>
      </c>
      <c r="AL212">
        <v>63</v>
      </c>
      <c r="AM212">
        <v>88</v>
      </c>
      <c r="AN212">
        <v>0</v>
      </c>
      <c r="AO212">
        <v>153</v>
      </c>
      <c r="AP212">
        <v>1</v>
      </c>
      <c r="AQ212">
        <v>1</v>
      </c>
      <c r="AR212">
        <v>0</v>
      </c>
      <c r="AS212">
        <v>11</v>
      </c>
      <c r="AT212">
        <v>13</v>
      </c>
      <c r="AU212">
        <v>2</v>
      </c>
      <c r="AV212">
        <v>0</v>
      </c>
      <c r="AW212">
        <v>0</v>
      </c>
      <c r="AX212">
        <v>2</v>
      </c>
      <c r="AY212">
        <v>0</v>
      </c>
      <c r="AZ212">
        <v>1</v>
      </c>
      <c r="BA212">
        <v>0</v>
      </c>
    </row>
    <row r="213" spans="1:53" x14ac:dyDescent="0.3">
      <c r="A213">
        <v>208</v>
      </c>
      <c r="B213">
        <v>332100010239</v>
      </c>
      <c r="C213">
        <v>89.363636363636303</v>
      </c>
      <c r="D213">
        <v>4.1099999999999897</v>
      </c>
      <c r="E213">
        <v>1</v>
      </c>
      <c r="F213">
        <v>332100010000</v>
      </c>
      <c r="G213" t="s">
        <v>672</v>
      </c>
      <c r="H213" t="s">
        <v>685</v>
      </c>
      <c r="I213">
        <v>205</v>
      </c>
      <c r="J213">
        <v>29</v>
      </c>
      <c r="K213">
        <v>10</v>
      </c>
      <c r="L213">
        <v>1</v>
      </c>
      <c r="M213">
        <v>0</v>
      </c>
      <c r="N213">
        <v>11</v>
      </c>
      <c r="O213">
        <v>6</v>
      </c>
      <c r="P213">
        <v>30</v>
      </c>
      <c r="Q213">
        <v>53</v>
      </c>
      <c r="R213">
        <v>1</v>
      </c>
      <c r="S213">
        <v>8</v>
      </c>
      <c r="T213">
        <v>54</v>
      </c>
      <c r="U213">
        <v>46</v>
      </c>
      <c r="V213">
        <v>510</v>
      </c>
      <c r="W213">
        <v>39</v>
      </c>
      <c r="X213">
        <v>33210001</v>
      </c>
      <c r="Y213" t="s">
        <v>686</v>
      </c>
      <c r="Z213" t="s">
        <v>687</v>
      </c>
      <c r="AA213" t="s">
        <v>457</v>
      </c>
      <c r="AB213">
        <v>7182660814</v>
      </c>
      <c r="AC213" s="1" t="s">
        <v>243</v>
      </c>
      <c r="AD213">
        <v>69</v>
      </c>
      <c r="AE213">
        <v>0</v>
      </c>
      <c r="AF213">
        <v>0</v>
      </c>
      <c r="AG213">
        <v>8</v>
      </c>
      <c r="AH213">
        <v>12</v>
      </c>
      <c r="AI213">
        <v>12</v>
      </c>
      <c r="AJ213">
        <v>17</v>
      </c>
      <c r="AK213">
        <v>35</v>
      </c>
      <c r="AL213">
        <v>51</v>
      </c>
      <c r="AM213">
        <v>276</v>
      </c>
      <c r="AN213">
        <v>5</v>
      </c>
      <c r="AO213">
        <v>311</v>
      </c>
      <c r="AP213">
        <v>21</v>
      </c>
      <c r="AQ213">
        <v>7</v>
      </c>
      <c r="AR213">
        <v>8</v>
      </c>
      <c r="AS213">
        <v>9</v>
      </c>
      <c r="AT213">
        <v>5</v>
      </c>
      <c r="AU213">
        <v>0</v>
      </c>
      <c r="AV213">
        <v>0</v>
      </c>
      <c r="AW213">
        <v>0</v>
      </c>
      <c r="AX213">
        <v>3</v>
      </c>
      <c r="AY213">
        <v>1</v>
      </c>
      <c r="AZ213">
        <v>1</v>
      </c>
      <c r="BA213">
        <v>0</v>
      </c>
    </row>
    <row r="214" spans="1:53" x14ac:dyDescent="0.3">
      <c r="A214">
        <v>209</v>
      </c>
      <c r="B214">
        <v>332100010303</v>
      </c>
      <c r="C214">
        <v>80.939393939393895</v>
      </c>
      <c r="D214">
        <v>3.29</v>
      </c>
      <c r="E214">
        <v>1</v>
      </c>
      <c r="F214">
        <v>332100010000</v>
      </c>
      <c r="G214" t="s">
        <v>672</v>
      </c>
      <c r="H214" t="s">
        <v>688</v>
      </c>
      <c r="I214">
        <v>73</v>
      </c>
      <c r="J214">
        <v>61</v>
      </c>
      <c r="K214">
        <v>1</v>
      </c>
      <c r="L214">
        <v>11</v>
      </c>
      <c r="M214">
        <v>0</v>
      </c>
      <c r="N214">
        <v>15</v>
      </c>
      <c r="O214">
        <v>32</v>
      </c>
      <c r="P214">
        <v>20</v>
      </c>
      <c r="Q214">
        <v>32</v>
      </c>
      <c r="R214">
        <v>0</v>
      </c>
      <c r="S214">
        <v>19</v>
      </c>
      <c r="T214">
        <v>51</v>
      </c>
      <c r="U214">
        <v>49</v>
      </c>
      <c r="V214">
        <v>351</v>
      </c>
      <c r="W214">
        <v>62</v>
      </c>
      <c r="X214">
        <v>33210001</v>
      </c>
      <c r="Y214" t="s">
        <v>689</v>
      </c>
      <c r="Z214" t="s">
        <v>690</v>
      </c>
      <c r="AA214" t="s">
        <v>457</v>
      </c>
      <c r="AB214">
        <v>7189960100</v>
      </c>
      <c r="AC214" s="1" t="s">
        <v>61</v>
      </c>
      <c r="AD214">
        <v>38</v>
      </c>
      <c r="AE214">
        <v>0</v>
      </c>
      <c r="AF214">
        <v>0</v>
      </c>
      <c r="AG214">
        <v>0</v>
      </c>
      <c r="AH214">
        <v>0</v>
      </c>
      <c r="AI214">
        <v>5</v>
      </c>
      <c r="AJ214">
        <v>13</v>
      </c>
      <c r="AK214">
        <v>15</v>
      </c>
      <c r="AL214">
        <v>39</v>
      </c>
      <c r="AM214">
        <v>85</v>
      </c>
      <c r="AN214">
        <v>0</v>
      </c>
      <c r="AO214">
        <v>112</v>
      </c>
      <c r="AP214">
        <v>0</v>
      </c>
      <c r="AQ214">
        <v>0</v>
      </c>
      <c r="AR214">
        <v>33</v>
      </c>
      <c r="AS214">
        <v>31</v>
      </c>
      <c r="AT214">
        <v>3</v>
      </c>
      <c r="AU214">
        <v>1</v>
      </c>
      <c r="AV214">
        <v>0</v>
      </c>
      <c r="AW214">
        <v>0</v>
      </c>
      <c r="AX214">
        <v>2</v>
      </c>
      <c r="AY214">
        <v>0</v>
      </c>
      <c r="AZ214">
        <v>1</v>
      </c>
      <c r="BA214">
        <v>0</v>
      </c>
    </row>
    <row r="215" spans="1:53" x14ac:dyDescent="0.3">
      <c r="A215">
        <v>210</v>
      </c>
      <c r="B215">
        <v>332100011344</v>
      </c>
      <c r="C215">
        <v>84.692307692307693</v>
      </c>
      <c r="D215">
        <v>2.4700000000000002</v>
      </c>
      <c r="E215">
        <v>0</v>
      </c>
      <c r="F215">
        <v>332100010000</v>
      </c>
      <c r="G215" t="s">
        <v>672</v>
      </c>
      <c r="H215" t="s">
        <v>691</v>
      </c>
      <c r="I215">
        <v>83</v>
      </c>
      <c r="J215">
        <v>58</v>
      </c>
      <c r="K215">
        <v>1</v>
      </c>
      <c r="L215">
        <v>10</v>
      </c>
      <c r="M215">
        <v>2</v>
      </c>
      <c r="N215">
        <v>22</v>
      </c>
      <c r="O215">
        <v>22</v>
      </c>
      <c r="P215">
        <v>15</v>
      </c>
      <c r="Q215">
        <v>40</v>
      </c>
      <c r="R215">
        <v>0</v>
      </c>
      <c r="S215">
        <v>18</v>
      </c>
      <c r="T215">
        <v>46</v>
      </c>
      <c r="U215">
        <v>54</v>
      </c>
      <c r="V215">
        <v>300</v>
      </c>
      <c r="W215">
        <v>59</v>
      </c>
      <c r="X215">
        <v>33210001</v>
      </c>
      <c r="Y215" t="s">
        <v>692</v>
      </c>
      <c r="Z215" t="s">
        <v>693</v>
      </c>
      <c r="AA215" t="s">
        <v>457</v>
      </c>
      <c r="AB215">
        <v>7182650329</v>
      </c>
      <c r="AC215" s="1" t="s">
        <v>1108</v>
      </c>
      <c r="AD215">
        <v>29</v>
      </c>
      <c r="AE215">
        <v>0</v>
      </c>
      <c r="AF215">
        <v>0</v>
      </c>
      <c r="AG215">
        <v>4</v>
      </c>
      <c r="AH215">
        <v>14</v>
      </c>
      <c r="AI215">
        <v>2</v>
      </c>
      <c r="AJ215">
        <v>7</v>
      </c>
      <c r="AK215">
        <v>8</v>
      </c>
      <c r="AL215">
        <v>28</v>
      </c>
      <c r="AM215">
        <v>116</v>
      </c>
      <c r="AN215">
        <v>11</v>
      </c>
      <c r="AO215">
        <v>133</v>
      </c>
      <c r="AP215">
        <v>18</v>
      </c>
      <c r="AQ215">
        <v>14</v>
      </c>
      <c r="AR215">
        <v>0</v>
      </c>
      <c r="AS215">
        <v>7</v>
      </c>
      <c r="AT215">
        <v>5</v>
      </c>
      <c r="AU215">
        <v>1</v>
      </c>
      <c r="AV215">
        <v>0</v>
      </c>
      <c r="AW215">
        <v>0</v>
      </c>
      <c r="AX215">
        <v>2</v>
      </c>
      <c r="AY215">
        <v>0</v>
      </c>
      <c r="AZ215">
        <v>1</v>
      </c>
      <c r="BA215">
        <v>0</v>
      </c>
    </row>
    <row r="216" spans="1:53" x14ac:dyDescent="0.3">
      <c r="A216">
        <v>211</v>
      </c>
      <c r="B216">
        <v>332100011348</v>
      </c>
      <c r="C216">
        <v>79.363636363636303</v>
      </c>
      <c r="D216">
        <v>2.08</v>
      </c>
      <c r="E216">
        <v>0</v>
      </c>
      <c r="F216">
        <v>332100010000</v>
      </c>
      <c r="G216" t="s">
        <v>672</v>
      </c>
      <c r="H216" t="s">
        <v>694</v>
      </c>
      <c r="I216">
        <v>63</v>
      </c>
      <c r="J216">
        <v>76</v>
      </c>
      <c r="K216">
        <v>4</v>
      </c>
      <c r="L216">
        <v>5</v>
      </c>
      <c r="M216">
        <v>0</v>
      </c>
      <c r="N216">
        <v>70</v>
      </c>
      <c r="O216">
        <v>21</v>
      </c>
      <c r="P216">
        <v>2</v>
      </c>
      <c r="Q216">
        <v>5</v>
      </c>
      <c r="R216">
        <v>1</v>
      </c>
      <c r="S216">
        <v>18</v>
      </c>
      <c r="T216">
        <v>10</v>
      </c>
      <c r="U216">
        <v>90</v>
      </c>
      <c r="V216">
        <v>264</v>
      </c>
      <c r="W216">
        <v>80</v>
      </c>
      <c r="X216">
        <v>33210001</v>
      </c>
      <c r="Y216" t="s">
        <v>695</v>
      </c>
      <c r="Z216" t="s">
        <v>696</v>
      </c>
      <c r="AA216" t="s">
        <v>457</v>
      </c>
      <c r="AB216">
        <v>7183337650</v>
      </c>
      <c r="AC216" s="1" t="s">
        <v>78</v>
      </c>
      <c r="AD216">
        <v>22</v>
      </c>
      <c r="AE216">
        <v>0</v>
      </c>
      <c r="AF216">
        <v>0</v>
      </c>
      <c r="AG216">
        <v>1</v>
      </c>
      <c r="AH216">
        <v>5</v>
      </c>
      <c r="AI216">
        <v>3</v>
      </c>
      <c r="AJ216">
        <v>14</v>
      </c>
      <c r="AK216">
        <v>9</v>
      </c>
      <c r="AL216">
        <v>41</v>
      </c>
      <c r="AM216">
        <v>90</v>
      </c>
      <c r="AN216">
        <v>6</v>
      </c>
      <c r="AO216">
        <v>120</v>
      </c>
      <c r="AP216">
        <v>7</v>
      </c>
      <c r="AQ216">
        <v>6</v>
      </c>
      <c r="AR216">
        <v>40</v>
      </c>
      <c r="AS216">
        <v>29</v>
      </c>
      <c r="AT216">
        <v>2</v>
      </c>
      <c r="AU216">
        <v>0</v>
      </c>
      <c r="AV216">
        <v>0</v>
      </c>
      <c r="AW216">
        <v>0</v>
      </c>
      <c r="AX216">
        <v>2</v>
      </c>
      <c r="AY216">
        <v>0</v>
      </c>
      <c r="AZ216">
        <v>1</v>
      </c>
      <c r="BA216">
        <v>0</v>
      </c>
    </row>
    <row r="217" spans="1:53" x14ac:dyDescent="0.3">
      <c r="A217">
        <v>212</v>
      </c>
      <c r="B217">
        <v>332100011410</v>
      </c>
      <c r="C217">
        <v>81.627659574467998</v>
      </c>
      <c r="D217">
        <v>2.11</v>
      </c>
      <c r="E217">
        <v>0</v>
      </c>
      <c r="F217">
        <v>332100010000</v>
      </c>
      <c r="G217" t="s">
        <v>672</v>
      </c>
      <c r="H217" t="s">
        <v>697</v>
      </c>
      <c r="I217">
        <v>392</v>
      </c>
      <c r="J217">
        <v>64</v>
      </c>
      <c r="K217">
        <v>4</v>
      </c>
      <c r="L217">
        <v>14</v>
      </c>
      <c r="M217">
        <v>1</v>
      </c>
      <c r="N217">
        <v>37</v>
      </c>
      <c r="O217">
        <v>23</v>
      </c>
      <c r="P217">
        <v>17</v>
      </c>
      <c r="Q217">
        <v>21</v>
      </c>
      <c r="R217">
        <v>0</v>
      </c>
      <c r="S217">
        <v>15</v>
      </c>
      <c r="T217">
        <v>42</v>
      </c>
      <c r="U217">
        <v>58</v>
      </c>
      <c r="V217">
        <v>1539</v>
      </c>
      <c r="W217">
        <v>67</v>
      </c>
      <c r="X217">
        <v>33210001</v>
      </c>
      <c r="Y217" t="s">
        <v>698</v>
      </c>
      <c r="Z217" t="s">
        <v>699</v>
      </c>
      <c r="AA217" t="s">
        <v>457</v>
      </c>
      <c r="AB217">
        <v>7183337400</v>
      </c>
      <c r="AC217" s="1" t="s">
        <v>78</v>
      </c>
      <c r="AD217">
        <v>128</v>
      </c>
      <c r="AE217">
        <v>1</v>
      </c>
      <c r="AF217">
        <v>1</v>
      </c>
      <c r="AG217">
        <v>18</v>
      </c>
      <c r="AH217">
        <v>14</v>
      </c>
      <c r="AI217">
        <v>11</v>
      </c>
      <c r="AJ217">
        <v>9</v>
      </c>
      <c r="AK217">
        <v>71</v>
      </c>
      <c r="AL217">
        <v>55</v>
      </c>
      <c r="AM217">
        <v>409</v>
      </c>
      <c r="AN217">
        <v>12</v>
      </c>
      <c r="AO217">
        <v>528</v>
      </c>
      <c r="AP217">
        <v>66</v>
      </c>
      <c r="AQ217">
        <v>13</v>
      </c>
      <c r="AR217">
        <v>47</v>
      </c>
      <c r="AS217">
        <v>24</v>
      </c>
      <c r="AT217">
        <v>15</v>
      </c>
      <c r="AU217">
        <v>0</v>
      </c>
      <c r="AV217">
        <v>0</v>
      </c>
      <c r="AW217">
        <v>0</v>
      </c>
      <c r="AX217">
        <v>9</v>
      </c>
      <c r="AY217">
        <v>0</v>
      </c>
      <c r="AZ217">
        <v>1</v>
      </c>
      <c r="BA217">
        <v>0</v>
      </c>
    </row>
    <row r="218" spans="1:53" x14ac:dyDescent="0.3">
      <c r="A218">
        <v>213</v>
      </c>
      <c r="B218">
        <v>332100011468</v>
      </c>
      <c r="C218">
        <v>87.6388888888888</v>
      </c>
      <c r="D218">
        <v>2.96</v>
      </c>
      <c r="E218">
        <v>1</v>
      </c>
      <c r="F218">
        <v>332100010000</v>
      </c>
      <c r="G218" t="s">
        <v>672</v>
      </c>
      <c r="H218" t="s">
        <v>700</v>
      </c>
      <c r="I218">
        <v>79</v>
      </c>
      <c r="J218">
        <v>67</v>
      </c>
      <c r="K218">
        <v>9</v>
      </c>
      <c r="L218">
        <v>1</v>
      </c>
      <c r="M218">
        <v>1</v>
      </c>
      <c r="N218">
        <v>25</v>
      </c>
      <c r="O218">
        <v>24</v>
      </c>
      <c r="P218">
        <v>7</v>
      </c>
      <c r="Q218">
        <v>43</v>
      </c>
      <c r="R218">
        <v>0</v>
      </c>
      <c r="S218">
        <v>15</v>
      </c>
      <c r="T218">
        <v>45</v>
      </c>
      <c r="U218">
        <v>55</v>
      </c>
      <c r="V218">
        <v>417</v>
      </c>
      <c r="W218">
        <v>75</v>
      </c>
      <c r="X218">
        <v>33210001</v>
      </c>
      <c r="Y218" t="s">
        <v>701</v>
      </c>
      <c r="Z218" t="s">
        <v>696</v>
      </c>
      <c r="AA218" t="s">
        <v>457</v>
      </c>
      <c r="AB218">
        <v>7183337850</v>
      </c>
      <c r="AC218" s="1" t="s">
        <v>1106</v>
      </c>
      <c r="AD218">
        <v>37</v>
      </c>
      <c r="AE218">
        <v>2</v>
      </c>
      <c r="AF218">
        <v>5</v>
      </c>
      <c r="AG218">
        <v>3</v>
      </c>
      <c r="AH218">
        <v>8</v>
      </c>
      <c r="AI218">
        <v>8</v>
      </c>
      <c r="AJ218">
        <v>22</v>
      </c>
      <c r="AK218">
        <v>9</v>
      </c>
      <c r="AL218">
        <v>24</v>
      </c>
      <c r="AM218">
        <v>115</v>
      </c>
      <c r="AN218">
        <v>7</v>
      </c>
      <c r="AO218">
        <v>156</v>
      </c>
      <c r="AP218">
        <v>12</v>
      </c>
      <c r="AQ218">
        <v>8</v>
      </c>
      <c r="AR218">
        <v>0</v>
      </c>
      <c r="AS218">
        <v>3</v>
      </c>
      <c r="AT218">
        <v>4</v>
      </c>
      <c r="AU218">
        <v>0</v>
      </c>
      <c r="AV218">
        <v>0</v>
      </c>
      <c r="AW218">
        <v>0</v>
      </c>
      <c r="AX218">
        <v>3</v>
      </c>
      <c r="AY218">
        <v>0</v>
      </c>
      <c r="AZ218">
        <v>1</v>
      </c>
      <c r="BA218">
        <v>0</v>
      </c>
    </row>
    <row r="219" spans="1:53" x14ac:dyDescent="0.3">
      <c r="A219">
        <v>214</v>
      </c>
      <c r="B219">
        <v>332100011525</v>
      </c>
      <c r="C219">
        <v>85.712707182320401</v>
      </c>
      <c r="D219">
        <v>2.17</v>
      </c>
      <c r="E219">
        <v>0</v>
      </c>
      <c r="F219">
        <v>332100010000</v>
      </c>
      <c r="G219" t="s">
        <v>672</v>
      </c>
      <c r="H219" t="s">
        <v>702</v>
      </c>
      <c r="I219">
        <v>660</v>
      </c>
      <c r="J219">
        <v>48</v>
      </c>
      <c r="K219">
        <v>6</v>
      </c>
      <c r="L219">
        <v>8</v>
      </c>
      <c r="M219">
        <v>0</v>
      </c>
      <c r="N219">
        <v>23</v>
      </c>
      <c r="O219">
        <v>21</v>
      </c>
      <c r="P219">
        <v>27</v>
      </c>
      <c r="Q219">
        <v>28</v>
      </c>
      <c r="R219">
        <v>1</v>
      </c>
      <c r="S219">
        <v>16</v>
      </c>
      <c r="T219">
        <v>58</v>
      </c>
      <c r="U219">
        <v>42</v>
      </c>
      <c r="V219">
        <v>2159</v>
      </c>
      <c r="W219">
        <v>54</v>
      </c>
      <c r="X219">
        <v>33210001</v>
      </c>
      <c r="Y219" t="s">
        <v>703</v>
      </c>
      <c r="Z219" t="s">
        <v>704</v>
      </c>
      <c r="AA219" t="s">
        <v>457</v>
      </c>
      <c r="AB219">
        <v>7182589283</v>
      </c>
      <c r="AC219" s="1" t="s">
        <v>78</v>
      </c>
      <c r="AD219">
        <v>201</v>
      </c>
      <c r="AE219">
        <v>0</v>
      </c>
      <c r="AF219">
        <v>0</v>
      </c>
      <c r="AG219">
        <v>35</v>
      </c>
      <c r="AH219">
        <v>17</v>
      </c>
      <c r="AI219">
        <v>6</v>
      </c>
      <c r="AJ219">
        <v>3</v>
      </c>
      <c r="AK219">
        <v>138</v>
      </c>
      <c r="AL219">
        <v>69</v>
      </c>
      <c r="AM219">
        <v>776</v>
      </c>
      <c r="AN219">
        <v>16</v>
      </c>
      <c r="AO219">
        <v>965</v>
      </c>
      <c r="AP219">
        <v>151</v>
      </c>
      <c r="AQ219">
        <v>16</v>
      </c>
      <c r="AR219">
        <v>0</v>
      </c>
      <c r="AS219">
        <v>12</v>
      </c>
      <c r="AT219">
        <v>25</v>
      </c>
      <c r="AU219">
        <v>0</v>
      </c>
      <c r="AV219">
        <v>0</v>
      </c>
      <c r="AW219">
        <v>0</v>
      </c>
      <c r="AX219">
        <v>11</v>
      </c>
      <c r="AY219">
        <v>0</v>
      </c>
      <c r="AZ219">
        <v>1</v>
      </c>
      <c r="BA219">
        <v>0</v>
      </c>
    </row>
    <row r="220" spans="1:53" x14ac:dyDescent="0.3">
      <c r="A220">
        <v>215</v>
      </c>
      <c r="B220">
        <v>332100011540</v>
      </c>
      <c r="C220">
        <v>70.693069306930695</v>
      </c>
      <c r="D220">
        <v>1.91</v>
      </c>
      <c r="E220">
        <v>0</v>
      </c>
      <c r="F220">
        <v>332100010000</v>
      </c>
      <c r="G220" t="s">
        <v>672</v>
      </c>
      <c r="H220" t="s">
        <v>705</v>
      </c>
      <c r="I220">
        <v>324</v>
      </c>
      <c r="J220">
        <v>80</v>
      </c>
      <c r="K220">
        <v>6</v>
      </c>
      <c r="L220">
        <v>24</v>
      </c>
      <c r="M220">
        <v>0</v>
      </c>
      <c r="N220">
        <v>26</v>
      </c>
      <c r="O220">
        <v>21</v>
      </c>
      <c r="P220">
        <v>39</v>
      </c>
      <c r="Q220">
        <v>13</v>
      </c>
      <c r="R220">
        <v>0</v>
      </c>
      <c r="S220">
        <v>12</v>
      </c>
      <c r="T220">
        <v>45</v>
      </c>
      <c r="U220">
        <v>55</v>
      </c>
      <c r="V220">
        <v>1580</v>
      </c>
      <c r="W220">
        <v>85</v>
      </c>
      <c r="X220">
        <v>33210001</v>
      </c>
      <c r="Y220" t="s">
        <v>706</v>
      </c>
      <c r="Z220" t="s">
        <v>707</v>
      </c>
      <c r="AA220" t="s">
        <v>457</v>
      </c>
      <c r="AB220">
        <v>7183736400</v>
      </c>
      <c r="AC220" s="1" t="s">
        <v>78</v>
      </c>
      <c r="AD220">
        <v>95</v>
      </c>
      <c r="AE220">
        <v>0</v>
      </c>
      <c r="AF220">
        <v>0</v>
      </c>
      <c r="AG220">
        <v>12</v>
      </c>
      <c r="AH220">
        <v>13</v>
      </c>
      <c r="AI220">
        <v>16</v>
      </c>
      <c r="AJ220">
        <v>17</v>
      </c>
      <c r="AK220">
        <v>70</v>
      </c>
      <c r="AL220">
        <v>74</v>
      </c>
      <c r="AM220">
        <v>332</v>
      </c>
      <c r="AN220">
        <v>13</v>
      </c>
      <c r="AO220">
        <v>432</v>
      </c>
      <c r="AP220">
        <v>48</v>
      </c>
      <c r="AQ220">
        <v>11</v>
      </c>
      <c r="AR220">
        <v>27</v>
      </c>
      <c r="AS220">
        <v>15</v>
      </c>
      <c r="AT220">
        <v>12</v>
      </c>
      <c r="AU220">
        <v>0</v>
      </c>
      <c r="AV220">
        <v>0</v>
      </c>
      <c r="AW220">
        <v>0</v>
      </c>
      <c r="AX220">
        <v>11</v>
      </c>
      <c r="AY220">
        <v>0</v>
      </c>
      <c r="AZ220">
        <v>1</v>
      </c>
      <c r="BA220">
        <v>0</v>
      </c>
    </row>
    <row r="221" spans="1:53" x14ac:dyDescent="0.3">
      <c r="A221">
        <v>216</v>
      </c>
      <c r="B221">
        <v>332100011559</v>
      </c>
      <c r="C221">
        <v>87.066666666666606</v>
      </c>
      <c r="D221">
        <v>2.09</v>
      </c>
      <c r="E221">
        <v>0</v>
      </c>
      <c r="F221">
        <v>332100010000</v>
      </c>
      <c r="G221" t="s">
        <v>672</v>
      </c>
      <c r="H221" t="s">
        <v>708</v>
      </c>
      <c r="I221">
        <v>65</v>
      </c>
      <c r="J221">
        <v>84</v>
      </c>
      <c r="K221">
        <v>4</v>
      </c>
      <c r="L221">
        <v>2</v>
      </c>
      <c r="M221">
        <v>0</v>
      </c>
      <c r="N221">
        <v>53</v>
      </c>
      <c r="O221">
        <v>27</v>
      </c>
      <c r="P221">
        <v>4</v>
      </c>
      <c r="Q221">
        <v>16</v>
      </c>
      <c r="R221">
        <v>1</v>
      </c>
      <c r="S221">
        <v>21</v>
      </c>
      <c r="T221">
        <v>57</v>
      </c>
      <c r="U221">
        <v>43</v>
      </c>
      <c r="V221">
        <v>231</v>
      </c>
      <c r="W221">
        <v>88</v>
      </c>
      <c r="X221">
        <v>33210001</v>
      </c>
      <c r="Y221" t="s">
        <v>709</v>
      </c>
      <c r="Z221" t="s">
        <v>696</v>
      </c>
      <c r="AA221" t="s">
        <v>457</v>
      </c>
      <c r="AB221">
        <v>7183337750</v>
      </c>
      <c r="AC221" s="1" t="s">
        <v>1108</v>
      </c>
      <c r="AD221">
        <v>15</v>
      </c>
      <c r="AE221">
        <v>0</v>
      </c>
      <c r="AF221">
        <v>0</v>
      </c>
      <c r="AG221">
        <v>1</v>
      </c>
      <c r="AH221">
        <v>7</v>
      </c>
      <c r="AI221">
        <v>1</v>
      </c>
      <c r="AJ221">
        <v>7</v>
      </c>
      <c r="AK221">
        <v>9</v>
      </c>
      <c r="AL221">
        <v>60</v>
      </c>
      <c r="AM221">
        <v>46</v>
      </c>
      <c r="AN221">
        <v>9</v>
      </c>
      <c r="AO221">
        <v>65</v>
      </c>
      <c r="AP221">
        <v>5</v>
      </c>
      <c r="AQ221">
        <v>8</v>
      </c>
      <c r="AS221">
        <v>7</v>
      </c>
      <c r="AT221">
        <v>2</v>
      </c>
      <c r="AU221">
        <v>1</v>
      </c>
      <c r="AV221">
        <v>0</v>
      </c>
      <c r="AW221">
        <v>0</v>
      </c>
      <c r="AX221">
        <v>1</v>
      </c>
      <c r="AY221">
        <v>0</v>
      </c>
      <c r="AZ221">
        <v>1</v>
      </c>
      <c r="BA221">
        <v>0</v>
      </c>
    </row>
    <row r="222" spans="1:53" x14ac:dyDescent="0.3">
      <c r="A222">
        <v>217</v>
      </c>
      <c r="B222">
        <v>332100011690</v>
      </c>
      <c r="C222">
        <v>83.882352941176407</v>
      </c>
      <c r="D222">
        <v>2.2699999999999898</v>
      </c>
      <c r="E222">
        <v>0</v>
      </c>
      <c r="F222">
        <v>332100010000</v>
      </c>
      <c r="G222" t="s">
        <v>672</v>
      </c>
      <c r="H222" t="s">
        <v>710</v>
      </c>
      <c r="I222">
        <v>220</v>
      </c>
      <c r="J222">
        <v>69</v>
      </c>
      <c r="K222">
        <v>7</v>
      </c>
      <c r="L222">
        <v>12</v>
      </c>
      <c r="M222">
        <v>0</v>
      </c>
      <c r="N222">
        <v>5</v>
      </c>
      <c r="O222">
        <v>24</v>
      </c>
      <c r="P222">
        <v>15</v>
      </c>
      <c r="Q222">
        <v>56</v>
      </c>
      <c r="R222">
        <v>0</v>
      </c>
      <c r="S222">
        <v>18</v>
      </c>
      <c r="T222">
        <v>48</v>
      </c>
      <c r="U222">
        <v>52</v>
      </c>
      <c r="V222">
        <v>679</v>
      </c>
      <c r="W222">
        <v>76</v>
      </c>
      <c r="X222">
        <v>33210001</v>
      </c>
      <c r="Y222" t="s">
        <v>711</v>
      </c>
      <c r="Z222" t="s">
        <v>712</v>
      </c>
      <c r="AA222" t="s">
        <v>457</v>
      </c>
      <c r="AB222">
        <v>7182665032</v>
      </c>
      <c r="AC222" s="1" t="s">
        <v>150</v>
      </c>
      <c r="AD222">
        <v>56</v>
      </c>
      <c r="AE222">
        <v>1</v>
      </c>
      <c r="AF222">
        <v>2</v>
      </c>
      <c r="AG222">
        <v>8</v>
      </c>
      <c r="AH222">
        <v>14</v>
      </c>
      <c r="AI222">
        <v>4</v>
      </c>
      <c r="AJ222">
        <v>7</v>
      </c>
      <c r="AK222">
        <v>30</v>
      </c>
      <c r="AL222">
        <v>54</v>
      </c>
      <c r="AM222">
        <v>174</v>
      </c>
      <c r="AN222">
        <v>8</v>
      </c>
      <c r="AO222">
        <v>263</v>
      </c>
      <c r="AP222">
        <v>26</v>
      </c>
      <c r="AQ222">
        <v>10</v>
      </c>
      <c r="AR222">
        <v>0</v>
      </c>
      <c r="AS222">
        <v>9</v>
      </c>
      <c r="AT222">
        <v>6</v>
      </c>
      <c r="AU222">
        <v>1</v>
      </c>
      <c r="AV222">
        <v>0</v>
      </c>
      <c r="AW222">
        <v>0</v>
      </c>
      <c r="AX222">
        <v>3</v>
      </c>
      <c r="AY222">
        <v>0</v>
      </c>
      <c r="AZ222">
        <v>1</v>
      </c>
      <c r="BA222">
        <v>0</v>
      </c>
    </row>
    <row r="223" spans="1:53" x14ac:dyDescent="0.3">
      <c r="A223">
        <v>218</v>
      </c>
      <c r="B223">
        <v>332200010014</v>
      </c>
      <c r="C223">
        <v>85.21875</v>
      </c>
      <c r="D223">
        <v>3.11</v>
      </c>
      <c r="E223">
        <v>1</v>
      </c>
      <c r="F223">
        <v>332200010000</v>
      </c>
      <c r="G223" t="s">
        <v>713</v>
      </c>
      <c r="H223" t="s">
        <v>714</v>
      </c>
      <c r="I223">
        <v>18</v>
      </c>
      <c r="J223">
        <v>82</v>
      </c>
      <c r="K223">
        <v>6</v>
      </c>
      <c r="L223">
        <v>16</v>
      </c>
      <c r="M223">
        <v>0</v>
      </c>
      <c r="N223">
        <v>54</v>
      </c>
      <c r="O223">
        <v>16</v>
      </c>
      <c r="P223">
        <v>10</v>
      </c>
      <c r="Q223">
        <v>19</v>
      </c>
      <c r="R223">
        <v>1</v>
      </c>
      <c r="S223">
        <v>28</v>
      </c>
      <c r="T223">
        <v>44</v>
      </c>
      <c r="U223">
        <v>56</v>
      </c>
      <c r="V223">
        <v>488</v>
      </c>
      <c r="W223">
        <v>88</v>
      </c>
      <c r="X223">
        <v>33220001</v>
      </c>
      <c r="Y223" t="s">
        <v>715</v>
      </c>
      <c r="Z223" t="s">
        <v>716</v>
      </c>
      <c r="AA223" t="s">
        <v>457</v>
      </c>
      <c r="AB223">
        <v>7187430220</v>
      </c>
      <c r="AC223" s="1" t="s">
        <v>155</v>
      </c>
      <c r="AD223">
        <v>42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22</v>
      </c>
      <c r="AL223">
        <v>52</v>
      </c>
      <c r="AM223">
        <v>113</v>
      </c>
      <c r="AN223">
        <v>0</v>
      </c>
      <c r="AO223">
        <v>131</v>
      </c>
      <c r="AP223">
        <v>0</v>
      </c>
      <c r="AQ223">
        <v>0</v>
      </c>
      <c r="AS223">
        <v>20</v>
      </c>
      <c r="AT223">
        <v>11</v>
      </c>
      <c r="AU223">
        <v>0</v>
      </c>
      <c r="AV223">
        <v>0</v>
      </c>
      <c r="AW223">
        <v>0</v>
      </c>
      <c r="AX223">
        <v>2</v>
      </c>
      <c r="AY223">
        <v>0</v>
      </c>
      <c r="AZ223">
        <v>0</v>
      </c>
      <c r="BA223">
        <v>0</v>
      </c>
    </row>
    <row r="224" spans="1:53" x14ac:dyDescent="0.3">
      <c r="A224">
        <v>219</v>
      </c>
      <c r="B224">
        <v>332200010078</v>
      </c>
      <c r="C224">
        <v>79.931818181818102</v>
      </c>
      <c r="D224">
        <v>3.26</v>
      </c>
      <c r="E224">
        <v>1</v>
      </c>
      <c r="F224">
        <v>332200010000</v>
      </c>
      <c r="G224" t="s">
        <v>713</v>
      </c>
      <c r="H224" t="s">
        <v>717</v>
      </c>
      <c r="I224">
        <v>41</v>
      </c>
      <c r="J224">
        <v>67</v>
      </c>
      <c r="K224">
        <v>9</v>
      </c>
      <c r="L224">
        <v>4</v>
      </c>
      <c r="M224">
        <v>1</v>
      </c>
      <c r="N224">
        <v>76</v>
      </c>
      <c r="O224">
        <v>8</v>
      </c>
      <c r="P224">
        <v>3</v>
      </c>
      <c r="Q224">
        <v>12</v>
      </c>
      <c r="R224">
        <v>0</v>
      </c>
      <c r="S224">
        <v>23</v>
      </c>
      <c r="T224">
        <v>50</v>
      </c>
      <c r="U224">
        <v>50</v>
      </c>
      <c r="V224">
        <v>695</v>
      </c>
      <c r="W224">
        <v>76</v>
      </c>
      <c r="X224">
        <v>33220001</v>
      </c>
      <c r="Y224" t="s">
        <v>718</v>
      </c>
      <c r="Z224" t="s">
        <v>719</v>
      </c>
      <c r="AA224" t="s">
        <v>457</v>
      </c>
      <c r="AB224">
        <v>7187634701</v>
      </c>
      <c r="AC224" s="1" t="s">
        <v>155</v>
      </c>
      <c r="AD224">
        <v>63</v>
      </c>
      <c r="AE224">
        <v>0</v>
      </c>
      <c r="AF224">
        <v>0</v>
      </c>
      <c r="AG224">
        <v>1</v>
      </c>
      <c r="AH224">
        <v>2</v>
      </c>
      <c r="AI224">
        <v>4</v>
      </c>
      <c r="AJ224">
        <v>6</v>
      </c>
      <c r="AK224">
        <v>34</v>
      </c>
      <c r="AL224">
        <v>54</v>
      </c>
      <c r="AM224">
        <v>115</v>
      </c>
      <c r="AN224">
        <v>0</v>
      </c>
      <c r="AO224">
        <v>153</v>
      </c>
      <c r="AP224">
        <v>4</v>
      </c>
      <c r="AQ224">
        <v>3</v>
      </c>
      <c r="AR224">
        <v>0</v>
      </c>
      <c r="AS224">
        <v>13</v>
      </c>
      <c r="AT224">
        <v>8</v>
      </c>
      <c r="AU224">
        <v>0</v>
      </c>
      <c r="AV224">
        <v>0</v>
      </c>
      <c r="AW224">
        <v>0</v>
      </c>
      <c r="AX224">
        <v>3</v>
      </c>
      <c r="AY224">
        <v>0</v>
      </c>
      <c r="AZ224">
        <v>1</v>
      </c>
      <c r="BA224">
        <v>0</v>
      </c>
    </row>
    <row r="225" spans="1:53" x14ac:dyDescent="0.3">
      <c r="A225">
        <v>220</v>
      </c>
      <c r="B225">
        <v>332200010109</v>
      </c>
      <c r="C225">
        <v>82.735294117647001</v>
      </c>
      <c r="D225">
        <v>3.08</v>
      </c>
      <c r="E225">
        <v>1</v>
      </c>
      <c r="F225">
        <v>332200010000</v>
      </c>
      <c r="G225" t="s">
        <v>713</v>
      </c>
      <c r="H225" t="s">
        <v>720</v>
      </c>
      <c r="I225">
        <v>13</v>
      </c>
      <c r="J225">
        <v>83</v>
      </c>
      <c r="K225">
        <v>5</v>
      </c>
      <c r="L225">
        <v>7</v>
      </c>
      <c r="M225">
        <v>0</v>
      </c>
      <c r="N225">
        <v>82</v>
      </c>
      <c r="O225">
        <v>15</v>
      </c>
      <c r="P225">
        <v>1</v>
      </c>
      <c r="Q225">
        <v>1</v>
      </c>
      <c r="R225">
        <v>1</v>
      </c>
      <c r="S225">
        <v>28</v>
      </c>
      <c r="T225">
        <v>47</v>
      </c>
      <c r="U225">
        <v>53</v>
      </c>
      <c r="V225">
        <v>486</v>
      </c>
      <c r="W225">
        <v>88</v>
      </c>
      <c r="X225">
        <v>33220001</v>
      </c>
      <c r="Y225" t="s">
        <v>721</v>
      </c>
      <c r="Z225" t="s">
        <v>722</v>
      </c>
      <c r="AA225" t="s">
        <v>457</v>
      </c>
      <c r="AB225">
        <v>7186933426</v>
      </c>
      <c r="AC225" s="1" t="s">
        <v>300</v>
      </c>
      <c r="AD225">
        <v>49</v>
      </c>
      <c r="AE225">
        <v>0</v>
      </c>
      <c r="AF225">
        <v>0</v>
      </c>
      <c r="AG225">
        <v>0</v>
      </c>
      <c r="AH225">
        <v>0</v>
      </c>
      <c r="AI225">
        <v>2</v>
      </c>
      <c r="AJ225">
        <v>4</v>
      </c>
      <c r="AK225">
        <v>25</v>
      </c>
      <c r="AL225">
        <v>51</v>
      </c>
      <c r="AM225">
        <v>125</v>
      </c>
      <c r="AN225">
        <v>0</v>
      </c>
      <c r="AO225">
        <v>157</v>
      </c>
      <c r="AP225">
        <v>1</v>
      </c>
      <c r="AQ225">
        <v>1</v>
      </c>
      <c r="AR225">
        <v>0</v>
      </c>
      <c r="AS225">
        <v>8</v>
      </c>
      <c r="AT225">
        <v>10</v>
      </c>
      <c r="AU225">
        <v>0</v>
      </c>
      <c r="AV225">
        <v>0</v>
      </c>
      <c r="AW225">
        <v>0</v>
      </c>
      <c r="AX225">
        <v>3</v>
      </c>
      <c r="AY225">
        <v>0</v>
      </c>
      <c r="AZ225">
        <v>1</v>
      </c>
      <c r="BA225">
        <v>0</v>
      </c>
    </row>
    <row r="226" spans="1:53" x14ac:dyDescent="0.3">
      <c r="A226">
        <v>221</v>
      </c>
      <c r="B226">
        <v>332200010206</v>
      </c>
      <c r="C226">
        <v>84.373134328358205</v>
      </c>
      <c r="D226">
        <v>4.2699999999999996</v>
      </c>
      <c r="E226">
        <v>1</v>
      </c>
      <c r="F226">
        <v>332200010000</v>
      </c>
      <c r="G226" t="s">
        <v>713</v>
      </c>
      <c r="H226" t="s">
        <v>723</v>
      </c>
      <c r="I226">
        <v>29</v>
      </c>
      <c r="J226">
        <v>59</v>
      </c>
      <c r="K226">
        <v>10</v>
      </c>
      <c r="L226">
        <v>18</v>
      </c>
      <c r="M226">
        <v>0</v>
      </c>
      <c r="N226">
        <v>3</v>
      </c>
      <c r="O226">
        <v>9</v>
      </c>
      <c r="P226">
        <v>47</v>
      </c>
      <c r="Q226">
        <v>41</v>
      </c>
      <c r="R226">
        <v>0</v>
      </c>
      <c r="S226">
        <v>12</v>
      </c>
      <c r="T226">
        <v>48</v>
      </c>
      <c r="U226">
        <v>52</v>
      </c>
      <c r="V226">
        <v>929</v>
      </c>
      <c r="W226">
        <v>70</v>
      </c>
      <c r="X226">
        <v>33220001</v>
      </c>
      <c r="Y226" t="s">
        <v>724</v>
      </c>
      <c r="Z226" t="s">
        <v>725</v>
      </c>
      <c r="AA226" t="s">
        <v>457</v>
      </c>
      <c r="AB226">
        <v>7187435598</v>
      </c>
      <c r="AC226" s="1" t="s">
        <v>85</v>
      </c>
      <c r="AD226">
        <v>80</v>
      </c>
      <c r="AE226">
        <v>1</v>
      </c>
      <c r="AF226">
        <v>1</v>
      </c>
      <c r="AG226">
        <v>1</v>
      </c>
      <c r="AH226">
        <v>1</v>
      </c>
      <c r="AI226">
        <v>7</v>
      </c>
      <c r="AJ226">
        <v>9</v>
      </c>
      <c r="AK226">
        <v>43</v>
      </c>
      <c r="AL226">
        <v>54</v>
      </c>
      <c r="AM226">
        <v>193</v>
      </c>
      <c r="AN226">
        <v>2</v>
      </c>
      <c r="AO226">
        <v>281</v>
      </c>
      <c r="AP226">
        <v>4</v>
      </c>
      <c r="AQ226">
        <v>1</v>
      </c>
      <c r="AR226">
        <v>15</v>
      </c>
      <c r="AS226">
        <v>8</v>
      </c>
      <c r="AT226">
        <v>13</v>
      </c>
      <c r="AU226">
        <v>0</v>
      </c>
      <c r="AV226">
        <v>0</v>
      </c>
      <c r="AW226">
        <v>0</v>
      </c>
      <c r="AX226">
        <v>3</v>
      </c>
      <c r="AY226">
        <v>0</v>
      </c>
      <c r="AZ226">
        <v>1</v>
      </c>
      <c r="BA226">
        <v>0</v>
      </c>
    </row>
    <row r="227" spans="1:53" x14ac:dyDescent="0.3">
      <c r="A227">
        <v>222</v>
      </c>
      <c r="B227">
        <v>332200010234</v>
      </c>
      <c r="C227">
        <v>85.365853658536494</v>
      </c>
      <c r="D227">
        <v>3.84</v>
      </c>
      <c r="E227">
        <v>1</v>
      </c>
      <c r="F227">
        <v>332200010000</v>
      </c>
      <c r="G227" t="s">
        <v>713</v>
      </c>
      <c r="H227" t="s">
        <v>726</v>
      </c>
      <c r="I227">
        <v>246</v>
      </c>
      <c r="J227">
        <v>57</v>
      </c>
      <c r="K227">
        <v>10</v>
      </c>
      <c r="L227">
        <v>8</v>
      </c>
      <c r="M227">
        <v>0</v>
      </c>
      <c r="N227">
        <v>16</v>
      </c>
      <c r="O227">
        <v>12</v>
      </c>
      <c r="P227">
        <v>27</v>
      </c>
      <c r="Q227">
        <v>43</v>
      </c>
      <c r="R227">
        <v>0</v>
      </c>
      <c r="S227">
        <v>10</v>
      </c>
      <c r="T227">
        <v>47</v>
      </c>
      <c r="U227">
        <v>53</v>
      </c>
      <c r="V227">
        <v>1257</v>
      </c>
      <c r="W227">
        <v>67</v>
      </c>
      <c r="X227">
        <v>33220001</v>
      </c>
      <c r="Y227" t="s">
        <v>727</v>
      </c>
      <c r="Z227" t="s">
        <v>728</v>
      </c>
      <c r="AA227" t="s">
        <v>457</v>
      </c>
      <c r="AB227">
        <v>7186451334</v>
      </c>
      <c r="AC227" s="1" t="s">
        <v>155</v>
      </c>
      <c r="AD227">
        <v>96</v>
      </c>
      <c r="AE227">
        <v>0</v>
      </c>
      <c r="AF227">
        <v>0</v>
      </c>
      <c r="AG227">
        <v>3</v>
      </c>
      <c r="AH227">
        <v>3</v>
      </c>
      <c r="AI227">
        <v>4</v>
      </c>
      <c r="AJ227">
        <v>4</v>
      </c>
      <c r="AK227">
        <v>62</v>
      </c>
      <c r="AL227">
        <v>65</v>
      </c>
      <c r="AM227">
        <v>316</v>
      </c>
      <c r="AN227">
        <v>0</v>
      </c>
      <c r="AO227">
        <v>411</v>
      </c>
      <c r="AP227">
        <v>15</v>
      </c>
      <c r="AQ227">
        <v>4</v>
      </c>
      <c r="AR227">
        <v>29</v>
      </c>
      <c r="AS227">
        <v>12</v>
      </c>
      <c r="AT227">
        <v>10</v>
      </c>
      <c r="AU227">
        <v>0</v>
      </c>
      <c r="AV227">
        <v>0</v>
      </c>
      <c r="AW227">
        <v>0</v>
      </c>
      <c r="AX227">
        <v>3</v>
      </c>
      <c r="AY227">
        <v>0</v>
      </c>
      <c r="AZ227">
        <v>1</v>
      </c>
      <c r="BA227">
        <v>0</v>
      </c>
    </row>
    <row r="228" spans="1:53" x14ac:dyDescent="0.3">
      <c r="A228">
        <v>223</v>
      </c>
      <c r="B228">
        <v>332200010240</v>
      </c>
      <c r="C228">
        <v>84.5</v>
      </c>
      <c r="D228">
        <v>3.82</v>
      </c>
      <c r="E228">
        <v>1</v>
      </c>
      <c r="F228">
        <v>332200010000</v>
      </c>
      <c r="G228" t="s">
        <v>713</v>
      </c>
      <c r="H228" t="s">
        <v>729</v>
      </c>
      <c r="I228">
        <v>85</v>
      </c>
      <c r="J228">
        <v>74</v>
      </c>
      <c r="K228">
        <v>8</v>
      </c>
      <c r="L228">
        <v>11</v>
      </c>
      <c r="M228">
        <v>0</v>
      </c>
      <c r="N228">
        <v>66</v>
      </c>
      <c r="O228">
        <v>10</v>
      </c>
      <c r="P228">
        <v>18</v>
      </c>
      <c r="Q228">
        <v>5</v>
      </c>
      <c r="R228">
        <v>0</v>
      </c>
      <c r="S228">
        <v>17</v>
      </c>
      <c r="T228">
        <v>47</v>
      </c>
      <c r="U228">
        <v>53</v>
      </c>
      <c r="V228">
        <v>750</v>
      </c>
      <c r="W228">
        <v>82</v>
      </c>
      <c r="X228">
        <v>33220001</v>
      </c>
      <c r="Y228" t="s">
        <v>730</v>
      </c>
      <c r="Z228" t="s">
        <v>731</v>
      </c>
      <c r="AA228" t="s">
        <v>457</v>
      </c>
      <c r="AB228">
        <v>7182533700</v>
      </c>
      <c r="AC228" s="1" t="s">
        <v>61</v>
      </c>
      <c r="AD228">
        <v>56</v>
      </c>
      <c r="AE228">
        <v>0</v>
      </c>
      <c r="AF228">
        <v>0</v>
      </c>
      <c r="AG228">
        <v>7</v>
      </c>
      <c r="AH228">
        <v>13</v>
      </c>
      <c r="AI228">
        <v>2</v>
      </c>
      <c r="AJ228">
        <v>4</v>
      </c>
      <c r="AK228">
        <v>28</v>
      </c>
      <c r="AL228">
        <v>50</v>
      </c>
      <c r="AM228">
        <v>179</v>
      </c>
      <c r="AN228">
        <v>11</v>
      </c>
      <c r="AO228">
        <v>234</v>
      </c>
      <c r="AP228">
        <v>27</v>
      </c>
      <c r="AQ228">
        <v>12</v>
      </c>
      <c r="AR228">
        <v>25</v>
      </c>
      <c r="AS228">
        <v>16</v>
      </c>
      <c r="AT228">
        <v>7</v>
      </c>
      <c r="AU228">
        <v>0</v>
      </c>
      <c r="AV228">
        <v>0</v>
      </c>
      <c r="AW228">
        <v>0</v>
      </c>
      <c r="AX228">
        <v>2</v>
      </c>
      <c r="AY228">
        <v>0</v>
      </c>
      <c r="AZ228">
        <v>1</v>
      </c>
      <c r="BA228">
        <v>0</v>
      </c>
    </row>
    <row r="229" spans="1:53" x14ac:dyDescent="0.3">
      <c r="A229">
        <v>224</v>
      </c>
      <c r="B229">
        <v>332200010278</v>
      </c>
      <c r="C229">
        <v>85.413793103448199</v>
      </c>
      <c r="D229">
        <v>3.1</v>
      </c>
      <c r="E229">
        <v>1</v>
      </c>
      <c r="F229">
        <v>332200010000</v>
      </c>
      <c r="G229" t="s">
        <v>713</v>
      </c>
      <c r="H229" t="s">
        <v>732</v>
      </c>
      <c r="I229">
        <v>70</v>
      </c>
      <c r="J229">
        <v>63</v>
      </c>
      <c r="K229">
        <v>10</v>
      </c>
      <c r="L229">
        <v>5</v>
      </c>
      <c r="M229">
        <v>1</v>
      </c>
      <c r="N229">
        <v>47</v>
      </c>
      <c r="O229">
        <v>19</v>
      </c>
      <c r="P229">
        <v>7</v>
      </c>
      <c r="Q229">
        <v>27</v>
      </c>
      <c r="R229">
        <v>0</v>
      </c>
      <c r="S229">
        <v>16</v>
      </c>
      <c r="T229">
        <v>51</v>
      </c>
      <c r="U229">
        <v>49</v>
      </c>
      <c r="V229">
        <v>777</v>
      </c>
      <c r="W229">
        <v>73</v>
      </c>
      <c r="X229">
        <v>33220001</v>
      </c>
      <c r="Y229" t="s">
        <v>733</v>
      </c>
      <c r="Z229" t="s">
        <v>734</v>
      </c>
      <c r="AA229" t="s">
        <v>457</v>
      </c>
      <c r="AB229">
        <v>7183753523</v>
      </c>
      <c r="AC229" s="1" t="s">
        <v>155</v>
      </c>
      <c r="AD229">
        <v>74</v>
      </c>
      <c r="AE229">
        <v>0</v>
      </c>
      <c r="AF229">
        <v>0</v>
      </c>
      <c r="AG229">
        <v>3</v>
      </c>
      <c r="AH229">
        <v>4</v>
      </c>
      <c r="AI229">
        <v>12</v>
      </c>
      <c r="AJ229">
        <v>16</v>
      </c>
      <c r="AK229">
        <v>38</v>
      </c>
      <c r="AL229">
        <v>51</v>
      </c>
      <c r="AM229">
        <v>253</v>
      </c>
      <c r="AN229">
        <v>2</v>
      </c>
      <c r="AO229">
        <v>308</v>
      </c>
      <c r="AP229">
        <v>12</v>
      </c>
      <c r="AQ229">
        <v>4</v>
      </c>
      <c r="AR229">
        <v>33</v>
      </c>
      <c r="AS229">
        <v>18</v>
      </c>
      <c r="AT229">
        <v>9</v>
      </c>
      <c r="AU229">
        <v>0</v>
      </c>
      <c r="AV229">
        <v>0</v>
      </c>
      <c r="AW229">
        <v>0</v>
      </c>
      <c r="AX229">
        <v>3</v>
      </c>
      <c r="AY229">
        <v>0</v>
      </c>
      <c r="AZ229">
        <v>1</v>
      </c>
      <c r="BA229">
        <v>0</v>
      </c>
    </row>
    <row r="230" spans="1:53" x14ac:dyDescent="0.3">
      <c r="A230">
        <v>225</v>
      </c>
      <c r="B230">
        <v>332200011405</v>
      </c>
      <c r="C230">
        <v>84.282894736842096</v>
      </c>
      <c r="D230">
        <v>3.17</v>
      </c>
      <c r="E230">
        <v>1</v>
      </c>
      <c r="F230">
        <v>332200010000</v>
      </c>
      <c r="G230" t="s">
        <v>713</v>
      </c>
      <c r="H230" t="s">
        <v>735</v>
      </c>
      <c r="I230">
        <v>275</v>
      </c>
      <c r="J230">
        <v>44</v>
      </c>
      <c r="K230">
        <v>5</v>
      </c>
      <c r="L230">
        <v>4</v>
      </c>
      <c r="M230">
        <v>0</v>
      </c>
      <c r="N230">
        <v>32</v>
      </c>
      <c r="O230">
        <v>12</v>
      </c>
      <c r="P230">
        <v>33</v>
      </c>
      <c r="Q230">
        <v>23</v>
      </c>
      <c r="R230">
        <v>0</v>
      </c>
      <c r="S230">
        <v>6</v>
      </c>
      <c r="T230">
        <v>56</v>
      </c>
      <c r="U230">
        <v>44</v>
      </c>
      <c r="V230">
        <v>1894</v>
      </c>
      <c r="W230">
        <v>49</v>
      </c>
      <c r="X230">
        <v>33220001</v>
      </c>
      <c r="Y230" t="s">
        <v>736</v>
      </c>
      <c r="Z230" t="s">
        <v>737</v>
      </c>
      <c r="AA230" t="s">
        <v>457</v>
      </c>
      <c r="AB230">
        <v>7187248500</v>
      </c>
      <c r="AC230" s="1" t="s">
        <v>78</v>
      </c>
      <c r="AD230">
        <v>166</v>
      </c>
      <c r="AE230">
        <v>2</v>
      </c>
      <c r="AF230">
        <v>1</v>
      </c>
      <c r="AG230">
        <v>10</v>
      </c>
      <c r="AH230">
        <v>6</v>
      </c>
      <c r="AI230">
        <v>8</v>
      </c>
      <c r="AJ230">
        <v>5</v>
      </c>
      <c r="AK230">
        <v>103</v>
      </c>
      <c r="AL230">
        <v>62</v>
      </c>
      <c r="AM230">
        <v>640</v>
      </c>
      <c r="AN230">
        <v>4</v>
      </c>
      <c r="AO230">
        <v>780</v>
      </c>
      <c r="AP230">
        <v>49</v>
      </c>
      <c r="AQ230">
        <v>6</v>
      </c>
      <c r="AR230">
        <v>36</v>
      </c>
      <c r="AS230">
        <v>18</v>
      </c>
      <c r="AT230">
        <v>19</v>
      </c>
      <c r="AU230">
        <v>0</v>
      </c>
      <c r="AV230">
        <v>0</v>
      </c>
      <c r="AW230">
        <v>0</v>
      </c>
      <c r="AX230">
        <v>11</v>
      </c>
      <c r="AY230">
        <v>0</v>
      </c>
      <c r="AZ230">
        <v>1</v>
      </c>
      <c r="BA230">
        <v>0</v>
      </c>
    </row>
    <row r="231" spans="1:53" x14ac:dyDescent="0.3">
      <c r="A231">
        <v>226</v>
      </c>
      <c r="B231">
        <v>332200011425</v>
      </c>
      <c r="C231">
        <v>86.102040816326493</v>
      </c>
      <c r="D231">
        <v>2.21</v>
      </c>
      <c r="E231">
        <v>0</v>
      </c>
      <c r="F231">
        <v>332200010000</v>
      </c>
      <c r="G231" t="s">
        <v>713</v>
      </c>
      <c r="H231" t="s">
        <v>738</v>
      </c>
      <c r="I231">
        <v>559</v>
      </c>
      <c r="J231">
        <v>56</v>
      </c>
      <c r="K231">
        <v>7</v>
      </c>
      <c r="L231">
        <v>13</v>
      </c>
      <c r="M231">
        <v>0</v>
      </c>
      <c r="N231">
        <v>17</v>
      </c>
      <c r="O231">
        <v>16</v>
      </c>
      <c r="P231">
        <v>21</v>
      </c>
      <c r="Q231">
        <v>45</v>
      </c>
      <c r="R231">
        <v>0</v>
      </c>
      <c r="S231">
        <v>14</v>
      </c>
      <c r="T231">
        <v>43</v>
      </c>
      <c r="U231">
        <v>57</v>
      </c>
      <c r="V231">
        <v>1960</v>
      </c>
      <c r="W231">
        <v>63</v>
      </c>
      <c r="X231">
        <v>33220001</v>
      </c>
      <c r="Y231" t="s">
        <v>739</v>
      </c>
      <c r="Z231" t="s">
        <v>740</v>
      </c>
      <c r="AA231" t="s">
        <v>457</v>
      </c>
      <c r="AB231">
        <v>7187587200</v>
      </c>
      <c r="AC231" s="1" t="s">
        <v>78</v>
      </c>
      <c r="AD231">
        <v>152</v>
      </c>
      <c r="AE231">
        <v>0</v>
      </c>
      <c r="AF231">
        <v>0</v>
      </c>
      <c r="AG231">
        <v>22</v>
      </c>
      <c r="AH231">
        <v>14</v>
      </c>
      <c r="AI231">
        <v>11</v>
      </c>
      <c r="AJ231">
        <v>7</v>
      </c>
      <c r="AK231">
        <v>93</v>
      </c>
      <c r="AL231">
        <v>61</v>
      </c>
      <c r="AM231">
        <v>557</v>
      </c>
      <c r="AN231">
        <v>12</v>
      </c>
      <c r="AO231">
        <v>666</v>
      </c>
      <c r="AP231">
        <v>87</v>
      </c>
      <c r="AQ231">
        <v>13</v>
      </c>
      <c r="AR231">
        <v>13</v>
      </c>
      <c r="AS231">
        <v>13</v>
      </c>
      <c r="AT231">
        <v>17</v>
      </c>
      <c r="AU231">
        <v>1</v>
      </c>
      <c r="AV231">
        <v>0</v>
      </c>
      <c r="AW231">
        <v>0</v>
      </c>
      <c r="AX231">
        <v>10</v>
      </c>
      <c r="AY231">
        <v>0</v>
      </c>
      <c r="AZ231">
        <v>1</v>
      </c>
      <c r="BA231">
        <v>0</v>
      </c>
    </row>
    <row r="232" spans="1:53" x14ac:dyDescent="0.3">
      <c r="A232">
        <v>227</v>
      </c>
      <c r="B232">
        <v>332200011535</v>
      </c>
      <c r="C232">
        <v>87.423076923076906</v>
      </c>
      <c r="D232">
        <v>2.66</v>
      </c>
      <c r="E232">
        <v>0</v>
      </c>
      <c r="F232">
        <v>332200010000</v>
      </c>
      <c r="G232" t="s">
        <v>713</v>
      </c>
      <c r="H232" t="s">
        <v>741</v>
      </c>
      <c r="I232">
        <v>82</v>
      </c>
      <c r="J232">
        <v>34</v>
      </c>
      <c r="K232">
        <v>12</v>
      </c>
      <c r="L232">
        <v>1</v>
      </c>
      <c r="M232">
        <v>0</v>
      </c>
      <c r="N232">
        <v>9</v>
      </c>
      <c r="O232">
        <v>10</v>
      </c>
      <c r="P232">
        <v>18</v>
      </c>
      <c r="Q232">
        <v>62</v>
      </c>
      <c r="R232">
        <v>1</v>
      </c>
      <c r="S232">
        <v>12</v>
      </c>
      <c r="T232">
        <v>58</v>
      </c>
      <c r="U232">
        <v>42</v>
      </c>
      <c r="V232">
        <v>491</v>
      </c>
      <c r="W232">
        <v>47</v>
      </c>
      <c r="X232">
        <v>33220001</v>
      </c>
      <c r="Y232" t="s">
        <v>742</v>
      </c>
      <c r="Z232" t="s">
        <v>743</v>
      </c>
      <c r="AA232" t="s">
        <v>457</v>
      </c>
      <c r="AB232">
        <v>7183868500</v>
      </c>
      <c r="AC232" s="1" t="s">
        <v>78</v>
      </c>
      <c r="AD232">
        <v>52</v>
      </c>
      <c r="AE232">
        <v>1</v>
      </c>
      <c r="AF232">
        <v>2</v>
      </c>
      <c r="AG232">
        <v>17</v>
      </c>
      <c r="AH232">
        <v>33</v>
      </c>
      <c r="AI232">
        <v>5</v>
      </c>
      <c r="AJ232">
        <v>10</v>
      </c>
      <c r="AK232">
        <v>35</v>
      </c>
      <c r="AL232">
        <v>67</v>
      </c>
      <c r="AM232">
        <v>311</v>
      </c>
      <c r="AN232">
        <v>18</v>
      </c>
      <c r="AO232">
        <v>354</v>
      </c>
      <c r="AP232">
        <v>65</v>
      </c>
      <c r="AQ232">
        <v>18</v>
      </c>
      <c r="AR232">
        <v>25</v>
      </c>
      <c r="AS232">
        <v>9</v>
      </c>
      <c r="AT232">
        <v>6</v>
      </c>
      <c r="AU232">
        <v>0</v>
      </c>
      <c r="AV232">
        <v>0</v>
      </c>
      <c r="AW232">
        <v>0</v>
      </c>
      <c r="AX232">
        <v>3</v>
      </c>
      <c r="AY232">
        <v>0</v>
      </c>
      <c r="AZ232">
        <v>1</v>
      </c>
      <c r="BA232">
        <v>0</v>
      </c>
    </row>
    <row r="233" spans="1:53" x14ac:dyDescent="0.3">
      <c r="A233">
        <v>228</v>
      </c>
      <c r="B233">
        <v>332300010137</v>
      </c>
      <c r="C233">
        <v>82.052631578947299</v>
      </c>
      <c r="D233">
        <v>3</v>
      </c>
      <c r="E233">
        <v>1</v>
      </c>
      <c r="F233">
        <v>332300010000</v>
      </c>
      <c r="G233" t="s">
        <v>744</v>
      </c>
      <c r="H233" t="s">
        <v>745</v>
      </c>
      <c r="I233">
        <v>10</v>
      </c>
      <c r="J233">
        <v>86</v>
      </c>
      <c r="K233">
        <v>3</v>
      </c>
      <c r="L233">
        <v>3</v>
      </c>
      <c r="M233">
        <v>7</v>
      </c>
      <c r="N233">
        <v>72</v>
      </c>
      <c r="O233">
        <v>18</v>
      </c>
      <c r="P233">
        <v>1</v>
      </c>
      <c r="Q233">
        <v>1</v>
      </c>
      <c r="R233">
        <v>0</v>
      </c>
      <c r="S233">
        <v>26</v>
      </c>
      <c r="T233">
        <v>48</v>
      </c>
      <c r="U233">
        <v>52</v>
      </c>
      <c r="V233">
        <v>253</v>
      </c>
      <c r="W233">
        <v>89</v>
      </c>
      <c r="X233">
        <v>33230001</v>
      </c>
      <c r="Y233" t="s">
        <v>746</v>
      </c>
      <c r="Z233" t="s">
        <v>747</v>
      </c>
      <c r="AA233" t="s">
        <v>457</v>
      </c>
      <c r="AB233">
        <v>7184532926</v>
      </c>
      <c r="AC233" s="1" t="s">
        <v>57</v>
      </c>
      <c r="AD233">
        <v>26</v>
      </c>
      <c r="AE233">
        <v>0</v>
      </c>
      <c r="AF233">
        <v>0</v>
      </c>
      <c r="AG233">
        <v>2</v>
      </c>
      <c r="AH233">
        <v>8</v>
      </c>
      <c r="AI233">
        <v>1</v>
      </c>
      <c r="AJ233">
        <v>4</v>
      </c>
      <c r="AK233">
        <v>13</v>
      </c>
      <c r="AL233">
        <v>50</v>
      </c>
      <c r="AM233">
        <v>69</v>
      </c>
      <c r="AN233">
        <v>0</v>
      </c>
      <c r="AO233">
        <v>89</v>
      </c>
      <c r="AP233">
        <v>6</v>
      </c>
      <c r="AQ233">
        <v>7</v>
      </c>
      <c r="AR233">
        <v>0</v>
      </c>
      <c r="AS233">
        <v>11</v>
      </c>
      <c r="AT233">
        <v>4</v>
      </c>
      <c r="AU233">
        <v>0</v>
      </c>
      <c r="AV233">
        <v>0</v>
      </c>
      <c r="AW233">
        <v>0</v>
      </c>
      <c r="AX233">
        <v>1</v>
      </c>
      <c r="AY233">
        <v>0</v>
      </c>
      <c r="AZ233">
        <v>1</v>
      </c>
      <c r="BA233">
        <v>0</v>
      </c>
    </row>
    <row r="234" spans="1:53" x14ac:dyDescent="0.3">
      <c r="A234">
        <v>229</v>
      </c>
      <c r="B234">
        <v>332300010671</v>
      </c>
      <c r="C234">
        <v>83</v>
      </c>
      <c r="D234">
        <v>3.26</v>
      </c>
      <c r="E234">
        <v>1</v>
      </c>
      <c r="F234">
        <v>332300010000</v>
      </c>
      <c r="G234" t="s">
        <v>744</v>
      </c>
      <c r="H234" t="s">
        <v>748</v>
      </c>
      <c r="I234">
        <v>19</v>
      </c>
      <c r="J234">
        <v>82</v>
      </c>
      <c r="K234">
        <v>5</v>
      </c>
      <c r="L234">
        <v>1</v>
      </c>
      <c r="M234">
        <v>1</v>
      </c>
      <c r="N234">
        <v>82</v>
      </c>
      <c r="O234">
        <v>15</v>
      </c>
      <c r="P234">
        <v>0</v>
      </c>
      <c r="Q234">
        <v>1</v>
      </c>
      <c r="R234">
        <v>1</v>
      </c>
      <c r="S234">
        <v>28</v>
      </c>
      <c r="T234">
        <v>53</v>
      </c>
      <c r="U234">
        <v>47</v>
      </c>
      <c r="V234">
        <v>182</v>
      </c>
      <c r="W234">
        <v>86</v>
      </c>
      <c r="X234">
        <v>33230001</v>
      </c>
      <c r="Y234" t="s">
        <v>749</v>
      </c>
      <c r="Z234" t="s">
        <v>750</v>
      </c>
      <c r="AA234" t="s">
        <v>457</v>
      </c>
      <c r="AB234">
        <v>7183456912</v>
      </c>
      <c r="AC234" s="1" t="s">
        <v>61</v>
      </c>
      <c r="AD234">
        <v>18</v>
      </c>
      <c r="AE234">
        <v>0</v>
      </c>
      <c r="AF234">
        <v>0</v>
      </c>
      <c r="AG234">
        <v>3</v>
      </c>
      <c r="AH234">
        <v>17</v>
      </c>
      <c r="AI234">
        <v>8</v>
      </c>
      <c r="AJ234">
        <v>44</v>
      </c>
      <c r="AK234">
        <v>3</v>
      </c>
      <c r="AL234">
        <v>17</v>
      </c>
      <c r="AM234">
        <v>59</v>
      </c>
      <c r="AN234">
        <v>3</v>
      </c>
      <c r="AO234">
        <v>73</v>
      </c>
      <c r="AP234">
        <v>6</v>
      </c>
      <c r="AQ234">
        <v>8</v>
      </c>
      <c r="AR234">
        <v>44</v>
      </c>
      <c r="AS234">
        <v>27</v>
      </c>
      <c r="AT234">
        <v>1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1</v>
      </c>
      <c r="BA234">
        <v>0</v>
      </c>
    </row>
    <row r="235" spans="1:53" x14ac:dyDescent="0.3">
      <c r="A235">
        <v>230</v>
      </c>
      <c r="B235">
        <v>332300011493</v>
      </c>
      <c r="C235">
        <v>77.599999999999994</v>
      </c>
      <c r="D235">
        <v>1.7</v>
      </c>
      <c r="E235">
        <v>0</v>
      </c>
      <c r="F235">
        <v>332300010000</v>
      </c>
      <c r="G235" t="s">
        <v>744</v>
      </c>
      <c r="H235" t="s">
        <v>751</v>
      </c>
      <c r="I235">
        <v>70</v>
      </c>
      <c r="J235">
        <v>79</v>
      </c>
      <c r="K235">
        <v>6</v>
      </c>
      <c r="L235">
        <v>4</v>
      </c>
      <c r="M235">
        <v>1</v>
      </c>
      <c r="N235">
        <v>86</v>
      </c>
      <c r="O235">
        <v>11</v>
      </c>
      <c r="P235">
        <v>2</v>
      </c>
      <c r="Q235">
        <v>1</v>
      </c>
      <c r="R235">
        <v>0</v>
      </c>
      <c r="S235">
        <v>22</v>
      </c>
      <c r="T235">
        <v>42</v>
      </c>
      <c r="U235">
        <v>58</v>
      </c>
      <c r="V235">
        <v>329</v>
      </c>
      <c r="W235">
        <v>85</v>
      </c>
      <c r="X235">
        <v>33230001</v>
      </c>
      <c r="Y235" t="s">
        <v>752</v>
      </c>
      <c r="Z235" t="s">
        <v>753</v>
      </c>
      <c r="AA235" t="s">
        <v>457</v>
      </c>
      <c r="AB235">
        <v>7189221145</v>
      </c>
      <c r="AC235" s="1" t="s">
        <v>532</v>
      </c>
      <c r="AD235">
        <v>24</v>
      </c>
      <c r="AE235">
        <v>1</v>
      </c>
      <c r="AF235">
        <v>4</v>
      </c>
      <c r="AG235">
        <v>11</v>
      </c>
      <c r="AH235">
        <v>46</v>
      </c>
      <c r="AI235">
        <v>4</v>
      </c>
      <c r="AJ235">
        <v>17</v>
      </c>
      <c r="AK235">
        <v>9</v>
      </c>
      <c r="AL235">
        <v>38</v>
      </c>
      <c r="AM235">
        <v>95</v>
      </c>
      <c r="AN235">
        <v>31</v>
      </c>
      <c r="AO235">
        <v>135</v>
      </c>
      <c r="AP235">
        <v>53</v>
      </c>
      <c r="AQ235">
        <v>39</v>
      </c>
      <c r="AR235">
        <v>20</v>
      </c>
      <c r="AS235">
        <v>23</v>
      </c>
      <c r="AT235">
        <v>5</v>
      </c>
      <c r="AU235">
        <v>0</v>
      </c>
      <c r="AV235">
        <v>0</v>
      </c>
      <c r="AW235">
        <v>0</v>
      </c>
      <c r="AX235">
        <v>1</v>
      </c>
      <c r="AY235">
        <v>0</v>
      </c>
      <c r="AZ235">
        <v>1</v>
      </c>
      <c r="BA235">
        <v>0</v>
      </c>
    </row>
    <row r="236" spans="1:53" x14ac:dyDescent="0.3">
      <c r="A236">
        <v>231</v>
      </c>
      <c r="B236">
        <v>332300011644</v>
      </c>
      <c r="C236">
        <v>80.896551724137893</v>
      </c>
      <c r="D236">
        <v>2.1</v>
      </c>
      <c r="E236">
        <v>0</v>
      </c>
      <c r="F236">
        <v>332300010000</v>
      </c>
      <c r="G236" t="s">
        <v>744</v>
      </c>
      <c r="H236" t="s">
        <v>754</v>
      </c>
      <c r="I236">
        <v>55</v>
      </c>
      <c r="J236">
        <v>70</v>
      </c>
      <c r="K236">
        <v>7</v>
      </c>
      <c r="L236">
        <v>2</v>
      </c>
      <c r="M236">
        <v>0</v>
      </c>
      <c r="N236">
        <v>88</v>
      </c>
      <c r="O236">
        <v>10</v>
      </c>
      <c r="P236">
        <v>1</v>
      </c>
      <c r="Q236">
        <v>1</v>
      </c>
      <c r="R236">
        <v>1</v>
      </c>
      <c r="S236">
        <v>26</v>
      </c>
      <c r="T236">
        <v>0</v>
      </c>
      <c r="U236">
        <v>100</v>
      </c>
      <c r="V236">
        <v>393</v>
      </c>
      <c r="W236">
        <v>77</v>
      </c>
      <c r="X236">
        <v>33230001</v>
      </c>
      <c r="Y236" t="s">
        <v>755</v>
      </c>
      <c r="Z236" t="s">
        <v>756</v>
      </c>
      <c r="AA236" t="s">
        <v>457</v>
      </c>
      <c r="AB236">
        <v>7184950863</v>
      </c>
      <c r="AC236" s="1" t="s">
        <v>757</v>
      </c>
      <c r="AD236">
        <v>23</v>
      </c>
      <c r="AE236">
        <v>2</v>
      </c>
      <c r="AF236">
        <v>9</v>
      </c>
      <c r="AG236">
        <v>9</v>
      </c>
      <c r="AH236">
        <v>39</v>
      </c>
      <c r="AI236">
        <v>10</v>
      </c>
      <c r="AJ236">
        <v>43</v>
      </c>
      <c r="AK236">
        <v>2</v>
      </c>
      <c r="AL236">
        <v>9</v>
      </c>
      <c r="AM236">
        <v>87</v>
      </c>
      <c r="AN236">
        <v>31</v>
      </c>
      <c r="AO236">
        <v>93</v>
      </c>
      <c r="AP236">
        <v>37</v>
      </c>
      <c r="AQ236">
        <v>40</v>
      </c>
      <c r="AR236">
        <v>69</v>
      </c>
      <c r="AS236">
        <v>65</v>
      </c>
      <c r="AT236">
        <v>2</v>
      </c>
      <c r="AU236">
        <v>0</v>
      </c>
      <c r="AV236">
        <v>0</v>
      </c>
      <c r="AW236">
        <v>0</v>
      </c>
      <c r="AX236">
        <v>3</v>
      </c>
      <c r="AY236">
        <v>0</v>
      </c>
      <c r="AZ236">
        <v>1</v>
      </c>
      <c r="BA236">
        <v>0</v>
      </c>
    </row>
    <row r="237" spans="1:53" x14ac:dyDescent="0.3">
      <c r="A237">
        <v>232</v>
      </c>
      <c r="B237">
        <v>333200010383</v>
      </c>
      <c r="C237">
        <v>84.024390243902403</v>
      </c>
      <c r="D237">
        <v>3.22</v>
      </c>
      <c r="E237">
        <v>1</v>
      </c>
      <c r="F237">
        <v>333200010000</v>
      </c>
      <c r="G237" t="s">
        <v>758</v>
      </c>
      <c r="H237" t="s">
        <v>759</v>
      </c>
      <c r="I237">
        <v>112</v>
      </c>
      <c r="J237">
        <v>70</v>
      </c>
      <c r="K237">
        <v>9</v>
      </c>
      <c r="L237">
        <v>1</v>
      </c>
      <c r="M237">
        <v>1</v>
      </c>
      <c r="N237">
        <v>53</v>
      </c>
      <c r="O237">
        <v>37</v>
      </c>
      <c r="P237">
        <v>7</v>
      </c>
      <c r="Q237">
        <v>3</v>
      </c>
      <c r="R237">
        <v>0</v>
      </c>
      <c r="S237">
        <v>8</v>
      </c>
      <c r="T237">
        <v>56</v>
      </c>
      <c r="U237">
        <v>44</v>
      </c>
      <c r="V237">
        <v>723</v>
      </c>
      <c r="W237">
        <v>79</v>
      </c>
      <c r="X237">
        <v>33320001</v>
      </c>
      <c r="Y237" t="s">
        <v>760</v>
      </c>
      <c r="Z237" t="s">
        <v>761</v>
      </c>
      <c r="AA237" t="s">
        <v>457</v>
      </c>
      <c r="AB237">
        <v>7185740390</v>
      </c>
      <c r="AC237" s="1" t="s">
        <v>762</v>
      </c>
      <c r="AD237">
        <v>48</v>
      </c>
      <c r="AE237">
        <v>0</v>
      </c>
      <c r="AF237">
        <v>0</v>
      </c>
      <c r="AG237">
        <v>5</v>
      </c>
      <c r="AH237">
        <v>10</v>
      </c>
      <c r="AI237">
        <v>2</v>
      </c>
      <c r="AJ237">
        <v>4</v>
      </c>
      <c r="AK237">
        <v>18</v>
      </c>
      <c r="AL237">
        <v>38</v>
      </c>
      <c r="AM237">
        <v>199</v>
      </c>
      <c r="AN237">
        <v>6</v>
      </c>
      <c r="AO237">
        <v>235</v>
      </c>
      <c r="AP237">
        <v>18</v>
      </c>
      <c r="AQ237">
        <v>8</v>
      </c>
      <c r="AR237">
        <v>0</v>
      </c>
      <c r="AS237">
        <v>11</v>
      </c>
      <c r="AT237">
        <v>3</v>
      </c>
      <c r="AU237">
        <v>0</v>
      </c>
      <c r="AV237">
        <v>0</v>
      </c>
      <c r="AW237">
        <v>0</v>
      </c>
      <c r="AX237">
        <v>4</v>
      </c>
      <c r="AY237">
        <v>0</v>
      </c>
      <c r="AZ237">
        <v>1</v>
      </c>
      <c r="BA237">
        <v>0</v>
      </c>
    </row>
    <row r="238" spans="1:53" x14ac:dyDescent="0.3">
      <c r="A238">
        <v>233</v>
      </c>
      <c r="B238">
        <v>333200011556</v>
      </c>
      <c r="C238">
        <v>78.714285714285694</v>
      </c>
      <c r="D238">
        <v>1.63</v>
      </c>
      <c r="E238">
        <v>0</v>
      </c>
      <c r="F238">
        <v>333200010000</v>
      </c>
      <c r="G238" t="s">
        <v>758</v>
      </c>
      <c r="H238" t="s">
        <v>763</v>
      </c>
      <c r="I238">
        <v>70</v>
      </c>
      <c r="J238">
        <v>91</v>
      </c>
      <c r="K238">
        <v>4</v>
      </c>
      <c r="L238">
        <v>16</v>
      </c>
      <c r="M238">
        <v>0</v>
      </c>
      <c r="N238">
        <v>20</v>
      </c>
      <c r="O238">
        <v>78</v>
      </c>
      <c r="P238">
        <v>1</v>
      </c>
      <c r="Q238">
        <v>0</v>
      </c>
      <c r="R238">
        <v>0</v>
      </c>
      <c r="S238">
        <v>20</v>
      </c>
      <c r="T238">
        <v>49</v>
      </c>
      <c r="U238">
        <v>51</v>
      </c>
      <c r="V238">
        <v>345</v>
      </c>
      <c r="W238">
        <v>95</v>
      </c>
      <c r="X238">
        <v>33320001</v>
      </c>
      <c r="Y238" t="s">
        <v>764</v>
      </c>
      <c r="Z238" t="s">
        <v>765</v>
      </c>
      <c r="AA238" t="s">
        <v>457</v>
      </c>
      <c r="AB238">
        <v>7189194212</v>
      </c>
      <c r="AC238" s="1" t="s">
        <v>78</v>
      </c>
      <c r="AD238">
        <v>30</v>
      </c>
      <c r="AE238">
        <v>1</v>
      </c>
      <c r="AF238">
        <v>3</v>
      </c>
      <c r="AG238">
        <v>5</v>
      </c>
      <c r="AH238">
        <v>17</v>
      </c>
      <c r="AI238">
        <v>6</v>
      </c>
      <c r="AJ238">
        <v>20</v>
      </c>
      <c r="AK238">
        <v>7</v>
      </c>
      <c r="AL238">
        <v>23</v>
      </c>
      <c r="AM238">
        <v>107</v>
      </c>
      <c r="AN238">
        <v>9</v>
      </c>
      <c r="AO238">
        <v>144</v>
      </c>
      <c r="AP238">
        <v>29</v>
      </c>
      <c r="AQ238">
        <v>20</v>
      </c>
      <c r="AR238">
        <v>20</v>
      </c>
      <c r="AS238">
        <v>28</v>
      </c>
      <c r="AT238">
        <v>1</v>
      </c>
      <c r="AU238">
        <v>0</v>
      </c>
      <c r="AV238">
        <v>0</v>
      </c>
      <c r="AW238">
        <v>0</v>
      </c>
      <c r="AX238">
        <v>3</v>
      </c>
      <c r="AY238">
        <v>0</v>
      </c>
      <c r="AZ238">
        <v>1</v>
      </c>
      <c r="BA238">
        <v>0</v>
      </c>
    </row>
    <row r="239" spans="1:53" x14ac:dyDescent="0.3">
      <c r="A239">
        <v>234</v>
      </c>
      <c r="B239">
        <v>342400010005</v>
      </c>
      <c r="C239">
        <v>85.576086956521706</v>
      </c>
      <c r="D239">
        <v>4.21</v>
      </c>
      <c r="E239">
        <v>1</v>
      </c>
      <c r="F239">
        <v>342400010000</v>
      </c>
      <c r="G239" t="s">
        <v>766</v>
      </c>
      <c r="H239" t="s">
        <v>767</v>
      </c>
      <c r="I239">
        <v>87</v>
      </c>
      <c r="J239">
        <v>62</v>
      </c>
      <c r="K239">
        <v>3</v>
      </c>
      <c r="L239">
        <v>18</v>
      </c>
      <c r="M239">
        <v>0</v>
      </c>
      <c r="N239">
        <v>2</v>
      </c>
      <c r="O239">
        <v>53</v>
      </c>
      <c r="P239">
        <v>42</v>
      </c>
      <c r="Q239">
        <v>3</v>
      </c>
      <c r="R239">
        <v>0</v>
      </c>
      <c r="S239">
        <v>15</v>
      </c>
      <c r="T239">
        <v>49</v>
      </c>
      <c r="U239">
        <v>51</v>
      </c>
      <c r="V239">
        <v>1066</v>
      </c>
      <c r="W239">
        <v>66</v>
      </c>
      <c r="X239">
        <v>34240001</v>
      </c>
      <c r="Y239" t="s">
        <v>768</v>
      </c>
      <c r="Z239" t="s">
        <v>769</v>
      </c>
      <c r="AA239" t="s">
        <v>770</v>
      </c>
      <c r="AB239">
        <v>7182056788</v>
      </c>
      <c r="AC239" s="1" t="s">
        <v>361</v>
      </c>
      <c r="AD239">
        <v>102</v>
      </c>
      <c r="AE239">
        <v>1</v>
      </c>
      <c r="AF239">
        <v>1</v>
      </c>
      <c r="AG239">
        <v>6</v>
      </c>
      <c r="AH239">
        <v>6</v>
      </c>
      <c r="AI239">
        <v>8</v>
      </c>
      <c r="AJ239">
        <v>8</v>
      </c>
      <c r="AK239">
        <v>52</v>
      </c>
      <c r="AL239">
        <v>51</v>
      </c>
      <c r="AM239">
        <v>304</v>
      </c>
      <c r="AN239">
        <v>7</v>
      </c>
      <c r="AO239">
        <v>401</v>
      </c>
      <c r="AP239">
        <v>23</v>
      </c>
      <c r="AQ239">
        <v>6</v>
      </c>
      <c r="AR239">
        <v>25</v>
      </c>
      <c r="AS239">
        <v>7</v>
      </c>
      <c r="AT239">
        <v>12</v>
      </c>
      <c r="AU239">
        <v>0</v>
      </c>
      <c r="AV239">
        <v>0</v>
      </c>
      <c r="AW239">
        <v>0</v>
      </c>
      <c r="AX239">
        <v>3</v>
      </c>
      <c r="AY239">
        <v>0</v>
      </c>
      <c r="AZ239">
        <v>1</v>
      </c>
      <c r="BA239">
        <v>0</v>
      </c>
    </row>
    <row r="240" spans="1:53" x14ac:dyDescent="0.3">
      <c r="A240">
        <v>235</v>
      </c>
      <c r="B240">
        <v>342400010049</v>
      </c>
      <c r="C240">
        <v>88.55</v>
      </c>
      <c r="D240">
        <v>3.68</v>
      </c>
      <c r="E240">
        <v>1</v>
      </c>
      <c r="F240">
        <v>342400010000</v>
      </c>
      <c r="G240" t="s">
        <v>766</v>
      </c>
      <c r="H240" t="s">
        <v>771</v>
      </c>
      <c r="I240">
        <v>35</v>
      </c>
      <c r="J240">
        <v>38</v>
      </c>
      <c r="K240">
        <v>9</v>
      </c>
      <c r="L240">
        <v>5</v>
      </c>
      <c r="M240">
        <v>0</v>
      </c>
      <c r="N240">
        <v>0</v>
      </c>
      <c r="O240">
        <v>27</v>
      </c>
      <c r="P240">
        <v>15</v>
      </c>
      <c r="Q240">
        <v>57</v>
      </c>
      <c r="R240">
        <v>0</v>
      </c>
      <c r="S240">
        <v>14</v>
      </c>
      <c r="T240">
        <v>48</v>
      </c>
      <c r="U240">
        <v>52</v>
      </c>
      <c r="V240">
        <v>527</v>
      </c>
      <c r="W240">
        <v>47</v>
      </c>
      <c r="X240">
        <v>34240001</v>
      </c>
      <c r="Y240" t="s">
        <v>772</v>
      </c>
      <c r="Z240" t="s">
        <v>773</v>
      </c>
      <c r="AA240" t="s">
        <v>774</v>
      </c>
      <c r="AB240">
        <v>7183262111</v>
      </c>
      <c r="AC240" s="1" t="s">
        <v>181</v>
      </c>
      <c r="AD240">
        <v>59</v>
      </c>
      <c r="AE240">
        <v>0</v>
      </c>
      <c r="AF240">
        <v>0</v>
      </c>
      <c r="AG240">
        <v>2</v>
      </c>
      <c r="AH240">
        <v>3</v>
      </c>
      <c r="AI240">
        <v>12</v>
      </c>
      <c r="AJ240">
        <v>20</v>
      </c>
      <c r="AK240">
        <v>26</v>
      </c>
      <c r="AL240">
        <v>44</v>
      </c>
      <c r="AM240">
        <v>171</v>
      </c>
      <c r="AN240">
        <v>2</v>
      </c>
      <c r="AO240">
        <v>213</v>
      </c>
      <c r="AP240">
        <v>19</v>
      </c>
      <c r="AQ240">
        <v>9</v>
      </c>
      <c r="AR240">
        <v>0</v>
      </c>
      <c r="AS240">
        <v>14</v>
      </c>
      <c r="AT240">
        <v>6</v>
      </c>
      <c r="AU240">
        <v>1</v>
      </c>
      <c r="AV240">
        <v>0</v>
      </c>
      <c r="AW240">
        <v>0</v>
      </c>
      <c r="AX240">
        <v>1</v>
      </c>
      <c r="AY240">
        <v>0</v>
      </c>
      <c r="AZ240">
        <v>1</v>
      </c>
      <c r="BA240">
        <v>0</v>
      </c>
    </row>
    <row r="241" spans="1:53" x14ac:dyDescent="0.3">
      <c r="A241">
        <v>236</v>
      </c>
      <c r="B241">
        <v>342400010061</v>
      </c>
      <c r="C241">
        <v>83.956521739130395</v>
      </c>
      <c r="D241">
        <v>3.39</v>
      </c>
      <c r="E241">
        <v>1</v>
      </c>
      <c r="F241">
        <v>342400010000</v>
      </c>
      <c r="G241" t="s">
        <v>766</v>
      </c>
      <c r="H241" t="s">
        <v>775</v>
      </c>
      <c r="I241">
        <v>118</v>
      </c>
      <c r="J241">
        <v>91</v>
      </c>
      <c r="K241">
        <v>4</v>
      </c>
      <c r="L241">
        <v>28</v>
      </c>
      <c r="M241">
        <v>0</v>
      </c>
      <c r="N241">
        <v>4</v>
      </c>
      <c r="O241">
        <v>85</v>
      </c>
      <c r="P241">
        <v>9</v>
      </c>
      <c r="Q241">
        <v>2</v>
      </c>
      <c r="R241">
        <v>0</v>
      </c>
      <c r="S241">
        <v>17</v>
      </c>
      <c r="T241">
        <v>47</v>
      </c>
      <c r="U241">
        <v>53</v>
      </c>
      <c r="V241">
        <v>2236</v>
      </c>
      <c r="W241">
        <v>95</v>
      </c>
      <c r="X241">
        <v>34240001</v>
      </c>
      <c r="Y241" t="s">
        <v>776</v>
      </c>
      <c r="Z241" t="s">
        <v>777</v>
      </c>
      <c r="AA241" t="s">
        <v>778</v>
      </c>
      <c r="AB241">
        <v>7187603233</v>
      </c>
      <c r="AC241" s="1" t="s">
        <v>155</v>
      </c>
      <c r="AD241">
        <v>151</v>
      </c>
      <c r="AE241">
        <v>0</v>
      </c>
      <c r="AF241">
        <v>0</v>
      </c>
      <c r="AG241">
        <v>9</v>
      </c>
      <c r="AH241">
        <v>6</v>
      </c>
      <c r="AI241">
        <v>18</v>
      </c>
      <c r="AJ241">
        <v>12</v>
      </c>
      <c r="AK241">
        <v>59</v>
      </c>
      <c r="AL241">
        <v>39</v>
      </c>
      <c r="AM241">
        <v>295</v>
      </c>
      <c r="AN241">
        <v>6</v>
      </c>
      <c r="AO241">
        <v>374</v>
      </c>
      <c r="AP241">
        <v>20</v>
      </c>
      <c r="AQ241">
        <v>5</v>
      </c>
      <c r="AR241">
        <v>9</v>
      </c>
      <c r="AS241">
        <v>13</v>
      </c>
      <c r="AT241">
        <v>18</v>
      </c>
      <c r="AU241">
        <v>1</v>
      </c>
      <c r="AV241">
        <v>0</v>
      </c>
      <c r="AW241">
        <v>0</v>
      </c>
      <c r="AX241">
        <v>6</v>
      </c>
      <c r="AY241">
        <v>0</v>
      </c>
      <c r="AZ241">
        <v>1</v>
      </c>
      <c r="BA241">
        <v>0</v>
      </c>
    </row>
    <row r="242" spans="1:53" x14ac:dyDescent="0.3">
      <c r="A242">
        <v>237</v>
      </c>
      <c r="B242">
        <v>342400010119</v>
      </c>
      <c r="C242">
        <v>83.595744680850999</v>
      </c>
      <c r="D242">
        <v>4.1500000000000004</v>
      </c>
      <c r="E242">
        <v>1</v>
      </c>
      <c r="F242">
        <v>342400010000</v>
      </c>
      <c r="G242" t="s">
        <v>766</v>
      </c>
      <c r="H242" t="s">
        <v>779</v>
      </c>
      <c r="I242">
        <v>162</v>
      </c>
      <c r="J242">
        <v>62</v>
      </c>
      <c r="K242">
        <v>14</v>
      </c>
      <c r="L242">
        <v>4</v>
      </c>
      <c r="M242">
        <v>0</v>
      </c>
      <c r="N242">
        <v>1</v>
      </c>
      <c r="O242">
        <v>32</v>
      </c>
      <c r="P242">
        <v>22</v>
      </c>
      <c r="Q242">
        <v>44</v>
      </c>
      <c r="R242">
        <v>0</v>
      </c>
      <c r="S242">
        <v>13</v>
      </c>
      <c r="T242">
        <v>49</v>
      </c>
      <c r="U242">
        <v>51</v>
      </c>
      <c r="V242">
        <v>794</v>
      </c>
      <c r="W242">
        <v>75</v>
      </c>
      <c r="X242">
        <v>34240001</v>
      </c>
      <c r="Y242" t="s">
        <v>780</v>
      </c>
      <c r="Z242" t="s">
        <v>781</v>
      </c>
      <c r="AA242" t="s">
        <v>782</v>
      </c>
      <c r="AB242">
        <v>7183268261</v>
      </c>
      <c r="AC242" s="1" t="s">
        <v>783</v>
      </c>
      <c r="AD242">
        <v>59</v>
      </c>
      <c r="AE242">
        <v>0</v>
      </c>
      <c r="AF242">
        <v>0</v>
      </c>
      <c r="AG242">
        <v>5</v>
      </c>
      <c r="AH242">
        <v>8</v>
      </c>
      <c r="AI242">
        <v>4</v>
      </c>
      <c r="AJ242">
        <v>7</v>
      </c>
      <c r="AK242">
        <v>30</v>
      </c>
      <c r="AL242">
        <v>51</v>
      </c>
      <c r="AM242">
        <v>190</v>
      </c>
      <c r="AN242">
        <v>8</v>
      </c>
      <c r="AO242">
        <v>228</v>
      </c>
      <c r="AP242">
        <v>19</v>
      </c>
      <c r="AQ242">
        <v>8</v>
      </c>
      <c r="AR242">
        <v>40</v>
      </c>
      <c r="AS242">
        <v>19</v>
      </c>
      <c r="AT242">
        <v>7</v>
      </c>
      <c r="AU242">
        <v>1</v>
      </c>
      <c r="AV242">
        <v>0</v>
      </c>
      <c r="AW242">
        <v>0</v>
      </c>
      <c r="AX242">
        <v>2</v>
      </c>
      <c r="AY242">
        <v>0</v>
      </c>
      <c r="AZ242">
        <v>1</v>
      </c>
      <c r="BA242">
        <v>0</v>
      </c>
    </row>
    <row r="243" spans="1:53" x14ac:dyDescent="0.3">
      <c r="A243">
        <v>238</v>
      </c>
      <c r="B243">
        <v>342400010125</v>
      </c>
      <c r="C243">
        <v>85.252525252525203</v>
      </c>
      <c r="D243">
        <v>3.54</v>
      </c>
      <c r="E243">
        <v>1</v>
      </c>
      <c r="F243">
        <v>342400010000</v>
      </c>
      <c r="G243" t="s">
        <v>766</v>
      </c>
      <c r="H243" t="s">
        <v>784</v>
      </c>
      <c r="I243">
        <v>199</v>
      </c>
      <c r="J243">
        <v>59</v>
      </c>
      <c r="K243">
        <v>2</v>
      </c>
      <c r="L243">
        <v>17</v>
      </c>
      <c r="M243">
        <v>0</v>
      </c>
      <c r="N243">
        <v>1</v>
      </c>
      <c r="O243">
        <v>54</v>
      </c>
      <c r="P243">
        <v>38</v>
      </c>
      <c r="Q243">
        <v>7</v>
      </c>
      <c r="R243">
        <v>0</v>
      </c>
      <c r="S243">
        <v>15</v>
      </c>
      <c r="T243">
        <v>47</v>
      </c>
      <c r="U243">
        <v>53</v>
      </c>
      <c r="V243">
        <v>1058</v>
      </c>
      <c r="W243">
        <v>61</v>
      </c>
      <c r="X243">
        <v>34240001</v>
      </c>
      <c r="Y243" t="s">
        <v>785</v>
      </c>
      <c r="Z243" t="s">
        <v>786</v>
      </c>
      <c r="AA243" t="s">
        <v>787</v>
      </c>
      <c r="AB243">
        <v>7189370320</v>
      </c>
      <c r="AC243" s="1" t="s">
        <v>788</v>
      </c>
      <c r="AD243">
        <v>106</v>
      </c>
      <c r="AE243">
        <v>0</v>
      </c>
      <c r="AF243">
        <v>0</v>
      </c>
      <c r="AG243">
        <v>3</v>
      </c>
      <c r="AH243">
        <v>3</v>
      </c>
      <c r="AI243">
        <v>13</v>
      </c>
      <c r="AJ243">
        <v>12</v>
      </c>
      <c r="AK243">
        <v>53</v>
      </c>
      <c r="AL243">
        <v>50</v>
      </c>
      <c r="AM243">
        <v>287</v>
      </c>
      <c r="AN243">
        <v>3</v>
      </c>
      <c r="AO243">
        <v>365</v>
      </c>
      <c r="AP243">
        <v>9</v>
      </c>
      <c r="AQ243">
        <v>2</v>
      </c>
      <c r="AR243">
        <v>8</v>
      </c>
      <c r="AS243">
        <v>7</v>
      </c>
      <c r="AT243">
        <v>10</v>
      </c>
      <c r="AU243">
        <v>0</v>
      </c>
      <c r="AV243">
        <v>0</v>
      </c>
      <c r="AW243">
        <v>0</v>
      </c>
      <c r="AX243">
        <v>4</v>
      </c>
      <c r="AY243">
        <v>0</v>
      </c>
      <c r="AZ243">
        <v>1</v>
      </c>
      <c r="BA243">
        <v>0</v>
      </c>
    </row>
    <row r="244" spans="1:53" x14ac:dyDescent="0.3">
      <c r="A244">
        <v>239</v>
      </c>
      <c r="B244">
        <v>342400010128</v>
      </c>
      <c r="C244">
        <v>80.3</v>
      </c>
      <c r="D244">
        <v>3.8199999999999901</v>
      </c>
      <c r="E244">
        <v>1</v>
      </c>
      <c r="F244">
        <v>342400010000</v>
      </c>
      <c r="G244" t="s">
        <v>766</v>
      </c>
      <c r="H244" t="s">
        <v>789</v>
      </c>
      <c r="I244">
        <v>35</v>
      </c>
      <c r="J244">
        <v>25</v>
      </c>
      <c r="K244">
        <v>10</v>
      </c>
      <c r="L244">
        <v>3</v>
      </c>
      <c r="M244">
        <v>0</v>
      </c>
      <c r="N244">
        <v>1</v>
      </c>
      <c r="O244">
        <v>19</v>
      </c>
      <c r="P244">
        <v>4</v>
      </c>
      <c r="Q244">
        <v>75</v>
      </c>
      <c r="R244">
        <v>0</v>
      </c>
      <c r="S244">
        <v>11</v>
      </c>
      <c r="T244">
        <v>53</v>
      </c>
      <c r="U244">
        <v>47</v>
      </c>
      <c r="V244">
        <v>312</v>
      </c>
      <c r="W244">
        <v>34</v>
      </c>
      <c r="X244">
        <v>34240001</v>
      </c>
      <c r="Y244" t="s">
        <v>790</v>
      </c>
      <c r="Z244" t="s">
        <v>791</v>
      </c>
      <c r="AA244" t="s">
        <v>774</v>
      </c>
      <c r="AB244">
        <v>7183266210</v>
      </c>
      <c r="AC244" s="1" t="s">
        <v>300</v>
      </c>
      <c r="AD244">
        <v>46</v>
      </c>
      <c r="AE244">
        <v>0</v>
      </c>
      <c r="AF244">
        <v>0</v>
      </c>
      <c r="AG244">
        <v>3</v>
      </c>
      <c r="AH244">
        <v>7</v>
      </c>
      <c r="AI244">
        <v>5</v>
      </c>
      <c r="AJ244">
        <v>11</v>
      </c>
      <c r="AK244">
        <v>25</v>
      </c>
      <c r="AL244">
        <v>54</v>
      </c>
      <c r="AM244">
        <v>123</v>
      </c>
      <c r="AN244">
        <v>9</v>
      </c>
      <c r="AO244">
        <v>146</v>
      </c>
      <c r="AP244">
        <v>12</v>
      </c>
      <c r="AQ244">
        <v>8</v>
      </c>
      <c r="AR244">
        <v>22</v>
      </c>
      <c r="AS244">
        <v>8</v>
      </c>
      <c r="AT244">
        <v>6</v>
      </c>
      <c r="AU244">
        <v>0</v>
      </c>
      <c r="AV244">
        <v>0</v>
      </c>
      <c r="AW244">
        <v>0</v>
      </c>
      <c r="AX244">
        <v>2</v>
      </c>
      <c r="AY244">
        <v>0</v>
      </c>
      <c r="AZ244">
        <v>1</v>
      </c>
      <c r="BA244">
        <v>0</v>
      </c>
    </row>
    <row r="245" spans="1:53" x14ac:dyDescent="0.3">
      <c r="A245">
        <v>240</v>
      </c>
      <c r="B245">
        <v>342400011455</v>
      </c>
      <c r="C245">
        <v>81.522935779816507</v>
      </c>
      <c r="D245">
        <v>2.23999999999999</v>
      </c>
      <c r="E245">
        <v>0</v>
      </c>
      <c r="F245">
        <v>342400010000</v>
      </c>
      <c r="G245" t="s">
        <v>766</v>
      </c>
      <c r="H245" t="s">
        <v>792</v>
      </c>
      <c r="I245">
        <v>224</v>
      </c>
      <c r="J245">
        <v>68</v>
      </c>
      <c r="K245">
        <v>5</v>
      </c>
      <c r="L245">
        <v>31</v>
      </c>
      <c r="M245">
        <v>0</v>
      </c>
      <c r="N245">
        <v>9</v>
      </c>
      <c r="O245">
        <v>60</v>
      </c>
      <c r="P245">
        <v>26</v>
      </c>
      <c r="Q245">
        <v>4</v>
      </c>
      <c r="R245">
        <v>1</v>
      </c>
      <c r="S245">
        <v>12</v>
      </c>
      <c r="T245">
        <v>42</v>
      </c>
      <c r="U245">
        <v>58</v>
      </c>
      <c r="V245">
        <v>1486</v>
      </c>
      <c r="W245">
        <v>73</v>
      </c>
      <c r="X245">
        <v>34240001</v>
      </c>
      <c r="Y245" t="s">
        <v>793</v>
      </c>
      <c r="Z245" t="s">
        <v>794</v>
      </c>
      <c r="AA245" t="s">
        <v>770</v>
      </c>
      <c r="AB245">
        <v>7185958400</v>
      </c>
      <c r="AC245" s="1" t="s">
        <v>78</v>
      </c>
      <c r="AD245">
        <v>112</v>
      </c>
      <c r="AE245">
        <v>0</v>
      </c>
      <c r="AF245">
        <v>0</v>
      </c>
      <c r="AG245">
        <v>27</v>
      </c>
      <c r="AH245">
        <v>24</v>
      </c>
      <c r="AI245">
        <v>15</v>
      </c>
      <c r="AJ245">
        <v>13</v>
      </c>
      <c r="AK245">
        <v>65</v>
      </c>
      <c r="AL245">
        <v>58</v>
      </c>
      <c r="AM245">
        <v>435</v>
      </c>
      <c r="AN245">
        <v>21</v>
      </c>
      <c r="AO245">
        <v>587</v>
      </c>
      <c r="AP245">
        <v>129</v>
      </c>
      <c r="AQ245">
        <v>22</v>
      </c>
      <c r="AR245">
        <v>13</v>
      </c>
      <c r="AS245">
        <v>12</v>
      </c>
      <c r="AT245">
        <v>16</v>
      </c>
      <c r="AU245">
        <v>0</v>
      </c>
      <c r="AV245">
        <v>0</v>
      </c>
      <c r="AW245">
        <v>0</v>
      </c>
      <c r="AX245">
        <v>12</v>
      </c>
      <c r="AY245">
        <v>0</v>
      </c>
      <c r="AZ245">
        <v>1</v>
      </c>
      <c r="BA245">
        <v>0</v>
      </c>
    </row>
    <row r="246" spans="1:53" x14ac:dyDescent="0.3">
      <c r="A246">
        <v>241</v>
      </c>
      <c r="B246">
        <v>342400011485</v>
      </c>
      <c r="C246">
        <v>86.537735849056602</v>
      </c>
      <c r="D246">
        <v>1.96999999999999</v>
      </c>
      <c r="E246">
        <v>0</v>
      </c>
      <c r="F246">
        <v>342400010000</v>
      </c>
      <c r="G246" t="s">
        <v>766</v>
      </c>
      <c r="H246" t="s">
        <v>795</v>
      </c>
      <c r="I246">
        <v>273</v>
      </c>
      <c r="J246">
        <v>68</v>
      </c>
      <c r="K246">
        <v>6</v>
      </c>
      <c r="L246">
        <v>23</v>
      </c>
      <c r="M246">
        <v>0</v>
      </c>
      <c r="N246">
        <v>5</v>
      </c>
      <c r="O246">
        <v>64</v>
      </c>
      <c r="P246">
        <v>9</v>
      </c>
      <c r="Q246">
        <v>20</v>
      </c>
      <c r="R246">
        <v>1</v>
      </c>
      <c r="S246">
        <v>17</v>
      </c>
      <c r="T246">
        <v>43</v>
      </c>
      <c r="U246">
        <v>57</v>
      </c>
      <c r="V246">
        <v>1390</v>
      </c>
      <c r="W246">
        <v>74</v>
      </c>
      <c r="X246">
        <v>34240001</v>
      </c>
      <c r="Y246" t="s">
        <v>796</v>
      </c>
      <c r="Z246" t="s">
        <v>797</v>
      </c>
      <c r="AA246" t="s">
        <v>798</v>
      </c>
      <c r="AB246">
        <v>7183819600</v>
      </c>
      <c r="AC246" s="1" t="s">
        <v>78</v>
      </c>
      <c r="AD246">
        <v>108</v>
      </c>
      <c r="AE246">
        <v>0</v>
      </c>
      <c r="AF246">
        <v>0</v>
      </c>
      <c r="AG246">
        <v>24</v>
      </c>
      <c r="AH246">
        <v>22</v>
      </c>
      <c r="AI246">
        <v>1</v>
      </c>
      <c r="AJ246">
        <v>1</v>
      </c>
      <c r="AK246">
        <v>68</v>
      </c>
      <c r="AL246">
        <v>63</v>
      </c>
      <c r="AM246">
        <v>548</v>
      </c>
      <c r="AN246">
        <v>14</v>
      </c>
      <c r="AO246">
        <v>696</v>
      </c>
      <c r="AP246">
        <v>109</v>
      </c>
      <c r="AQ246">
        <v>16</v>
      </c>
      <c r="AR246">
        <v>0</v>
      </c>
      <c r="AS246">
        <v>7</v>
      </c>
      <c r="AT246">
        <v>14</v>
      </c>
      <c r="AU246">
        <v>0</v>
      </c>
      <c r="AV246">
        <v>0</v>
      </c>
      <c r="AW246">
        <v>0</v>
      </c>
      <c r="AX246">
        <v>10</v>
      </c>
      <c r="AY246">
        <v>0</v>
      </c>
      <c r="AZ246">
        <v>1</v>
      </c>
      <c r="BA246">
        <v>0</v>
      </c>
    </row>
    <row r="247" spans="1:53" x14ac:dyDescent="0.3">
      <c r="A247">
        <v>242</v>
      </c>
      <c r="B247">
        <v>342400011550</v>
      </c>
      <c r="C247">
        <v>86.105263157894697</v>
      </c>
      <c r="D247">
        <v>2.48</v>
      </c>
      <c r="E247">
        <v>0</v>
      </c>
      <c r="F247">
        <v>342400010000</v>
      </c>
      <c r="G247" t="s">
        <v>766</v>
      </c>
      <c r="H247" t="s">
        <v>799</v>
      </c>
      <c r="I247">
        <v>190</v>
      </c>
      <c r="J247">
        <v>58</v>
      </c>
      <c r="K247">
        <v>2</v>
      </c>
      <c r="L247">
        <v>12</v>
      </c>
      <c r="M247">
        <v>0</v>
      </c>
      <c r="N247">
        <v>8</v>
      </c>
      <c r="O247">
        <v>79</v>
      </c>
      <c r="P247">
        <v>9</v>
      </c>
      <c r="Q247">
        <v>3</v>
      </c>
      <c r="R247">
        <v>1</v>
      </c>
      <c r="S247">
        <v>15</v>
      </c>
      <c r="T247">
        <v>56</v>
      </c>
      <c r="U247">
        <v>44</v>
      </c>
      <c r="V247">
        <v>539</v>
      </c>
      <c r="W247">
        <v>60</v>
      </c>
      <c r="X247">
        <v>34240001</v>
      </c>
      <c r="Y247" t="s">
        <v>800</v>
      </c>
      <c r="Z247" t="s">
        <v>801</v>
      </c>
      <c r="AA247" t="s">
        <v>778</v>
      </c>
      <c r="AB247">
        <v>7182718383</v>
      </c>
      <c r="AC247" s="1" t="s">
        <v>1108</v>
      </c>
      <c r="AD247">
        <v>45</v>
      </c>
      <c r="AE247">
        <v>0</v>
      </c>
      <c r="AF247">
        <v>0</v>
      </c>
      <c r="AG247">
        <v>14</v>
      </c>
      <c r="AH247">
        <v>31</v>
      </c>
      <c r="AI247">
        <v>3</v>
      </c>
      <c r="AJ247">
        <v>7</v>
      </c>
      <c r="AK247">
        <v>29</v>
      </c>
      <c r="AL247">
        <v>64</v>
      </c>
      <c r="AM247">
        <v>247</v>
      </c>
      <c r="AN247">
        <v>16</v>
      </c>
      <c r="AO247">
        <v>309</v>
      </c>
      <c r="AP247">
        <v>46</v>
      </c>
      <c r="AQ247">
        <v>15</v>
      </c>
      <c r="AR247">
        <v>0</v>
      </c>
      <c r="AS247">
        <v>16</v>
      </c>
      <c r="AT247">
        <v>6</v>
      </c>
      <c r="AU247">
        <v>0</v>
      </c>
      <c r="AV247">
        <v>0</v>
      </c>
      <c r="AW247">
        <v>0</v>
      </c>
      <c r="AX247">
        <v>5</v>
      </c>
      <c r="AY247">
        <v>0</v>
      </c>
      <c r="AZ247">
        <v>1</v>
      </c>
      <c r="BA247">
        <v>0</v>
      </c>
    </row>
    <row r="248" spans="1:53" x14ac:dyDescent="0.3">
      <c r="A248">
        <v>243</v>
      </c>
      <c r="B248">
        <v>342400011560</v>
      </c>
      <c r="C248">
        <v>82.714285714285694</v>
      </c>
      <c r="D248">
        <v>2.73999999999999</v>
      </c>
      <c r="E248">
        <v>0</v>
      </c>
      <c r="F248">
        <v>342400010000</v>
      </c>
      <c r="G248" t="s">
        <v>766</v>
      </c>
      <c r="H248" t="s">
        <v>802</v>
      </c>
      <c r="I248">
        <v>170</v>
      </c>
      <c r="J248">
        <v>69</v>
      </c>
      <c r="K248">
        <v>11</v>
      </c>
      <c r="L248">
        <v>5</v>
      </c>
      <c r="M248">
        <v>0</v>
      </c>
      <c r="N248">
        <v>7</v>
      </c>
      <c r="O248">
        <v>60</v>
      </c>
      <c r="P248">
        <v>21</v>
      </c>
      <c r="Q248">
        <v>12</v>
      </c>
      <c r="R248">
        <v>0</v>
      </c>
      <c r="S248">
        <v>12</v>
      </c>
      <c r="T248">
        <v>50</v>
      </c>
      <c r="U248">
        <v>50</v>
      </c>
      <c r="V248">
        <v>499</v>
      </c>
      <c r="W248">
        <v>80</v>
      </c>
      <c r="X248">
        <v>34240001</v>
      </c>
      <c r="Y248" t="s">
        <v>803</v>
      </c>
      <c r="Z248" t="s">
        <v>804</v>
      </c>
      <c r="AA248" t="s">
        <v>805</v>
      </c>
      <c r="AB248">
        <v>7184725671</v>
      </c>
      <c r="AC248" s="1" t="s">
        <v>1114</v>
      </c>
      <c r="AD248">
        <v>31</v>
      </c>
      <c r="AE248">
        <v>0</v>
      </c>
      <c r="AF248">
        <v>0</v>
      </c>
      <c r="AG248">
        <v>15</v>
      </c>
      <c r="AH248">
        <v>48</v>
      </c>
      <c r="AI248">
        <v>1</v>
      </c>
      <c r="AJ248">
        <v>3</v>
      </c>
      <c r="AK248">
        <v>19</v>
      </c>
      <c r="AL248">
        <v>61</v>
      </c>
      <c r="AM248">
        <v>132</v>
      </c>
      <c r="AN248">
        <v>21</v>
      </c>
      <c r="AO248">
        <v>164</v>
      </c>
      <c r="AP248">
        <v>47</v>
      </c>
      <c r="AQ248">
        <v>29</v>
      </c>
      <c r="AR248">
        <v>0</v>
      </c>
      <c r="AS248">
        <v>12</v>
      </c>
      <c r="AT248">
        <v>4</v>
      </c>
      <c r="AU248">
        <v>0</v>
      </c>
      <c r="AV248">
        <v>0</v>
      </c>
      <c r="AW248">
        <v>0</v>
      </c>
      <c r="AX248">
        <v>2</v>
      </c>
      <c r="AY248">
        <v>0</v>
      </c>
      <c r="AZ248">
        <v>1</v>
      </c>
      <c r="BA248">
        <v>0</v>
      </c>
    </row>
    <row r="249" spans="1:53" x14ac:dyDescent="0.3">
      <c r="A249">
        <v>244</v>
      </c>
      <c r="B249">
        <v>342400011585</v>
      </c>
      <c r="C249">
        <v>85.581395348837205</v>
      </c>
      <c r="D249">
        <v>2.21</v>
      </c>
      <c r="E249">
        <v>0</v>
      </c>
      <c r="F249">
        <v>342400010000</v>
      </c>
      <c r="G249" t="s">
        <v>766</v>
      </c>
      <c r="H249" t="s">
        <v>806</v>
      </c>
      <c r="I249">
        <v>142</v>
      </c>
      <c r="J249">
        <v>57</v>
      </c>
      <c r="K249">
        <v>13</v>
      </c>
      <c r="L249">
        <v>3</v>
      </c>
      <c r="M249">
        <v>0</v>
      </c>
      <c r="N249">
        <v>3</v>
      </c>
      <c r="O249">
        <v>46</v>
      </c>
      <c r="P249">
        <v>16</v>
      </c>
      <c r="Q249">
        <v>35</v>
      </c>
      <c r="R249">
        <v>0</v>
      </c>
      <c r="S249">
        <v>11</v>
      </c>
      <c r="T249">
        <v>55</v>
      </c>
      <c r="U249">
        <v>45</v>
      </c>
      <c r="V249">
        <v>529</v>
      </c>
      <c r="W249">
        <v>70</v>
      </c>
      <c r="X249">
        <v>34240001</v>
      </c>
      <c r="Y249" t="s">
        <v>807</v>
      </c>
      <c r="Z249" t="s">
        <v>808</v>
      </c>
      <c r="AA249" t="s">
        <v>770</v>
      </c>
      <c r="AB249">
        <v>7182863550</v>
      </c>
      <c r="AC249" s="1" t="s">
        <v>1113</v>
      </c>
      <c r="AD249">
        <v>48</v>
      </c>
      <c r="AE249">
        <v>1</v>
      </c>
      <c r="AF249">
        <v>2</v>
      </c>
      <c r="AG249">
        <v>6</v>
      </c>
      <c r="AH249">
        <v>13</v>
      </c>
      <c r="AI249">
        <v>33</v>
      </c>
      <c r="AJ249">
        <v>69</v>
      </c>
      <c r="AK249">
        <v>6</v>
      </c>
      <c r="AL249">
        <v>13</v>
      </c>
      <c r="AM249">
        <v>191</v>
      </c>
      <c r="AN249">
        <v>12</v>
      </c>
      <c r="AO249">
        <v>224</v>
      </c>
      <c r="AP249">
        <v>29</v>
      </c>
      <c r="AQ249">
        <v>13</v>
      </c>
      <c r="AR249">
        <v>17</v>
      </c>
      <c r="AS249">
        <v>16</v>
      </c>
      <c r="AT249">
        <v>3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1</v>
      </c>
      <c r="BA249">
        <v>0</v>
      </c>
    </row>
    <row r="250" spans="1:53" x14ac:dyDescent="0.3">
      <c r="A250">
        <v>245</v>
      </c>
      <c r="B250">
        <v>342400011600</v>
      </c>
      <c r="C250">
        <v>85.878048780487802</v>
      </c>
      <c r="D250">
        <v>2.5</v>
      </c>
      <c r="E250">
        <v>0</v>
      </c>
      <c r="F250">
        <v>342400010000</v>
      </c>
      <c r="G250" t="s">
        <v>766</v>
      </c>
      <c r="H250" t="s">
        <v>809</v>
      </c>
      <c r="I250">
        <v>282</v>
      </c>
      <c r="J250">
        <v>77</v>
      </c>
      <c r="K250">
        <v>7</v>
      </c>
      <c r="L250">
        <v>5</v>
      </c>
      <c r="M250">
        <v>0</v>
      </c>
      <c r="N250">
        <v>6</v>
      </c>
      <c r="O250">
        <v>76</v>
      </c>
      <c r="P250">
        <v>10</v>
      </c>
      <c r="Q250">
        <v>7</v>
      </c>
      <c r="R250">
        <v>0</v>
      </c>
      <c r="S250">
        <v>14</v>
      </c>
      <c r="T250">
        <v>40</v>
      </c>
      <c r="U250">
        <v>60</v>
      </c>
      <c r="V250">
        <v>1295</v>
      </c>
      <c r="W250">
        <v>85</v>
      </c>
      <c r="X250">
        <v>34240001</v>
      </c>
      <c r="Y250" t="s">
        <v>810</v>
      </c>
      <c r="Z250" t="s">
        <v>811</v>
      </c>
      <c r="AA250" t="s">
        <v>805</v>
      </c>
      <c r="AB250">
        <v>7189373010</v>
      </c>
      <c r="AC250" s="1" t="s">
        <v>78</v>
      </c>
      <c r="AD250">
        <v>93</v>
      </c>
      <c r="AE250">
        <v>0</v>
      </c>
      <c r="AF250">
        <v>0</v>
      </c>
      <c r="AG250">
        <v>6</v>
      </c>
      <c r="AH250">
        <v>6</v>
      </c>
      <c r="AI250">
        <v>7</v>
      </c>
      <c r="AJ250">
        <v>8</v>
      </c>
      <c r="AK250">
        <v>60</v>
      </c>
      <c r="AL250">
        <v>65</v>
      </c>
      <c r="AM250">
        <v>244</v>
      </c>
      <c r="AN250">
        <v>4</v>
      </c>
      <c r="AO250">
        <v>435</v>
      </c>
      <c r="AP250">
        <v>30</v>
      </c>
      <c r="AQ250">
        <v>7</v>
      </c>
      <c r="AR250">
        <v>0</v>
      </c>
      <c r="AS250">
        <v>10</v>
      </c>
      <c r="AT250">
        <v>8</v>
      </c>
      <c r="AU250">
        <v>0</v>
      </c>
      <c r="AV250">
        <v>0</v>
      </c>
      <c r="AW250">
        <v>0</v>
      </c>
      <c r="AX250">
        <v>7</v>
      </c>
      <c r="AY250">
        <v>0</v>
      </c>
      <c r="AZ250">
        <v>1</v>
      </c>
      <c r="BA250">
        <v>0</v>
      </c>
    </row>
    <row r="251" spans="1:53" x14ac:dyDescent="0.3">
      <c r="A251">
        <v>246</v>
      </c>
      <c r="B251">
        <v>342400011610</v>
      </c>
      <c r="C251">
        <v>86.538461538461505</v>
      </c>
      <c r="D251">
        <v>3.23999999999999</v>
      </c>
      <c r="E251">
        <v>1</v>
      </c>
      <c r="F251">
        <v>342400010000</v>
      </c>
      <c r="G251" t="s">
        <v>766</v>
      </c>
      <c r="H251" t="s">
        <v>812</v>
      </c>
      <c r="I251">
        <v>195</v>
      </c>
      <c r="J251">
        <v>50</v>
      </c>
      <c r="K251">
        <v>3</v>
      </c>
      <c r="L251">
        <v>3</v>
      </c>
      <c r="M251">
        <v>1</v>
      </c>
      <c r="N251">
        <v>6</v>
      </c>
      <c r="O251">
        <v>52</v>
      </c>
      <c r="P251">
        <v>29</v>
      </c>
      <c r="Q251">
        <v>11</v>
      </c>
      <c r="R251">
        <v>1</v>
      </c>
      <c r="S251">
        <v>8</v>
      </c>
      <c r="T251">
        <v>17</v>
      </c>
      <c r="U251">
        <v>83</v>
      </c>
      <c r="V251">
        <v>1166</v>
      </c>
      <c r="W251">
        <v>52</v>
      </c>
      <c r="X251">
        <v>34240001</v>
      </c>
      <c r="Y251" t="s">
        <v>813</v>
      </c>
      <c r="Z251" t="s">
        <v>814</v>
      </c>
      <c r="AA251" t="s">
        <v>805</v>
      </c>
      <c r="AB251">
        <v>7183612032</v>
      </c>
      <c r="AC251" s="1" t="s">
        <v>1108</v>
      </c>
      <c r="AD251">
        <v>120</v>
      </c>
      <c r="AE251">
        <v>0</v>
      </c>
      <c r="AF251">
        <v>0</v>
      </c>
      <c r="AG251">
        <v>5</v>
      </c>
      <c r="AH251">
        <v>4</v>
      </c>
      <c r="AI251">
        <v>8</v>
      </c>
      <c r="AJ251">
        <v>7</v>
      </c>
      <c r="AK251">
        <v>79</v>
      </c>
      <c r="AL251">
        <v>66</v>
      </c>
      <c r="AM251">
        <v>309</v>
      </c>
      <c r="AN251">
        <v>5</v>
      </c>
      <c r="AO251">
        <v>587</v>
      </c>
      <c r="AP251">
        <v>33</v>
      </c>
      <c r="AQ251">
        <v>6</v>
      </c>
      <c r="AR251">
        <v>0</v>
      </c>
      <c r="AS251">
        <v>12</v>
      </c>
      <c r="AT251">
        <v>10</v>
      </c>
      <c r="AU251">
        <v>0</v>
      </c>
      <c r="AV251">
        <v>0</v>
      </c>
      <c r="AW251">
        <v>0</v>
      </c>
      <c r="AX251">
        <v>9</v>
      </c>
      <c r="AY251">
        <v>0</v>
      </c>
      <c r="AZ251">
        <v>1</v>
      </c>
      <c r="BA251">
        <v>0</v>
      </c>
    </row>
    <row r="252" spans="1:53" x14ac:dyDescent="0.3">
      <c r="A252">
        <v>247</v>
      </c>
      <c r="B252">
        <v>342500010025</v>
      </c>
      <c r="C252">
        <v>85.5</v>
      </c>
      <c r="D252">
        <v>4.3499999999999996</v>
      </c>
      <c r="E252">
        <v>1</v>
      </c>
      <c r="F252">
        <v>342500010000</v>
      </c>
      <c r="G252" t="s">
        <v>815</v>
      </c>
      <c r="H252" t="s">
        <v>816</v>
      </c>
      <c r="I252">
        <v>65</v>
      </c>
      <c r="J252">
        <v>47</v>
      </c>
      <c r="K252">
        <v>15</v>
      </c>
      <c r="L252">
        <v>7</v>
      </c>
      <c r="M252">
        <v>0</v>
      </c>
      <c r="N252">
        <v>2</v>
      </c>
      <c r="O252">
        <v>22</v>
      </c>
      <c r="P252">
        <v>50</v>
      </c>
      <c r="Q252">
        <v>25</v>
      </c>
      <c r="R252">
        <v>0</v>
      </c>
      <c r="S252">
        <v>18</v>
      </c>
      <c r="T252">
        <v>47</v>
      </c>
      <c r="U252">
        <v>53</v>
      </c>
      <c r="V252">
        <v>482</v>
      </c>
      <c r="W252">
        <v>62</v>
      </c>
      <c r="X252">
        <v>34250001</v>
      </c>
      <c r="Y252" t="s">
        <v>817</v>
      </c>
      <c r="Z252" t="s">
        <v>818</v>
      </c>
      <c r="AA252" t="s">
        <v>819</v>
      </c>
      <c r="AB252">
        <v>7189613480</v>
      </c>
      <c r="AC252" s="1" t="s">
        <v>155</v>
      </c>
      <c r="AD252">
        <v>46</v>
      </c>
      <c r="AE252">
        <v>1</v>
      </c>
      <c r="AF252">
        <v>2</v>
      </c>
      <c r="AG252">
        <v>3</v>
      </c>
      <c r="AH252">
        <v>7</v>
      </c>
      <c r="AI252">
        <v>0</v>
      </c>
      <c r="AJ252">
        <v>0</v>
      </c>
      <c r="AK252">
        <v>25</v>
      </c>
      <c r="AL252">
        <v>54</v>
      </c>
      <c r="AM252">
        <v>138</v>
      </c>
      <c r="AN252">
        <v>3</v>
      </c>
      <c r="AO252">
        <v>181</v>
      </c>
      <c r="AP252">
        <v>8</v>
      </c>
      <c r="AQ252">
        <v>4</v>
      </c>
      <c r="AR252">
        <v>29</v>
      </c>
      <c r="AS252">
        <v>8</v>
      </c>
      <c r="AT252">
        <v>8</v>
      </c>
      <c r="AU252">
        <v>0</v>
      </c>
      <c r="AV252">
        <v>0</v>
      </c>
      <c r="AW252">
        <v>0</v>
      </c>
      <c r="AX252">
        <v>3</v>
      </c>
      <c r="AY252">
        <v>0</v>
      </c>
      <c r="AZ252">
        <v>1</v>
      </c>
      <c r="BA252">
        <v>0</v>
      </c>
    </row>
    <row r="253" spans="1:53" x14ac:dyDescent="0.3">
      <c r="A253">
        <v>248</v>
      </c>
      <c r="B253">
        <v>342500010185</v>
      </c>
      <c r="C253">
        <v>86.04</v>
      </c>
      <c r="D253">
        <v>4.17</v>
      </c>
      <c r="E253">
        <v>1</v>
      </c>
      <c r="F253">
        <v>342500010000</v>
      </c>
      <c r="G253" t="s">
        <v>815</v>
      </c>
      <c r="H253" t="s">
        <v>820</v>
      </c>
      <c r="I253">
        <v>89</v>
      </c>
      <c r="J253">
        <v>61</v>
      </c>
      <c r="K253">
        <v>15</v>
      </c>
      <c r="L253">
        <v>10</v>
      </c>
      <c r="M253">
        <v>0</v>
      </c>
      <c r="N253">
        <v>6</v>
      </c>
      <c r="O253">
        <v>26</v>
      </c>
      <c r="P253">
        <v>53</v>
      </c>
      <c r="Q253">
        <v>14</v>
      </c>
      <c r="R253">
        <v>0</v>
      </c>
      <c r="S253">
        <v>14</v>
      </c>
      <c r="T253">
        <v>48</v>
      </c>
      <c r="U253">
        <v>52</v>
      </c>
      <c r="V253">
        <v>1148</v>
      </c>
      <c r="W253">
        <v>75</v>
      </c>
      <c r="X253">
        <v>34250001</v>
      </c>
      <c r="Y253" t="s">
        <v>821</v>
      </c>
      <c r="Z253" t="s">
        <v>822</v>
      </c>
      <c r="AA253" t="s">
        <v>819</v>
      </c>
      <c r="AB253">
        <v>7184453232</v>
      </c>
      <c r="AC253" s="1" t="s">
        <v>61</v>
      </c>
      <c r="AD253">
        <v>89</v>
      </c>
      <c r="AE253">
        <v>0</v>
      </c>
      <c r="AF253">
        <v>0</v>
      </c>
      <c r="AG253">
        <v>6</v>
      </c>
      <c r="AH253">
        <v>7</v>
      </c>
      <c r="AI253">
        <v>18</v>
      </c>
      <c r="AJ253">
        <v>20</v>
      </c>
      <c r="AK253">
        <v>27</v>
      </c>
      <c r="AL253">
        <v>30</v>
      </c>
      <c r="AM253">
        <v>271</v>
      </c>
      <c r="AN253">
        <v>6</v>
      </c>
      <c r="AO253">
        <v>339</v>
      </c>
      <c r="AP253">
        <v>20</v>
      </c>
      <c r="AQ253">
        <v>6</v>
      </c>
      <c r="AR253">
        <v>11</v>
      </c>
      <c r="AS253">
        <v>6</v>
      </c>
      <c r="AT253">
        <v>8</v>
      </c>
      <c r="AU253">
        <v>0</v>
      </c>
      <c r="AV253">
        <v>0</v>
      </c>
      <c r="AW253">
        <v>0</v>
      </c>
      <c r="AX253">
        <v>3</v>
      </c>
      <c r="AY253">
        <v>0</v>
      </c>
      <c r="AZ253">
        <v>1</v>
      </c>
      <c r="BA253">
        <v>0</v>
      </c>
    </row>
    <row r="254" spans="1:53" x14ac:dyDescent="0.3">
      <c r="A254">
        <v>249</v>
      </c>
      <c r="B254">
        <v>342500010194</v>
      </c>
      <c r="C254">
        <v>82.2708333333333</v>
      </c>
      <c r="D254">
        <v>3.61</v>
      </c>
      <c r="E254">
        <v>1</v>
      </c>
      <c r="F254">
        <v>342500010000</v>
      </c>
      <c r="G254" t="s">
        <v>815</v>
      </c>
      <c r="H254" t="s">
        <v>823</v>
      </c>
      <c r="I254">
        <v>119</v>
      </c>
      <c r="J254">
        <v>47</v>
      </c>
      <c r="K254">
        <v>14</v>
      </c>
      <c r="L254">
        <v>7</v>
      </c>
      <c r="M254">
        <v>0</v>
      </c>
      <c r="N254">
        <v>1</v>
      </c>
      <c r="O254">
        <v>30</v>
      </c>
      <c r="P254">
        <v>34</v>
      </c>
      <c r="Q254">
        <v>35</v>
      </c>
      <c r="R254">
        <v>0</v>
      </c>
      <c r="S254">
        <v>15</v>
      </c>
      <c r="T254">
        <v>51</v>
      </c>
      <c r="U254">
        <v>49</v>
      </c>
      <c r="V254">
        <v>639</v>
      </c>
      <c r="W254">
        <v>61</v>
      </c>
      <c r="X254">
        <v>34250001</v>
      </c>
      <c r="Y254" t="s">
        <v>824</v>
      </c>
      <c r="Z254" t="s">
        <v>825</v>
      </c>
      <c r="AA254" t="s">
        <v>826</v>
      </c>
      <c r="AB254">
        <v>7187460818</v>
      </c>
      <c r="AC254" s="1" t="s">
        <v>155</v>
      </c>
      <c r="AD254">
        <v>60</v>
      </c>
      <c r="AE254">
        <v>0</v>
      </c>
      <c r="AF254">
        <v>0</v>
      </c>
      <c r="AG254">
        <v>22</v>
      </c>
      <c r="AH254">
        <v>37</v>
      </c>
      <c r="AI254">
        <v>4</v>
      </c>
      <c r="AJ254">
        <v>7</v>
      </c>
      <c r="AK254">
        <v>32</v>
      </c>
      <c r="AL254">
        <v>53</v>
      </c>
      <c r="AM254">
        <v>205</v>
      </c>
      <c r="AN254">
        <v>15</v>
      </c>
      <c r="AO254">
        <v>259</v>
      </c>
      <c r="AP254">
        <v>67</v>
      </c>
      <c r="AQ254">
        <v>26</v>
      </c>
      <c r="AR254">
        <v>17</v>
      </c>
      <c r="AS254">
        <v>15</v>
      </c>
      <c r="AT254">
        <v>6</v>
      </c>
      <c r="AU254">
        <v>0</v>
      </c>
      <c r="AV254">
        <v>0</v>
      </c>
      <c r="AW254">
        <v>0</v>
      </c>
      <c r="AX254">
        <v>3</v>
      </c>
      <c r="AY254">
        <v>0</v>
      </c>
      <c r="AZ254">
        <v>1</v>
      </c>
      <c r="BA254">
        <v>0</v>
      </c>
    </row>
    <row r="255" spans="1:53" x14ac:dyDescent="0.3">
      <c r="A255">
        <v>250</v>
      </c>
      <c r="B255">
        <v>342500010237</v>
      </c>
      <c r="C255">
        <v>84.435483870967701</v>
      </c>
      <c r="D255">
        <v>3.7899999999999898</v>
      </c>
      <c r="E255">
        <v>1</v>
      </c>
      <c r="F255">
        <v>342500010000</v>
      </c>
      <c r="G255" t="s">
        <v>815</v>
      </c>
      <c r="H255" t="s">
        <v>827</v>
      </c>
      <c r="I255">
        <v>142</v>
      </c>
      <c r="J255">
        <v>76</v>
      </c>
      <c r="K255">
        <v>12</v>
      </c>
      <c r="L255">
        <v>23</v>
      </c>
      <c r="M255">
        <v>1</v>
      </c>
      <c r="N255">
        <v>7</v>
      </c>
      <c r="O255">
        <v>19</v>
      </c>
      <c r="P255">
        <v>70</v>
      </c>
      <c r="Q255">
        <v>3</v>
      </c>
      <c r="R255">
        <v>0</v>
      </c>
      <c r="S255">
        <v>14</v>
      </c>
      <c r="T255">
        <v>47</v>
      </c>
      <c r="U255">
        <v>53</v>
      </c>
      <c r="V255">
        <v>1062</v>
      </c>
      <c r="W255">
        <v>87</v>
      </c>
      <c r="X255">
        <v>34250001</v>
      </c>
      <c r="Y255" t="s">
        <v>828</v>
      </c>
      <c r="Z255" t="s">
        <v>829</v>
      </c>
      <c r="AA255" t="s">
        <v>819</v>
      </c>
      <c r="AB255">
        <v>7183536464</v>
      </c>
      <c r="AC255" s="1" t="s">
        <v>155</v>
      </c>
      <c r="AD255">
        <v>70</v>
      </c>
      <c r="AE255">
        <v>0</v>
      </c>
      <c r="AF255">
        <v>0</v>
      </c>
      <c r="AG255">
        <v>4</v>
      </c>
      <c r="AH255">
        <v>6</v>
      </c>
      <c r="AI255">
        <v>6</v>
      </c>
      <c r="AJ255">
        <v>9</v>
      </c>
      <c r="AK255">
        <v>35</v>
      </c>
      <c r="AL255">
        <v>50</v>
      </c>
      <c r="AM255">
        <v>198</v>
      </c>
      <c r="AN255">
        <v>6</v>
      </c>
      <c r="AO255">
        <v>236</v>
      </c>
      <c r="AP255">
        <v>20</v>
      </c>
      <c r="AQ255">
        <v>8</v>
      </c>
      <c r="AR255">
        <v>0</v>
      </c>
      <c r="AS255">
        <v>9</v>
      </c>
      <c r="AT255">
        <v>9</v>
      </c>
      <c r="AU255">
        <v>3</v>
      </c>
      <c r="AV255">
        <v>0</v>
      </c>
      <c r="AW255">
        <v>0</v>
      </c>
      <c r="AX255">
        <v>3</v>
      </c>
      <c r="AY255">
        <v>0</v>
      </c>
      <c r="AZ255">
        <v>1</v>
      </c>
      <c r="BA255">
        <v>0</v>
      </c>
    </row>
    <row r="256" spans="1:53" x14ac:dyDescent="0.3">
      <c r="A256">
        <v>251</v>
      </c>
      <c r="B256">
        <v>342500011263</v>
      </c>
      <c r="C256">
        <v>87.761904761904702</v>
      </c>
      <c r="D256">
        <v>1.93</v>
      </c>
      <c r="E256">
        <v>0</v>
      </c>
      <c r="F256">
        <v>342500010000</v>
      </c>
      <c r="G256" t="s">
        <v>815</v>
      </c>
      <c r="H256" t="s">
        <v>830</v>
      </c>
      <c r="I256">
        <v>32</v>
      </c>
      <c r="J256">
        <v>87</v>
      </c>
      <c r="K256">
        <v>10</v>
      </c>
      <c r="L256">
        <v>88</v>
      </c>
      <c r="M256">
        <v>1</v>
      </c>
      <c r="N256">
        <v>2</v>
      </c>
      <c r="O256">
        <v>34</v>
      </c>
      <c r="P256">
        <v>60</v>
      </c>
      <c r="Q256">
        <v>3</v>
      </c>
      <c r="R256">
        <v>0</v>
      </c>
      <c r="S256">
        <v>2</v>
      </c>
      <c r="T256">
        <v>42</v>
      </c>
      <c r="U256">
        <v>58</v>
      </c>
      <c r="V256">
        <v>388</v>
      </c>
      <c r="W256">
        <v>97</v>
      </c>
      <c r="X256">
        <v>34250001</v>
      </c>
      <c r="Y256" t="s">
        <v>831</v>
      </c>
      <c r="Z256" t="s">
        <v>832</v>
      </c>
      <c r="AA256" t="s">
        <v>819</v>
      </c>
      <c r="AB256">
        <v>7184632348</v>
      </c>
      <c r="AC256" s="1" t="s">
        <v>1108</v>
      </c>
      <c r="AD256">
        <v>27</v>
      </c>
      <c r="AE256">
        <v>0</v>
      </c>
      <c r="AF256">
        <v>0</v>
      </c>
      <c r="AG256">
        <v>5</v>
      </c>
      <c r="AH256">
        <v>19</v>
      </c>
      <c r="AI256">
        <v>3</v>
      </c>
      <c r="AJ256">
        <v>11</v>
      </c>
      <c r="AK256">
        <v>12</v>
      </c>
      <c r="AL256">
        <v>44</v>
      </c>
      <c r="AM256">
        <v>103</v>
      </c>
      <c r="AN256">
        <v>19</v>
      </c>
      <c r="AO256">
        <v>149</v>
      </c>
      <c r="AP256">
        <v>22</v>
      </c>
      <c r="AQ256">
        <v>15</v>
      </c>
      <c r="AR256">
        <v>20</v>
      </c>
      <c r="AS256">
        <v>15</v>
      </c>
      <c r="AT256">
        <v>4</v>
      </c>
      <c r="AU256">
        <v>0</v>
      </c>
      <c r="AV256">
        <v>0</v>
      </c>
      <c r="AW256">
        <v>0</v>
      </c>
      <c r="AX256">
        <v>1</v>
      </c>
      <c r="AY256">
        <v>0</v>
      </c>
      <c r="AZ256">
        <v>1</v>
      </c>
      <c r="BA256">
        <v>0</v>
      </c>
    </row>
    <row r="257" spans="1:53" x14ac:dyDescent="0.3">
      <c r="A257">
        <v>252</v>
      </c>
      <c r="B257">
        <v>342500011281</v>
      </c>
      <c r="C257">
        <v>85.0277777777777</v>
      </c>
      <c r="D257">
        <v>3.34</v>
      </c>
      <c r="E257">
        <v>1</v>
      </c>
      <c r="F257">
        <v>342500010000</v>
      </c>
      <c r="G257" t="s">
        <v>815</v>
      </c>
      <c r="H257" t="s">
        <v>833</v>
      </c>
      <c r="I257">
        <v>102</v>
      </c>
      <c r="J257">
        <v>69</v>
      </c>
      <c r="K257">
        <v>15</v>
      </c>
      <c r="L257">
        <v>14</v>
      </c>
      <c r="M257">
        <v>0</v>
      </c>
      <c r="N257">
        <v>12</v>
      </c>
      <c r="O257">
        <v>16</v>
      </c>
      <c r="P257">
        <v>67</v>
      </c>
      <c r="Q257">
        <v>4</v>
      </c>
      <c r="R257">
        <v>1</v>
      </c>
      <c r="S257">
        <v>14</v>
      </c>
      <c r="T257">
        <v>47</v>
      </c>
      <c r="U257">
        <v>53</v>
      </c>
      <c r="V257">
        <v>536</v>
      </c>
      <c r="W257">
        <v>83</v>
      </c>
      <c r="X257">
        <v>34250001</v>
      </c>
      <c r="Y257" t="s">
        <v>834</v>
      </c>
      <c r="Z257" t="s">
        <v>829</v>
      </c>
      <c r="AA257" t="s">
        <v>819</v>
      </c>
      <c r="AB257">
        <v>7183530009</v>
      </c>
      <c r="AC257" s="1" t="s">
        <v>150</v>
      </c>
      <c r="AD257">
        <v>43</v>
      </c>
      <c r="AE257">
        <v>0</v>
      </c>
      <c r="AF257">
        <v>0</v>
      </c>
      <c r="AG257">
        <v>21</v>
      </c>
      <c r="AH257">
        <v>49</v>
      </c>
      <c r="AI257">
        <v>11</v>
      </c>
      <c r="AJ257">
        <v>26</v>
      </c>
      <c r="AK257">
        <v>14</v>
      </c>
      <c r="AL257">
        <v>33</v>
      </c>
      <c r="AM257">
        <v>196</v>
      </c>
      <c r="AN257">
        <v>23</v>
      </c>
      <c r="AO257">
        <v>272</v>
      </c>
      <c r="AP257">
        <v>78</v>
      </c>
      <c r="AQ257">
        <v>29</v>
      </c>
      <c r="AR257">
        <v>10</v>
      </c>
      <c r="AS257">
        <v>14</v>
      </c>
      <c r="AT257">
        <v>3</v>
      </c>
      <c r="AU257">
        <v>0</v>
      </c>
      <c r="AV257">
        <v>0</v>
      </c>
      <c r="AW257">
        <v>0</v>
      </c>
      <c r="AX257">
        <v>2</v>
      </c>
      <c r="AY257">
        <v>0</v>
      </c>
      <c r="AZ257">
        <v>1</v>
      </c>
      <c r="BA257">
        <v>1</v>
      </c>
    </row>
    <row r="258" spans="1:53" x14ac:dyDescent="0.3">
      <c r="A258">
        <v>253</v>
      </c>
      <c r="B258">
        <v>342500011285</v>
      </c>
      <c r="C258">
        <v>86.675675675675606</v>
      </c>
      <c r="D258">
        <v>2.2200000000000002</v>
      </c>
      <c r="E258">
        <v>0</v>
      </c>
      <c r="F258">
        <v>342500010000</v>
      </c>
      <c r="G258" t="s">
        <v>815</v>
      </c>
      <c r="H258" t="s">
        <v>835</v>
      </c>
      <c r="I258">
        <v>150</v>
      </c>
      <c r="J258">
        <v>35</v>
      </c>
      <c r="K258">
        <v>13</v>
      </c>
      <c r="L258">
        <v>0</v>
      </c>
      <c r="M258">
        <v>0</v>
      </c>
      <c r="N258">
        <v>6</v>
      </c>
      <c r="O258">
        <v>22</v>
      </c>
      <c r="P258">
        <v>17</v>
      </c>
      <c r="Q258">
        <v>53</v>
      </c>
      <c r="R258">
        <v>1</v>
      </c>
      <c r="S258">
        <v>23</v>
      </c>
      <c r="T258">
        <v>59</v>
      </c>
      <c r="U258">
        <v>41</v>
      </c>
      <c r="V258">
        <v>294</v>
      </c>
      <c r="W258">
        <v>49</v>
      </c>
      <c r="X258">
        <v>34250001</v>
      </c>
      <c r="Y258" t="s">
        <v>836</v>
      </c>
      <c r="Z258" t="s">
        <v>818</v>
      </c>
      <c r="AA258" t="s">
        <v>819</v>
      </c>
      <c r="AB258">
        <v>7184612219</v>
      </c>
      <c r="AC258" s="1" t="s">
        <v>150</v>
      </c>
      <c r="AD258">
        <v>36</v>
      </c>
      <c r="AE258">
        <v>0</v>
      </c>
      <c r="AF258">
        <v>0</v>
      </c>
      <c r="AG258">
        <v>1</v>
      </c>
      <c r="AH258">
        <v>3</v>
      </c>
      <c r="AI258">
        <v>6</v>
      </c>
      <c r="AJ258">
        <v>17</v>
      </c>
      <c r="AK258">
        <v>16</v>
      </c>
      <c r="AL258">
        <v>44</v>
      </c>
      <c r="AM258">
        <v>117</v>
      </c>
      <c r="AN258">
        <v>0</v>
      </c>
      <c r="AO258">
        <v>142</v>
      </c>
      <c r="AP258">
        <v>12</v>
      </c>
      <c r="AQ258">
        <v>8</v>
      </c>
      <c r="AR258">
        <v>29</v>
      </c>
      <c r="AS258">
        <v>11</v>
      </c>
      <c r="AT258">
        <v>3</v>
      </c>
      <c r="AU258">
        <v>0</v>
      </c>
      <c r="AV258">
        <v>0</v>
      </c>
      <c r="AW258">
        <v>0</v>
      </c>
      <c r="AX258">
        <v>2</v>
      </c>
      <c r="AY258">
        <v>0</v>
      </c>
      <c r="AZ258">
        <v>1</v>
      </c>
      <c r="BA258">
        <v>0</v>
      </c>
    </row>
    <row r="259" spans="1:53" x14ac:dyDescent="0.3">
      <c r="A259">
        <v>254</v>
      </c>
      <c r="B259">
        <v>342500011425</v>
      </c>
      <c r="C259">
        <v>89.3957219251336</v>
      </c>
      <c r="D259">
        <v>2.61</v>
      </c>
      <c r="E259">
        <v>0</v>
      </c>
      <c r="F259">
        <v>342500010000</v>
      </c>
      <c r="G259" t="s">
        <v>815</v>
      </c>
      <c r="H259" t="s">
        <v>837</v>
      </c>
      <c r="I259">
        <v>457</v>
      </c>
      <c r="J259">
        <v>66</v>
      </c>
      <c r="K259">
        <v>8</v>
      </c>
      <c r="L259">
        <v>23</v>
      </c>
      <c r="M259">
        <v>0</v>
      </c>
      <c r="N259">
        <v>19</v>
      </c>
      <c r="O259">
        <v>44</v>
      </c>
      <c r="P259">
        <v>31</v>
      </c>
      <c r="Q259">
        <v>5</v>
      </c>
      <c r="R259">
        <v>1</v>
      </c>
      <c r="S259">
        <v>13</v>
      </c>
      <c r="T259">
        <v>50</v>
      </c>
      <c r="U259">
        <v>50</v>
      </c>
      <c r="V259">
        <v>2704</v>
      </c>
      <c r="W259">
        <v>74</v>
      </c>
      <c r="X259">
        <v>34250001</v>
      </c>
      <c r="Y259" t="s">
        <v>838</v>
      </c>
      <c r="Z259" t="s">
        <v>839</v>
      </c>
      <c r="AA259" t="s">
        <v>819</v>
      </c>
      <c r="AB259">
        <v>7182631919</v>
      </c>
      <c r="AC259" s="1" t="s">
        <v>78</v>
      </c>
      <c r="AD259">
        <v>194</v>
      </c>
      <c r="AE259">
        <v>2</v>
      </c>
      <c r="AF259">
        <v>1</v>
      </c>
      <c r="AG259">
        <v>54</v>
      </c>
      <c r="AH259">
        <v>28</v>
      </c>
      <c r="AI259">
        <v>18</v>
      </c>
      <c r="AJ259">
        <v>9</v>
      </c>
      <c r="AK259">
        <v>102</v>
      </c>
      <c r="AL259">
        <v>53</v>
      </c>
      <c r="AM259">
        <v>971</v>
      </c>
      <c r="AN259">
        <v>17</v>
      </c>
      <c r="AO259">
        <v>1302</v>
      </c>
      <c r="AP259">
        <v>250</v>
      </c>
      <c r="AQ259">
        <v>19</v>
      </c>
      <c r="AR259">
        <v>19</v>
      </c>
      <c r="AS259">
        <v>17</v>
      </c>
      <c r="AT259">
        <v>17</v>
      </c>
      <c r="AU259">
        <v>0</v>
      </c>
      <c r="AV259">
        <v>0</v>
      </c>
      <c r="AW259">
        <v>0</v>
      </c>
      <c r="AX259">
        <v>12</v>
      </c>
      <c r="AY259">
        <v>0</v>
      </c>
      <c r="AZ259">
        <v>1</v>
      </c>
      <c r="BA259">
        <v>0</v>
      </c>
    </row>
    <row r="260" spans="1:53" x14ac:dyDescent="0.3">
      <c r="A260">
        <v>255</v>
      </c>
      <c r="B260">
        <v>342500011460</v>
      </c>
      <c r="C260">
        <v>80.418439716311994</v>
      </c>
      <c r="D260">
        <v>1.84</v>
      </c>
      <c r="E260">
        <v>0</v>
      </c>
      <c r="F260">
        <v>342500010000</v>
      </c>
      <c r="G260" t="s">
        <v>815</v>
      </c>
      <c r="H260" t="s">
        <v>840</v>
      </c>
      <c r="I260">
        <v>356</v>
      </c>
      <c r="J260">
        <v>65</v>
      </c>
      <c r="K260">
        <v>6</v>
      </c>
      <c r="L260">
        <v>20</v>
      </c>
      <c r="M260">
        <v>1</v>
      </c>
      <c r="N260">
        <v>26</v>
      </c>
      <c r="O260">
        <v>49</v>
      </c>
      <c r="P260">
        <v>20</v>
      </c>
      <c r="Q260">
        <v>3</v>
      </c>
      <c r="R260">
        <v>0</v>
      </c>
      <c r="S260">
        <v>14</v>
      </c>
      <c r="T260">
        <v>43</v>
      </c>
      <c r="U260">
        <v>57</v>
      </c>
      <c r="V260">
        <v>1812</v>
      </c>
      <c r="W260">
        <v>71</v>
      </c>
      <c r="X260">
        <v>34250001</v>
      </c>
      <c r="Y260" t="s">
        <v>841</v>
      </c>
      <c r="Z260" t="s">
        <v>842</v>
      </c>
      <c r="AA260" t="s">
        <v>819</v>
      </c>
      <c r="AB260">
        <v>7188887500</v>
      </c>
      <c r="AC260" s="1" t="s">
        <v>78</v>
      </c>
      <c r="AD260">
        <v>144</v>
      </c>
      <c r="AE260">
        <v>0</v>
      </c>
      <c r="AF260">
        <v>0</v>
      </c>
      <c r="AG260">
        <v>9</v>
      </c>
      <c r="AH260">
        <v>6</v>
      </c>
      <c r="AI260">
        <v>3</v>
      </c>
      <c r="AJ260">
        <v>2</v>
      </c>
      <c r="AK260">
        <v>101</v>
      </c>
      <c r="AL260">
        <v>70</v>
      </c>
      <c r="AM260">
        <v>538</v>
      </c>
      <c r="AN260">
        <v>6</v>
      </c>
      <c r="AO260">
        <v>669</v>
      </c>
      <c r="AP260">
        <v>46</v>
      </c>
      <c r="AQ260">
        <v>7</v>
      </c>
      <c r="AR260">
        <v>55</v>
      </c>
      <c r="AS260">
        <v>19</v>
      </c>
      <c r="AT260">
        <v>18</v>
      </c>
      <c r="AU260">
        <v>0</v>
      </c>
      <c r="AV260">
        <v>0</v>
      </c>
      <c r="AW260">
        <v>0</v>
      </c>
      <c r="AX260">
        <v>14</v>
      </c>
      <c r="AY260">
        <v>0</v>
      </c>
      <c r="AZ260">
        <v>1</v>
      </c>
      <c r="BA260">
        <v>0</v>
      </c>
    </row>
    <row r="261" spans="1:53" x14ac:dyDescent="0.3">
      <c r="A261">
        <v>256</v>
      </c>
      <c r="B261">
        <v>342500011499</v>
      </c>
      <c r="C261">
        <v>90.689655172413794</v>
      </c>
      <c r="D261">
        <v>4.22</v>
      </c>
      <c r="E261">
        <v>1</v>
      </c>
      <c r="F261">
        <v>342500010000</v>
      </c>
      <c r="G261" t="s">
        <v>815</v>
      </c>
      <c r="H261" t="s">
        <v>843</v>
      </c>
      <c r="I261">
        <v>23</v>
      </c>
      <c r="J261">
        <v>39</v>
      </c>
      <c r="K261">
        <v>14</v>
      </c>
      <c r="L261">
        <v>4</v>
      </c>
      <c r="M261">
        <v>0</v>
      </c>
      <c r="N261">
        <v>30</v>
      </c>
      <c r="O261">
        <v>13</v>
      </c>
      <c r="P261">
        <v>48</v>
      </c>
      <c r="Q261">
        <v>8</v>
      </c>
      <c r="R261">
        <v>2</v>
      </c>
      <c r="S261">
        <v>9</v>
      </c>
      <c r="T261">
        <v>50</v>
      </c>
      <c r="U261">
        <v>50</v>
      </c>
      <c r="V261">
        <v>248</v>
      </c>
      <c r="W261">
        <v>53</v>
      </c>
      <c r="X261">
        <v>34250001</v>
      </c>
      <c r="Y261" t="s">
        <v>844</v>
      </c>
      <c r="Z261" t="s">
        <v>845</v>
      </c>
      <c r="AA261" t="s">
        <v>819</v>
      </c>
      <c r="AB261">
        <v>7184617462</v>
      </c>
      <c r="AC261" s="1" t="s">
        <v>85</v>
      </c>
      <c r="AD261">
        <v>29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17</v>
      </c>
      <c r="AL261">
        <v>59</v>
      </c>
      <c r="AM261">
        <v>79</v>
      </c>
      <c r="AN261">
        <v>0</v>
      </c>
      <c r="AO261">
        <v>100</v>
      </c>
      <c r="AP261">
        <v>0</v>
      </c>
      <c r="AQ261">
        <v>0</v>
      </c>
      <c r="AS261">
        <v>10</v>
      </c>
      <c r="AT261">
        <v>3</v>
      </c>
      <c r="AU261">
        <v>0</v>
      </c>
      <c r="AV261">
        <v>0</v>
      </c>
      <c r="AW261">
        <v>0</v>
      </c>
      <c r="AX261">
        <v>1</v>
      </c>
      <c r="AY261">
        <v>0</v>
      </c>
      <c r="AZ261">
        <v>1</v>
      </c>
      <c r="BA261">
        <v>0</v>
      </c>
    </row>
    <row r="262" spans="1:53" x14ac:dyDescent="0.3">
      <c r="A262">
        <v>257</v>
      </c>
      <c r="B262">
        <v>342500011525</v>
      </c>
      <c r="C262">
        <v>88</v>
      </c>
      <c r="D262">
        <v>3.91</v>
      </c>
      <c r="E262">
        <v>1</v>
      </c>
      <c r="F262">
        <v>342500010000</v>
      </c>
      <c r="G262" t="s">
        <v>815</v>
      </c>
      <c r="H262" t="s">
        <v>846</v>
      </c>
      <c r="I262">
        <v>24</v>
      </c>
      <c r="J262">
        <v>36</v>
      </c>
      <c r="K262">
        <v>15</v>
      </c>
      <c r="L262">
        <v>0</v>
      </c>
      <c r="M262">
        <v>0</v>
      </c>
      <c r="N262">
        <v>6</v>
      </c>
      <c r="O262">
        <v>13</v>
      </c>
      <c r="P262">
        <v>58</v>
      </c>
      <c r="Q262">
        <v>22</v>
      </c>
      <c r="R262">
        <v>1</v>
      </c>
      <c r="S262">
        <v>1</v>
      </c>
      <c r="T262">
        <v>70</v>
      </c>
      <c r="U262">
        <v>30</v>
      </c>
      <c r="V262">
        <v>586</v>
      </c>
      <c r="W262">
        <v>51</v>
      </c>
      <c r="X262">
        <v>34250001</v>
      </c>
      <c r="Y262" t="s">
        <v>847</v>
      </c>
      <c r="Z262" t="s">
        <v>848</v>
      </c>
      <c r="AA262" t="s">
        <v>819</v>
      </c>
      <c r="AB262">
        <v>7185755580</v>
      </c>
      <c r="AC262" s="1" t="s">
        <v>1108</v>
      </c>
      <c r="AD262">
        <v>53</v>
      </c>
      <c r="AE262">
        <v>0</v>
      </c>
      <c r="AF262">
        <v>0</v>
      </c>
      <c r="AG262">
        <v>2</v>
      </c>
      <c r="AH262">
        <v>4</v>
      </c>
      <c r="AI262">
        <v>2</v>
      </c>
      <c r="AJ262">
        <v>4</v>
      </c>
      <c r="AK262">
        <v>38</v>
      </c>
      <c r="AL262">
        <v>72</v>
      </c>
      <c r="AM262">
        <v>226</v>
      </c>
      <c r="AN262">
        <v>2</v>
      </c>
      <c r="AO262">
        <v>253</v>
      </c>
      <c r="AP262">
        <v>14</v>
      </c>
      <c r="AQ262">
        <v>6</v>
      </c>
      <c r="AR262">
        <v>33</v>
      </c>
      <c r="AS262">
        <v>13</v>
      </c>
      <c r="AT262">
        <v>4</v>
      </c>
      <c r="AU262">
        <v>1</v>
      </c>
      <c r="AV262">
        <v>0</v>
      </c>
      <c r="AW262">
        <v>0</v>
      </c>
      <c r="AX262">
        <v>4</v>
      </c>
      <c r="AY262">
        <v>0</v>
      </c>
      <c r="AZ262">
        <v>1</v>
      </c>
      <c r="BA262">
        <v>0</v>
      </c>
    </row>
    <row r="263" spans="1:53" x14ac:dyDescent="0.3">
      <c r="A263">
        <v>258</v>
      </c>
      <c r="B263">
        <v>342600010067</v>
      </c>
      <c r="C263">
        <v>81.592592592592595</v>
      </c>
      <c r="D263">
        <v>3.4</v>
      </c>
      <c r="E263">
        <v>1</v>
      </c>
      <c r="F263">
        <v>342600010000</v>
      </c>
      <c r="G263" t="s">
        <v>849</v>
      </c>
      <c r="H263" t="s">
        <v>850</v>
      </c>
      <c r="I263">
        <v>207</v>
      </c>
      <c r="J263">
        <v>25</v>
      </c>
      <c r="K263">
        <v>13</v>
      </c>
      <c r="L263">
        <v>4</v>
      </c>
      <c r="M263">
        <v>0</v>
      </c>
      <c r="N263">
        <v>2</v>
      </c>
      <c r="O263">
        <v>10</v>
      </c>
      <c r="P263">
        <v>61</v>
      </c>
      <c r="Q263">
        <v>25</v>
      </c>
      <c r="R263">
        <v>1</v>
      </c>
      <c r="S263">
        <v>11</v>
      </c>
      <c r="T263">
        <v>51</v>
      </c>
      <c r="U263">
        <v>49</v>
      </c>
      <c r="V263">
        <v>339</v>
      </c>
      <c r="W263">
        <v>38</v>
      </c>
      <c r="X263">
        <v>34260001</v>
      </c>
      <c r="Y263" t="s">
        <v>851</v>
      </c>
      <c r="Z263" t="s">
        <v>852</v>
      </c>
      <c r="AA263" t="s">
        <v>853</v>
      </c>
      <c r="AB263">
        <v>7184238138</v>
      </c>
      <c r="AC263" s="1" t="s">
        <v>155</v>
      </c>
      <c r="AD263">
        <v>44</v>
      </c>
      <c r="AE263">
        <v>0</v>
      </c>
      <c r="AF263">
        <v>0</v>
      </c>
      <c r="AG263">
        <v>8</v>
      </c>
      <c r="AH263">
        <v>18</v>
      </c>
      <c r="AI263">
        <v>8</v>
      </c>
      <c r="AJ263">
        <v>18</v>
      </c>
      <c r="AK263">
        <v>19</v>
      </c>
      <c r="AL263">
        <v>43</v>
      </c>
      <c r="AM263">
        <v>182</v>
      </c>
      <c r="AN263">
        <v>13</v>
      </c>
      <c r="AO263">
        <v>201</v>
      </c>
      <c r="AP263">
        <v>38</v>
      </c>
      <c r="AQ263">
        <v>19</v>
      </c>
      <c r="AR263">
        <v>25</v>
      </c>
      <c r="AS263">
        <v>21</v>
      </c>
      <c r="AT263">
        <v>6</v>
      </c>
      <c r="AU263">
        <v>0</v>
      </c>
      <c r="AV263">
        <v>0</v>
      </c>
      <c r="AW263">
        <v>0</v>
      </c>
      <c r="AX263">
        <v>3</v>
      </c>
      <c r="AY263">
        <v>0</v>
      </c>
      <c r="AZ263">
        <v>1</v>
      </c>
      <c r="BA263">
        <v>0</v>
      </c>
    </row>
    <row r="264" spans="1:53" x14ac:dyDescent="0.3">
      <c r="A264">
        <v>259</v>
      </c>
      <c r="B264">
        <v>342600010074</v>
      </c>
      <c r="C264">
        <v>83.529411764705799</v>
      </c>
      <c r="D264">
        <v>4.01</v>
      </c>
      <c r="E264">
        <v>1</v>
      </c>
      <c r="F264">
        <v>342600010000</v>
      </c>
      <c r="G264" t="s">
        <v>849</v>
      </c>
      <c r="H264" t="s">
        <v>854</v>
      </c>
      <c r="I264">
        <v>137</v>
      </c>
      <c r="J264">
        <v>37</v>
      </c>
      <c r="K264">
        <v>14</v>
      </c>
      <c r="L264">
        <v>4</v>
      </c>
      <c r="M264">
        <v>0</v>
      </c>
      <c r="N264">
        <v>6</v>
      </c>
      <c r="O264">
        <v>10</v>
      </c>
      <c r="P264">
        <v>65</v>
      </c>
      <c r="Q264">
        <v>18</v>
      </c>
      <c r="R264">
        <v>1</v>
      </c>
      <c r="S264">
        <v>15</v>
      </c>
      <c r="T264">
        <v>48</v>
      </c>
      <c r="U264">
        <v>52</v>
      </c>
      <c r="V264">
        <v>510</v>
      </c>
      <c r="W264">
        <v>51</v>
      </c>
      <c r="X264">
        <v>34260001</v>
      </c>
      <c r="Y264" t="s">
        <v>855</v>
      </c>
      <c r="Z264" t="s">
        <v>856</v>
      </c>
      <c r="AA264" t="s">
        <v>857</v>
      </c>
      <c r="AB264">
        <v>7186316800</v>
      </c>
      <c r="AC264" s="1" t="s">
        <v>155</v>
      </c>
      <c r="AD264">
        <v>52</v>
      </c>
      <c r="AE264">
        <v>0</v>
      </c>
      <c r="AF264">
        <v>0</v>
      </c>
      <c r="AG264">
        <v>4</v>
      </c>
      <c r="AH264">
        <v>8</v>
      </c>
      <c r="AI264">
        <v>5</v>
      </c>
      <c r="AJ264">
        <v>10</v>
      </c>
      <c r="AK264">
        <v>35</v>
      </c>
      <c r="AL264">
        <v>67</v>
      </c>
      <c r="AM264">
        <v>175</v>
      </c>
      <c r="AN264">
        <v>4</v>
      </c>
      <c r="AO264">
        <v>215</v>
      </c>
      <c r="AP264">
        <v>16</v>
      </c>
      <c r="AQ264">
        <v>7</v>
      </c>
      <c r="AR264">
        <v>0</v>
      </c>
      <c r="AS264">
        <v>15</v>
      </c>
      <c r="AT264">
        <v>11</v>
      </c>
      <c r="AU264">
        <v>0</v>
      </c>
      <c r="AV264">
        <v>0</v>
      </c>
      <c r="AW264">
        <v>0</v>
      </c>
      <c r="AX264">
        <v>3</v>
      </c>
      <c r="AY264">
        <v>0</v>
      </c>
      <c r="AZ264">
        <v>1</v>
      </c>
      <c r="BA264">
        <v>0</v>
      </c>
    </row>
    <row r="265" spans="1:53" x14ac:dyDescent="0.3">
      <c r="A265">
        <v>260</v>
      </c>
      <c r="B265">
        <v>342600010172</v>
      </c>
      <c r="C265">
        <v>85.2</v>
      </c>
      <c r="D265">
        <v>3.65</v>
      </c>
      <c r="E265">
        <v>1</v>
      </c>
      <c r="F265">
        <v>342600010000</v>
      </c>
      <c r="G265" t="s">
        <v>849</v>
      </c>
      <c r="H265" t="s">
        <v>858</v>
      </c>
      <c r="I265">
        <v>150</v>
      </c>
      <c r="J265">
        <v>46</v>
      </c>
      <c r="K265">
        <v>16</v>
      </c>
      <c r="L265">
        <v>2</v>
      </c>
      <c r="M265">
        <v>0</v>
      </c>
      <c r="N265">
        <v>13</v>
      </c>
      <c r="O265">
        <v>13</v>
      </c>
      <c r="P265">
        <v>57</v>
      </c>
      <c r="Q265">
        <v>16</v>
      </c>
      <c r="R265">
        <v>0</v>
      </c>
      <c r="S265">
        <v>17</v>
      </c>
      <c r="T265">
        <v>43</v>
      </c>
      <c r="U265">
        <v>57</v>
      </c>
      <c r="V265">
        <v>595</v>
      </c>
      <c r="W265">
        <v>62</v>
      </c>
      <c r="X265">
        <v>34260001</v>
      </c>
      <c r="Y265" t="s">
        <v>859</v>
      </c>
      <c r="Z265" t="s">
        <v>860</v>
      </c>
      <c r="AA265" t="s">
        <v>861</v>
      </c>
      <c r="AB265">
        <v>7188314000</v>
      </c>
      <c r="AC265" s="1" t="s">
        <v>155</v>
      </c>
      <c r="AD265">
        <v>58</v>
      </c>
      <c r="AE265">
        <v>0</v>
      </c>
      <c r="AF265">
        <v>0</v>
      </c>
      <c r="AG265">
        <v>2</v>
      </c>
      <c r="AH265">
        <v>3</v>
      </c>
      <c r="AI265">
        <v>7</v>
      </c>
      <c r="AJ265">
        <v>12</v>
      </c>
      <c r="AK265">
        <v>32</v>
      </c>
      <c r="AL265">
        <v>55</v>
      </c>
      <c r="AM265">
        <v>181</v>
      </c>
      <c r="AN265">
        <v>2</v>
      </c>
      <c r="AO265">
        <v>253</v>
      </c>
      <c r="AP265">
        <v>10</v>
      </c>
      <c r="AQ265">
        <v>4</v>
      </c>
      <c r="AR265">
        <v>0</v>
      </c>
      <c r="AS265">
        <v>9</v>
      </c>
      <c r="AT265">
        <v>6</v>
      </c>
      <c r="AU265">
        <v>0</v>
      </c>
      <c r="AV265">
        <v>0</v>
      </c>
      <c r="AW265">
        <v>0</v>
      </c>
      <c r="AX265">
        <v>3</v>
      </c>
      <c r="AY265">
        <v>0</v>
      </c>
      <c r="AZ265">
        <v>1</v>
      </c>
      <c r="BA265">
        <v>0</v>
      </c>
    </row>
    <row r="266" spans="1:53" x14ac:dyDescent="0.3">
      <c r="A266">
        <v>261</v>
      </c>
      <c r="B266">
        <v>342600010178</v>
      </c>
      <c r="C266">
        <v>86.142857142857096</v>
      </c>
      <c r="D266">
        <v>3.46</v>
      </c>
      <c r="E266">
        <v>1</v>
      </c>
      <c r="F266">
        <v>342600010000</v>
      </c>
      <c r="G266" t="s">
        <v>849</v>
      </c>
      <c r="H266" t="s">
        <v>862</v>
      </c>
      <c r="I266">
        <v>58</v>
      </c>
      <c r="J266">
        <v>30</v>
      </c>
      <c r="K266">
        <v>11</v>
      </c>
      <c r="L266">
        <v>4</v>
      </c>
      <c r="M266">
        <v>0</v>
      </c>
      <c r="N266">
        <v>8</v>
      </c>
      <c r="O266">
        <v>14</v>
      </c>
      <c r="P266">
        <v>17</v>
      </c>
      <c r="Q266">
        <v>60</v>
      </c>
      <c r="R266">
        <v>1</v>
      </c>
      <c r="S266">
        <v>9</v>
      </c>
      <c r="T266">
        <v>49</v>
      </c>
      <c r="U266">
        <v>51</v>
      </c>
      <c r="V266">
        <v>217</v>
      </c>
      <c r="W266">
        <v>41</v>
      </c>
      <c r="X266">
        <v>34260001</v>
      </c>
      <c r="Y266" t="s">
        <v>863</v>
      </c>
      <c r="Z266" t="s">
        <v>864</v>
      </c>
      <c r="AA266" t="s">
        <v>865</v>
      </c>
      <c r="AB266">
        <v>7184645763</v>
      </c>
      <c r="AC266" s="1" t="s">
        <v>866</v>
      </c>
      <c r="AD266">
        <v>31</v>
      </c>
      <c r="AE266">
        <v>0</v>
      </c>
      <c r="AF266">
        <v>0</v>
      </c>
      <c r="AG266">
        <v>0</v>
      </c>
      <c r="AH266">
        <v>0</v>
      </c>
      <c r="AI266">
        <v>5</v>
      </c>
      <c r="AJ266">
        <v>16</v>
      </c>
      <c r="AK266">
        <v>18</v>
      </c>
      <c r="AL266">
        <v>58</v>
      </c>
      <c r="AM266">
        <v>77</v>
      </c>
      <c r="AN266">
        <v>0</v>
      </c>
      <c r="AO266">
        <v>111</v>
      </c>
      <c r="AP266">
        <v>0</v>
      </c>
      <c r="AQ266">
        <v>0</v>
      </c>
      <c r="AR266">
        <v>50</v>
      </c>
      <c r="AS266">
        <v>12</v>
      </c>
      <c r="AT266">
        <v>4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1</v>
      </c>
      <c r="BA266">
        <v>0</v>
      </c>
    </row>
    <row r="267" spans="1:53" x14ac:dyDescent="0.3">
      <c r="A267">
        <v>262</v>
      </c>
      <c r="B267">
        <v>342600010216</v>
      </c>
      <c r="C267">
        <v>81.180327868852402</v>
      </c>
      <c r="D267">
        <v>4.28</v>
      </c>
      <c r="E267">
        <v>1</v>
      </c>
      <c r="F267">
        <v>342600010000</v>
      </c>
      <c r="G267" t="s">
        <v>849</v>
      </c>
      <c r="H267" t="s">
        <v>867</v>
      </c>
      <c r="I267">
        <v>160</v>
      </c>
      <c r="J267">
        <v>60</v>
      </c>
      <c r="K267">
        <v>11</v>
      </c>
      <c r="L267">
        <v>8</v>
      </c>
      <c r="M267">
        <v>1</v>
      </c>
      <c r="N267">
        <v>6</v>
      </c>
      <c r="O267">
        <v>9</v>
      </c>
      <c r="P267">
        <v>71</v>
      </c>
      <c r="Q267">
        <v>13</v>
      </c>
      <c r="R267">
        <v>0</v>
      </c>
      <c r="S267">
        <v>11</v>
      </c>
      <c r="T267">
        <v>49</v>
      </c>
      <c r="U267">
        <v>51</v>
      </c>
      <c r="V267">
        <v>969</v>
      </c>
      <c r="W267">
        <v>71</v>
      </c>
      <c r="X267">
        <v>34260001</v>
      </c>
      <c r="Y267" t="s">
        <v>868</v>
      </c>
      <c r="Z267" t="s">
        <v>869</v>
      </c>
      <c r="AA267" t="s">
        <v>819</v>
      </c>
      <c r="AB267">
        <v>7183582005</v>
      </c>
      <c r="AC267" s="1" t="s">
        <v>243</v>
      </c>
      <c r="AD267">
        <v>68</v>
      </c>
      <c r="AE267">
        <v>0</v>
      </c>
      <c r="AF267">
        <v>0</v>
      </c>
      <c r="AG267">
        <v>1</v>
      </c>
      <c r="AH267">
        <v>1</v>
      </c>
      <c r="AI267">
        <v>7</v>
      </c>
      <c r="AJ267">
        <v>10</v>
      </c>
      <c r="AK267">
        <v>36</v>
      </c>
      <c r="AL267">
        <v>53</v>
      </c>
      <c r="AM267">
        <v>126</v>
      </c>
      <c r="AN267">
        <v>3</v>
      </c>
      <c r="AO267">
        <v>159</v>
      </c>
      <c r="AP267">
        <v>13</v>
      </c>
      <c r="AQ267">
        <v>8</v>
      </c>
      <c r="AR267">
        <v>0</v>
      </c>
      <c r="AS267">
        <v>10</v>
      </c>
      <c r="AT267">
        <v>7</v>
      </c>
      <c r="AU267">
        <v>1</v>
      </c>
      <c r="AV267">
        <v>0</v>
      </c>
      <c r="AW267">
        <v>0</v>
      </c>
      <c r="AX267">
        <v>4</v>
      </c>
      <c r="AY267">
        <v>0</v>
      </c>
      <c r="AZ267">
        <v>1</v>
      </c>
      <c r="BA267">
        <v>0</v>
      </c>
    </row>
    <row r="268" spans="1:53" x14ac:dyDescent="0.3">
      <c r="A268">
        <v>263</v>
      </c>
      <c r="B268">
        <v>342600011415</v>
      </c>
      <c r="C268">
        <v>87.153225806451601</v>
      </c>
      <c r="D268">
        <v>2.67</v>
      </c>
      <c r="E268">
        <v>0</v>
      </c>
      <c r="F268">
        <v>342600010000</v>
      </c>
      <c r="G268" t="s">
        <v>849</v>
      </c>
      <c r="H268" t="s">
        <v>870</v>
      </c>
      <c r="I268">
        <v>408</v>
      </c>
      <c r="J268">
        <v>46</v>
      </c>
      <c r="K268">
        <v>10</v>
      </c>
      <c r="L268">
        <v>6</v>
      </c>
      <c r="M268">
        <v>1</v>
      </c>
      <c r="N268">
        <v>19</v>
      </c>
      <c r="O268">
        <v>19</v>
      </c>
      <c r="P268">
        <v>45</v>
      </c>
      <c r="Q268">
        <v>16</v>
      </c>
      <c r="R268">
        <v>1</v>
      </c>
      <c r="S268">
        <v>12</v>
      </c>
      <c r="T268">
        <v>52</v>
      </c>
      <c r="U268">
        <v>48</v>
      </c>
      <c r="V268">
        <v>2016</v>
      </c>
      <c r="W268">
        <v>55</v>
      </c>
      <c r="X268">
        <v>34260001</v>
      </c>
      <c r="Y268" t="s">
        <v>871</v>
      </c>
      <c r="Z268" t="s">
        <v>872</v>
      </c>
      <c r="AA268" t="s">
        <v>857</v>
      </c>
      <c r="AB268">
        <v>7182796500</v>
      </c>
      <c r="AC268" s="1" t="s">
        <v>78</v>
      </c>
      <c r="AD268">
        <v>159</v>
      </c>
      <c r="AE268">
        <v>0</v>
      </c>
      <c r="AF268">
        <v>0</v>
      </c>
      <c r="AG268">
        <v>16</v>
      </c>
      <c r="AH268">
        <v>10</v>
      </c>
      <c r="AI268">
        <v>1</v>
      </c>
      <c r="AJ268">
        <v>1</v>
      </c>
      <c r="AK268">
        <v>118</v>
      </c>
      <c r="AL268">
        <v>74</v>
      </c>
      <c r="AM268">
        <v>776</v>
      </c>
      <c r="AN268">
        <v>5</v>
      </c>
      <c r="AO268">
        <v>984</v>
      </c>
      <c r="AP268">
        <v>67</v>
      </c>
      <c r="AQ268">
        <v>7</v>
      </c>
      <c r="AR268">
        <v>0</v>
      </c>
      <c r="AS268">
        <v>13</v>
      </c>
      <c r="AT268">
        <v>13</v>
      </c>
      <c r="AU268">
        <v>2</v>
      </c>
      <c r="AV268">
        <v>0</v>
      </c>
      <c r="AW268">
        <v>0</v>
      </c>
      <c r="AX268">
        <v>8</v>
      </c>
      <c r="AY268">
        <v>0</v>
      </c>
      <c r="AZ268">
        <v>1</v>
      </c>
      <c r="BA268">
        <v>0</v>
      </c>
    </row>
    <row r="269" spans="1:53" x14ac:dyDescent="0.3">
      <c r="A269">
        <v>264</v>
      </c>
      <c r="B269">
        <v>342600011430</v>
      </c>
      <c r="C269">
        <v>86.693749999999994</v>
      </c>
      <c r="D269">
        <v>2.91</v>
      </c>
      <c r="E269">
        <v>1</v>
      </c>
      <c r="F269">
        <v>342600010000</v>
      </c>
      <c r="G269" t="s">
        <v>849</v>
      </c>
      <c r="H269" t="s">
        <v>873</v>
      </c>
      <c r="I269">
        <v>394</v>
      </c>
      <c r="J269">
        <v>61</v>
      </c>
      <c r="K269">
        <v>14</v>
      </c>
      <c r="L269">
        <v>14</v>
      </c>
      <c r="M269">
        <v>1</v>
      </c>
      <c r="N269">
        <v>8</v>
      </c>
      <c r="O269">
        <v>24</v>
      </c>
      <c r="P269">
        <v>53</v>
      </c>
      <c r="Q269">
        <v>14</v>
      </c>
      <c r="R269">
        <v>1</v>
      </c>
      <c r="S269">
        <v>14</v>
      </c>
      <c r="T269">
        <v>49</v>
      </c>
      <c r="U269">
        <v>51</v>
      </c>
      <c r="V269">
        <v>3027</v>
      </c>
      <c r="W269">
        <v>75</v>
      </c>
      <c r="X269">
        <v>34260001</v>
      </c>
      <c r="Y269" t="s">
        <v>874</v>
      </c>
      <c r="Z269" t="s">
        <v>875</v>
      </c>
      <c r="AA269" t="s">
        <v>876</v>
      </c>
      <c r="AB269">
        <v>7182818200</v>
      </c>
      <c r="AC269" s="1" t="s">
        <v>78</v>
      </c>
      <c r="AD269">
        <v>208</v>
      </c>
      <c r="AE269">
        <v>1</v>
      </c>
      <c r="AF269">
        <v>0</v>
      </c>
      <c r="AG269">
        <v>32</v>
      </c>
      <c r="AH269">
        <v>15</v>
      </c>
      <c r="AI269">
        <v>29</v>
      </c>
      <c r="AJ269">
        <v>14</v>
      </c>
      <c r="AK269">
        <v>118</v>
      </c>
      <c r="AL269">
        <v>57</v>
      </c>
      <c r="AM269">
        <v>816</v>
      </c>
      <c r="AN269">
        <v>11</v>
      </c>
      <c r="AO269">
        <v>1016</v>
      </c>
      <c r="AP269">
        <v>136</v>
      </c>
      <c r="AQ269">
        <v>13</v>
      </c>
      <c r="AR269">
        <v>7</v>
      </c>
      <c r="AS269">
        <v>13</v>
      </c>
      <c r="AT269">
        <v>22</v>
      </c>
      <c r="AU269">
        <v>1</v>
      </c>
      <c r="AV269">
        <v>0</v>
      </c>
      <c r="AW269">
        <v>0</v>
      </c>
      <c r="AX269">
        <v>9</v>
      </c>
      <c r="AY269">
        <v>0</v>
      </c>
      <c r="AZ269">
        <v>1</v>
      </c>
      <c r="BA269">
        <v>0</v>
      </c>
    </row>
    <row r="270" spans="1:53" x14ac:dyDescent="0.3">
      <c r="A270">
        <v>265</v>
      </c>
      <c r="B270">
        <v>342600011435</v>
      </c>
      <c r="C270">
        <v>81.119565217391298</v>
      </c>
      <c r="D270">
        <v>2.99</v>
      </c>
      <c r="E270">
        <v>1</v>
      </c>
      <c r="F270">
        <v>342600010000</v>
      </c>
      <c r="G270" t="s">
        <v>849</v>
      </c>
      <c r="H270" t="s">
        <v>877</v>
      </c>
      <c r="I270">
        <v>44</v>
      </c>
      <c r="J270">
        <v>61</v>
      </c>
      <c r="K270">
        <v>6</v>
      </c>
      <c r="L270">
        <v>12</v>
      </c>
      <c r="M270">
        <v>2</v>
      </c>
      <c r="N270">
        <v>56</v>
      </c>
      <c r="O270">
        <v>13</v>
      </c>
      <c r="P270">
        <v>26</v>
      </c>
      <c r="Q270">
        <v>3</v>
      </c>
      <c r="R270">
        <v>0</v>
      </c>
      <c r="S270">
        <v>12</v>
      </c>
      <c r="T270">
        <v>46</v>
      </c>
      <c r="U270">
        <v>54</v>
      </c>
      <c r="V270">
        <v>1378</v>
      </c>
      <c r="W270">
        <v>68</v>
      </c>
      <c r="X270">
        <v>34260001</v>
      </c>
      <c r="Y270" t="s">
        <v>878</v>
      </c>
      <c r="Z270" t="s">
        <v>879</v>
      </c>
      <c r="AA270" t="s">
        <v>880</v>
      </c>
      <c r="AB270">
        <v>7187764728</v>
      </c>
      <c r="AC270" s="1" t="s">
        <v>78</v>
      </c>
      <c r="AD270">
        <v>105</v>
      </c>
      <c r="AE270">
        <v>1</v>
      </c>
      <c r="AF270">
        <v>1</v>
      </c>
      <c r="AG270">
        <v>17</v>
      </c>
      <c r="AH270">
        <v>16</v>
      </c>
      <c r="AI270">
        <v>2</v>
      </c>
      <c r="AJ270">
        <v>2</v>
      </c>
      <c r="AK270">
        <v>62</v>
      </c>
      <c r="AL270">
        <v>59</v>
      </c>
      <c r="AM270">
        <v>618</v>
      </c>
      <c r="AN270">
        <v>9</v>
      </c>
      <c r="AO270">
        <v>724</v>
      </c>
      <c r="AP270">
        <v>92</v>
      </c>
      <c r="AQ270">
        <v>13</v>
      </c>
      <c r="AR270">
        <v>11</v>
      </c>
      <c r="AS270">
        <v>14</v>
      </c>
      <c r="AT270">
        <v>12</v>
      </c>
      <c r="AU270">
        <v>0</v>
      </c>
      <c r="AV270">
        <v>0</v>
      </c>
      <c r="AW270">
        <v>0</v>
      </c>
      <c r="AX270">
        <v>7</v>
      </c>
      <c r="AY270">
        <v>0</v>
      </c>
      <c r="AZ270">
        <v>1</v>
      </c>
      <c r="BA270">
        <v>0</v>
      </c>
    </row>
    <row r="271" spans="1:53" x14ac:dyDescent="0.3">
      <c r="A271">
        <v>266</v>
      </c>
      <c r="B271">
        <v>342600011566</v>
      </c>
      <c r="C271">
        <v>86.081632653061206</v>
      </c>
      <c r="D271">
        <v>2.4300000000000002</v>
      </c>
      <c r="E271">
        <v>0</v>
      </c>
      <c r="F271">
        <v>342600010000</v>
      </c>
      <c r="G271" t="s">
        <v>849</v>
      </c>
      <c r="H271" t="s">
        <v>881</v>
      </c>
      <c r="I271">
        <v>264</v>
      </c>
      <c r="J271">
        <v>52</v>
      </c>
      <c r="K271">
        <v>14</v>
      </c>
      <c r="L271">
        <v>2</v>
      </c>
      <c r="M271">
        <v>1</v>
      </c>
      <c r="N271">
        <v>45</v>
      </c>
      <c r="O271">
        <v>19</v>
      </c>
      <c r="P271">
        <v>25</v>
      </c>
      <c r="Q271">
        <v>10</v>
      </c>
      <c r="R271">
        <v>0</v>
      </c>
      <c r="S271">
        <v>20</v>
      </c>
      <c r="T271">
        <v>54</v>
      </c>
      <c r="U271">
        <v>46</v>
      </c>
      <c r="V271">
        <v>759</v>
      </c>
      <c r="W271">
        <v>66</v>
      </c>
      <c r="X271">
        <v>34260001</v>
      </c>
      <c r="Y271" t="s">
        <v>882</v>
      </c>
      <c r="Z271" t="s">
        <v>883</v>
      </c>
      <c r="AA271" t="s">
        <v>884</v>
      </c>
      <c r="AB271">
        <v>7187367100</v>
      </c>
      <c r="AC271" s="1" t="s">
        <v>78</v>
      </c>
      <c r="AD271">
        <v>59</v>
      </c>
      <c r="AE271">
        <v>1</v>
      </c>
      <c r="AF271">
        <v>2</v>
      </c>
      <c r="AG271">
        <v>31</v>
      </c>
      <c r="AH271">
        <v>53</v>
      </c>
      <c r="AI271">
        <v>7</v>
      </c>
      <c r="AJ271">
        <v>12</v>
      </c>
      <c r="AK271">
        <v>34</v>
      </c>
      <c r="AL271">
        <v>58</v>
      </c>
      <c r="AM271">
        <v>253</v>
      </c>
      <c r="AN271">
        <v>8</v>
      </c>
      <c r="AO271">
        <v>399</v>
      </c>
      <c r="AP271">
        <v>102</v>
      </c>
      <c r="AQ271">
        <v>26</v>
      </c>
      <c r="AR271">
        <v>30</v>
      </c>
      <c r="AS271">
        <v>13</v>
      </c>
      <c r="AT271">
        <v>10</v>
      </c>
      <c r="AU271">
        <v>1</v>
      </c>
      <c r="AV271">
        <v>0</v>
      </c>
      <c r="AW271">
        <v>0</v>
      </c>
      <c r="AX271">
        <v>3</v>
      </c>
      <c r="AY271">
        <v>0</v>
      </c>
      <c r="AZ271">
        <v>1</v>
      </c>
      <c r="BA271">
        <v>0</v>
      </c>
    </row>
    <row r="272" spans="1:53" x14ac:dyDescent="0.3">
      <c r="A272">
        <v>267</v>
      </c>
      <c r="B272">
        <v>342700010042</v>
      </c>
      <c r="C272">
        <v>72.463414634146304</v>
      </c>
      <c r="D272">
        <v>3</v>
      </c>
      <c r="E272">
        <v>1</v>
      </c>
      <c r="F272">
        <v>342700010000</v>
      </c>
      <c r="G272" t="s">
        <v>885</v>
      </c>
      <c r="H272" t="s">
        <v>886</v>
      </c>
      <c r="I272">
        <v>5</v>
      </c>
      <c r="J272">
        <v>91</v>
      </c>
      <c r="K272">
        <v>4</v>
      </c>
      <c r="L272">
        <v>3</v>
      </c>
      <c r="M272">
        <v>1</v>
      </c>
      <c r="N272">
        <v>75</v>
      </c>
      <c r="O272">
        <v>19</v>
      </c>
      <c r="P272">
        <v>2</v>
      </c>
      <c r="Q272">
        <v>3</v>
      </c>
      <c r="R272">
        <v>1</v>
      </c>
      <c r="S272">
        <v>25</v>
      </c>
      <c r="T272">
        <v>46</v>
      </c>
      <c r="U272">
        <v>54</v>
      </c>
      <c r="V272">
        <v>614</v>
      </c>
      <c r="W272">
        <v>95</v>
      </c>
      <c r="X272">
        <v>34270001</v>
      </c>
      <c r="Y272" t="s">
        <v>887</v>
      </c>
      <c r="Z272" t="s">
        <v>888</v>
      </c>
      <c r="AA272" t="s">
        <v>889</v>
      </c>
      <c r="AB272">
        <v>7186347914</v>
      </c>
      <c r="AC272" s="1" t="s">
        <v>57</v>
      </c>
      <c r="AD272">
        <v>46</v>
      </c>
      <c r="AE272">
        <v>0</v>
      </c>
      <c r="AF272">
        <v>0</v>
      </c>
      <c r="AG272">
        <v>2</v>
      </c>
      <c r="AH272">
        <v>4</v>
      </c>
      <c r="AI272">
        <v>3</v>
      </c>
      <c r="AJ272">
        <v>7</v>
      </c>
      <c r="AK272">
        <v>17</v>
      </c>
      <c r="AL272">
        <v>37</v>
      </c>
      <c r="AM272">
        <v>78</v>
      </c>
      <c r="AN272">
        <v>3</v>
      </c>
      <c r="AO272">
        <v>103</v>
      </c>
      <c r="AP272">
        <v>2</v>
      </c>
      <c r="AQ272">
        <v>2</v>
      </c>
      <c r="AR272">
        <v>0</v>
      </c>
      <c r="AS272">
        <v>15</v>
      </c>
      <c r="AT272">
        <v>8</v>
      </c>
      <c r="AU272">
        <v>0</v>
      </c>
      <c r="AV272">
        <v>0</v>
      </c>
      <c r="AW272">
        <v>0</v>
      </c>
      <c r="AX272">
        <v>2</v>
      </c>
      <c r="AY272">
        <v>0</v>
      </c>
      <c r="AZ272">
        <v>1</v>
      </c>
      <c r="BA272">
        <v>0</v>
      </c>
    </row>
    <row r="273" spans="1:53" x14ac:dyDescent="0.3">
      <c r="A273">
        <v>268</v>
      </c>
      <c r="B273">
        <v>342700010043</v>
      </c>
      <c r="C273">
        <v>82.836065573770497</v>
      </c>
      <c r="D273">
        <v>3.15</v>
      </c>
      <c r="E273">
        <v>1</v>
      </c>
      <c r="F273">
        <v>342700010000</v>
      </c>
      <c r="G273" t="s">
        <v>885</v>
      </c>
      <c r="H273" t="s">
        <v>890</v>
      </c>
      <c r="I273">
        <v>20</v>
      </c>
      <c r="J273">
        <v>85</v>
      </c>
      <c r="K273">
        <v>5</v>
      </c>
      <c r="L273">
        <v>10</v>
      </c>
      <c r="M273">
        <v>1</v>
      </c>
      <c r="N273">
        <v>63</v>
      </c>
      <c r="O273">
        <v>30</v>
      </c>
      <c r="P273">
        <v>4</v>
      </c>
      <c r="Q273">
        <v>3</v>
      </c>
      <c r="R273">
        <v>0</v>
      </c>
      <c r="S273">
        <v>23</v>
      </c>
      <c r="T273">
        <v>51</v>
      </c>
      <c r="U273">
        <v>49</v>
      </c>
      <c r="V273">
        <v>879</v>
      </c>
      <c r="W273">
        <v>90</v>
      </c>
      <c r="X273">
        <v>34270001</v>
      </c>
      <c r="Y273" t="s">
        <v>891</v>
      </c>
      <c r="Z273" t="s">
        <v>892</v>
      </c>
      <c r="AA273" t="s">
        <v>893</v>
      </c>
      <c r="AB273">
        <v>7183275860</v>
      </c>
      <c r="AC273" s="1" t="s">
        <v>407</v>
      </c>
      <c r="AD273">
        <v>73</v>
      </c>
      <c r="AE273">
        <v>0</v>
      </c>
      <c r="AF273">
        <v>0</v>
      </c>
      <c r="AG273">
        <v>5</v>
      </c>
      <c r="AH273">
        <v>7</v>
      </c>
      <c r="AI273">
        <v>1</v>
      </c>
      <c r="AJ273">
        <v>1</v>
      </c>
      <c r="AK273">
        <v>30</v>
      </c>
      <c r="AL273">
        <v>41</v>
      </c>
      <c r="AM273">
        <v>220</v>
      </c>
      <c r="AN273">
        <v>9</v>
      </c>
      <c r="AO273">
        <v>242</v>
      </c>
      <c r="AP273">
        <v>22</v>
      </c>
      <c r="AQ273">
        <v>9</v>
      </c>
      <c r="AR273">
        <v>0</v>
      </c>
      <c r="AS273">
        <v>14</v>
      </c>
      <c r="AT273">
        <v>13</v>
      </c>
      <c r="AU273">
        <v>1</v>
      </c>
      <c r="AV273">
        <v>0</v>
      </c>
      <c r="AW273">
        <v>0</v>
      </c>
      <c r="AX273">
        <v>4</v>
      </c>
      <c r="AY273">
        <v>0</v>
      </c>
      <c r="AZ273">
        <v>1</v>
      </c>
      <c r="BA273">
        <v>0</v>
      </c>
    </row>
    <row r="274" spans="1:53" x14ac:dyDescent="0.3">
      <c r="A274">
        <v>269</v>
      </c>
      <c r="B274">
        <v>342700010105</v>
      </c>
      <c r="C274">
        <v>81.1111111111111</v>
      </c>
      <c r="D274">
        <v>3</v>
      </c>
      <c r="E274">
        <v>1</v>
      </c>
      <c r="F274">
        <v>342700010000</v>
      </c>
      <c r="G274" t="s">
        <v>885</v>
      </c>
      <c r="H274" t="s">
        <v>894</v>
      </c>
      <c r="I274">
        <v>7</v>
      </c>
      <c r="J274">
        <v>79</v>
      </c>
      <c r="K274">
        <v>1</v>
      </c>
      <c r="L274">
        <v>5</v>
      </c>
      <c r="M274">
        <v>1</v>
      </c>
      <c r="N274">
        <v>66</v>
      </c>
      <c r="O274">
        <v>29</v>
      </c>
      <c r="P274">
        <v>2</v>
      </c>
      <c r="Q274">
        <v>2</v>
      </c>
      <c r="R274">
        <v>0</v>
      </c>
      <c r="S274">
        <v>21</v>
      </c>
      <c r="T274">
        <v>46</v>
      </c>
      <c r="U274">
        <v>54</v>
      </c>
      <c r="V274">
        <v>639</v>
      </c>
      <c r="W274">
        <v>80</v>
      </c>
      <c r="X274">
        <v>34270001</v>
      </c>
      <c r="Y274" t="s">
        <v>895</v>
      </c>
      <c r="Z274" t="s">
        <v>896</v>
      </c>
      <c r="AA274" t="s">
        <v>893</v>
      </c>
      <c r="AB274">
        <v>7184748615</v>
      </c>
      <c r="AC274" s="1" t="s">
        <v>85</v>
      </c>
      <c r="AD274">
        <v>59</v>
      </c>
      <c r="AE274">
        <v>0</v>
      </c>
      <c r="AF274">
        <v>0</v>
      </c>
      <c r="AG274">
        <v>10</v>
      </c>
      <c r="AH274">
        <v>17</v>
      </c>
      <c r="AI274">
        <v>2</v>
      </c>
      <c r="AJ274">
        <v>3</v>
      </c>
      <c r="AK274">
        <v>27</v>
      </c>
      <c r="AL274">
        <v>46</v>
      </c>
      <c r="AM274">
        <v>168</v>
      </c>
      <c r="AN274">
        <v>18</v>
      </c>
      <c r="AO274">
        <v>201</v>
      </c>
      <c r="AP274">
        <v>35</v>
      </c>
      <c r="AQ274">
        <v>17</v>
      </c>
      <c r="AR274">
        <v>0</v>
      </c>
      <c r="AS274">
        <v>8</v>
      </c>
      <c r="AT274">
        <v>10</v>
      </c>
      <c r="AU274">
        <v>0</v>
      </c>
      <c r="AV274">
        <v>0</v>
      </c>
      <c r="AW274">
        <v>0</v>
      </c>
      <c r="AX274">
        <v>2</v>
      </c>
      <c r="AY274">
        <v>0</v>
      </c>
      <c r="AZ274">
        <v>1</v>
      </c>
      <c r="BA274">
        <v>0</v>
      </c>
    </row>
    <row r="275" spans="1:53" x14ac:dyDescent="0.3">
      <c r="A275">
        <v>270</v>
      </c>
      <c r="B275">
        <v>342700010124</v>
      </c>
      <c r="C275">
        <v>84.827586206896498</v>
      </c>
      <c r="D275">
        <v>3.42</v>
      </c>
      <c r="E275">
        <v>1</v>
      </c>
      <c r="F275">
        <v>342700010000</v>
      </c>
      <c r="G275" t="s">
        <v>885</v>
      </c>
      <c r="H275" t="s">
        <v>897</v>
      </c>
      <c r="I275">
        <v>59</v>
      </c>
      <c r="J275">
        <v>52</v>
      </c>
      <c r="K275">
        <v>3</v>
      </c>
      <c r="L275">
        <v>3</v>
      </c>
      <c r="M275">
        <v>2</v>
      </c>
      <c r="N275">
        <v>27</v>
      </c>
      <c r="O275">
        <v>22</v>
      </c>
      <c r="P275">
        <v>46</v>
      </c>
      <c r="Q275">
        <v>3</v>
      </c>
      <c r="R275">
        <v>0</v>
      </c>
      <c r="S275">
        <v>13</v>
      </c>
      <c r="T275">
        <v>50</v>
      </c>
      <c r="U275">
        <v>50</v>
      </c>
      <c r="V275">
        <v>736</v>
      </c>
      <c r="W275">
        <v>55</v>
      </c>
      <c r="X275">
        <v>34270001</v>
      </c>
      <c r="Y275" t="s">
        <v>898</v>
      </c>
      <c r="Z275" t="s">
        <v>899</v>
      </c>
      <c r="AA275" t="s">
        <v>900</v>
      </c>
      <c r="AB275">
        <v>7185292580</v>
      </c>
      <c r="AC275" s="1" t="s">
        <v>300</v>
      </c>
      <c r="AD275">
        <v>68</v>
      </c>
      <c r="AE275">
        <v>0</v>
      </c>
      <c r="AF275">
        <v>0</v>
      </c>
      <c r="AG275">
        <v>3</v>
      </c>
      <c r="AH275">
        <v>4</v>
      </c>
      <c r="AI275">
        <v>2</v>
      </c>
      <c r="AJ275">
        <v>3</v>
      </c>
      <c r="AK275">
        <v>45</v>
      </c>
      <c r="AL275">
        <v>66</v>
      </c>
      <c r="AM275">
        <v>101</v>
      </c>
      <c r="AN275">
        <v>6</v>
      </c>
      <c r="AO275">
        <v>131</v>
      </c>
      <c r="AP275">
        <v>6</v>
      </c>
      <c r="AQ275">
        <v>5</v>
      </c>
      <c r="AR275">
        <v>0</v>
      </c>
      <c r="AS275">
        <v>16</v>
      </c>
      <c r="AT275">
        <v>7</v>
      </c>
      <c r="AU275">
        <v>0</v>
      </c>
      <c r="AV275">
        <v>0</v>
      </c>
      <c r="AW275">
        <v>0</v>
      </c>
      <c r="AX275">
        <v>2</v>
      </c>
      <c r="AY275">
        <v>0</v>
      </c>
      <c r="AZ275">
        <v>1</v>
      </c>
      <c r="BA275">
        <v>0</v>
      </c>
    </row>
    <row r="276" spans="1:53" x14ac:dyDescent="0.3">
      <c r="A276">
        <v>271</v>
      </c>
      <c r="B276">
        <v>342700010137</v>
      </c>
      <c r="C276">
        <v>82.5</v>
      </c>
      <c r="D276">
        <v>3.43</v>
      </c>
      <c r="E276">
        <v>1</v>
      </c>
      <c r="F276">
        <v>342700010000</v>
      </c>
      <c r="G276" t="s">
        <v>885</v>
      </c>
      <c r="H276" t="s">
        <v>901</v>
      </c>
      <c r="I276">
        <v>222</v>
      </c>
      <c r="J276">
        <v>78</v>
      </c>
      <c r="K276">
        <v>9</v>
      </c>
      <c r="L276">
        <v>8</v>
      </c>
      <c r="M276">
        <v>6</v>
      </c>
      <c r="N276">
        <v>6</v>
      </c>
      <c r="O276">
        <v>32</v>
      </c>
      <c r="P276">
        <v>53</v>
      </c>
      <c r="Q276">
        <v>2</v>
      </c>
      <c r="R276">
        <v>0</v>
      </c>
      <c r="S276">
        <v>13</v>
      </c>
      <c r="T276">
        <v>49</v>
      </c>
      <c r="U276">
        <v>51</v>
      </c>
      <c r="V276">
        <v>1682</v>
      </c>
      <c r="W276">
        <v>88</v>
      </c>
      <c r="X276">
        <v>34270001</v>
      </c>
      <c r="Y276" t="s">
        <v>902</v>
      </c>
      <c r="Z276" t="s">
        <v>903</v>
      </c>
      <c r="AA276" t="s">
        <v>904</v>
      </c>
      <c r="AB276">
        <v>7186590471</v>
      </c>
      <c r="AC276" s="1" t="s">
        <v>155</v>
      </c>
      <c r="AD276">
        <v>111</v>
      </c>
      <c r="AE276">
        <v>0</v>
      </c>
      <c r="AF276">
        <v>0</v>
      </c>
      <c r="AG276">
        <v>17</v>
      </c>
      <c r="AH276">
        <v>15</v>
      </c>
      <c r="AI276">
        <v>8</v>
      </c>
      <c r="AJ276">
        <v>7</v>
      </c>
      <c r="AK276">
        <v>58</v>
      </c>
      <c r="AL276">
        <v>52</v>
      </c>
      <c r="AM276">
        <v>259</v>
      </c>
      <c r="AN276">
        <v>15</v>
      </c>
      <c r="AO276">
        <v>349</v>
      </c>
      <c r="AP276">
        <v>65</v>
      </c>
      <c r="AQ276">
        <v>19</v>
      </c>
      <c r="AR276">
        <v>11</v>
      </c>
      <c r="AS276">
        <v>6</v>
      </c>
      <c r="AT276">
        <v>9</v>
      </c>
      <c r="AU276">
        <v>0</v>
      </c>
      <c r="AV276">
        <v>0</v>
      </c>
      <c r="AW276">
        <v>0</v>
      </c>
      <c r="AX276">
        <v>5</v>
      </c>
      <c r="AY276">
        <v>0</v>
      </c>
      <c r="AZ276">
        <v>1</v>
      </c>
      <c r="BA276">
        <v>0</v>
      </c>
    </row>
    <row r="277" spans="1:53" x14ac:dyDescent="0.3">
      <c r="A277">
        <v>272</v>
      </c>
      <c r="B277">
        <v>342700010202</v>
      </c>
      <c r="C277">
        <v>85.6666666666666</v>
      </c>
      <c r="D277">
        <v>3.35</v>
      </c>
      <c r="E277">
        <v>1</v>
      </c>
      <c r="F277">
        <v>342700010000</v>
      </c>
      <c r="G277" t="s">
        <v>885</v>
      </c>
      <c r="H277" t="s">
        <v>905</v>
      </c>
      <c r="I277">
        <v>81</v>
      </c>
      <c r="J277">
        <v>75</v>
      </c>
      <c r="K277">
        <v>11</v>
      </c>
      <c r="L277">
        <v>9</v>
      </c>
      <c r="M277">
        <v>2</v>
      </c>
      <c r="N277">
        <v>8</v>
      </c>
      <c r="O277">
        <v>50</v>
      </c>
      <c r="P277">
        <v>33</v>
      </c>
      <c r="Q277">
        <v>7</v>
      </c>
      <c r="R277">
        <v>0</v>
      </c>
      <c r="S277">
        <v>14</v>
      </c>
      <c r="T277">
        <v>46</v>
      </c>
      <c r="U277">
        <v>54</v>
      </c>
      <c r="V277">
        <v>892</v>
      </c>
      <c r="W277">
        <v>87</v>
      </c>
      <c r="X277">
        <v>34270001</v>
      </c>
      <c r="Y277" t="s">
        <v>906</v>
      </c>
      <c r="Z277" t="s">
        <v>907</v>
      </c>
      <c r="AA277" t="s">
        <v>904</v>
      </c>
      <c r="AB277">
        <v>7188480001</v>
      </c>
      <c r="AC277" s="1" t="s">
        <v>61</v>
      </c>
      <c r="AD277">
        <v>66</v>
      </c>
      <c r="AE277">
        <v>0</v>
      </c>
      <c r="AF277">
        <v>0</v>
      </c>
      <c r="AG277">
        <v>13</v>
      </c>
      <c r="AH277">
        <v>20</v>
      </c>
      <c r="AI277">
        <v>6</v>
      </c>
      <c r="AJ277">
        <v>9</v>
      </c>
      <c r="AK277">
        <v>29</v>
      </c>
      <c r="AL277">
        <v>44</v>
      </c>
      <c r="AM277">
        <v>213</v>
      </c>
      <c r="AN277">
        <v>16</v>
      </c>
      <c r="AO277">
        <v>280</v>
      </c>
      <c r="AP277">
        <v>44</v>
      </c>
      <c r="AQ277">
        <v>16</v>
      </c>
      <c r="AR277">
        <v>15</v>
      </c>
      <c r="AS277">
        <v>9</v>
      </c>
      <c r="AT277">
        <v>5</v>
      </c>
      <c r="AU277">
        <v>0</v>
      </c>
      <c r="AV277">
        <v>0</v>
      </c>
      <c r="AW277">
        <v>0</v>
      </c>
      <c r="AX277">
        <v>3</v>
      </c>
      <c r="AY277">
        <v>0</v>
      </c>
      <c r="AZ277">
        <v>1</v>
      </c>
      <c r="BA277">
        <v>0</v>
      </c>
    </row>
    <row r="278" spans="1:53" x14ac:dyDescent="0.3">
      <c r="A278">
        <v>273</v>
      </c>
      <c r="B278">
        <v>342700010207</v>
      </c>
      <c r="C278">
        <v>83.3333333333333</v>
      </c>
      <c r="D278">
        <v>3.12</v>
      </c>
      <c r="E278">
        <v>1</v>
      </c>
      <c r="F278">
        <v>342700010000</v>
      </c>
      <c r="G278" t="s">
        <v>885</v>
      </c>
      <c r="H278" t="s">
        <v>908</v>
      </c>
      <c r="I278">
        <v>25</v>
      </c>
      <c r="J278">
        <v>31</v>
      </c>
      <c r="K278">
        <v>12</v>
      </c>
      <c r="L278">
        <v>0</v>
      </c>
      <c r="M278">
        <v>0</v>
      </c>
      <c r="N278">
        <v>1</v>
      </c>
      <c r="O278">
        <v>18</v>
      </c>
      <c r="P278">
        <v>2</v>
      </c>
      <c r="Q278">
        <v>77</v>
      </c>
      <c r="R278">
        <v>2</v>
      </c>
      <c r="S278">
        <v>23</v>
      </c>
      <c r="T278">
        <v>48</v>
      </c>
      <c r="U278">
        <v>52</v>
      </c>
      <c r="V278">
        <v>305</v>
      </c>
      <c r="W278">
        <v>43</v>
      </c>
      <c r="X278">
        <v>34270001</v>
      </c>
      <c r="Y278" t="s">
        <v>909</v>
      </c>
      <c r="Z278" t="s">
        <v>910</v>
      </c>
      <c r="AA278" t="s">
        <v>911</v>
      </c>
      <c r="AB278">
        <v>7188482700</v>
      </c>
      <c r="AC278" s="1" t="s">
        <v>57</v>
      </c>
      <c r="AD278">
        <v>76</v>
      </c>
      <c r="AE278">
        <v>0</v>
      </c>
      <c r="AF278">
        <v>0</v>
      </c>
      <c r="AG278">
        <v>2</v>
      </c>
      <c r="AH278">
        <v>3</v>
      </c>
      <c r="AI278">
        <v>5</v>
      </c>
      <c r="AJ278">
        <v>7</v>
      </c>
      <c r="AK278">
        <v>46</v>
      </c>
      <c r="AL278">
        <v>61</v>
      </c>
      <c r="AM278">
        <v>117</v>
      </c>
      <c r="AN278">
        <v>0</v>
      </c>
      <c r="AO278">
        <v>201</v>
      </c>
      <c r="AP278">
        <v>5</v>
      </c>
      <c r="AQ278">
        <v>2</v>
      </c>
      <c r="AR278">
        <v>0</v>
      </c>
      <c r="AS278">
        <v>3</v>
      </c>
      <c r="AT278">
        <v>13</v>
      </c>
      <c r="AU278">
        <v>0</v>
      </c>
      <c r="AV278">
        <v>0</v>
      </c>
      <c r="AW278">
        <v>0</v>
      </c>
      <c r="AX278">
        <v>2</v>
      </c>
      <c r="AY278">
        <v>0</v>
      </c>
      <c r="AZ278">
        <v>1</v>
      </c>
      <c r="BA278">
        <v>0</v>
      </c>
    </row>
    <row r="279" spans="1:53" x14ac:dyDescent="0.3">
      <c r="A279">
        <v>274</v>
      </c>
      <c r="B279">
        <v>342700010210</v>
      </c>
      <c r="C279">
        <v>82.7</v>
      </c>
      <c r="D279">
        <v>3.39</v>
      </c>
      <c r="E279">
        <v>1</v>
      </c>
      <c r="F279">
        <v>342700010000</v>
      </c>
      <c r="G279" t="s">
        <v>885</v>
      </c>
      <c r="H279" t="s">
        <v>912</v>
      </c>
      <c r="I279">
        <v>114</v>
      </c>
      <c r="J279">
        <v>80</v>
      </c>
      <c r="K279">
        <v>8</v>
      </c>
      <c r="L279">
        <v>13</v>
      </c>
      <c r="M279">
        <v>0</v>
      </c>
      <c r="N279">
        <v>6</v>
      </c>
      <c r="O279">
        <v>61</v>
      </c>
      <c r="P279">
        <v>28</v>
      </c>
      <c r="Q279">
        <v>4</v>
      </c>
      <c r="R279">
        <v>0</v>
      </c>
      <c r="S279">
        <v>17</v>
      </c>
      <c r="T279">
        <v>47</v>
      </c>
      <c r="U279">
        <v>53</v>
      </c>
      <c r="V279">
        <v>1693</v>
      </c>
      <c r="W279">
        <v>87</v>
      </c>
      <c r="X279">
        <v>34270001</v>
      </c>
      <c r="Y279" t="s">
        <v>913</v>
      </c>
      <c r="Z279" t="s">
        <v>914</v>
      </c>
      <c r="AA279" t="s">
        <v>904</v>
      </c>
      <c r="AB279">
        <v>7188455942</v>
      </c>
      <c r="AC279" s="1" t="s">
        <v>155</v>
      </c>
      <c r="AD279">
        <v>121</v>
      </c>
      <c r="AE279">
        <v>0</v>
      </c>
      <c r="AF279">
        <v>0</v>
      </c>
      <c r="AG279">
        <v>2</v>
      </c>
      <c r="AH279">
        <v>2</v>
      </c>
      <c r="AI279">
        <v>9</v>
      </c>
      <c r="AJ279">
        <v>7</v>
      </c>
      <c r="AK279">
        <v>55</v>
      </c>
      <c r="AL279">
        <v>45</v>
      </c>
      <c r="AM279">
        <v>332</v>
      </c>
      <c r="AN279">
        <v>1</v>
      </c>
      <c r="AO279">
        <v>438</v>
      </c>
      <c r="AP279">
        <v>9</v>
      </c>
      <c r="AQ279">
        <v>2</v>
      </c>
      <c r="AR279">
        <v>0</v>
      </c>
      <c r="AS279">
        <v>9</v>
      </c>
      <c r="AT279">
        <v>14</v>
      </c>
      <c r="AU279">
        <v>0</v>
      </c>
      <c r="AV279">
        <v>0</v>
      </c>
      <c r="AW279">
        <v>0</v>
      </c>
      <c r="AX279">
        <v>4</v>
      </c>
      <c r="AY279">
        <v>0</v>
      </c>
      <c r="AZ279">
        <v>1</v>
      </c>
      <c r="BA279">
        <v>0</v>
      </c>
    </row>
    <row r="280" spans="1:53" x14ac:dyDescent="0.3">
      <c r="A280">
        <v>275</v>
      </c>
      <c r="B280">
        <v>342700010226</v>
      </c>
      <c r="C280">
        <v>75.074074074074005</v>
      </c>
      <c r="D280">
        <v>3.17</v>
      </c>
      <c r="E280">
        <v>1</v>
      </c>
      <c r="F280">
        <v>342700010000</v>
      </c>
      <c r="G280" t="s">
        <v>885</v>
      </c>
      <c r="H280" t="s">
        <v>915</v>
      </c>
      <c r="I280">
        <v>63</v>
      </c>
      <c r="J280">
        <v>74</v>
      </c>
      <c r="K280">
        <v>7</v>
      </c>
      <c r="L280">
        <v>5</v>
      </c>
      <c r="M280">
        <v>19</v>
      </c>
      <c r="N280">
        <v>41</v>
      </c>
      <c r="O280">
        <v>19</v>
      </c>
      <c r="P280">
        <v>20</v>
      </c>
      <c r="Q280">
        <v>1</v>
      </c>
      <c r="R280">
        <v>0</v>
      </c>
      <c r="S280">
        <v>20</v>
      </c>
      <c r="T280">
        <v>46</v>
      </c>
      <c r="U280">
        <v>54</v>
      </c>
      <c r="V280">
        <v>972</v>
      </c>
      <c r="W280">
        <v>81</v>
      </c>
      <c r="X280">
        <v>34270001</v>
      </c>
      <c r="Y280" t="s">
        <v>916</v>
      </c>
      <c r="Z280" t="s">
        <v>917</v>
      </c>
      <c r="AA280" t="s">
        <v>900</v>
      </c>
      <c r="AB280">
        <v>7188432260</v>
      </c>
      <c r="AC280" s="1" t="s">
        <v>155</v>
      </c>
      <c r="AD280">
        <v>69</v>
      </c>
      <c r="AE280">
        <v>0</v>
      </c>
      <c r="AF280">
        <v>0</v>
      </c>
      <c r="AG280">
        <v>10</v>
      </c>
      <c r="AH280">
        <v>14</v>
      </c>
      <c r="AI280">
        <v>6</v>
      </c>
      <c r="AJ280">
        <v>9</v>
      </c>
      <c r="AK280">
        <v>35</v>
      </c>
      <c r="AL280">
        <v>51</v>
      </c>
      <c r="AM280">
        <v>218</v>
      </c>
      <c r="AN280">
        <v>12</v>
      </c>
      <c r="AO280">
        <v>286</v>
      </c>
      <c r="AP280">
        <v>32</v>
      </c>
      <c r="AQ280">
        <v>11</v>
      </c>
      <c r="AR280">
        <v>25</v>
      </c>
      <c r="AS280">
        <v>16</v>
      </c>
      <c r="AT280">
        <v>8</v>
      </c>
      <c r="AU280">
        <v>1</v>
      </c>
      <c r="AV280">
        <v>0</v>
      </c>
      <c r="AW280">
        <v>0</v>
      </c>
      <c r="AX280">
        <v>4</v>
      </c>
      <c r="AY280">
        <v>0</v>
      </c>
      <c r="AZ280">
        <v>1</v>
      </c>
      <c r="BA280">
        <v>0</v>
      </c>
    </row>
    <row r="281" spans="1:53" x14ac:dyDescent="0.3">
      <c r="A281">
        <v>276</v>
      </c>
      <c r="B281">
        <v>342700010232</v>
      </c>
      <c r="C281">
        <v>85.309523809523796</v>
      </c>
      <c r="D281">
        <v>3.62</v>
      </c>
      <c r="E281">
        <v>1</v>
      </c>
      <c r="F281">
        <v>342700010000</v>
      </c>
      <c r="G281" t="s">
        <v>885</v>
      </c>
      <c r="H281" t="s">
        <v>918</v>
      </c>
      <c r="I281">
        <v>29</v>
      </c>
      <c r="J281">
        <v>48</v>
      </c>
      <c r="K281">
        <v>13</v>
      </c>
      <c r="L281">
        <v>3</v>
      </c>
      <c r="M281">
        <v>1</v>
      </c>
      <c r="N281">
        <v>9</v>
      </c>
      <c r="O281">
        <v>38</v>
      </c>
      <c r="P281">
        <v>13</v>
      </c>
      <c r="Q281">
        <v>39</v>
      </c>
      <c r="R281">
        <v>0</v>
      </c>
      <c r="S281">
        <v>14</v>
      </c>
      <c r="T281">
        <v>49</v>
      </c>
      <c r="U281">
        <v>51</v>
      </c>
      <c r="V281">
        <v>659</v>
      </c>
      <c r="W281">
        <v>62</v>
      </c>
      <c r="X281">
        <v>34270001</v>
      </c>
      <c r="Y281" t="s">
        <v>919</v>
      </c>
      <c r="Z281" t="s">
        <v>920</v>
      </c>
      <c r="AA281" t="s">
        <v>911</v>
      </c>
      <c r="AB281">
        <v>7188489247</v>
      </c>
      <c r="AC281" s="1" t="s">
        <v>633</v>
      </c>
      <c r="AD281">
        <v>61</v>
      </c>
      <c r="AE281">
        <v>0</v>
      </c>
      <c r="AF281">
        <v>0</v>
      </c>
      <c r="AG281">
        <v>0</v>
      </c>
      <c r="AH281">
        <v>0</v>
      </c>
      <c r="AI281">
        <v>1</v>
      </c>
      <c r="AJ281">
        <v>2</v>
      </c>
      <c r="AK281">
        <v>39</v>
      </c>
      <c r="AL281">
        <v>64</v>
      </c>
      <c r="AM281">
        <v>132</v>
      </c>
      <c r="AN281">
        <v>0</v>
      </c>
      <c r="AO281">
        <v>165</v>
      </c>
      <c r="AP281">
        <v>1</v>
      </c>
      <c r="AQ281">
        <v>1</v>
      </c>
      <c r="AS281">
        <v>8</v>
      </c>
      <c r="AT281">
        <v>11</v>
      </c>
      <c r="AU281">
        <v>0</v>
      </c>
      <c r="AV281">
        <v>0</v>
      </c>
      <c r="AW281">
        <v>0</v>
      </c>
      <c r="AX281">
        <v>2</v>
      </c>
      <c r="AY281">
        <v>0</v>
      </c>
      <c r="AZ281">
        <v>1</v>
      </c>
      <c r="BA281">
        <v>0</v>
      </c>
    </row>
    <row r="282" spans="1:53" x14ac:dyDescent="0.3">
      <c r="A282">
        <v>277</v>
      </c>
      <c r="B282">
        <v>342700010323</v>
      </c>
      <c r="C282">
        <v>88.886792452830093</v>
      </c>
      <c r="D282">
        <v>3.95</v>
      </c>
      <c r="E282">
        <v>1</v>
      </c>
      <c r="F282">
        <v>342700010000</v>
      </c>
      <c r="G282" t="s">
        <v>885</v>
      </c>
      <c r="H282" t="s">
        <v>921</v>
      </c>
      <c r="I282">
        <v>261</v>
      </c>
      <c r="J282">
        <v>44</v>
      </c>
      <c r="K282">
        <v>10</v>
      </c>
      <c r="L282">
        <v>0</v>
      </c>
      <c r="M282">
        <v>1</v>
      </c>
      <c r="N282">
        <v>18</v>
      </c>
      <c r="O282">
        <v>18</v>
      </c>
      <c r="P282">
        <v>23</v>
      </c>
      <c r="Q282">
        <v>39</v>
      </c>
      <c r="R282">
        <v>0</v>
      </c>
      <c r="S282">
        <v>1</v>
      </c>
      <c r="T282">
        <v>57</v>
      </c>
      <c r="U282">
        <v>43</v>
      </c>
      <c r="V282">
        <v>669</v>
      </c>
      <c r="W282">
        <v>53</v>
      </c>
      <c r="X282">
        <v>34270001</v>
      </c>
      <c r="Y282" t="s">
        <v>922</v>
      </c>
      <c r="Z282" t="s">
        <v>923</v>
      </c>
      <c r="AA282" t="s">
        <v>924</v>
      </c>
      <c r="AB282">
        <v>7184746918</v>
      </c>
      <c r="AC282" s="1" t="s">
        <v>1106</v>
      </c>
      <c r="AD282">
        <v>54</v>
      </c>
      <c r="AE282">
        <v>0</v>
      </c>
      <c r="AF282">
        <v>0</v>
      </c>
      <c r="AG282">
        <v>0</v>
      </c>
      <c r="AH282">
        <v>0</v>
      </c>
      <c r="AI282">
        <v>10</v>
      </c>
      <c r="AJ282">
        <v>19</v>
      </c>
      <c r="AK282">
        <v>21</v>
      </c>
      <c r="AL282">
        <v>39</v>
      </c>
      <c r="AM282">
        <v>209</v>
      </c>
      <c r="AN282">
        <v>0</v>
      </c>
      <c r="AO282">
        <v>234</v>
      </c>
      <c r="AP282">
        <v>0</v>
      </c>
      <c r="AQ282">
        <v>0</v>
      </c>
      <c r="AR282">
        <v>14</v>
      </c>
      <c r="AS282">
        <v>12</v>
      </c>
      <c r="AT282">
        <v>3</v>
      </c>
      <c r="AU282">
        <v>1</v>
      </c>
      <c r="AV282">
        <v>0</v>
      </c>
      <c r="AW282">
        <v>0</v>
      </c>
      <c r="AX282">
        <v>3</v>
      </c>
      <c r="AY282">
        <v>0</v>
      </c>
      <c r="AZ282">
        <v>1</v>
      </c>
      <c r="BA282">
        <v>0</v>
      </c>
    </row>
    <row r="283" spans="1:53" x14ac:dyDescent="0.3">
      <c r="A283">
        <v>278</v>
      </c>
      <c r="B283">
        <v>342700010333</v>
      </c>
      <c r="C283">
        <v>77.307692307692307</v>
      </c>
      <c r="D283">
        <v>3.4299999999999899</v>
      </c>
      <c r="E283">
        <v>1</v>
      </c>
      <c r="F283">
        <v>342700010000</v>
      </c>
      <c r="G283" t="s">
        <v>885</v>
      </c>
      <c r="H283" t="s">
        <v>925</v>
      </c>
      <c r="I283">
        <v>16</v>
      </c>
      <c r="J283">
        <v>73</v>
      </c>
      <c r="K283">
        <v>12</v>
      </c>
      <c r="L283">
        <v>0</v>
      </c>
      <c r="M283">
        <v>2</v>
      </c>
      <c r="N283">
        <v>74</v>
      </c>
      <c r="O283">
        <v>18</v>
      </c>
      <c r="P283">
        <v>3</v>
      </c>
      <c r="Q283">
        <v>3</v>
      </c>
      <c r="R283">
        <v>0</v>
      </c>
      <c r="S283">
        <v>5</v>
      </c>
      <c r="T283">
        <v>58</v>
      </c>
      <c r="U283">
        <v>42</v>
      </c>
      <c r="V283">
        <v>408</v>
      </c>
      <c r="W283">
        <v>85</v>
      </c>
      <c r="X283">
        <v>34270001</v>
      </c>
      <c r="Y283" t="s">
        <v>926</v>
      </c>
      <c r="Z283" t="s">
        <v>927</v>
      </c>
      <c r="AA283" t="s">
        <v>889</v>
      </c>
      <c r="AB283">
        <v>7189453300</v>
      </c>
      <c r="AC283" s="1" t="s">
        <v>85</v>
      </c>
      <c r="AD283">
        <v>32</v>
      </c>
      <c r="AE283">
        <v>0</v>
      </c>
      <c r="AF283">
        <v>0</v>
      </c>
      <c r="AG283">
        <v>2</v>
      </c>
      <c r="AH283">
        <v>6</v>
      </c>
      <c r="AI283">
        <v>0</v>
      </c>
      <c r="AJ283">
        <v>0</v>
      </c>
      <c r="AK283">
        <v>13</v>
      </c>
      <c r="AL283">
        <v>41</v>
      </c>
      <c r="AM283">
        <v>91</v>
      </c>
      <c r="AN283">
        <v>5</v>
      </c>
      <c r="AO283">
        <v>113</v>
      </c>
      <c r="AP283">
        <v>7</v>
      </c>
      <c r="AQ283">
        <v>6</v>
      </c>
      <c r="AR283">
        <v>0</v>
      </c>
      <c r="AS283">
        <v>23</v>
      </c>
      <c r="AT283">
        <v>1</v>
      </c>
      <c r="AU283">
        <v>0</v>
      </c>
      <c r="AV283">
        <v>0</v>
      </c>
      <c r="AW283">
        <v>0</v>
      </c>
      <c r="AX283">
        <v>1</v>
      </c>
      <c r="AY283">
        <v>0</v>
      </c>
      <c r="AZ283">
        <v>1</v>
      </c>
      <c r="BA283">
        <v>0</v>
      </c>
    </row>
    <row r="284" spans="1:53" x14ac:dyDescent="0.3">
      <c r="A284">
        <v>279</v>
      </c>
      <c r="B284">
        <v>342700011308</v>
      </c>
      <c r="C284">
        <v>88.657142857142802</v>
      </c>
      <c r="D284">
        <v>2.04</v>
      </c>
      <c r="E284">
        <v>0</v>
      </c>
      <c r="F284">
        <v>342700010000</v>
      </c>
      <c r="G284" t="s">
        <v>885</v>
      </c>
      <c r="H284" t="s">
        <v>928</v>
      </c>
      <c r="I284">
        <v>147</v>
      </c>
      <c r="J284">
        <v>66</v>
      </c>
      <c r="K284">
        <v>15</v>
      </c>
      <c r="L284">
        <v>4</v>
      </c>
      <c r="M284">
        <v>2</v>
      </c>
      <c r="N284">
        <v>8</v>
      </c>
      <c r="O284">
        <v>43</v>
      </c>
      <c r="P284">
        <v>29</v>
      </c>
      <c r="Q284">
        <v>18</v>
      </c>
      <c r="R284">
        <v>0</v>
      </c>
      <c r="S284">
        <v>16</v>
      </c>
      <c r="T284">
        <v>54</v>
      </c>
      <c r="U284">
        <v>46</v>
      </c>
      <c r="V284">
        <v>490</v>
      </c>
      <c r="W284">
        <v>81</v>
      </c>
      <c r="X284">
        <v>34270001</v>
      </c>
      <c r="Y284" t="s">
        <v>929</v>
      </c>
      <c r="Z284" t="s">
        <v>907</v>
      </c>
      <c r="AA284" t="s">
        <v>904</v>
      </c>
      <c r="AB284">
        <v>7188488357</v>
      </c>
      <c r="AC284" s="1" t="s">
        <v>78</v>
      </c>
      <c r="AD284">
        <v>35</v>
      </c>
      <c r="AE284">
        <v>0</v>
      </c>
      <c r="AF284">
        <v>0</v>
      </c>
      <c r="AG284">
        <v>6</v>
      </c>
      <c r="AH284">
        <v>17</v>
      </c>
      <c r="AI284">
        <v>3</v>
      </c>
      <c r="AJ284">
        <v>9</v>
      </c>
      <c r="AK284">
        <v>12</v>
      </c>
      <c r="AL284">
        <v>34</v>
      </c>
      <c r="AM284">
        <v>190</v>
      </c>
      <c r="AN284">
        <v>10</v>
      </c>
      <c r="AO284">
        <v>209</v>
      </c>
      <c r="AP284">
        <v>24</v>
      </c>
      <c r="AQ284">
        <v>11</v>
      </c>
      <c r="AR284">
        <v>0</v>
      </c>
      <c r="AS284">
        <v>3</v>
      </c>
      <c r="AT284">
        <v>3</v>
      </c>
      <c r="AU284">
        <v>0</v>
      </c>
      <c r="AV284">
        <v>0</v>
      </c>
      <c r="AW284">
        <v>0</v>
      </c>
      <c r="AX284">
        <v>2</v>
      </c>
      <c r="AY284">
        <v>0</v>
      </c>
      <c r="AZ284">
        <v>1</v>
      </c>
      <c r="BA284">
        <v>0</v>
      </c>
    </row>
    <row r="285" spans="1:53" x14ac:dyDescent="0.3">
      <c r="A285">
        <v>280</v>
      </c>
      <c r="B285">
        <v>342700011309</v>
      </c>
      <c r="C285">
        <v>84.558823529411697</v>
      </c>
      <c r="D285">
        <v>2.14</v>
      </c>
      <c r="E285">
        <v>0</v>
      </c>
      <c r="F285">
        <v>342700010000</v>
      </c>
      <c r="G285" t="s">
        <v>885</v>
      </c>
      <c r="H285" t="s">
        <v>930</v>
      </c>
      <c r="I285">
        <v>58</v>
      </c>
      <c r="J285">
        <v>74</v>
      </c>
      <c r="K285">
        <v>5</v>
      </c>
      <c r="L285">
        <v>9</v>
      </c>
      <c r="M285">
        <v>1</v>
      </c>
      <c r="N285">
        <v>49</v>
      </c>
      <c r="O285">
        <v>38</v>
      </c>
      <c r="P285">
        <v>8</v>
      </c>
      <c r="Q285">
        <v>2</v>
      </c>
      <c r="R285">
        <v>1</v>
      </c>
      <c r="S285">
        <v>17</v>
      </c>
      <c r="T285">
        <v>55</v>
      </c>
      <c r="U285">
        <v>45</v>
      </c>
      <c r="V285">
        <v>491</v>
      </c>
      <c r="W285">
        <v>79</v>
      </c>
      <c r="X285">
        <v>34270001</v>
      </c>
      <c r="Y285" t="s">
        <v>931</v>
      </c>
      <c r="Z285" t="s">
        <v>932</v>
      </c>
      <c r="AA285" t="s">
        <v>893</v>
      </c>
      <c r="AB285">
        <v>7184713571</v>
      </c>
      <c r="AC285" s="1" t="s">
        <v>204</v>
      </c>
      <c r="AD285">
        <v>46</v>
      </c>
      <c r="AE285">
        <v>0</v>
      </c>
      <c r="AF285">
        <v>0</v>
      </c>
      <c r="AG285">
        <v>14</v>
      </c>
      <c r="AH285">
        <v>30</v>
      </c>
      <c r="AI285">
        <v>15</v>
      </c>
      <c r="AJ285">
        <v>33</v>
      </c>
      <c r="AK285">
        <v>10</v>
      </c>
      <c r="AL285">
        <v>22</v>
      </c>
      <c r="AM285">
        <v>152</v>
      </c>
      <c r="AN285">
        <v>12</v>
      </c>
      <c r="AO285">
        <v>251</v>
      </c>
      <c r="AP285">
        <v>51</v>
      </c>
      <c r="AQ285">
        <v>20</v>
      </c>
      <c r="AR285">
        <v>16</v>
      </c>
      <c r="AS285">
        <v>8</v>
      </c>
      <c r="AT285">
        <v>3</v>
      </c>
      <c r="AU285">
        <v>1</v>
      </c>
      <c r="AV285">
        <v>0</v>
      </c>
      <c r="AW285">
        <v>0</v>
      </c>
      <c r="AX285">
        <v>3</v>
      </c>
      <c r="AY285">
        <v>0</v>
      </c>
      <c r="AZ285">
        <v>1</v>
      </c>
      <c r="BA285">
        <v>0</v>
      </c>
    </row>
    <row r="286" spans="1:53" x14ac:dyDescent="0.3">
      <c r="A286">
        <v>281</v>
      </c>
      <c r="B286">
        <v>342700011400</v>
      </c>
      <c r="C286">
        <v>71.428571428571402</v>
      </c>
      <c r="D286">
        <v>1.8199999999999901</v>
      </c>
      <c r="E286">
        <v>0</v>
      </c>
      <c r="F286">
        <v>342700010000</v>
      </c>
      <c r="G286" t="s">
        <v>885</v>
      </c>
      <c r="H286" t="s">
        <v>933</v>
      </c>
      <c r="I286">
        <v>213</v>
      </c>
      <c r="J286">
        <v>68</v>
      </c>
      <c r="K286">
        <v>6</v>
      </c>
      <c r="L286">
        <v>6</v>
      </c>
      <c r="M286">
        <v>1</v>
      </c>
      <c r="N286">
        <v>79</v>
      </c>
      <c r="O286">
        <v>11</v>
      </c>
      <c r="P286">
        <v>8</v>
      </c>
      <c r="Q286">
        <v>1</v>
      </c>
      <c r="R286">
        <v>0</v>
      </c>
      <c r="S286">
        <v>23</v>
      </c>
      <c r="T286">
        <v>44</v>
      </c>
      <c r="U286">
        <v>56</v>
      </c>
      <c r="V286">
        <v>609</v>
      </c>
      <c r="W286">
        <v>74</v>
      </c>
      <c r="X286">
        <v>34270001</v>
      </c>
      <c r="Y286" t="s">
        <v>934</v>
      </c>
      <c r="Z286" t="s">
        <v>935</v>
      </c>
      <c r="AA286" t="s">
        <v>865</v>
      </c>
      <c r="AB286">
        <v>7185282920</v>
      </c>
      <c r="AC286" s="1" t="s">
        <v>78</v>
      </c>
      <c r="AD286">
        <v>55</v>
      </c>
      <c r="AE286">
        <v>0</v>
      </c>
      <c r="AF286">
        <v>0</v>
      </c>
      <c r="AG286">
        <v>17</v>
      </c>
      <c r="AH286">
        <v>31</v>
      </c>
      <c r="AI286">
        <v>7</v>
      </c>
      <c r="AJ286">
        <v>13</v>
      </c>
      <c r="AK286">
        <v>33</v>
      </c>
      <c r="AL286">
        <v>60</v>
      </c>
      <c r="AM286">
        <v>172</v>
      </c>
      <c r="AN286">
        <v>17</v>
      </c>
      <c r="AO286">
        <v>225</v>
      </c>
      <c r="AP286">
        <v>55</v>
      </c>
      <c r="AQ286">
        <v>24</v>
      </c>
      <c r="AR286">
        <v>29</v>
      </c>
      <c r="AS286">
        <v>22</v>
      </c>
      <c r="AT286">
        <v>9</v>
      </c>
      <c r="AU286">
        <v>0</v>
      </c>
      <c r="AV286">
        <v>0</v>
      </c>
      <c r="AW286">
        <v>0</v>
      </c>
      <c r="AX286">
        <v>3</v>
      </c>
      <c r="AY286">
        <v>0</v>
      </c>
      <c r="AZ286">
        <v>1</v>
      </c>
      <c r="BA286">
        <v>0</v>
      </c>
    </row>
    <row r="287" spans="1:53" x14ac:dyDescent="0.3">
      <c r="A287">
        <v>282</v>
      </c>
      <c r="B287">
        <v>342700011475</v>
      </c>
      <c r="C287">
        <v>82.173228346456696</v>
      </c>
      <c r="D287">
        <v>2.15</v>
      </c>
      <c r="E287">
        <v>0</v>
      </c>
      <c r="F287">
        <v>342700010000</v>
      </c>
      <c r="G287" t="s">
        <v>885</v>
      </c>
      <c r="H287" t="s">
        <v>936</v>
      </c>
      <c r="I287">
        <v>327</v>
      </c>
      <c r="J287">
        <v>77</v>
      </c>
      <c r="K287">
        <v>6</v>
      </c>
      <c r="L287">
        <v>19</v>
      </c>
      <c r="M287">
        <v>2</v>
      </c>
      <c r="N287">
        <v>15</v>
      </c>
      <c r="O287">
        <v>48</v>
      </c>
      <c r="P287">
        <v>30</v>
      </c>
      <c r="Q287">
        <v>4</v>
      </c>
      <c r="R287">
        <v>1</v>
      </c>
      <c r="S287">
        <v>18</v>
      </c>
      <c r="T287">
        <v>44</v>
      </c>
      <c r="U287">
        <v>56</v>
      </c>
      <c r="V287">
        <v>1822</v>
      </c>
      <c r="W287">
        <v>84</v>
      </c>
      <c r="X287">
        <v>34270001</v>
      </c>
      <c r="Y287" t="s">
        <v>937</v>
      </c>
      <c r="Z287" t="s">
        <v>938</v>
      </c>
      <c r="AA287" t="s">
        <v>939</v>
      </c>
      <c r="AB287">
        <v>7188463335</v>
      </c>
      <c r="AC287" s="1" t="s">
        <v>78</v>
      </c>
      <c r="AD287">
        <v>135</v>
      </c>
      <c r="AE287">
        <v>1</v>
      </c>
      <c r="AF287">
        <v>1</v>
      </c>
      <c r="AG287">
        <v>25</v>
      </c>
      <c r="AH287">
        <v>19</v>
      </c>
      <c r="AI287">
        <v>13</v>
      </c>
      <c r="AJ287">
        <v>10</v>
      </c>
      <c r="AK287">
        <v>70</v>
      </c>
      <c r="AL287">
        <v>52</v>
      </c>
      <c r="AM287">
        <v>718</v>
      </c>
      <c r="AN287">
        <v>14</v>
      </c>
      <c r="AO287">
        <v>899</v>
      </c>
      <c r="AP287">
        <v>130</v>
      </c>
      <c r="AQ287">
        <v>14</v>
      </c>
      <c r="AR287">
        <v>29</v>
      </c>
      <c r="AS287">
        <v>17</v>
      </c>
      <c r="AT287">
        <v>18</v>
      </c>
      <c r="AU287">
        <v>0</v>
      </c>
      <c r="AV287">
        <v>0</v>
      </c>
      <c r="AW287">
        <v>0</v>
      </c>
      <c r="AX287">
        <v>9</v>
      </c>
      <c r="AY287">
        <v>0</v>
      </c>
      <c r="AZ287">
        <v>1</v>
      </c>
      <c r="BA287">
        <v>0</v>
      </c>
    </row>
    <row r="288" spans="1:53" x14ac:dyDescent="0.3">
      <c r="A288">
        <v>283</v>
      </c>
      <c r="B288">
        <v>342700011480</v>
      </c>
      <c r="C288">
        <v>80.463855421686702</v>
      </c>
      <c r="D288">
        <v>1.92</v>
      </c>
      <c r="E288">
        <v>0</v>
      </c>
      <c r="F288">
        <v>342700010000</v>
      </c>
      <c r="G288" t="s">
        <v>885</v>
      </c>
      <c r="H288" t="s">
        <v>940</v>
      </c>
      <c r="I288">
        <v>512</v>
      </c>
      <c r="J288">
        <v>81</v>
      </c>
      <c r="K288">
        <v>8</v>
      </c>
      <c r="L288">
        <v>19</v>
      </c>
      <c r="M288">
        <v>6</v>
      </c>
      <c r="N288">
        <v>26</v>
      </c>
      <c r="O288">
        <v>39</v>
      </c>
      <c r="P288">
        <v>26</v>
      </c>
      <c r="Q288">
        <v>3</v>
      </c>
      <c r="R288">
        <v>0</v>
      </c>
      <c r="S288">
        <v>15</v>
      </c>
      <c r="T288">
        <v>44</v>
      </c>
      <c r="U288">
        <v>56</v>
      </c>
      <c r="V288">
        <v>2453</v>
      </c>
      <c r="W288">
        <v>88</v>
      </c>
      <c r="X288">
        <v>34270001</v>
      </c>
      <c r="Y288" t="s">
        <v>941</v>
      </c>
      <c r="Z288" t="s">
        <v>942</v>
      </c>
      <c r="AA288" t="s">
        <v>904</v>
      </c>
      <c r="AB288">
        <v>7183220500</v>
      </c>
      <c r="AC288" s="1" t="s">
        <v>78</v>
      </c>
      <c r="AD288">
        <v>182</v>
      </c>
      <c r="AE288">
        <v>1</v>
      </c>
      <c r="AF288">
        <v>1</v>
      </c>
      <c r="AG288">
        <v>28</v>
      </c>
      <c r="AH288">
        <v>15</v>
      </c>
      <c r="AI288">
        <v>33</v>
      </c>
      <c r="AJ288">
        <v>18</v>
      </c>
      <c r="AK288">
        <v>85</v>
      </c>
      <c r="AL288">
        <v>47</v>
      </c>
      <c r="AM288">
        <v>860</v>
      </c>
      <c r="AN288">
        <v>12</v>
      </c>
      <c r="AO288">
        <v>1066</v>
      </c>
      <c r="AP288">
        <v>141</v>
      </c>
      <c r="AQ288">
        <v>13</v>
      </c>
      <c r="AR288">
        <v>8</v>
      </c>
      <c r="AS288">
        <v>14</v>
      </c>
      <c r="AT288">
        <v>20</v>
      </c>
      <c r="AU288">
        <v>3</v>
      </c>
      <c r="AV288">
        <v>0</v>
      </c>
      <c r="AW288">
        <v>0</v>
      </c>
      <c r="AX288">
        <v>13</v>
      </c>
      <c r="AY288">
        <v>0</v>
      </c>
      <c r="AZ288">
        <v>1</v>
      </c>
      <c r="BA288">
        <v>0</v>
      </c>
    </row>
    <row r="289" spans="1:53" x14ac:dyDescent="0.3">
      <c r="A289">
        <v>284</v>
      </c>
      <c r="B289">
        <v>342700011650</v>
      </c>
      <c r="C289">
        <v>83.617021276595693</v>
      </c>
      <c r="D289">
        <v>2.76</v>
      </c>
      <c r="E289">
        <v>1</v>
      </c>
      <c r="F289">
        <v>342700010000</v>
      </c>
      <c r="G289" t="s">
        <v>885</v>
      </c>
      <c r="H289" t="s">
        <v>943</v>
      </c>
      <c r="I289">
        <v>127</v>
      </c>
      <c r="J289">
        <v>56</v>
      </c>
      <c r="K289">
        <v>13</v>
      </c>
      <c r="L289">
        <v>1</v>
      </c>
      <c r="M289">
        <v>1</v>
      </c>
      <c r="N289">
        <v>11</v>
      </c>
      <c r="O289">
        <v>39</v>
      </c>
      <c r="P289">
        <v>35</v>
      </c>
      <c r="Q289">
        <v>12</v>
      </c>
      <c r="R289">
        <v>2</v>
      </c>
      <c r="S289">
        <v>10</v>
      </c>
      <c r="T289">
        <v>30</v>
      </c>
      <c r="U289">
        <v>70</v>
      </c>
      <c r="V289">
        <v>649</v>
      </c>
      <c r="W289">
        <v>69</v>
      </c>
      <c r="X289">
        <v>34270001</v>
      </c>
      <c r="Y289" t="s">
        <v>944</v>
      </c>
      <c r="Z289" t="s">
        <v>945</v>
      </c>
      <c r="AA289" t="s">
        <v>904</v>
      </c>
      <c r="AB289">
        <v>7188466280</v>
      </c>
      <c r="AC289" s="1" t="s">
        <v>78</v>
      </c>
      <c r="AD289">
        <v>58</v>
      </c>
      <c r="AE289">
        <v>0</v>
      </c>
      <c r="AF289">
        <v>0</v>
      </c>
      <c r="AG289">
        <v>5</v>
      </c>
      <c r="AH289">
        <v>9</v>
      </c>
      <c r="AI289">
        <v>8</v>
      </c>
      <c r="AJ289">
        <v>14</v>
      </c>
      <c r="AK289">
        <v>23</v>
      </c>
      <c r="AL289">
        <v>40</v>
      </c>
      <c r="AM289">
        <v>174</v>
      </c>
      <c r="AN289">
        <v>4</v>
      </c>
      <c r="AO289">
        <v>290</v>
      </c>
      <c r="AP289">
        <v>24</v>
      </c>
      <c r="AQ289">
        <v>8</v>
      </c>
      <c r="AR289">
        <v>9</v>
      </c>
      <c r="AS289">
        <v>9</v>
      </c>
      <c r="AT289">
        <v>4</v>
      </c>
      <c r="AU289">
        <v>0</v>
      </c>
      <c r="AV289">
        <v>0</v>
      </c>
      <c r="AW289">
        <v>0</v>
      </c>
      <c r="AX289">
        <v>3</v>
      </c>
      <c r="AY289">
        <v>0</v>
      </c>
      <c r="AZ289">
        <v>1</v>
      </c>
      <c r="BA289">
        <v>0</v>
      </c>
    </row>
    <row r="290" spans="1:53" x14ac:dyDescent="0.3">
      <c r="A290">
        <v>285</v>
      </c>
      <c r="B290">
        <v>342800010008</v>
      </c>
      <c r="C290">
        <v>79.233333333333306</v>
      </c>
      <c r="D290">
        <v>3.27</v>
      </c>
      <c r="E290">
        <v>1</v>
      </c>
      <c r="F290">
        <v>342800010000</v>
      </c>
      <c r="G290" t="s">
        <v>946</v>
      </c>
      <c r="H290" t="s">
        <v>947</v>
      </c>
      <c r="I290">
        <v>22</v>
      </c>
      <c r="J290">
        <v>81</v>
      </c>
      <c r="K290">
        <v>6</v>
      </c>
      <c r="L290">
        <v>8</v>
      </c>
      <c r="M290">
        <v>5</v>
      </c>
      <c r="N290">
        <v>58</v>
      </c>
      <c r="O290">
        <v>20</v>
      </c>
      <c r="P290">
        <v>16</v>
      </c>
      <c r="Q290">
        <v>1</v>
      </c>
      <c r="R290">
        <v>0</v>
      </c>
      <c r="S290">
        <v>25</v>
      </c>
      <c r="T290">
        <v>46</v>
      </c>
      <c r="U290">
        <v>54</v>
      </c>
      <c r="V290">
        <v>500</v>
      </c>
      <c r="W290">
        <v>87</v>
      </c>
      <c r="X290">
        <v>34280001</v>
      </c>
      <c r="Y290" t="s">
        <v>948</v>
      </c>
      <c r="Z290" t="s">
        <v>949</v>
      </c>
      <c r="AA290" t="s">
        <v>865</v>
      </c>
      <c r="AB290">
        <v>7187396883</v>
      </c>
      <c r="AC290" s="1" t="s">
        <v>61</v>
      </c>
      <c r="AD290">
        <v>39</v>
      </c>
      <c r="AE290">
        <v>0</v>
      </c>
      <c r="AF290">
        <v>0</v>
      </c>
      <c r="AG290">
        <v>7</v>
      </c>
      <c r="AH290">
        <v>18</v>
      </c>
      <c r="AI290">
        <v>1</v>
      </c>
      <c r="AJ290">
        <v>3</v>
      </c>
      <c r="AK290">
        <v>16</v>
      </c>
      <c r="AL290">
        <v>41</v>
      </c>
      <c r="AM290">
        <v>108</v>
      </c>
      <c r="AN290">
        <v>20</v>
      </c>
      <c r="AO290">
        <v>167</v>
      </c>
      <c r="AP290">
        <v>22</v>
      </c>
      <c r="AQ290">
        <v>13</v>
      </c>
      <c r="AR290">
        <v>33</v>
      </c>
      <c r="AS290">
        <v>27</v>
      </c>
      <c r="AT290">
        <v>8</v>
      </c>
      <c r="AU290">
        <v>0</v>
      </c>
      <c r="AV290">
        <v>0</v>
      </c>
      <c r="AW290">
        <v>0</v>
      </c>
      <c r="AX290">
        <v>4</v>
      </c>
      <c r="AY290">
        <v>0</v>
      </c>
      <c r="AZ290">
        <v>1</v>
      </c>
      <c r="BA290">
        <v>0</v>
      </c>
    </row>
    <row r="291" spans="1:53" x14ac:dyDescent="0.3">
      <c r="A291">
        <v>286</v>
      </c>
      <c r="B291">
        <v>342800010072</v>
      </c>
      <c r="C291">
        <v>79.595238095238102</v>
      </c>
      <c r="D291">
        <v>3.27</v>
      </c>
      <c r="E291">
        <v>1</v>
      </c>
      <c r="F291">
        <v>342800010000</v>
      </c>
      <c r="G291" t="s">
        <v>946</v>
      </c>
      <c r="H291" t="s">
        <v>950</v>
      </c>
      <c r="I291">
        <v>29</v>
      </c>
      <c r="J291">
        <v>75</v>
      </c>
      <c r="K291">
        <v>7</v>
      </c>
      <c r="L291">
        <v>4</v>
      </c>
      <c r="M291">
        <v>3</v>
      </c>
      <c r="N291">
        <v>72</v>
      </c>
      <c r="O291">
        <v>11</v>
      </c>
      <c r="P291">
        <v>13</v>
      </c>
      <c r="Q291">
        <v>1</v>
      </c>
      <c r="R291">
        <v>0</v>
      </c>
      <c r="S291">
        <v>21</v>
      </c>
      <c r="T291">
        <v>47</v>
      </c>
      <c r="U291">
        <v>53</v>
      </c>
      <c r="V291">
        <v>726</v>
      </c>
      <c r="W291">
        <v>82</v>
      </c>
      <c r="X291">
        <v>34280001</v>
      </c>
      <c r="Y291" t="s">
        <v>951</v>
      </c>
      <c r="Z291" t="s">
        <v>952</v>
      </c>
      <c r="AA291" t="s">
        <v>865</v>
      </c>
      <c r="AB291">
        <v>7187236200</v>
      </c>
      <c r="AC291" s="1" t="s">
        <v>61</v>
      </c>
      <c r="AD291">
        <v>64</v>
      </c>
      <c r="AE291">
        <v>3</v>
      </c>
      <c r="AF291">
        <v>5</v>
      </c>
      <c r="AG291">
        <v>15</v>
      </c>
      <c r="AH291">
        <v>23</v>
      </c>
      <c r="AI291">
        <v>7</v>
      </c>
      <c r="AJ291">
        <v>11</v>
      </c>
      <c r="AK291">
        <v>21</v>
      </c>
      <c r="AL291">
        <v>33</v>
      </c>
      <c r="AM291">
        <v>230</v>
      </c>
      <c r="AN291">
        <v>23</v>
      </c>
      <c r="AO291">
        <v>289</v>
      </c>
      <c r="AP291">
        <v>64</v>
      </c>
      <c r="AQ291">
        <v>22</v>
      </c>
      <c r="AR291">
        <v>14</v>
      </c>
      <c r="AS291">
        <v>23</v>
      </c>
      <c r="AT291">
        <v>5</v>
      </c>
      <c r="AU291">
        <v>0</v>
      </c>
      <c r="AV291">
        <v>0</v>
      </c>
      <c r="AW291">
        <v>0</v>
      </c>
      <c r="AX291">
        <v>3</v>
      </c>
      <c r="AY291">
        <v>0</v>
      </c>
      <c r="AZ291">
        <v>1</v>
      </c>
      <c r="BA291">
        <v>0</v>
      </c>
    </row>
    <row r="292" spans="1:53" x14ac:dyDescent="0.3">
      <c r="A292">
        <v>287</v>
      </c>
      <c r="B292">
        <v>342800010157</v>
      </c>
      <c r="C292">
        <v>86.482758620689594</v>
      </c>
      <c r="D292">
        <v>3.91</v>
      </c>
      <c r="E292">
        <v>1</v>
      </c>
      <c r="F292">
        <v>342800010000</v>
      </c>
      <c r="G292" t="s">
        <v>946</v>
      </c>
      <c r="H292" t="s">
        <v>953</v>
      </c>
      <c r="I292">
        <v>180</v>
      </c>
      <c r="J292">
        <v>53</v>
      </c>
      <c r="K292">
        <v>10</v>
      </c>
      <c r="L292">
        <v>12</v>
      </c>
      <c r="M292">
        <v>1</v>
      </c>
      <c r="N292">
        <v>13</v>
      </c>
      <c r="O292">
        <v>21</v>
      </c>
      <c r="P292">
        <v>23</v>
      </c>
      <c r="Q292">
        <v>42</v>
      </c>
      <c r="R292">
        <v>0</v>
      </c>
      <c r="S292">
        <v>18</v>
      </c>
      <c r="T292">
        <v>46</v>
      </c>
      <c r="U292">
        <v>54</v>
      </c>
      <c r="V292">
        <v>929</v>
      </c>
      <c r="W292">
        <v>63</v>
      </c>
      <c r="X292">
        <v>34280001</v>
      </c>
      <c r="Y292" t="s">
        <v>954</v>
      </c>
      <c r="Z292" t="s">
        <v>955</v>
      </c>
      <c r="AA292" t="s">
        <v>956</v>
      </c>
      <c r="AB292">
        <v>7188304910</v>
      </c>
      <c r="AC292" s="1" t="s">
        <v>361</v>
      </c>
      <c r="AD292">
        <v>90</v>
      </c>
      <c r="AE292">
        <v>0</v>
      </c>
      <c r="AF292">
        <v>0</v>
      </c>
      <c r="AG292">
        <v>0</v>
      </c>
      <c r="AH292">
        <v>0</v>
      </c>
      <c r="AI292">
        <v>26</v>
      </c>
      <c r="AJ292">
        <v>29</v>
      </c>
      <c r="AK292">
        <v>36</v>
      </c>
      <c r="AL292">
        <v>40</v>
      </c>
      <c r="AM292">
        <v>232</v>
      </c>
      <c r="AN292">
        <v>0</v>
      </c>
      <c r="AO292">
        <v>319</v>
      </c>
      <c r="AP292">
        <v>2</v>
      </c>
      <c r="AQ292">
        <v>1</v>
      </c>
      <c r="AR292">
        <v>6</v>
      </c>
      <c r="AS292">
        <v>10</v>
      </c>
      <c r="AT292">
        <v>10</v>
      </c>
      <c r="AU292">
        <v>0</v>
      </c>
      <c r="AV292">
        <v>0</v>
      </c>
      <c r="AW292">
        <v>0</v>
      </c>
      <c r="AX292">
        <v>4</v>
      </c>
      <c r="AY292">
        <v>0</v>
      </c>
      <c r="AZ292">
        <v>1</v>
      </c>
      <c r="BA292">
        <v>0</v>
      </c>
    </row>
    <row r="293" spans="1:53" x14ac:dyDescent="0.3">
      <c r="A293">
        <v>288</v>
      </c>
      <c r="B293">
        <v>342800010190</v>
      </c>
      <c r="C293">
        <v>85.661016949152497</v>
      </c>
      <c r="D293">
        <v>4.45</v>
      </c>
      <c r="E293">
        <v>1</v>
      </c>
      <c r="F293">
        <v>342800010000</v>
      </c>
      <c r="G293" t="s">
        <v>946</v>
      </c>
      <c r="H293" t="s">
        <v>957</v>
      </c>
      <c r="I293">
        <v>64</v>
      </c>
      <c r="J293">
        <v>47</v>
      </c>
      <c r="K293">
        <v>10</v>
      </c>
      <c r="L293">
        <v>8</v>
      </c>
      <c r="M293">
        <v>0</v>
      </c>
      <c r="N293">
        <v>9</v>
      </c>
      <c r="O293">
        <v>28</v>
      </c>
      <c r="P293">
        <v>32</v>
      </c>
      <c r="Q293">
        <v>28</v>
      </c>
      <c r="R293">
        <v>3</v>
      </c>
      <c r="S293">
        <v>17</v>
      </c>
      <c r="T293">
        <v>47</v>
      </c>
      <c r="U293">
        <v>53</v>
      </c>
      <c r="V293">
        <v>567</v>
      </c>
      <c r="W293">
        <v>56</v>
      </c>
      <c r="X293">
        <v>34280001</v>
      </c>
      <c r="Y293" t="s">
        <v>958</v>
      </c>
      <c r="Z293" t="s">
        <v>959</v>
      </c>
      <c r="AA293" t="s">
        <v>960</v>
      </c>
      <c r="AB293">
        <v>7188304970</v>
      </c>
      <c r="AC293" s="1" t="s">
        <v>155</v>
      </c>
      <c r="AD293">
        <v>60</v>
      </c>
      <c r="AE293">
        <v>0</v>
      </c>
      <c r="AF293">
        <v>0</v>
      </c>
      <c r="AG293">
        <v>6</v>
      </c>
      <c r="AH293">
        <v>10</v>
      </c>
      <c r="AI293">
        <v>5</v>
      </c>
      <c r="AJ293">
        <v>8</v>
      </c>
      <c r="AK293">
        <v>30</v>
      </c>
      <c r="AL293">
        <v>50</v>
      </c>
      <c r="AM293">
        <v>167</v>
      </c>
      <c r="AN293">
        <v>5</v>
      </c>
      <c r="AO293">
        <v>206</v>
      </c>
      <c r="AP293">
        <v>22</v>
      </c>
      <c r="AQ293">
        <v>11</v>
      </c>
      <c r="AR293">
        <v>8</v>
      </c>
      <c r="AS293">
        <v>10</v>
      </c>
      <c r="AT293">
        <v>9</v>
      </c>
      <c r="AU293">
        <v>0</v>
      </c>
      <c r="AV293">
        <v>0</v>
      </c>
      <c r="AW293">
        <v>0</v>
      </c>
      <c r="AX293">
        <v>3</v>
      </c>
      <c r="AY293">
        <v>0</v>
      </c>
      <c r="AZ293">
        <v>1</v>
      </c>
      <c r="BA293">
        <v>0</v>
      </c>
    </row>
    <row r="294" spans="1:53" x14ac:dyDescent="0.3">
      <c r="A294">
        <v>289</v>
      </c>
      <c r="B294">
        <v>342800010217</v>
      </c>
      <c r="C294">
        <v>86.954545454545396</v>
      </c>
      <c r="D294">
        <v>3.35</v>
      </c>
      <c r="E294">
        <v>1</v>
      </c>
      <c r="F294">
        <v>342800010000</v>
      </c>
      <c r="G294" t="s">
        <v>946</v>
      </c>
      <c r="H294" t="s">
        <v>961</v>
      </c>
      <c r="I294">
        <v>204</v>
      </c>
      <c r="J294">
        <v>60</v>
      </c>
      <c r="K294">
        <v>2</v>
      </c>
      <c r="L294">
        <v>17</v>
      </c>
      <c r="M294">
        <v>1</v>
      </c>
      <c r="N294">
        <v>15</v>
      </c>
      <c r="O294">
        <v>42</v>
      </c>
      <c r="P294">
        <v>37</v>
      </c>
      <c r="Q294">
        <v>6</v>
      </c>
      <c r="R294">
        <v>0</v>
      </c>
      <c r="S294">
        <v>16</v>
      </c>
      <c r="T294">
        <v>49</v>
      </c>
      <c r="U294">
        <v>51</v>
      </c>
      <c r="V294">
        <v>1026</v>
      </c>
      <c r="W294">
        <v>63</v>
      </c>
      <c r="X294">
        <v>34280001</v>
      </c>
      <c r="Y294" t="s">
        <v>962</v>
      </c>
      <c r="Z294" t="s">
        <v>963</v>
      </c>
      <c r="AA294" t="s">
        <v>865</v>
      </c>
      <c r="AB294">
        <v>7186571120</v>
      </c>
      <c r="AC294" s="1" t="s">
        <v>155</v>
      </c>
      <c r="AD294">
        <v>96</v>
      </c>
      <c r="AE294">
        <v>0</v>
      </c>
      <c r="AF294">
        <v>0</v>
      </c>
      <c r="AG294">
        <v>3</v>
      </c>
      <c r="AH294">
        <v>3</v>
      </c>
      <c r="AI294">
        <v>13</v>
      </c>
      <c r="AJ294">
        <v>14</v>
      </c>
      <c r="AK294">
        <v>49</v>
      </c>
      <c r="AL294">
        <v>51</v>
      </c>
      <c r="AM294">
        <v>263</v>
      </c>
      <c r="AN294">
        <v>1</v>
      </c>
      <c r="AO294">
        <v>326</v>
      </c>
      <c r="AP294">
        <v>13</v>
      </c>
      <c r="AQ294">
        <v>4</v>
      </c>
      <c r="AR294">
        <v>10</v>
      </c>
      <c r="AS294">
        <v>12</v>
      </c>
      <c r="AT294">
        <v>12</v>
      </c>
      <c r="AU294">
        <v>1</v>
      </c>
      <c r="AV294">
        <v>0</v>
      </c>
      <c r="AW294">
        <v>0</v>
      </c>
      <c r="AX294">
        <v>3</v>
      </c>
      <c r="AY294">
        <v>0</v>
      </c>
      <c r="AZ294">
        <v>1</v>
      </c>
      <c r="BA294">
        <v>0</v>
      </c>
    </row>
    <row r="295" spans="1:53" x14ac:dyDescent="0.3">
      <c r="A295">
        <v>290</v>
      </c>
      <c r="B295">
        <v>342800011167</v>
      </c>
      <c r="C295">
        <v>85.073170731707293</v>
      </c>
      <c r="D295">
        <v>2.97</v>
      </c>
      <c r="E295">
        <v>1</v>
      </c>
      <c r="F295">
        <v>342800010000</v>
      </c>
      <c r="G295" t="s">
        <v>946</v>
      </c>
      <c r="H295" t="s">
        <v>964</v>
      </c>
      <c r="I295">
        <v>105</v>
      </c>
      <c r="J295">
        <v>50</v>
      </c>
      <c r="K295">
        <v>11</v>
      </c>
      <c r="L295">
        <v>2</v>
      </c>
      <c r="M295">
        <v>2</v>
      </c>
      <c r="N295">
        <v>18</v>
      </c>
      <c r="O295">
        <v>38</v>
      </c>
      <c r="P295">
        <v>18</v>
      </c>
      <c r="Q295">
        <v>23</v>
      </c>
      <c r="R295">
        <v>2</v>
      </c>
      <c r="S295">
        <v>21</v>
      </c>
      <c r="T295">
        <v>46</v>
      </c>
      <c r="U295">
        <v>54</v>
      </c>
      <c r="V295">
        <v>367</v>
      </c>
      <c r="W295">
        <v>60</v>
      </c>
      <c r="X295">
        <v>34280001</v>
      </c>
      <c r="Y295" t="s">
        <v>965</v>
      </c>
      <c r="Z295" t="s">
        <v>966</v>
      </c>
      <c r="AA295" t="s">
        <v>956</v>
      </c>
      <c r="AB295">
        <v>7182863500</v>
      </c>
      <c r="AC295" s="1" t="s">
        <v>967</v>
      </c>
      <c r="AD295">
        <v>46</v>
      </c>
      <c r="AE295">
        <v>2</v>
      </c>
      <c r="AF295">
        <v>4</v>
      </c>
      <c r="AG295">
        <v>15</v>
      </c>
      <c r="AH295">
        <v>33</v>
      </c>
      <c r="AI295">
        <v>17</v>
      </c>
      <c r="AJ295">
        <v>37</v>
      </c>
      <c r="AK295">
        <v>5</v>
      </c>
      <c r="AL295">
        <v>11</v>
      </c>
      <c r="AM295">
        <v>164</v>
      </c>
      <c r="AN295">
        <v>25</v>
      </c>
      <c r="AO295">
        <v>189</v>
      </c>
      <c r="AP295">
        <v>46</v>
      </c>
      <c r="AQ295">
        <v>24</v>
      </c>
      <c r="AR295">
        <v>27</v>
      </c>
      <c r="AS295">
        <v>17</v>
      </c>
      <c r="AT295">
        <v>5</v>
      </c>
      <c r="AU295">
        <v>0</v>
      </c>
      <c r="AV295">
        <v>0</v>
      </c>
      <c r="AW295">
        <v>0</v>
      </c>
      <c r="AX295">
        <v>1</v>
      </c>
      <c r="AY295">
        <v>0</v>
      </c>
      <c r="AZ295">
        <v>1</v>
      </c>
      <c r="BA295">
        <v>0</v>
      </c>
    </row>
    <row r="296" spans="1:53" x14ac:dyDescent="0.3">
      <c r="A296">
        <v>291</v>
      </c>
      <c r="B296">
        <v>342800011310</v>
      </c>
      <c r="C296">
        <v>87.6666666666666</v>
      </c>
      <c r="D296">
        <v>2.39</v>
      </c>
      <c r="E296">
        <v>0</v>
      </c>
      <c r="F296">
        <v>342800010000</v>
      </c>
      <c r="G296" t="s">
        <v>946</v>
      </c>
      <c r="H296" t="s">
        <v>968</v>
      </c>
      <c r="I296">
        <v>93</v>
      </c>
      <c r="J296">
        <v>76</v>
      </c>
      <c r="K296">
        <v>12</v>
      </c>
      <c r="L296">
        <v>9</v>
      </c>
      <c r="M296">
        <v>2</v>
      </c>
      <c r="N296">
        <v>53</v>
      </c>
      <c r="O296">
        <v>19</v>
      </c>
      <c r="P296">
        <v>24</v>
      </c>
      <c r="Q296">
        <v>2</v>
      </c>
      <c r="R296">
        <v>0</v>
      </c>
      <c r="S296">
        <v>15</v>
      </c>
      <c r="T296">
        <v>53</v>
      </c>
      <c r="U296">
        <v>47</v>
      </c>
      <c r="V296">
        <v>567</v>
      </c>
      <c r="W296">
        <v>88</v>
      </c>
      <c r="X296">
        <v>34280001</v>
      </c>
      <c r="Y296" t="s">
        <v>969</v>
      </c>
      <c r="Z296" t="s">
        <v>970</v>
      </c>
      <c r="AA296" t="s">
        <v>865</v>
      </c>
      <c r="AB296">
        <v>7186584016</v>
      </c>
      <c r="AC296" s="1" t="s">
        <v>1106</v>
      </c>
      <c r="AD296">
        <v>47</v>
      </c>
      <c r="AE296">
        <v>2</v>
      </c>
      <c r="AF296">
        <v>4</v>
      </c>
      <c r="AG296">
        <v>13</v>
      </c>
      <c r="AH296">
        <v>28</v>
      </c>
      <c r="AI296">
        <v>13</v>
      </c>
      <c r="AJ296">
        <v>28</v>
      </c>
      <c r="AK296">
        <v>12</v>
      </c>
      <c r="AL296">
        <v>26</v>
      </c>
      <c r="AM296">
        <v>185</v>
      </c>
      <c r="AN296">
        <v>22</v>
      </c>
      <c r="AO296">
        <v>251</v>
      </c>
      <c r="AP296">
        <v>56</v>
      </c>
      <c r="AQ296">
        <v>22</v>
      </c>
      <c r="AR296">
        <v>13</v>
      </c>
      <c r="AS296">
        <v>17</v>
      </c>
      <c r="AT296">
        <v>3</v>
      </c>
      <c r="AU296">
        <v>0</v>
      </c>
      <c r="AV296">
        <v>0</v>
      </c>
      <c r="AW296">
        <v>0</v>
      </c>
      <c r="AX296">
        <v>2</v>
      </c>
      <c r="AY296">
        <v>0</v>
      </c>
      <c r="AZ296">
        <v>1</v>
      </c>
      <c r="BA296">
        <v>0</v>
      </c>
    </row>
    <row r="297" spans="1:53" x14ac:dyDescent="0.3">
      <c r="A297">
        <v>292</v>
      </c>
      <c r="B297">
        <v>342800011328</v>
      </c>
      <c r="C297">
        <v>82.476190476190396</v>
      </c>
      <c r="D297">
        <v>1.95</v>
      </c>
      <c r="E297">
        <v>0</v>
      </c>
      <c r="F297">
        <v>342800010000</v>
      </c>
      <c r="G297" t="s">
        <v>946</v>
      </c>
      <c r="H297" t="s">
        <v>971</v>
      </c>
      <c r="I297">
        <v>87</v>
      </c>
      <c r="J297">
        <v>80</v>
      </c>
      <c r="K297">
        <v>8</v>
      </c>
      <c r="L297">
        <v>21</v>
      </c>
      <c r="M297">
        <v>1</v>
      </c>
      <c r="N297">
        <v>46</v>
      </c>
      <c r="O297">
        <v>29</v>
      </c>
      <c r="P297">
        <v>21</v>
      </c>
      <c r="Q297">
        <v>3</v>
      </c>
      <c r="R297">
        <v>1</v>
      </c>
      <c r="S297">
        <v>14</v>
      </c>
      <c r="T297">
        <v>46</v>
      </c>
      <c r="U297">
        <v>54</v>
      </c>
      <c r="V297">
        <v>316</v>
      </c>
      <c r="W297">
        <v>88</v>
      </c>
      <c r="X297">
        <v>34280001</v>
      </c>
      <c r="Y297" t="s">
        <v>972</v>
      </c>
      <c r="Z297" t="s">
        <v>970</v>
      </c>
      <c r="AA297" t="s">
        <v>865</v>
      </c>
      <c r="AB297">
        <v>7185589801</v>
      </c>
      <c r="AC297" s="1" t="s">
        <v>78</v>
      </c>
      <c r="AD297">
        <v>30</v>
      </c>
      <c r="AE297">
        <v>2</v>
      </c>
      <c r="AF297">
        <v>7</v>
      </c>
      <c r="AG297">
        <v>13</v>
      </c>
      <c r="AH297">
        <v>43</v>
      </c>
      <c r="AI297">
        <v>15</v>
      </c>
      <c r="AJ297">
        <v>50</v>
      </c>
      <c r="AK297">
        <v>6</v>
      </c>
      <c r="AL297">
        <v>20</v>
      </c>
      <c r="AM297">
        <v>122</v>
      </c>
      <c r="AN297">
        <v>24</v>
      </c>
      <c r="AO297">
        <v>151</v>
      </c>
      <c r="AP297">
        <v>44</v>
      </c>
      <c r="AQ297">
        <v>29</v>
      </c>
      <c r="AR297">
        <v>17</v>
      </c>
      <c r="AS297">
        <v>15</v>
      </c>
      <c r="AT297">
        <v>2</v>
      </c>
      <c r="AU297">
        <v>3</v>
      </c>
      <c r="AV297">
        <v>0</v>
      </c>
      <c r="AW297">
        <v>0</v>
      </c>
      <c r="AX297">
        <v>0</v>
      </c>
      <c r="AY297">
        <v>0</v>
      </c>
      <c r="AZ297">
        <v>1</v>
      </c>
      <c r="BA297">
        <v>0</v>
      </c>
    </row>
    <row r="298" spans="1:53" x14ac:dyDescent="0.3">
      <c r="A298">
        <v>293</v>
      </c>
      <c r="B298">
        <v>342800011440</v>
      </c>
      <c r="C298">
        <v>86.6898734177215</v>
      </c>
      <c r="D298">
        <v>2.48999999999999</v>
      </c>
      <c r="E298">
        <v>0</v>
      </c>
      <c r="F298">
        <v>342800010000</v>
      </c>
      <c r="G298" t="s">
        <v>946</v>
      </c>
      <c r="H298" t="s">
        <v>973</v>
      </c>
      <c r="I298">
        <v>549</v>
      </c>
      <c r="J298">
        <v>54</v>
      </c>
      <c r="K298">
        <v>11</v>
      </c>
      <c r="L298">
        <v>8</v>
      </c>
      <c r="M298">
        <v>1</v>
      </c>
      <c r="N298">
        <v>9</v>
      </c>
      <c r="O298">
        <v>32</v>
      </c>
      <c r="P298">
        <v>26</v>
      </c>
      <c r="Q298">
        <v>32</v>
      </c>
      <c r="R298">
        <v>1</v>
      </c>
      <c r="S298">
        <v>12</v>
      </c>
      <c r="T298">
        <v>52</v>
      </c>
      <c r="U298">
        <v>48</v>
      </c>
      <c r="V298">
        <v>2466</v>
      </c>
      <c r="W298">
        <v>65</v>
      </c>
      <c r="X298">
        <v>34280001</v>
      </c>
      <c r="Y298" t="s">
        <v>974</v>
      </c>
      <c r="Z298" t="s">
        <v>975</v>
      </c>
      <c r="AA298" t="s">
        <v>960</v>
      </c>
      <c r="AB298">
        <v>7182683137</v>
      </c>
      <c r="AC298" s="1" t="s">
        <v>78</v>
      </c>
      <c r="AD298">
        <v>190</v>
      </c>
      <c r="AE298">
        <v>2</v>
      </c>
      <c r="AF298">
        <v>1</v>
      </c>
      <c r="AG298">
        <v>12</v>
      </c>
      <c r="AH298">
        <v>6</v>
      </c>
      <c r="AI298">
        <v>9</v>
      </c>
      <c r="AJ298">
        <v>5</v>
      </c>
      <c r="AK298">
        <v>116</v>
      </c>
      <c r="AL298">
        <v>61</v>
      </c>
      <c r="AM298">
        <v>678</v>
      </c>
      <c r="AN298">
        <v>4</v>
      </c>
      <c r="AO298">
        <v>851</v>
      </c>
      <c r="AP298">
        <v>46</v>
      </c>
      <c r="AQ298">
        <v>5</v>
      </c>
      <c r="AR298">
        <v>14</v>
      </c>
      <c r="AS298">
        <v>11</v>
      </c>
      <c r="AT298">
        <v>23</v>
      </c>
      <c r="AU298">
        <v>1</v>
      </c>
      <c r="AV298">
        <v>0</v>
      </c>
      <c r="AW298">
        <v>0</v>
      </c>
      <c r="AX298">
        <v>12</v>
      </c>
      <c r="AY298">
        <v>0</v>
      </c>
      <c r="AZ298">
        <v>1</v>
      </c>
      <c r="BA298">
        <v>0</v>
      </c>
    </row>
    <row r="299" spans="1:53" x14ac:dyDescent="0.3">
      <c r="A299">
        <v>294</v>
      </c>
      <c r="B299">
        <v>342800011505</v>
      </c>
      <c r="C299">
        <v>82.4</v>
      </c>
      <c r="D299">
        <v>2.66</v>
      </c>
      <c r="E299">
        <v>0</v>
      </c>
      <c r="F299">
        <v>342800010000</v>
      </c>
      <c r="G299" t="s">
        <v>946</v>
      </c>
      <c r="H299" t="s">
        <v>976</v>
      </c>
      <c r="I299">
        <v>269</v>
      </c>
      <c r="J299">
        <v>73</v>
      </c>
      <c r="K299">
        <v>8</v>
      </c>
      <c r="L299">
        <v>14</v>
      </c>
      <c r="M299">
        <v>1</v>
      </c>
      <c r="N299">
        <v>32</v>
      </c>
      <c r="O299">
        <v>25</v>
      </c>
      <c r="P299">
        <v>37</v>
      </c>
      <c r="Q299">
        <v>3</v>
      </c>
      <c r="R299">
        <v>1</v>
      </c>
      <c r="S299">
        <v>11</v>
      </c>
      <c r="T299">
        <v>55</v>
      </c>
      <c r="U299">
        <v>45</v>
      </c>
      <c r="V299">
        <v>2592</v>
      </c>
      <c r="W299">
        <v>81</v>
      </c>
      <c r="X299">
        <v>34280001</v>
      </c>
      <c r="Y299" t="s">
        <v>977</v>
      </c>
      <c r="Z299" t="s">
        <v>978</v>
      </c>
      <c r="AA299" t="s">
        <v>865</v>
      </c>
      <c r="AB299">
        <v>7186585407</v>
      </c>
      <c r="AC299" s="1" t="s">
        <v>78</v>
      </c>
      <c r="AD299">
        <v>150</v>
      </c>
      <c r="AE299">
        <v>0</v>
      </c>
      <c r="AF299">
        <v>0</v>
      </c>
      <c r="AG299">
        <v>18</v>
      </c>
      <c r="AH299">
        <v>12</v>
      </c>
      <c r="AI299">
        <v>10</v>
      </c>
      <c r="AJ299">
        <v>7</v>
      </c>
      <c r="AK299">
        <v>83</v>
      </c>
      <c r="AL299">
        <v>55</v>
      </c>
      <c r="AM299">
        <v>773</v>
      </c>
      <c r="AN299">
        <v>9</v>
      </c>
      <c r="AO299">
        <v>948</v>
      </c>
      <c r="AP299">
        <v>97</v>
      </c>
      <c r="AQ299">
        <v>10</v>
      </c>
      <c r="AR299">
        <v>14</v>
      </c>
      <c r="AS299">
        <v>10</v>
      </c>
      <c r="AT299">
        <v>19</v>
      </c>
      <c r="AU299">
        <v>0</v>
      </c>
      <c r="AV299">
        <v>0</v>
      </c>
      <c r="AW299">
        <v>0</v>
      </c>
      <c r="AX299">
        <v>12</v>
      </c>
      <c r="AY299">
        <v>0</v>
      </c>
      <c r="AZ299">
        <v>1</v>
      </c>
      <c r="BA299">
        <v>0</v>
      </c>
    </row>
    <row r="300" spans="1:53" x14ac:dyDescent="0.3">
      <c r="A300">
        <v>295</v>
      </c>
      <c r="B300">
        <v>342800011620</v>
      </c>
      <c r="C300">
        <v>84.88</v>
      </c>
      <c r="D300">
        <v>2.6</v>
      </c>
      <c r="E300">
        <v>0</v>
      </c>
      <c r="F300">
        <v>342800010000</v>
      </c>
      <c r="G300" t="s">
        <v>946</v>
      </c>
      <c r="H300" t="s">
        <v>979</v>
      </c>
      <c r="I300">
        <v>344</v>
      </c>
      <c r="J300">
        <v>65</v>
      </c>
      <c r="K300">
        <v>13</v>
      </c>
      <c r="L300">
        <v>1</v>
      </c>
      <c r="M300">
        <v>2</v>
      </c>
      <c r="N300">
        <v>22</v>
      </c>
      <c r="O300">
        <v>22</v>
      </c>
      <c r="P300">
        <v>50</v>
      </c>
      <c r="Q300">
        <v>4</v>
      </c>
      <c r="R300">
        <v>1</v>
      </c>
      <c r="S300">
        <v>11</v>
      </c>
      <c r="T300">
        <v>36</v>
      </c>
      <c r="U300">
        <v>64</v>
      </c>
      <c r="V300">
        <v>1683</v>
      </c>
      <c r="W300">
        <v>78</v>
      </c>
      <c r="X300">
        <v>34280001</v>
      </c>
      <c r="Y300" t="s">
        <v>980</v>
      </c>
      <c r="Z300" t="s">
        <v>981</v>
      </c>
      <c r="AA300" t="s">
        <v>865</v>
      </c>
      <c r="AB300">
        <v>7182976580</v>
      </c>
      <c r="AC300" s="1" t="s">
        <v>78</v>
      </c>
      <c r="AD300">
        <v>112</v>
      </c>
      <c r="AE300">
        <v>0</v>
      </c>
      <c r="AF300">
        <v>0</v>
      </c>
      <c r="AG300">
        <v>29</v>
      </c>
      <c r="AH300">
        <v>26</v>
      </c>
      <c r="AI300">
        <v>5</v>
      </c>
      <c r="AJ300">
        <v>4</v>
      </c>
      <c r="AK300">
        <v>72</v>
      </c>
      <c r="AL300">
        <v>64</v>
      </c>
      <c r="AM300">
        <v>367</v>
      </c>
      <c r="AN300">
        <v>12</v>
      </c>
      <c r="AO300">
        <v>558</v>
      </c>
      <c r="AP300">
        <v>134</v>
      </c>
      <c r="AQ300">
        <v>24</v>
      </c>
      <c r="AR300">
        <v>0</v>
      </c>
      <c r="AS300">
        <v>9</v>
      </c>
      <c r="AT300">
        <v>12</v>
      </c>
      <c r="AU300">
        <v>0</v>
      </c>
      <c r="AV300">
        <v>0</v>
      </c>
      <c r="AW300">
        <v>0</v>
      </c>
      <c r="AX300">
        <v>8</v>
      </c>
      <c r="AY300">
        <v>0</v>
      </c>
      <c r="AZ300">
        <v>1</v>
      </c>
      <c r="BA300">
        <v>0</v>
      </c>
    </row>
    <row r="301" spans="1:53" x14ac:dyDescent="0.3">
      <c r="A301">
        <v>296</v>
      </c>
      <c r="B301">
        <v>342800011680</v>
      </c>
      <c r="C301">
        <v>80.571428571428498</v>
      </c>
      <c r="D301">
        <v>3.27</v>
      </c>
      <c r="E301">
        <v>1</v>
      </c>
      <c r="F301">
        <v>342800010000</v>
      </c>
      <c r="G301" t="s">
        <v>946</v>
      </c>
      <c r="H301" t="s">
        <v>982</v>
      </c>
      <c r="I301">
        <v>113</v>
      </c>
      <c r="J301">
        <v>60</v>
      </c>
      <c r="K301">
        <v>14</v>
      </c>
      <c r="L301">
        <v>1</v>
      </c>
      <c r="M301">
        <v>1</v>
      </c>
      <c r="N301">
        <v>42</v>
      </c>
      <c r="O301">
        <v>14</v>
      </c>
      <c r="P301">
        <v>39</v>
      </c>
      <c r="Q301">
        <v>4</v>
      </c>
      <c r="R301">
        <v>0</v>
      </c>
      <c r="S301">
        <v>6</v>
      </c>
      <c r="T301">
        <v>60</v>
      </c>
      <c r="U301">
        <v>40</v>
      </c>
      <c r="V301">
        <v>600</v>
      </c>
      <c r="W301">
        <v>75</v>
      </c>
      <c r="X301">
        <v>34280001</v>
      </c>
      <c r="Y301" t="s">
        <v>983</v>
      </c>
      <c r="Z301" t="s">
        <v>984</v>
      </c>
      <c r="AA301" t="s">
        <v>865</v>
      </c>
      <c r="AB301">
        <v>7189693155</v>
      </c>
      <c r="AC301" s="1" t="s">
        <v>1106</v>
      </c>
      <c r="AD301">
        <v>38</v>
      </c>
      <c r="AE301">
        <v>1</v>
      </c>
      <c r="AF301">
        <v>3</v>
      </c>
      <c r="AG301">
        <v>13</v>
      </c>
      <c r="AH301">
        <v>34</v>
      </c>
      <c r="AI301">
        <v>2</v>
      </c>
      <c r="AJ301">
        <v>5</v>
      </c>
      <c r="AK301">
        <v>21</v>
      </c>
      <c r="AL301">
        <v>55</v>
      </c>
      <c r="AM301">
        <v>232</v>
      </c>
      <c r="AN301">
        <v>22</v>
      </c>
      <c r="AO301">
        <v>270</v>
      </c>
      <c r="AP301">
        <v>66</v>
      </c>
      <c r="AQ301">
        <v>24</v>
      </c>
      <c r="AR301">
        <v>50</v>
      </c>
      <c r="AS301">
        <v>18</v>
      </c>
      <c r="AT301">
        <v>3</v>
      </c>
      <c r="AU301">
        <v>0</v>
      </c>
      <c r="AV301">
        <v>0</v>
      </c>
      <c r="AW301">
        <v>0</v>
      </c>
      <c r="AX301">
        <v>3</v>
      </c>
      <c r="AY301">
        <v>0</v>
      </c>
      <c r="AZ301">
        <v>1</v>
      </c>
      <c r="BA301">
        <v>0</v>
      </c>
    </row>
    <row r="302" spans="1:53" x14ac:dyDescent="0.3">
      <c r="A302">
        <v>297</v>
      </c>
      <c r="B302">
        <v>342800011686</v>
      </c>
      <c r="C302">
        <v>83.721311475409806</v>
      </c>
      <c r="D302">
        <v>3.37</v>
      </c>
      <c r="E302">
        <v>1</v>
      </c>
      <c r="F302">
        <v>342800010000</v>
      </c>
      <c r="G302" t="s">
        <v>946</v>
      </c>
      <c r="H302" t="s">
        <v>985</v>
      </c>
      <c r="I302">
        <v>94</v>
      </c>
      <c r="J302">
        <v>49</v>
      </c>
      <c r="K302">
        <v>12</v>
      </c>
      <c r="L302">
        <v>3</v>
      </c>
      <c r="M302">
        <v>1</v>
      </c>
      <c r="N302">
        <v>4</v>
      </c>
      <c r="O302">
        <v>45</v>
      </c>
      <c r="P302">
        <v>11</v>
      </c>
      <c r="Q302">
        <v>37</v>
      </c>
      <c r="R302">
        <v>2</v>
      </c>
      <c r="S302">
        <v>16</v>
      </c>
      <c r="T302">
        <v>49</v>
      </c>
      <c r="U302">
        <v>51</v>
      </c>
      <c r="V302">
        <v>699</v>
      </c>
      <c r="W302">
        <v>61</v>
      </c>
      <c r="X302">
        <v>34280001</v>
      </c>
      <c r="Y302" t="s">
        <v>986</v>
      </c>
      <c r="Z302" t="s">
        <v>966</v>
      </c>
      <c r="AA302" t="s">
        <v>956</v>
      </c>
      <c r="AB302">
        <v>7182863600</v>
      </c>
      <c r="AC302" s="1" t="s">
        <v>78</v>
      </c>
      <c r="AD302">
        <v>74</v>
      </c>
      <c r="AE302">
        <v>1</v>
      </c>
      <c r="AF302">
        <v>1</v>
      </c>
      <c r="AG302">
        <v>10</v>
      </c>
      <c r="AH302">
        <v>14</v>
      </c>
      <c r="AI302">
        <v>13</v>
      </c>
      <c r="AJ302">
        <v>18</v>
      </c>
      <c r="AK302">
        <v>22</v>
      </c>
      <c r="AL302">
        <v>30</v>
      </c>
      <c r="AM302">
        <v>336</v>
      </c>
      <c r="AN302">
        <v>5</v>
      </c>
      <c r="AO302">
        <v>457</v>
      </c>
      <c r="AP302">
        <v>55</v>
      </c>
      <c r="AQ302">
        <v>12</v>
      </c>
      <c r="AR302">
        <v>11</v>
      </c>
      <c r="AS302">
        <v>18</v>
      </c>
      <c r="AT302">
        <v>6</v>
      </c>
      <c r="AU302">
        <v>0</v>
      </c>
      <c r="AV302">
        <v>0</v>
      </c>
      <c r="AW302">
        <v>0</v>
      </c>
      <c r="AX302">
        <v>4</v>
      </c>
      <c r="AY302">
        <v>0</v>
      </c>
      <c r="AZ302">
        <v>1</v>
      </c>
      <c r="BA302">
        <v>0</v>
      </c>
    </row>
    <row r="303" spans="1:53" x14ac:dyDescent="0.3">
      <c r="A303">
        <v>298</v>
      </c>
      <c r="B303">
        <v>342900010138</v>
      </c>
      <c r="C303">
        <v>80.742857142857105</v>
      </c>
      <c r="D303">
        <v>3</v>
      </c>
      <c r="E303">
        <v>1</v>
      </c>
      <c r="F303">
        <v>342900010000</v>
      </c>
      <c r="G303" t="s">
        <v>987</v>
      </c>
      <c r="H303" t="s">
        <v>988</v>
      </c>
      <c r="I303">
        <v>25</v>
      </c>
      <c r="J303">
        <v>70</v>
      </c>
      <c r="K303">
        <v>8</v>
      </c>
      <c r="L303">
        <v>4</v>
      </c>
      <c r="M303">
        <v>0</v>
      </c>
      <c r="N303">
        <v>87</v>
      </c>
      <c r="O303">
        <v>7</v>
      </c>
      <c r="P303">
        <v>3</v>
      </c>
      <c r="Q303">
        <v>3</v>
      </c>
      <c r="R303">
        <v>1</v>
      </c>
      <c r="S303">
        <v>18</v>
      </c>
      <c r="T303">
        <v>45</v>
      </c>
      <c r="U303">
        <v>55</v>
      </c>
      <c r="V303">
        <v>587</v>
      </c>
      <c r="W303">
        <v>78</v>
      </c>
      <c r="X303">
        <v>34290001</v>
      </c>
      <c r="Y303" t="s">
        <v>989</v>
      </c>
      <c r="Z303" t="s">
        <v>990</v>
      </c>
      <c r="AA303" t="s">
        <v>991</v>
      </c>
      <c r="AB303">
        <v>7185289053</v>
      </c>
      <c r="AC303" s="1" t="s">
        <v>85</v>
      </c>
      <c r="AD303">
        <v>48</v>
      </c>
      <c r="AE303">
        <v>0</v>
      </c>
      <c r="AF303">
        <v>0</v>
      </c>
      <c r="AG303">
        <v>2</v>
      </c>
      <c r="AH303">
        <v>4</v>
      </c>
      <c r="AI303">
        <v>0</v>
      </c>
      <c r="AJ303">
        <v>0</v>
      </c>
      <c r="AK303">
        <v>27</v>
      </c>
      <c r="AL303">
        <v>56</v>
      </c>
      <c r="AM303">
        <v>133</v>
      </c>
      <c r="AN303">
        <v>9</v>
      </c>
      <c r="AO303">
        <v>155</v>
      </c>
      <c r="AP303">
        <v>12</v>
      </c>
      <c r="AQ303">
        <v>8</v>
      </c>
      <c r="AS303">
        <v>19</v>
      </c>
      <c r="AT303">
        <v>6</v>
      </c>
      <c r="AU303">
        <v>0</v>
      </c>
      <c r="AV303">
        <v>0</v>
      </c>
      <c r="AW303">
        <v>0</v>
      </c>
      <c r="AX303">
        <v>3</v>
      </c>
      <c r="AY303">
        <v>0</v>
      </c>
      <c r="AZ303">
        <v>1</v>
      </c>
      <c r="BA303">
        <v>0</v>
      </c>
    </row>
    <row r="304" spans="1:53" x14ac:dyDescent="0.3">
      <c r="A304">
        <v>299</v>
      </c>
      <c r="B304">
        <v>342900010192</v>
      </c>
      <c r="C304">
        <v>84.928571428571402</v>
      </c>
      <c r="D304">
        <v>3.11</v>
      </c>
      <c r="E304">
        <v>1</v>
      </c>
      <c r="F304">
        <v>342900010000</v>
      </c>
      <c r="G304" t="s">
        <v>987</v>
      </c>
      <c r="H304" t="s">
        <v>992</v>
      </c>
      <c r="I304">
        <v>18</v>
      </c>
      <c r="J304">
        <v>77</v>
      </c>
      <c r="K304">
        <v>7</v>
      </c>
      <c r="L304">
        <v>6</v>
      </c>
      <c r="M304">
        <v>1</v>
      </c>
      <c r="N304">
        <v>92</v>
      </c>
      <c r="O304">
        <v>5</v>
      </c>
      <c r="P304">
        <v>1</v>
      </c>
      <c r="Q304">
        <v>1</v>
      </c>
      <c r="R304">
        <v>0</v>
      </c>
      <c r="S304">
        <v>24</v>
      </c>
      <c r="T304">
        <v>47</v>
      </c>
      <c r="U304">
        <v>53</v>
      </c>
      <c r="V304">
        <v>453</v>
      </c>
      <c r="W304">
        <v>85</v>
      </c>
      <c r="X304">
        <v>34290001</v>
      </c>
      <c r="Y304" t="s">
        <v>993</v>
      </c>
      <c r="Z304" t="s">
        <v>994</v>
      </c>
      <c r="AA304" t="s">
        <v>995</v>
      </c>
      <c r="AB304">
        <v>7184795540</v>
      </c>
      <c r="AC304" s="1" t="s">
        <v>155</v>
      </c>
      <c r="AD304">
        <v>33</v>
      </c>
      <c r="AE304">
        <v>0</v>
      </c>
      <c r="AF304">
        <v>0</v>
      </c>
      <c r="AG304">
        <v>1</v>
      </c>
      <c r="AH304">
        <v>3</v>
      </c>
      <c r="AI304">
        <v>0</v>
      </c>
      <c r="AJ304">
        <v>0</v>
      </c>
      <c r="AK304">
        <v>22</v>
      </c>
      <c r="AL304">
        <v>67</v>
      </c>
      <c r="AM304">
        <v>115</v>
      </c>
      <c r="AN304">
        <v>0</v>
      </c>
      <c r="AO304">
        <v>148</v>
      </c>
      <c r="AP304">
        <v>2</v>
      </c>
      <c r="AQ304">
        <v>1</v>
      </c>
      <c r="AR304">
        <v>25</v>
      </c>
      <c r="AS304">
        <v>11</v>
      </c>
      <c r="AT304">
        <v>8</v>
      </c>
      <c r="AU304">
        <v>0</v>
      </c>
      <c r="AV304">
        <v>0</v>
      </c>
      <c r="AW304">
        <v>0</v>
      </c>
      <c r="AX304">
        <v>2</v>
      </c>
      <c r="AY304">
        <v>0</v>
      </c>
      <c r="AZ304">
        <v>1</v>
      </c>
      <c r="BA304">
        <v>0</v>
      </c>
    </row>
    <row r="305" spans="1:53" x14ac:dyDescent="0.3">
      <c r="A305">
        <v>300</v>
      </c>
      <c r="B305">
        <v>342900010238</v>
      </c>
      <c r="C305">
        <v>83.040540540540505</v>
      </c>
      <c r="D305">
        <v>3.66</v>
      </c>
      <c r="E305">
        <v>1</v>
      </c>
      <c r="F305">
        <v>342900010000</v>
      </c>
      <c r="G305" t="s">
        <v>987</v>
      </c>
      <c r="H305" t="s">
        <v>996</v>
      </c>
      <c r="I305">
        <v>60</v>
      </c>
      <c r="J305">
        <v>80</v>
      </c>
      <c r="K305">
        <v>11</v>
      </c>
      <c r="L305">
        <v>13</v>
      </c>
      <c r="M305">
        <v>2</v>
      </c>
      <c r="N305">
        <v>44</v>
      </c>
      <c r="O305">
        <v>26</v>
      </c>
      <c r="P305">
        <v>26</v>
      </c>
      <c r="Q305">
        <v>2</v>
      </c>
      <c r="R305">
        <v>1</v>
      </c>
      <c r="S305">
        <v>15</v>
      </c>
      <c r="T305">
        <v>52</v>
      </c>
      <c r="U305">
        <v>48</v>
      </c>
      <c r="V305">
        <v>1377</v>
      </c>
      <c r="W305">
        <v>91</v>
      </c>
      <c r="X305">
        <v>34290001</v>
      </c>
      <c r="Y305" t="s">
        <v>997</v>
      </c>
      <c r="Z305" t="s">
        <v>998</v>
      </c>
      <c r="AA305" t="s">
        <v>999</v>
      </c>
      <c r="AB305">
        <v>7182979821</v>
      </c>
      <c r="AC305" s="1" t="s">
        <v>155</v>
      </c>
      <c r="AD305">
        <v>89</v>
      </c>
      <c r="AE305">
        <v>1</v>
      </c>
      <c r="AF305">
        <v>1</v>
      </c>
      <c r="AG305">
        <v>7</v>
      </c>
      <c r="AH305">
        <v>8</v>
      </c>
      <c r="AI305">
        <v>5</v>
      </c>
      <c r="AJ305">
        <v>6</v>
      </c>
      <c r="AK305">
        <v>53</v>
      </c>
      <c r="AL305">
        <v>60</v>
      </c>
      <c r="AM305">
        <v>287</v>
      </c>
      <c r="AN305">
        <v>6</v>
      </c>
      <c r="AO305">
        <v>326</v>
      </c>
      <c r="AP305">
        <v>28</v>
      </c>
      <c r="AQ305">
        <v>9</v>
      </c>
      <c r="AR305">
        <v>0</v>
      </c>
      <c r="AS305">
        <v>14</v>
      </c>
      <c r="AT305">
        <v>11</v>
      </c>
      <c r="AU305">
        <v>0</v>
      </c>
      <c r="AV305">
        <v>0</v>
      </c>
      <c r="AW305">
        <v>0</v>
      </c>
      <c r="AX305">
        <v>4</v>
      </c>
      <c r="AY305">
        <v>0</v>
      </c>
      <c r="AZ305">
        <v>1</v>
      </c>
      <c r="BA305">
        <v>0</v>
      </c>
    </row>
    <row r="306" spans="1:53" x14ac:dyDescent="0.3">
      <c r="A306">
        <v>301</v>
      </c>
      <c r="B306">
        <v>342900010268</v>
      </c>
      <c r="C306">
        <v>82.1944444444444</v>
      </c>
      <c r="D306">
        <v>3.07</v>
      </c>
      <c r="E306">
        <v>1</v>
      </c>
      <c r="F306">
        <v>342900010000</v>
      </c>
      <c r="G306" t="s">
        <v>987</v>
      </c>
      <c r="H306" t="s">
        <v>1000</v>
      </c>
      <c r="I306">
        <v>14</v>
      </c>
      <c r="J306">
        <v>78</v>
      </c>
      <c r="K306">
        <v>9</v>
      </c>
      <c r="L306">
        <v>5</v>
      </c>
      <c r="M306">
        <v>8</v>
      </c>
      <c r="N306">
        <v>42</v>
      </c>
      <c r="O306">
        <v>23</v>
      </c>
      <c r="P306">
        <v>24</v>
      </c>
      <c r="Q306">
        <v>2</v>
      </c>
      <c r="R306">
        <v>0</v>
      </c>
      <c r="S306">
        <v>15</v>
      </c>
      <c r="T306">
        <v>50</v>
      </c>
      <c r="U306">
        <v>50</v>
      </c>
      <c r="V306">
        <v>527</v>
      </c>
      <c r="W306">
        <v>87</v>
      </c>
      <c r="X306">
        <v>34290001</v>
      </c>
      <c r="Y306" t="s">
        <v>1001</v>
      </c>
      <c r="Z306" t="s">
        <v>1002</v>
      </c>
      <c r="AA306" t="s">
        <v>865</v>
      </c>
      <c r="AB306">
        <v>7182063240</v>
      </c>
      <c r="AC306" s="1" t="s">
        <v>300</v>
      </c>
      <c r="AD306">
        <v>42</v>
      </c>
      <c r="AE306">
        <v>0</v>
      </c>
      <c r="AF306">
        <v>0</v>
      </c>
      <c r="AG306">
        <v>0</v>
      </c>
      <c r="AH306">
        <v>0</v>
      </c>
      <c r="AI306">
        <v>4</v>
      </c>
      <c r="AJ306">
        <v>10</v>
      </c>
      <c r="AK306">
        <v>13</v>
      </c>
      <c r="AL306">
        <v>31</v>
      </c>
      <c r="AM306">
        <v>62</v>
      </c>
      <c r="AN306">
        <v>0</v>
      </c>
      <c r="AO306">
        <v>99</v>
      </c>
      <c r="AP306">
        <v>0</v>
      </c>
      <c r="AQ306">
        <v>0</v>
      </c>
      <c r="AR306">
        <v>25</v>
      </c>
      <c r="AS306">
        <v>18</v>
      </c>
      <c r="AT306">
        <v>3</v>
      </c>
      <c r="AU306">
        <v>0</v>
      </c>
      <c r="AV306">
        <v>0</v>
      </c>
      <c r="AW306">
        <v>0</v>
      </c>
      <c r="AX306">
        <v>2</v>
      </c>
      <c r="AY306">
        <v>0</v>
      </c>
      <c r="AZ306">
        <v>1</v>
      </c>
      <c r="BA306">
        <v>0</v>
      </c>
    </row>
    <row r="307" spans="1:53" x14ac:dyDescent="0.3">
      <c r="A307">
        <v>302</v>
      </c>
      <c r="B307">
        <v>342900010355</v>
      </c>
      <c r="C307">
        <v>80.0625</v>
      </c>
      <c r="D307">
        <v>3</v>
      </c>
      <c r="E307">
        <v>1</v>
      </c>
      <c r="F307">
        <v>342900010000</v>
      </c>
      <c r="G307" t="s">
        <v>987</v>
      </c>
      <c r="H307" t="s">
        <v>1003</v>
      </c>
      <c r="I307">
        <v>16</v>
      </c>
      <c r="J307">
        <v>70</v>
      </c>
      <c r="K307">
        <v>11</v>
      </c>
      <c r="L307">
        <v>2</v>
      </c>
      <c r="M307">
        <v>1</v>
      </c>
      <c r="N307">
        <v>92</v>
      </c>
      <c r="O307">
        <v>4</v>
      </c>
      <c r="P307">
        <v>2</v>
      </c>
      <c r="Q307">
        <v>1</v>
      </c>
      <c r="R307">
        <v>0</v>
      </c>
      <c r="S307">
        <v>20</v>
      </c>
      <c r="T307">
        <v>52</v>
      </c>
      <c r="U307">
        <v>48</v>
      </c>
      <c r="V307">
        <v>377</v>
      </c>
      <c r="W307">
        <v>81</v>
      </c>
      <c r="X307">
        <v>34290001</v>
      </c>
      <c r="Y307" t="s">
        <v>1004</v>
      </c>
      <c r="Z307" t="s">
        <v>1005</v>
      </c>
      <c r="AA307" t="s">
        <v>1006</v>
      </c>
      <c r="AB307">
        <v>7189776181</v>
      </c>
      <c r="AC307" s="1" t="s">
        <v>1109</v>
      </c>
      <c r="AD307">
        <v>32</v>
      </c>
      <c r="AE307">
        <v>0</v>
      </c>
      <c r="AF307">
        <v>0</v>
      </c>
      <c r="AG307">
        <v>4</v>
      </c>
      <c r="AH307">
        <v>13</v>
      </c>
      <c r="AI307">
        <v>14</v>
      </c>
      <c r="AJ307">
        <v>44</v>
      </c>
      <c r="AK307">
        <v>8</v>
      </c>
      <c r="AL307">
        <v>25</v>
      </c>
      <c r="AM307">
        <v>105</v>
      </c>
      <c r="AN307">
        <v>9</v>
      </c>
      <c r="AO307">
        <v>136</v>
      </c>
      <c r="AP307">
        <v>11</v>
      </c>
      <c r="AQ307">
        <v>8</v>
      </c>
      <c r="AR307">
        <v>45</v>
      </c>
      <c r="AS307">
        <v>45</v>
      </c>
      <c r="AT307">
        <v>1</v>
      </c>
      <c r="AU307">
        <v>0</v>
      </c>
      <c r="AV307">
        <v>0</v>
      </c>
      <c r="AW307">
        <v>0</v>
      </c>
      <c r="AX307">
        <v>2</v>
      </c>
      <c r="AY307">
        <v>0</v>
      </c>
      <c r="AZ307">
        <v>1</v>
      </c>
      <c r="BA307">
        <v>0</v>
      </c>
    </row>
    <row r="308" spans="1:53" x14ac:dyDescent="0.3">
      <c r="A308">
        <v>303</v>
      </c>
      <c r="B308">
        <v>342900011259</v>
      </c>
      <c r="C308">
        <v>80.529411764705799</v>
      </c>
      <c r="D308">
        <v>2.84</v>
      </c>
      <c r="E308">
        <v>1</v>
      </c>
      <c r="F308">
        <v>342900010000</v>
      </c>
      <c r="G308" t="s">
        <v>987</v>
      </c>
      <c r="H308" t="s">
        <v>1007</v>
      </c>
      <c r="I308">
        <v>50</v>
      </c>
      <c r="J308">
        <v>64</v>
      </c>
      <c r="K308">
        <v>11</v>
      </c>
      <c r="L308">
        <v>3</v>
      </c>
      <c r="M308">
        <v>0</v>
      </c>
      <c r="N308">
        <v>92</v>
      </c>
      <c r="O308">
        <v>4</v>
      </c>
      <c r="P308">
        <v>3</v>
      </c>
      <c r="Q308">
        <v>1</v>
      </c>
      <c r="R308">
        <v>0</v>
      </c>
      <c r="S308">
        <v>15</v>
      </c>
      <c r="T308">
        <v>50</v>
      </c>
      <c r="U308">
        <v>50</v>
      </c>
      <c r="V308">
        <v>417</v>
      </c>
      <c r="W308">
        <v>75</v>
      </c>
      <c r="X308">
        <v>34290001</v>
      </c>
      <c r="Y308" t="s">
        <v>1008</v>
      </c>
      <c r="Z308" t="s">
        <v>994</v>
      </c>
      <c r="AA308" t="s">
        <v>995</v>
      </c>
      <c r="AB308">
        <v>7184544957</v>
      </c>
      <c r="AC308" s="1" t="s">
        <v>1106</v>
      </c>
      <c r="AD308">
        <v>31</v>
      </c>
      <c r="AE308">
        <v>0</v>
      </c>
      <c r="AF308">
        <v>0</v>
      </c>
      <c r="AG308">
        <v>7</v>
      </c>
      <c r="AH308">
        <v>23</v>
      </c>
      <c r="AI308">
        <v>2</v>
      </c>
      <c r="AJ308">
        <v>6</v>
      </c>
      <c r="AK308">
        <v>12</v>
      </c>
      <c r="AL308">
        <v>39</v>
      </c>
      <c r="AM308">
        <v>185</v>
      </c>
      <c r="AN308">
        <v>21</v>
      </c>
      <c r="AO308">
        <v>221</v>
      </c>
      <c r="AP308">
        <v>46</v>
      </c>
      <c r="AQ308">
        <v>21</v>
      </c>
      <c r="AR308">
        <v>25</v>
      </c>
      <c r="AS308">
        <v>12</v>
      </c>
      <c r="AT308">
        <v>2</v>
      </c>
      <c r="AU308">
        <v>0</v>
      </c>
      <c r="AV308">
        <v>0</v>
      </c>
      <c r="AW308">
        <v>0</v>
      </c>
      <c r="AX308">
        <v>1</v>
      </c>
      <c r="AY308">
        <v>0</v>
      </c>
      <c r="AZ308">
        <v>1</v>
      </c>
      <c r="BA308">
        <v>0</v>
      </c>
    </row>
    <row r="309" spans="1:53" x14ac:dyDescent="0.3">
      <c r="A309">
        <v>304</v>
      </c>
      <c r="B309">
        <v>342900011272</v>
      </c>
      <c r="C309">
        <v>76.961538461538396</v>
      </c>
      <c r="D309">
        <v>1.86</v>
      </c>
      <c r="E309">
        <v>0</v>
      </c>
      <c r="F309">
        <v>342900010000</v>
      </c>
      <c r="G309" t="s">
        <v>987</v>
      </c>
      <c r="H309" t="s">
        <v>1009</v>
      </c>
      <c r="I309">
        <v>118</v>
      </c>
      <c r="J309">
        <v>62</v>
      </c>
      <c r="K309">
        <v>14</v>
      </c>
      <c r="L309">
        <v>3</v>
      </c>
      <c r="M309">
        <v>0</v>
      </c>
      <c r="N309">
        <v>71</v>
      </c>
      <c r="O309">
        <v>13</v>
      </c>
      <c r="P309">
        <v>11</v>
      </c>
      <c r="Q309">
        <v>2</v>
      </c>
      <c r="R309">
        <v>3</v>
      </c>
      <c r="S309">
        <v>11</v>
      </c>
      <c r="T309">
        <v>52</v>
      </c>
      <c r="U309">
        <v>48</v>
      </c>
      <c r="V309">
        <v>372</v>
      </c>
      <c r="W309">
        <v>76</v>
      </c>
      <c r="X309">
        <v>34290001</v>
      </c>
      <c r="Y309" t="s">
        <v>1010</v>
      </c>
      <c r="Z309" t="s">
        <v>1011</v>
      </c>
      <c r="AA309" t="s">
        <v>1006</v>
      </c>
      <c r="AB309">
        <v>7185256439</v>
      </c>
      <c r="AC309" s="1" t="s">
        <v>1108</v>
      </c>
      <c r="AD309">
        <v>25</v>
      </c>
      <c r="AE309">
        <v>1</v>
      </c>
      <c r="AF309">
        <v>4</v>
      </c>
      <c r="AG309">
        <v>5</v>
      </c>
      <c r="AH309">
        <v>20</v>
      </c>
      <c r="AI309">
        <v>3</v>
      </c>
      <c r="AJ309">
        <v>12</v>
      </c>
      <c r="AK309">
        <v>14</v>
      </c>
      <c r="AL309">
        <v>56</v>
      </c>
      <c r="AM309">
        <v>106</v>
      </c>
      <c r="AN309">
        <v>13</v>
      </c>
      <c r="AO309">
        <v>118</v>
      </c>
      <c r="AP309">
        <v>19</v>
      </c>
      <c r="AQ309">
        <v>16</v>
      </c>
      <c r="AR309">
        <v>0</v>
      </c>
      <c r="AS309">
        <v>9</v>
      </c>
      <c r="AT309">
        <v>6</v>
      </c>
      <c r="AU309">
        <v>0</v>
      </c>
      <c r="AV309">
        <v>0</v>
      </c>
      <c r="AW309">
        <v>0</v>
      </c>
      <c r="AX309">
        <v>1</v>
      </c>
      <c r="AY309">
        <v>0</v>
      </c>
      <c r="AZ309">
        <v>1</v>
      </c>
      <c r="BA309">
        <v>0</v>
      </c>
    </row>
    <row r="310" spans="1:53" x14ac:dyDescent="0.3">
      <c r="A310">
        <v>305</v>
      </c>
      <c r="B310">
        <v>342900011326</v>
      </c>
      <c r="C310">
        <v>80</v>
      </c>
      <c r="D310">
        <v>2.19</v>
      </c>
      <c r="E310">
        <v>0</v>
      </c>
      <c r="F310">
        <v>342900010000</v>
      </c>
      <c r="G310" t="s">
        <v>987</v>
      </c>
      <c r="H310" t="s">
        <v>1012</v>
      </c>
      <c r="I310">
        <v>95</v>
      </c>
      <c r="J310">
        <v>63</v>
      </c>
      <c r="K310">
        <v>13</v>
      </c>
      <c r="L310">
        <v>3</v>
      </c>
      <c r="M310">
        <v>1</v>
      </c>
      <c r="N310">
        <v>81</v>
      </c>
      <c r="O310">
        <v>9</v>
      </c>
      <c r="P310">
        <v>6</v>
      </c>
      <c r="Q310">
        <v>2</v>
      </c>
      <c r="R310">
        <v>0</v>
      </c>
      <c r="S310">
        <v>21</v>
      </c>
      <c r="T310">
        <v>50</v>
      </c>
      <c r="U310">
        <v>50</v>
      </c>
      <c r="V310">
        <v>258</v>
      </c>
      <c r="W310">
        <v>76</v>
      </c>
      <c r="X310">
        <v>34290001</v>
      </c>
      <c r="Y310" t="s">
        <v>1013</v>
      </c>
      <c r="Z310" t="s">
        <v>1014</v>
      </c>
      <c r="AA310" t="s">
        <v>999</v>
      </c>
      <c r="AB310">
        <v>7187762815</v>
      </c>
      <c r="AC310" s="1" t="s">
        <v>1108</v>
      </c>
      <c r="AD310">
        <v>23</v>
      </c>
      <c r="AE310">
        <v>0</v>
      </c>
      <c r="AF310">
        <v>0</v>
      </c>
      <c r="AG310">
        <v>1</v>
      </c>
      <c r="AH310">
        <v>4</v>
      </c>
      <c r="AI310">
        <v>3</v>
      </c>
      <c r="AJ310">
        <v>13</v>
      </c>
      <c r="AK310">
        <v>8</v>
      </c>
      <c r="AL310">
        <v>35</v>
      </c>
      <c r="AM310">
        <v>96</v>
      </c>
      <c r="AN310">
        <v>6</v>
      </c>
      <c r="AO310">
        <v>107</v>
      </c>
      <c r="AP310">
        <v>6</v>
      </c>
      <c r="AQ310">
        <v>6</v>
      </c>
      <c r="AR310">
        <v>20</v>
      </c>
      <c r="AS310">
        <v>16</v>
      </c>
      <c r="AT310">
        <v>0</v>
      </c>
      <c r="AU310">
        <v>1</v>
      </c>
      <c r="AV310">
        <v>0</v>
      </c>
      <c r="AW310">
        <v>0</v>
      </c>
      <c r="AX310">
        <v>1</v>
      </c>
      <c r="AY310">
        <v>0</v>
      </c>
      <c r="AZ310">
        <v>1</v>
      </c>
      <c r="BA310">
        <v>0</v>
      </c>
    </row>
    <row r="311" spans="1:53" x14ac:dyDescent="0.3">
      <c r="A311">
        <v>306</v>
      </c>
      <c r="B311">
        <v>342900011492</v>
      </c>
      <c r="C311">
        <v>68.052631578947299</v>
      </c>
      <c r="D311">
        <v>1.96</v>
      </c>
      <c r="E311">
        <v>0</v>
      </c>
      <c r="F311">
        <v>342900010000</v>
      </c>
      <c r="G311" t="s">
        <v>987</v>
      </c>
      <c r="H311" t="s">
        <v>1015</v>
      </c>
      <c r="I311">
        <v>27</v>
      </c>
      <c r="J311">
        <v>69</v>
      </c>
      <c r="K311">
        <v>13</v>
      </c>
      <c r="L311">
        <v>6</v>
      </c>
      <c r="M311">
        <v>1</v>
      </c>
      <c r="N311">
        <v>77</v>
      </c>
      <c r="O311">
        <v>10</v>
      </c>
      <c r="P311">
        <v>8</v>
      </c>
      <c r="Q311">
        <v>2</v>
      </c>
      <c r="R311">
        <v>1</v>
      </c>
      <c r="S311">
        <v>11</v>
      </c>
      <c r="T311">
        <v>39</v>
      </c>
      <c r="U311">
        <v>61</v>
      </c>
      <c r="V311">
        <v>330</v>
      </c>
      <c r="W311">
        <v>82</v>
      </c>
      <c r="X311">
        <v>34290001</v>
      </c>
      <c r="Y311" t="s">
        <v>1016</v>
      </c>
      <c r="Z311" t="s">
        <v>1017</v>
      </c>
      <c r="AA311" t="s">
        <v>1018</v>
      </c>
      <c r="AB311">
        <v>7189781837</v>
      </c>
      <c r="AC311" s="1" t="s">
        <v>78</v>
      </c>
      <c r="AD311">
        <v>20</v>
      </c>
      <c r="AE311">
        <v>0</v>
      </c>
      <c r="AF311">
        <v>0</v>
      </c>
      <c r="AG311">
        <v>2</v>
      </c>
      <c r="AH311">
        <v>10</v>
      </c>
      <c r="AI311">
        <v>2</v>
      </c>
      <c r="AJ311">
        <v>10</v>
      </c>
      <c r="AK311">
        <v>12</v>
      </c>
      <c r="AL311">
        <v>60</v>
      </c>
      <c r="AM311">
        <v>73</v>
      </c>
      <c r="AN311">
        <v>11</v>
      </c>
      <c r="AO311">
        <v>100</v>
      </c>
      <c r="AP311">
        <v>13</v>
      </c>
      <c r="AQ311">
        <v>13</v>
      </c>
      <c r="AR311">
        <v>67</v>
      </c>
      <c r="AS311">
        <v>48</v>
      </c>
      <c r="AT311">
        <v>3</v>
      </c>
      <c r="AU311">
        <v>0</v>
      </c>
      <c r="AV311">
        <v>0</v>
      </c>
      <c r="AW311">
        <v>0</v>
      </c>
      <c r="AX311">
        <v>3</v>
      </c>
      <c r="AY311">
        <v>0</v>
      </c>
      <c r="AZ311">
        <v>1</v>
      </c>
      <c r="BA311">
        <v>0</v>
      </c>
    </row>
    <row r="312" spans="1:53" x14ac:dyDescent="0.3">
      <c r="A312">
        <v>307</v>
      </c>
      <c r="B312">
        <v>343000010010</v>
      </c>
      <c r="C312">
        <v>86.130434782608702</v>
      </c>
      <c r="D312">
        <v>3.61</v>
      </c>
      <c r="E312">
        <v>1</v>
      </c>
      <c r="F312">
        <v>343000010000</v>
      </c>
      <c r="G312" t="s">
        <v>1019</v>
      </c>
      <c r="H312" t="s">
        <v>1020</v>
      </c>
      <c r="I312">
        <v>33</v>
      </c>
      <c r="J312">
        <v>58</v>
      </c>
      <c r="K312">
        <v>3</v>
      </c>
      <c r="L312">
        <v>13</v>
      </c>
      <c r="M312">
        <v>0</v>
      </c>
      <c r="N312">
        <v>7</v>
      </c>
      <c r="O312">
        <v>52</v>
      </c>
      <c r="P312">
        <v>22</v>
      </c>
      <c r="Q312">
        <v>19</v>
      </c>
      <c r="R312">
        <v>0</v>
      </c>
      <c r="S312">
        <v>17</v>
      </c>
      <c r="T312">
        <v>44</v>
      </c>
      <c r="U312">
        <v>56</v>
      </c>
      <c r="V312">
        <v>561</v>
      </c>
      <c r="W312">
        <v>61</v>
      </c>
      <c r="X312">
        <v>34300001</v>
      </c>
      <c r="Y312" t="s">
        <v>1021</v>
      </c>
      <c r="Z312" t="s">
        <v>1022</v>
      </c>
      <c r="AA312" t="s">
        <v>805</v>
      </c>
      <c r="AB312">
        <v>7182787054</v>
      </c>
      <c r="AC312" s="1" t="s">
        <v>155</v>
      </c>
      <c r="AD312">
        <v>60</v>
      </c>
      <c r="AE312">
        <v>0</v>
      </c>
      <c r="AF312">
        <v>0</v>
      </c>
      <c r="AG312">
        <v>1</v>
      </c>
      <c r="AH312">
        <v>2</v>
      </c>
      <c r="AI312">
        <v>6</v>
      </c>
      <c r="AJ312">
        <v>10</v>
      </c>
      <c r="AK312">
        <v>26</v>
      </c>
      <c r="AL312">
        <v>43</v>
      </c>
      <c r="AM312">
        <v>152</v>
      </c>
      <c r="AN312">
        <v>0</v>
      </c>
      <c r="AO312">
        <v>206</v>
      </c>
      <c r="AP312">
        <v>4</v>
      </c>
      <c r="AQ312">
        <v>2</v>
      </c>
      <c r="AR312">
        <v>8</v>
      </c>
      <c r="AS312">
        <v>12</v>
      </c>
      <c r="AT312">
        <v>6</v>
      </c>
      <c r="AU312">
        <v>0</v>
      </c>
      <c r="AV312">
        <v>0</v>
      </c>
      <c r="AW312">
        <v>0</v>
      </c>
      <c r="AX312">
        <v>4</v>
      </c>
      <c r="AY312">
        <v>0</v>
      </c>
      <c r="AZ312">
        <v>1</v>
      </c>
      <c r="BA312">
        <v>0</v>
      </c>
    </row>
    <row r="313" spans="1:53" x14ac:dyDescent="0.3">
      <c r="A313">
        <v>308</v>
      </c>
      <c r="B313">
        <v>343000010122</v>
      </c>
      <c r="C313">
        <v>84.783333333333303</v>
      </c>
      <c r="D313">
        <v>3.94</v>
      </c>
      <c r="E313">
        <v>1</v>
      </c>
      <c r="F313">
        <v>343000010000</v>
      </c>
      <c r="G313" t="s">
        <v>1019</v>
      </c>
      <c r="H313" t="s">
        <v>1023</v>
      </c>
      <c r="I313">
        <v>89</v>
      </c>
      <c r="J313">
        <v>51</v>
      </c>
      <c r="K313">
        <v>10</v>
      </c>
      <c r="L313">
        <v>5</v>
      </c>
      <c r="M313">
        <v>0</v>
      </c>
      <c r="N313">
        <v>6</v>
      </c>
      <c r="O313">
        <v>23</v>
      </c>
      <c r="P313">
        <v>32</v>
      </c>
      <c r="Q313">
        <v>37</v>
      </c>
      <c r="R313">
        <v>2</v>
      </c>
      <c r="S313">
        <v>12</v>
      </c>
      <c r="T313">
        <v>48</v>
      </c>
      <c r="U313">
        <v>52</v>
      </c>
      <c r="V313">
        <v>817</v>
      </c>
      <c r="W313">
        <v>61</v>
      </c>
      <c r="X313">
        <v>34300001</v>
      </c>
      <c r="Y313" t="s">
        <v>1024</v>
      </c>
      <c r="Z313" t="s">
        <v>1025</v>
      </c>
      <c r="AA313" t="s">
        <v>1026</v>
      </c>
      <c r="AB313">
        <v>7187216410</v>
      </c>
      <c r="AC313" s="1" t="s">
        <v>57</v>
      </c>
      <c r="AD313">
        <v>71</v>
      </c>
      <c r="AE313">
        <v>0</v>
      </c>
      <c r="AF313">
        <v>0</v>
      </c>
      <c r="AG313">
        <v>0</v>
      </c>
      <c r="AH313">
        <v>0</v>
      </c>
      <c r="AI313">
        <v>5</v>
      </c>
      <c r="AJ313">
        <v>7</v>
      </c>
      <c r="AK313">
        <v>38</v>
      </c>
      <c r="AL313">
        <v>54</v>
      </c>
      <c r="AM313">
        <v>225</v>
      </c>
      <c r="AN313">
        <v>0</v>
      </c>
      <c r="AO313">
        <v>292</v>
      </c>
      <c r="AP313">
        <v>1</v>
      </c>
      <c r="AQ313">
        <v>0</v>
      </c>
      <c r="AR313">
        <v>0</v>
      </c>
      <c r="AS313">
        <v>4</v>
      </c>
      <c r="AT313">
        <v>10</v>
      </c>
      <c r="AU313">
        <v>0</v>
      </c>
      <c r="AV313">
        <v>0</v>
      </c>
      <c r="AW313">
        <v>0</v>
      </c>
      <c r="AX313">
        <v>2</v>
      </c>
      <c r="AY313">
        <v>0</v>
      </c>
      <c r="AZ313">
        <v>1</v>
      </c>
      <c r="BA313">
        <v>0</v>
      </c>
    </row>
    <row r="314" spans="1:53" x14ac:dyDescent="0.3">
      <c r="A314">
        <v>309</v>
      </c>
      <c r="B314">
        <v>343000010141</v>
      </c>
      <c r="C314">
        <v>85.867924528301799</v>
      </c>
      <c r="D314">
        <v>3.76</v>
      </c>
      <c r="E314">
        <v>1</v>
      </c>
      <c r="F314">
        <v>343000010000</v>
      </c>
      <c r="G314" t="s">
        <v>1019</v>
      </c>
      <c r="H314" t="s">
        <v>1027</v>
      </c>
      <c r="I314">
        <v>60</v>
      </c>
      <c r="J314">
        <v>50</v>
      </c>
      <c r="K314">
        <v>4</v>
      </c>
      <c r="L314">
        <v>6</v>
      </c>
      <c r="M314">
        <v>1</v>
      </c>
      <c r="N314">
        <v>3</v>
      </c>
      <c r="O314">
        <v>42</v>
      </c>
      <c r="P314">
        <v>23</v>
      </c>
      <c r="Q314">
        <v>30</v>
      </c>
      <c r="R314">
        <v>2</v>
      </c>
      <c r="S314">
        <v>14</v>
      </c>
      <c r="T314">
        <v>46</v>
      </c>
      <c r="U314">
        <v>54</v>
      </c>
      <c r="V314">
        <v>654</v>
      </c>
      <c r="W314">
        <v>54</v>
      </c>
      <c r="X314">
        <v>34300001</v>
      </c>
      <c r="Y314" t="s">
        <v>1028</v>
      </c>
      <c r="Z314" t="s">
        <v>1029</v>
      </c>
      <c r="AA314" t="s">
        <v>805</v>
      </c>
      <c r="AB314">
        <v>7182786403</v>
      </c>
      <c r="AC314" s="1" t="s">
        <v>155</v>
      </c>
      <c r="AD314">
        <v>69</v>
      </c>
      <c r="AE314">
        <v>1</v>
      </c>
      <c r="AF314">
        <v>1</v>
      </c>
      <c r="AG314">
        <v>1</v>
      </c>
      <c r="AH314">
        <v>1</v>
      </c>
      <c r="AI314">
        <v>15</v>
      </c>
      <c r="AJ314">
        <v>22</v>
      </c>
      <c r="AK314">
        <v>30</v>
      </c>
      <c r="AL314">
        <v>43</v>
      </c>
      <c r="AM314">
        <v>204</v>
      </c>
      <c r="AN314">
        <v>1</v>
      </c>
      <c r="AO314">
        <v>273</v>
      </c>
      <c r="AP314">
        <v>3</v>
      </c>
      <c r="AQ314">
        <v>1</v>
      </c>
      <c r="AR314">
        <v>14</v>
      </c>
      <c r="AS314">
        <v>12</v>
      </c>
      <c r="AT314">
        <v>7</v>
      </c>
      <c r="AU314">
        <v>0</v>
      </c>
      <c r="AV314">
        <v>0</v>
      </c>
      <c r="AW314">
        <v>0</v>
      </c>
      <c r="AX314">
        <v>3</v>
      </c>
      <c r="AY314">
        <v>0</v>
      </c>
      <c r="AZ314">
        <v>1</v>
      </c>
      <c r="BA314">
        <v>0</v>
      </c>
    </row>
    <row r="315" spans="1:53" x14ac:dyDescent="0.3">
      <c r="A315">
        <v>310</v>
      </c>
      <c r="B315">
        <v>343000010145</v>
      </c>
      <c r="C315">
        <v>84.540740740740702</v>
      </c>
      <c r="D315">
        <v>3.4299999999999899</v>
      </c>
      <c r="E315">
        <v>1</v>
      </c>
      <c r="F315">
        <v>343000010000</v>
      </c>
      <c r="G315" t="s">
        <v>1019</v>
      </c>
      <c r="H315" t="s">
        <v>1030</v>
      </c>
      <c r="I315">
        <v>134</v>
      </c>
      <c r="J315">
        <v>88</v>
      </c>
      <c r="K315">
        <v>6</v>
      </c>
      <c r="L315">
        <v>22</v>
      </c>
      <c r="M315">
        <v>0</v>
      </c>
      <c r="N315">
        <v>2</v>
      </c>
      <c r="O315">
        <v>88</v>
      </c>
      <c r="P315">
        <v>8</v>
      </c>
      <c r="Q315">
        <v>2</v>
      </c>
      <c r="R315">
        <v>0</v>
      </c>
      <c r="S315">
        <v>16</v>
      </c>
      <c r="T315">
        <v>49</v>
      </c>
      <c r="U315">
        <v>51</v>
      </c>
      <c r="V315">
        <v>1962</v>
      </c>
      <c r="W315">
        <v>94</v>
      </c>
      <c r="X315">
        <v>34300001</v>
      </c>
      <c r="Y315" t="s">
        <v>1031</v>
      </c>
      <c r="Z315" t="s">
        <v>1032</v>
      </c>
      <c r="AA315" t="s">
        <v>1033</v>
      </c>
      <c r="AB315">
        <v>7184571242</v>
      </c>
      <c r="AC315" s="1" t="s">
        <v>155</v>
      </c>
      <c r="AD315">
        <v>135</v>
      </c>
      <c r="AE315">
        <v>3</v>
      </c>
      <c r="AF315">
        <v>2</v>
      </c>
      <c r="AG315">
        <v>14</v>
      </c>
      <c r="AH315">
        <v>10</v>
      </c>
      <c r="AI315">
        <v>25</v>
      </c>
      <c r="AJ315">
        <v>19</v>
      </c>
      <c r="AK315">
        <v>65</v>
      </c>
      <c r="AL315">
        <v>48</v>
      </c>
      <c r="AM315">
        <v>351</v>
      </c>
      <c r="AN315">
        <v>11</v>
      </c>
      <c r="AO315">
        <v>511</v>
      </c>
      <c r="AP315">
        <v>48</v>
      </c>
      <c r="AQ315">
        <v>9</v>
      </c>
      <c r="AR315">
        <v>10</v>
      </c>
      <c r="AS315">
        <v>9</v>
      </c>
      <c r="AT315">
        <v>12</v>
      </c>
      <c r="AU315">
        <v>1</v>
      </c>
      <c r="AV315">
        <v>0</v>
      </c>
      <c r="AW315">
        <v>0</v>
      </c>
      <c r="AX315">
        <v>4</v>
      </c>
      <c r="AY315">
        <v>0</v>
      </c>
      <c r="AZ315">
        <v>1</v>
      </c>
      <c r="BA315">
        <v>0</v>
      </c>
    </row>
    <row r="316" spans="1:53" x14ac:dyDescent="0.3">
      <c r="A316">
        <v>311</v>
      </c>
      <c r="B316">
        <v>343000010204</v>
      </c>
      <c r="C316">
        <v>80.790697674418595</v>
      </c>
      <c r="D316">
        <v>3.56</v>
      </c>
      <c r="E316">
        <v>1</v>
      </c>
      <c r="F316">
        <v>343000010000</v>
      </c>
      <c r="G316" t="s">
        <v>1019</v>
      </c>
      <c r="H316" t="s">
        <v>1034</v>
      </c>
      <c r="I316">
        <v>52</v>
      </c>
      <c r="J316">
        <v>82</v>
      </c>
      <c r="K316">
        <v>7</v>
      </c>
      <c r="L316">
        <v>13</v>
      </c>
      <c r="M316">
        <v>1</v>
      </c>
      <c r="N316">
        <v>18</v>
      </c>
      <c r="O316">
        <v>48</v>
      </c>
      <c r="P316">
        <v>24</v>
      </c>
      <c r="Q316">
        <v>9</v>
      </c>
      <c r="R316">
        <v>0</v>
      </c>
      <c r="S316">
        <v>20</v>
      </c>
      <c r="T316">
        <v>45</v>
      </c>
      <c r="U316">
        <v>55</v>
      </c>
      <c r="V316">
        <v>627</v>
      </c>
      <c r="W316">
        <v>89</v>
      </c>
      <c r="X316">
        <v>34300001</v>
      </c>
      <c r="Y316" t="s">
        <v>1035</v>
      </c>
      <c r="Z316" t="s">
        <v>1036</v>
      </c>
      <c r="AA316" t="s">
        <v>805</v>
      </c>
      <c r="AB316">
        <v>7189371463</v>
      </c>
      <c r="AC316" s="1" t="s">
        <v>155</v>
      </c>
      <c r="AD316">
        <v>56</v>
      </c>
      <c r="AE316">
        <v>0</v>
      </c>
      <c r="AF316">
        <v>0</v>
      </c>
      <c r="AG316">
        <v>7</v>
      </c>
      <c r="AH316">
        <v>13</v>
      </c>
      <c r="AI316">
        <v>9</v>
      </c>
      <c r="AJ316">
        <v>16</v>
      </c>
      <c r="AK316">
        <v>25</v>
      </c>
      <c r="AL316">
        <v>45</v>
      </c>
      <c r="AM316">
        <v>149</v>
      </c>
      <c r="AN316">
        <v>7</v>
      </c>
      <c r="AO316">
        <v>187</v>
      </c>
      <c r="AP316">
        <v>20</v>
      </c>
      <c r="AQ316">
        <v>11</v>
      </c>
      <c r="AR316">
        <v>13</v>
      </c>
      <c r="AS316">
        <v>11</v>
      </c>
      <c r="AT316">
        <v>6</v>
      </c>
      <c r="AU316">
        <v>0</v>
      </c>
      <c r="AV316">
        <v>0</v>
      </c>
      <c r="AW316">
        <v>0</v>
      </c>
      <c r="AX316">
        <v>3</v>
      </c>
      <c r="AY316">
        <v>0</v>
      </c>
      <c r="AZ316">
        <v>1</v>
      </c>
      <c r="BA316">
        <v>0</v>
      </c>
    </row>
    <row r="317" spans="1:53" x14ac:dyDescent="0.3">
      <c r="A317">
        <v>312</v>
      </c>
      <c r="B317">
        <v>343000010230</v>
      </c>
      <c r="C317">
        <v>84.169811320754704</v>
      </c>
      <c r="D317">
        <v>4.04</v>
      </c>
      <c r="E317">
        <v>1</v>
      </c>
      <c r="F317">
        <v>343000010000</v>
      </c>
      <c r="G317" t="s">
        <v>1019</v>
      </c>
      <c r="H317" t="s">
        <v>1037</v>
      </c>
      <c r="I317">
        <v>28</v>
      </c>
      <c r="J317">
        <v>73</v>
      </c>
      <c r="K317">
        <v>12</v>
      </c>
      <c r="L317">
        <v>10</v>
      </c>
      <c r="M317">
        <v>1</v>
      </c>
      <c r="N317">
        <v>1</v>
      </c>
      <c r="O317">
        <v>50</v>
      </c>
      <c r="P317">
        <v>38</v>
      </c>
      <c r="Q317">
        <v>10</v>
      </c>
      <c r="R317">
        <v>0</v>
      </c>
      <c r="S317">
        <v>12</v>
      </c>
      <c r="T317">
        <v>50</v>
      </c>
      <c r="U317">
        <v>50</v>
      </c>
      <c r="V317">
        <v>843</v>
      </c>
      <c r="W317">
        <v>85</v>
      </c>
      <c r="X317">
        <v>34300001</v>
      </c>
      <c r="Y317" t="s">
        <v>1038</v>
      </c>
      <c r="Z317" t="s">
        <v>1039</v>
      </c>
      <c r="AA317" t="s">
        <v>1033</v>
      </c>
      <c r="AB317">
        <v>7183357648</v>
      </c>
      <c r="AC317" s="1" t="s">
        <v>155</v>
      </c>
      <c r="AD317">
        <v>58</v>
      </c>
      <c r="AE317">
        <v>1</v>
      </c>
      <c r="AF317">
        <v>2</v>
      </c>
      <c r="AG317">
        <v>3</v>
      </c>
      <c r="AH317">
        <v>5</v>
      </c>
      <c r="AI317">
        <v>11</v>
      </c>
      <c r="AJ317">
        <v>19</v>
      </c>
      <c r="AK317">
        <v>20</v>
      </c>
      <c r="AL317">
        <v>34</v>
      </c>
      <c r="AM317">
        <v>185</v>
      </c>
      <c r="AN317">
        <v>1</v>
      </c>
      <c r="AO317">
        <v>225</v>
      </c>
      <c r="AP317">
        <v>9</v>
      </c>
      <c r="AQ317">
        <v>4</v>
      </c>
      <c r="AR317">
        <v>33</v>
      </c>
      <c r="AS317">
        <v>19</v>
      </c>
      <c r="AT317">
        <v>8</v>
      </c>
      <c r="AU317">
        <v>0</v>
      </c>
      <c r="AV317">
        <v>0</v>
      </c>
      <c r="AW317">
        <v>0</v>
      </c>
      <c r="AX317">
        <v>4</v>
      </c>
      <c r="AY317">
        <v>0</v>
      </c>
      <c r="AZ317">
        <v>1</v>
      </c>
      <c r="BA317">
        <v>0</v>
      </c>
    </row>
    <row r="318" spans="1:53" x14ac:dyDescent="0.3">
      <c r="A318">
        <v>313</v>
      </c>
      <c r="B318">
        <v>343000011227</v>
      </c>
      <c r="C318">
        <v>87.230769230769198</v>
      </c>
      <c r="D318">
        <v>4.08</v>
      </c>
      <c r="E318">
        <v>1</v>
      </c>
      <c r="F318">
        <v>343000010000</v>
      </c>
      <c r="G318" t="s">
        <v>1019</v>
      </c>
      <c r="H318" t="s">
        <v>1040</v>
      </c>
      <c r="I318">
        <v>90</v>
      </c>
      <c r="J318">
        <v>67</v>
      </c>
      <c r="K318">
        <v>9</v>
      </c>
      <c r="L318">
        <v>5</v>
      </c>
      <c r="M318">
        <v>0</v>
      </c>
      <c r="N318">
        <v>13</v>
      </c>
      <c r="O318">
        <v>45</v>
      </c>
      <c r="P318">
        <v>14</v>
      </c>
      <c r="Q318">
        <v>27</v>
      </c>
      <c r="R318">
        <v>0</v>
      </c>
      <c r="S318">
        <v>14</v>
      </c>
      <c r="T318">
        <v>51</v>
      </c>
      <c r="U318">
        <v>49</v>
      </c>
      <c r="V318">
        <v>1277</v>
      </c>
      <c r="W318">
        <v>76</v>
      </c>
      <c r="X318">
        <v>34300001</v>
      </c>
      <c r="Y318" t="s">
        <v>1041</v>
      </c>
      <c r="Z318" t="s">
        <v>1042</v>
      </c>
      <c r="AA318" t="s">
        <v>1043</v>
      </c>
      <c r="AB318">
        <v>7183357500</v>
      </c>
      <c r="AC318" s="1" t="s">
        <v>788</v>
      </c>
      <c r="AD318">
        <v>103</v>
      </c>
      <c r="AE318">
        <v>0</v>
      </c>
      <c r="AF318">
        <v>0</v>
      </c>
      <c r="AG318">
        <v>2</v>
      </c>
      <c r="AH318">
        <v>2</v>
      </c>
      <c r="AI318">
        <v>22</v>
      </c>
      <c r="AJ318">
        <v>21</v>
      </c>
      <c r="AK318">
        <v>55</v>
      </c>
      <c r="AL318">
        <v>53</v>
      </c>
      <c r="AM318">
        <v>318</v>
      </c>
      <c r="AN318">
        <v>2</v>
      </c>
      <c r="AO318">
        <v>394</v>
      </c>
      <c r="AP318">
        <v>7</v>
      </c>
      <c r="AQ318">
        <v>2</v>
      </c>
      <c r="AR318">
        <v>10</v>
      </c>
      <c r="AS318">
        <v>7</v>
      </c>
      <c r="AT318">
        <v>10</v>
      </c>
      <c r="AU318">
        <v>0</v>
      </c>
      <c r="AV318">
        <v>0</v>
      </c>
      <c r="AW318">
        <v>0</v>
      </c>
      <c r="AX318">
        <v>4</v>
      </c>
      <c r="AY318">
        <v>0</v>
      </c>
      <c r="AZ318">
        <v>1</v>
      </c>
      <c r="BA318">
        <v>0</v>
      </c>
    </row>
    <row r="319" spans="1:53" x14ac:dyDescent="0.3">
      <c r="A319">
        <v>314</v>
      </c>
      <c r="B319">
        <v>343000011286</v>
      </c>
      <c r="C319">
        <v>91.857142857142804</v>
      </c>
      <c r="D319">
        <v>3.16</v>
      </c>
      <c r="E319">
        <v>1</v>
      </c>
      <c r="F319">
        <v>343000010000</v>
      </c>
      <c r="G319" t="s">
        <v>1019</v>
      </c>
      <c r="H319" t="s">
        <v>1044</v>
      </c>
      <c r="I319">
        <v>51</v>
      </c>
      <c r="J319">
        <v>70</v>
      </c>
      <c r="K319">
        <v>11</v>
      </c>
      <c r="L319">
        <v>3</v>
      </c>
      <c r="M319">
        <v>0</v>
      </c>
      <c r="N319">
        <v>5</v>
      </c>
      <c r="O319">
        <v>41</v>
      </c>
      <c r="P319">
        <v>34</v>
      </c>
      <c r="Q319">
        <v>20</v>
      </c>
      <c r="R319">
        <v>0</v>
      </c>
      <c r="S319">
        <v>9</v>
      </c>
      <c r="T319">
        <v>100</v>
      </c>
      <c r="U319">
        <v>0</v>
      </c>
      <c r="V319">
        <v>461</v>
      </c>
      <c r="W319">
        <v>81</v>
      </c>
      <c r="X319">
        <v>34300001</v>
      </c>
      <c r="Y319" t="s">
        <v>1045</v>
      </c>
      <c r="Z319" t="s">
        <v>1046</v>
      </c>
      <c r="AA319" t="s">
        <v>805</v>
      </c>
      <c r="AB319">
        <v>7182672839</v>
      </c>
      <c r="AC319" s="1" t="s">
        <v>1106</v>
      </c>
      <c r="AD319">
        <v>36</v>
      </c>
      <c r="AE319">
        <v>0</v>
      </c>
      <c r="AF319">
        <v>0</v>
      </c>
      <c r="AG319">
        <v>6</v>
      </c>
      <c r="AH319">
        <v>17</v>
      </c>
      <c r="AI319">
        <v>8</v>
      </c>
      <c r="AJ319">
        <v>22</v>
      </c>
      <c r="AK319">
        <v>7</v>
      </c>
      <c r="AL319">
        <v>19</v>
      </c>
      <c r="AM319">
        <v>121</v>
      </c>
      <c r="AN319">
        <v>18</v>
      </c>
      <c r="AO319">
        <v>147</v>
      </c>
      <c r="AP319">
        <v>24</v>
      </c>
      <c r="AQ319">
        <v>16</v>
      </c>
      <c r="AR319">
        <v>30</v>
      </c>
      <c r="AS319">
        <v>21</v>
      </c>
      <c r="AT319">
        <v>1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1</v>
      </c>
      <c r="BA319">
        <v>0</v>
      </c>
    </row>
    <row r="320" spans="1:53" x14ac:dyDescent="0.3">
      <c r="A320">
        <v>315</v>
      </c>
      <c r="B320">
        <v>343000011445</v>
      </c>
      <c r="C320">
        <v>82.378787878787804</v>
      </c>
      <c r="D320">
        <v>3.09</v>
      </c>
      <c r="E320">
        <v>1</v>
      </c>
      <c r="F320">
        <v>343000010000</v>
      </c>
      <c r="G320" t="s">
        <v>1019</v>
      </c>
      <c r="H320" t="s">
        <v>1047</v>
      </c>
      <c r="I320">
        <v>143</v>
      </c>
      <c r="J320">
        <v>64</v>
      </c>
      <c r="K320">
        <v>8</v>
      </c>
      <c r="L320">
        <v>17</v>
      </c>
      <c r="M320">
        <v>1</v>
      </c>
      <c r="N320">
        <v>6</v>
      </c>
      <c r="O320">
        <v>50</v>
      </c>
      <c r="P320">
        <v>27</v>
      </c>
      <c r="Q320">
        <v>16</v>
      </c>
      <c r="R320">
        <v>0</v>
      </c>
      <c r="S320">
        <v>13</v>
      </c>
      <c r="T320">
        <v>44</v>
      </c>
      <c r="U320">
        <v>56</v>
      </c>
      <c r="V320">
        <v>1894</v>
      </c>
      <c r="W320">
        <v>72</v>
      </c>
      <c r="X320">
        <v>34300001</v>
      </c>
      <c r="Y320" t="s">
        <v>1048</v>
      </c>
      <c r="Z320" t="s">
        <v>1049</v>
      </c>
      <c r="AA320" t="s">
        <v>805</v>
      </c>
      <c r="AB320">
        <v>7187215404</v>
      </c>
      <c r="AC320" s="1" t="s">
        <v>78</v>
      </c>
      <c r="AD320">
        <v>148</v>
      </c>
      <c r="AE320">
        <v>3</v>
      </c>
      <c r="AF320">
        <v>2</v>
      </c>
      <c r="AG320">
        <v>49</v>
      </c>
      <c r="AH320">
        <v>33</v>
      </c>
      <c r="AI320">
        <v>35</v>
      </c>
      <c r="AJ320">
        <v>24</v>
      </c>
      <c r="AK320">
        <v>78</v>
      </c>
      <c r="AL320">
        <v>53</v>
      </c>
      <c r="AM320">
        <v>797</v>
      </c>
      <c r="AN320">
        <v>18</v>
      </c>
      <c r="AO320">
        <v>968</v>
      </c>
      <c r="AP320">
        <v>195</v>
      </c>
      <c r="AQ320">
        <v>20</v>
      </c>
      <c r="AR320">
        <v>17</v>
      </c>
      <c r="AS320">
        <v>14</v>
      </c>
      <c r="AT320">
        <v>15</v>
      </c>
      <c r="AU320">
        <v>0</v>
      </c>
      <c r="AV320">
        <v>0</v>
      </c>
      <c r="AW320">
        <v>0</v>
      </c>
      <c r="AX320">
        <v>10</v>
      </c>
      <c r="AY320">
        <v>0</v>
      </c>
      <c r="AZ320">
        <v>1</v>
      </c>
      <c r="BA320">
        <v>1</v>
      </c>
    </row>
    <row r="321" spans="1:53" x14ac:dyDescent="0.3">
      <c r="A321">
        <v>316</v>
      </c>
      <c r="B321">
        <v>343000011450</v>
      </c>
      <c r="C321">
        <v>86.417910447761102</v>
      </c>
      <c r="D321">
        <v>1.85</v>
      </c>
      <c r="E321">
        <v>0</v>
      </c>
      <c r="F321">
        <v>343000010000</v>
      </c>
      <c r="G321" t="s">
        <v>1019</v>
      </c>
      <c r="H321" t="s">
        <v>1050</v>
      </c>
      <c r="I321">
        <v>480</v>
      </c>
      <c r="J321">
        <v>71</v>
      </c>
      <c r="K321">
        <v>7</v>
      </c>
      <c r="L321">
        <v>13</v>
      </c>
      <c r="M321">
        <v>0</v>
      </c>
      <c r="N321">
        <v>12</v>
      </c>
      <c r="O321">
        <v>62</v>
      </c>
      <c r="P321">
        <v>15</v>
      </c>
      <c r="Q321">
        <v>10</v>
      </c>
      <c r="R321">
        <v>1</v>
      </c>
      <c r="S321">
        <v>17</v>
      </c>
      <c r="T321">
        <v>49</v>
      </c>
      <c r="U321">
        <v>51</v>
      </c>
      <c r="V321">
        <v>1979</v>
      </c>
      <c r="W321">
        <v>79</v>
      </c>
      <c r="X321">
        <v>34300001</v>
      </c>
      <c r="Y321" t="s">
        <v>1051</v>
      </c>
      <c r="Z321" t="s">
        <v>1052</v>
      </c>
      <c r="AA321" t="s">
        <v>805</v>
      </c>
      <c r="AB321">
        <v>7185457095</v>
      </c>
      <c r="AC321" s="1" t="s">
        <v>78</v>
      </c>
      <c r="AD321">
        <v>143</v>
      </c>
      <c r="AE321">
        <v>0</v>
      </c>
      <c r="AF321">
        <v>0</v>
      </c>
      <c r="AG321">
        <v>5</v>
      </c>
      <c r="AH321">
        <v>3</v>
      </c>
      <c r="AI321">
        <v>4</v>
      </c>
      <c r="AJ321">
        <v>3</v>
      </c>
      <c r="AK321">
        <v>100</v>
      </c>
      <c r="AL321">
        <v>70</v>
      </c>
      <c r="AM321">
        <v>419</v>
      </c>
      <c r="AN321">
        <v>1</v>
      </c>
      <c r="AO321">
        <v>626</v>
      </c>
      <c r="AP321">
        <v>30</v>
      </c>
      <c r="AQ321">
        <v>5</v>
      </c>
      <c r="AR321">
        <v>31</v>
      </c>
      <c r="AS321">
        <v>20</v>
      </c>
      <c r="AT321">
        <v>19</v>
      </c>
      <c r="AU321">
        <v>0</v>
      </c>
      <c r="AV321">
        <v>0</v>
      </c>
      <c r="AW321">
        <v>0</v>
      </c>
      <c r="AX321">
        <v>13</v>
      </c>
      <c r="AY321">
        <v>0</v>
      </c>
      <c r="AZ321">
        <v>1</v>
      </c>
      <c r="BA321">
        <v>0</v>
      </c>
    </row>
    <row r="322" spans="1:53" x14ac:dyDescent="0.3">
      <c r="A322">
        <v>317</v>
      </c>
      <c r="B322">
        <v>353100010007</v>
      </c>
      <c r="C322">
        <v>85.921875</v>
      </c>
      <c r="D322">
        <v>3.61</v>
      </c>
      <c r="E322">
        <v>1</v>
      </c>
      <c r="F322">
        <v>353100010000</v>
      </c>
      <c r="G322" t="s">
        <v>1053</v>
      </c>
      <c r="H322" t="s">
        <v>1054</v>
      </c>
      <c r="I322">
        <v>65</v>
      </c>
      <c r="J322">
        <v>25</v>
      </c>
      <c r="K322">
        <v>8</v>
      </c>
      <c r="L322">
        <v>1</v>
      </c>
      <c r="M322">
        <v>0</v>
      </c>
      <c r="N322">
        <v>0</v>
      </c>
      <c r="O322">
        <v>7</v>
      </c>
      <c r="P322">
        <v>5</v>
      </c>
      <c r="Q322">
        <v>87</v>
      </c>
      <c r="R322">
        <v>0</v>
      </c>
      <c r="S322">
        <v>14</v>
      </c>
      <c r="T322">
        <v>52</v>
      </c>
      <c r="U322">
        <v>48</v>
      </c>
      <c r="V322">
        <v>396</v>
      </c>
      <c r="W322">
        <v>33</v>
      </c>
      <c r="X322">
        <v>35310001</v>
      </c>
      <c r="Y322" t="s">
        <v>1055</v>
      </c>
      <c r="Z322" t="s">
        <v>1056</v>
      </c>
      <c r="AA322" t="s">
        <v>1057</v>
      </c>
      <c r="AB322">
        <v>7186978488</v>
      </c>
      <c r="AC322" s="1" t="s">
        <v>155</v>
      </c>
      <c r="AD322">
        <v>72</v>
      </c>
      <c r="AE322">
        <v>1</v>
      </c>
      <c r="AF322">
        <v>1</v>
      </c>
      <c r="AG322">
        <v>1</v>
      </c>
      <c r="AH322">
        <v>1</v>
      </c>
      <c r="AI322">
        <v>7</v>
      </c>
      <c r="AJ322">
        <v>10</v>
      </c>
      <c r="AK322">
        <v>53</v>
      </c>
      <c r="AL322">
        <v>74</v>
      </c>
      <c r="AM322">
        <v>187</v>
      </c>
      <c r="AN322">
        <v>0</v>
      </c>
      <c r="AO322">
        <v>265</v>
      </c>
      <c r="AP322">
        <v>7</v>
      </c>
      <c r="AQ322">
        <v>3</v>
      </c>
      <c r="AR322">
        <v>10</v>
      </c>
      <c r="AS322">
        <v>12</v>
      </c>
      <c r="AT322">
        <v>8</v>
      </c>
      <c r="AU322">
        <v>0</v>
      </c>
      <c r="AV322">
        <v>0</v>
      </c>
      <c r="AW322">
        <v>0</v>
      </c>
      <c r="AX322">
        <v>3</v>
      </c>
      <c r="AY322">
        <v>0</v>
      </c>
      <c r="AZ322">
        <v>1</v>
      </c>
      <c r="BA322">
        <v>0</v>
      </c>
    </row>
    <row r="323" spans="1:53" x14ac:dyDescent="0.3">
      <c r="A323">
        <v>318</v>
      </c>
      <c r="B323">
        <v>353100010024</v>
      </c>
      <c r="C323">
        <v>85.169014084506998</v>
      </c>
      <c r="D323">
        <v>3.3099999999999898</v>
      </c>
      <c r="E323">
        <v>1</v>
      </c>
      <c r="F323">
        <v>353100010000</v>
      </c>
      <c r="G323" t="s">
        <v>1053</v>
      </c>
      <c r="H323" t="s">
        <v>1058</v>
      </c>
      <c r="I323">
        <v>110</v>
      </c>
      <c r="J323">
        <v>32</v>
      </c>
      <c r="K323">
        <v>10</v>
      </c>
      <c r="L323">
        <v>2</v>
      </c>
      <c r="M323">
        <v>1</v>
      </c>
      <c r="N323">
        <v>1</v>
      </c>
      <c r="O323">
        <v>12</v>
      </c>
      <c r="P323">
        <v>3</v>
      </c>
      <c r="Q323">
        <v>83</v>
      </c>
      <c r="R323">
        <v>0</v>
      </c>
      <c r="S323">
        <v>20</v>
      </c>
      <c r="T323">
        <v>46</v>
      </c>
      <c r="U323">
        <v>54</v>
      </c>
      <c r="V323">
        <v>583</v>
      </c>
      <c r="W323">
        <v>42</v>
      </c>
      <c r="X323">
        <v>35310001</v>
      </c>
      <c r="Y323" t="s">
        <v>1059</v>
      </c>
      <c r="Z323" t="s">
        <v>1060</v>
      </c>
      <c r="AA323" t="s">
        <v>1057</v>
      </c>
      <c r="AB323">
        <v>7189824700</v>
      </c>
      <c r="AC323" s="1" t="s">
        <v>155</v>
      </c>
      <c r="AD323">
        <v>94</v>
      </c>
      <c r="AE323">
        <v>0</v>
      </c>
      <c r="AF323">
        <v>0</v>
      </c>
      <c r="AG323">
        <v>10</v>
      </c>
      <c r="AH323">
        <v>11</v>
      </c>
      <c r="AI323">
        <v>6</v>
      </c>
      <c r="AJ323">
        <v>6</v>
      </c>
      <c r="AK323">
        <v>74</v>
      </c>
      <c r="AL323">
        <v>79</v>
      </c>
      <c r="AM323">
        <v>321</v>
      </c>
      <c r="AN323">
        <v>6</v>
      </c>
      <c r="AO323">
        <v>415</v>
      </c>
      <c r="AP323">
        <v>51</v>
      </c>
      <c r="AQ323">
        <v>12</v>
      </c>
      <c r="AR323">
        <v>14</v>
      </c>
      <c r="AS323">
        <v>10</v>
      </c>
      <c r="AT323">
        <v>14</v>
      </c>
      <c r="AU323">
        <v>0</v>
      </c>
      <c r="AV323">
        <v>0</v>
      </c>
      <c r="AW323">
        <v>0</v>
      </c>
      <c r="AX323">
        <v>4</v>
      </c>
      <c r="AY323">
        <v>0</v>
      </c>
      <c r="AZ323">
        <v>1</v>
      </c>
      <c r="BA323">
        <v>0</v>
      </c>
    </row>
    <row r="324" spans="1:53" x14ac:dyDescent="0.3">
      <c r="A324">
        <v>319</v>
      </c>
      <c r="B324">
        <v>353100010027</v>
      </c>
      <c r="C324">
        <v>84.983870967741893</v>
      </c>
      <c r="D324">
        <v>3.3</v>
      </c>
      <c r="E324">
        <v>1</v>
      </c>
      <c r="F324">
        <v>353100010000</v>
      </c>
      <c r="G324" t="s">
        <v>1053</v>
      </c>
      <c r="H324" t="s">
        <v>1061</v>
      </c>
      <c r="I324">
        <v>82</v>
      </c>
      <c r="J324">
        <v>63</v>
      </c>
      <c r="K324">
        <v>7</v>
      </c>
      <c r="L324">
        <v>7</v>
      </c>
      <c r="M324">
        <v>1</v>
      </c>
      <c r="N324">
        <v>22</v>
      </c>
      <c r="O324">
        <v>40</v>
      </c>
      <c r="P324">
        <v>11</v>
      </c>
      <c r="Q324">
        <v>25</v>
      </c>
      <c r="R324">
        <v>1</v>
      </c>
      <c r="S324">
        <v>26</v>
      </c>
      <c r="T324">
        <v>47</v>
      </c>
      <c r="U324">
        <v>53</v>
      </c>
      <c r="V324">
        <v>793</v>
      </c>
      <c r="W324">
        <v>71</v>
      </c>
      <c r="X324">
        <v>35310001</v>
      </c>
      <c r="Y324" t="s">
        <v>1062</v>
      </c>
      <c r="Z324" t="s">
        <v>1063</v>
      </c>
      <c r="AA324" t="s">
        <v>1057</v>
      </c>
      <c r="AB324">
        <v>7189818800</v>
      </c>
      <c r="AC324" s="1" t="s">
        <v>61</v>
      </c>
      <c r="AD324">
        <v>71</v>
      </c>
      <c r="AE324">
        <v>0</v>
      </c>
      <c r="AF324">
        <v>0</v>
      </c>
      <c r="AG324">
        <v>4</v>
      </c>
      <c r="AH324">
        <v>6</v>
      </c>
      <c r="AI324">
        <v>0</v>
      </c>
      <c r="AJ324">
        <v>0</v>
      </c>
      <c r="AK324">
        <v>56</v>
      </c>
      <c r="AL324">
        <v>79</v>
      </c>
      <c r="AM324">
        <v>175</v>
      </c>
      <c r="AN324">
        <v>7</v>
      </c>
      <c r="AO324">
        <v>216</v>
      </c>
      <c r="AP324">
        <v>13</v>
      </c>
      <c r="AQ324">
        <v>6</v>
      </c>
      <c r="AR324">
        <v>33</v>
      </c>
      <c r="AS324">
        <v>9</v>
      </c>
      <c r="AT324">
        <v>10</v>
      </c>
      <c r="AU324">
        <v>0</v>
      </c>
      <c r="AV324">
        <v>0</v>
      </c>
      <c r="AW324">
        <v>0</v>
      </c>
      <c r="AX324">
        <v>4</v>
      </c>
      <c r="AY324">
        <v>0</v>
      </c>
      <c r="AZ324">
        <v>1</v>
      </c>
      <c r="BA324">
        <v>0</v>
      </c>
    </row>
    <row r="325" spans="1:53" x14ac:dyDescent="0.3">
      <c r="A325">
        <v>320</v>
      </c>
      <c r="B325">
        <v>353100010034</v>
      </c>
      <c r="C325">
        <v>84.745762711864401</v>
      </c>
      <c r="D325">
        <v>3.62</v>
      </c>
      <c r="E325">
        <v>1</v>
      </c>
      <c r="F325">
        <v>353100010000</v>
      </c>
      <c r="G325" t="s">
        <v>1053</v>
      </c>
      <c r="H325" t="s">
        <v>1064</v>
      </c>
      <c r="I325">
        <v>96</v>
      </c>
      <c r="J325">
        <v>22</v>
      </c>
      <c r="K325">
        <v>10</v>
      </c>
      <c r="L325">
        <v>1</v>
      </c>
      <c r="M325">
        <v>1</v>
      </c>
      <c r="N325">
        <v>0</v>
      </c>
      <c r="O325">
        <v>11</v>
      </c>
      <c r="P325">
        <v>2</v>
      </c>
      <c r="Q325">
        <v>85</v>
      </c>
      <c r="R325">
        <v>0</v>
      </c>
      <c r="S325">
        <v>23</v>
      </c>
      <c r="T325">
        <v>49</v>
      </c>
      <c r="U325">
        <v>51</v>
      </c>
      <c r="V325">
        <v>373</v>
      </c>
      <c r="W325">
        <v>32</v>
      </c>
      <c r="X325">
        <v>35310001</v>
      </c>
      <c r="Y325" t="s">
        <v>1065</v>
      </c>
      <c r="Z325" t="s">
        <v>1066</v>
      </c>
      <c r="AA325" t="s">
        <v>1057</v>
      </c>
      <c r="AB325">
        <v>7184774500</v>
      </c>
      <c r="AC325" s="1" t="s">
        <v>155</v>
      </c>
      <c r="AD325">
        <v>72</v>
      </c>
      <c r="AE325">
        <v>0</v>
      </c>
      <c r="AF325">
        <v>0</v>
      </c>
      <c r="AG325">
        <v>8</v>
      </c>
      <c r="AH325">
        <v>11</v>
      </c>
      <c r="AI325">
        <v>5</v>
      </c>
      <c r="AJ325">
        <v>7</v>
      </c>
      <c r="AK325">
        <v>50</v>
      </c>
      <c r="AL325">
        <v>69</v>
      </c>
      <c r="AM325">
        <v>168</v>
      </c>
      <c r="AN325">
        <v>7</v>
      </c>
      <c r="AO325">
        <v>247</v>
      </c>
      <c r="AP325">
        <v>25</v>
      </c>
      <c r="AQ325">
        <v>10</v>
      </c>
      <c r="AR325">
        <v>8</v>
      </c>
      <c r="AS325">
        <v>20</v>
      </c>
      <c r="AT325">
        <v>8</v>
      </c>
      <c r="AU325">
        <v>1</v>
      </c>
      <c r="AV325">
        <v>0</v>
      </c>
      <c r="AW325">
        <v>0</v>
      </c>
      <c r="AX325">
        <v>3</v>
      </c>
      <c r="AY325">
        <v>0</v>
      </c>
      <c r="AZ325">
        <v>1</v>
      </c>
      <c r="BA325">
        <v>0</v>
      </c>
    </row>
    <row r="326" spans="1:53" x14ac:dyDescent="0.3">
      <c r="A326">
        <v>321</v>
      </c>
      <c r="B326">
        <v>353100010061</v>
      </c>
      <c r="C326">
        <v>83.426829268292593</v>
      </c>
      <c r="D326">
        <v>3.29</v>
      </c>
      <c r="E326">
        <v>1</v>
      </c>
      <c r="F326">
        <v>353100010000</v>
      </c>
      <c r="G326" t="s">
        <v>1053</v>
      </c>
      <c r="H326" t="s">
        <v>1067</v>
      </c>
      <c r="I326">
        <v>85</v>
      </c>
      <c r="J326">
        <v>72</v>
      </c>
      <c r="K326">
        <v>5</v>
      </c>
      <c r="L326">
        <v>7</v>
      </c>
      <c r="M326">
        <v>1</v>
      </c>
      <c r="N326">
        <v>34</v>
      </c>
      <c r="O326">
        <v>43</v>
      </c>
      <c r="P326">
        <v>4</v>
      </c>
      <c r="Q326">
        <v>18</v>
      </c>
      <c r="R326">
        <v>0</v>
      </c>
      <c r="S326">
        <v>26</v>
      </c>
      <c r="T326">
        <v>52</v>
      </c>
      <c r="U326">
        <v>48</v>
      </c>
      <c r="V326">
        <v>916</v>
      </c>
      <c r="W326">
        <v>78</v>
      </c>
      <c r="X326">
        <v>35310001</v>
      </c>
      <c r="Y326" t="s">
        <v>1068</v>
      </c>
      <c r="Z326" t="s">
        <v>1069</v>
      </c>
      <c r="AA326" t="s">
        <v>1057</v>
      </c>
      <c r="AB326">
        <v>7187278481</v>
      </c>
      <c r="AC326" s="1" t="s">
        <v>155</v>
      </c>
      <c r="AD326">
        <v>84</v>
      </c>
      <c r="AE326">
        <v>0</v>
      </c>
      <c r="AF326">
        <v>0</v>
      </c>
      <c r="AG326">
        <v>4</v>
      </c>
      <c r="AH326">
        <v>5</v>
      </c>
      <c r="AI326">
        <v>1</v>
      </c>
      <c r="AJ326">
        <v>1</v>
      </c>
      <c r="AK326">
        <v>56</v>
      </c>
      <c r="AL326">
        <v>67</v>
      </c>
      <c r="AM326">
        <v>270</v>
      </c>
      <c r="AN326">
        <v>7</v>
      </c>
      <c r="AO326">
        <v>373</v>
      </c>
      <c r="AP326">
        <v>18</v>
      </c>
      <c r="AQ326">
        <v>5</v>
      </c>
      <c r="AR326">
        <v>0</v>
      </c>
      <c r="AS326">
        <v>13</v>
      </c>
      <c r="AT326">
        <v>11</v>
      </c>
      <c r="AU326">
        <v>0</v>
      </c>
      <c r="AV326">
        <v>0</v>
      </c>
      <c r="AW326">
        <v>0</v>
      </c>
      <c r="AX326">
        <v>4</v>
      </c>
      <c r="AY326">
        <v>0</v>
      </c>
      <c r="AZ326">
        <v>1</v>
      </c>
      <c r="BA326">
        <v>0</v>
      </c>
    </row>
    <row r="327" spans="1:53" x14ac:dyDescent="0.3">
      <c r="A327">
        <v>322</v>
      </c>
      <c r="B327">
        <v>353100010063</v>
      </c>
      <c r="C327">
        <v>87.193548387096698</v>
      </c>
      <c r="D327">
        <v>3.46</v>
      </c>
      <c r="E327">
        <v>1</v>
      </c>
      <c r="F327">
        <v>353100010000</v>
      </c>
      <c r="G327" t="s">
        <v>1053</v>
      </c>
      <c r="H327" t="s">
        <v>1070</v>
      </c>
      <c r="I327">
        <v>30</v>
      </c>
      <c r="J327">
        <v>37</v>
      </c>
      <c r="K327">
        <v>13</v>
      </c>
      <c r="L327">
        <v>0</v>
      </c>
      <c r="M327">
        <v>0</v>
      </c>
      <c r="N327">
        <v>7</v>
      </c>
      <c r="O327">
        <v>18</v>
      </c>
      <c r="P327">
        <v>11</v>
      </c>
      <c r="Q327">
        <v>63</v>
      </c>
      <c r="R327">
        <v>0</v>
      </c>
      <c r="S327">
        <v>22</v>
      </c>
      <c r="T327">
        <v>53</v>
      </c>
      <c r="U327">
        <v>48</v>
      </c>
      <c r="V327">
        <v>218</v>
      </c>
      <c r="W327">
        <v>50</v>
      </c>
      <c r="X327">
        <v>35310001</v>
      </c>
      <c r="Y327" t="s">
        <v>1071</v>
      </c>
      <c r="Z327" t="s">
        <v>1072</v>
      </c>
      <c r="AA327" t="s">
        <v>1057</v>
      </c>
      <c r="AB327">
        <v>7183706850</v>
      </c>
      <c r="AC327" s="1" t="s">
        <v>61</v>
      </c>
      <c r="AD327">
        <v>33</v>
      </c>
      <c r="AE327">
        <v>0</v>
      </c>
      <c r="AF327">
        <v>0</v>
      </c>
      <c r="AG327">
        <v>2</v>
      </c>
      <c r="AH327">
        <v>6</v>
      </c>
      <c r="AI327">
        <v>3</v>
      </c>
      <c r="AJ327">
        <v>9</v>
      </c>
      <c r="AK327">
        <v>14</v>
      </c>
      <c r="AL327">
        <v>42</v>
      </c>
      <c r="AM327">
        <v>106</v>
      </c>
      <c r="AN327">
        <v>8</v>
      </c>
      <c r="AO327">
        <v>132</v>
      </c>
      <c r="AP327">
        <v>8</v>
      </c>
      <c r="AQ327">
        <v>6</v>
      </c>
      <c r="AR327">
        <v>0</v>
      </c>
      <c r="AS327">
        <v>3</v>
      </c>
      <c r="AT327">
        <v>4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1</v>
      </c>
      <c r="BA327">
        <v>0</v>
      </c>
    </row>
    <row r="328" spans="1:53" x14ac:dyDescent="0.3">
      <c r="A328">
        <v>323</v>
      </c>
      <c r="B328">
        <v>353100010072</v>
      </c>
      <c r="C328">
        <v>86.604651162790702</v>
      </c>
      <c r="D328">
        <v>3.6799999999999899</v>
      </c>
      <c r="E328">
        <v>1</v>
      </c>
      <c r="F328">
        <v>353100010000</v>
      </c>
      <c r="G328" t="s">
        <v>1053</v>
      </c>
      <c r="H328" t="s">
        <v>1073</v>
      </c>
      <c r="I328">
        <v>140</v>
      </c>
      <c r="J328">
        <v>53</v>
      </c>
      <c r="K328">
        <v>13</v>
      </c>
      <c r="L328">
        <v>5</v>
      </c>
      <c r="M328">
        <v>0</v>
      </c>
      <c r="N328">
        <v>6</v>
      </c>
      <c r="O328">
        <v>25</v>
      </c>
      <c r="P328">
        <v>21</v>
      </c>
      <c r="Q328">
        <v>47</v>
      </c>
      <c r="R328">
        <v>0</v>
      </c>
      <c r="S328">
        <v>21</v>
      </c>
      <c r="T328">
        <v>49</v>
      </c>
      <c r="U328">
        <v>51</v>
      </c>
      <c r="V328">
        <v>823</v>
      </c>
      <c r="W328">
        <v>66</v>
      </c>
      <c r="X328">
        <v>35310001</v>
      </c>
      <c r="Y328" t="s">
        <v>1074</v>
      </c>
      <c r="Z328" t="s">
        <v>1075</v>
      </c>
      <c r="AA328" t="s">
        <v>1057</v>
      </c>
      <c r="AB328">
        <v>7186985757</v>
      </c>
      <c r="AC328" s="1" t="s">
        <v>155</v>
      </c>
      <c r="AD328">
        <v>78</v>
      </c>
      <c r="AE328">
        <v>0</v>
      </c>
      <c r="AF328">
        <v>0</v>
      </c>
      <c r="AG328">
        <v>5</v>
      </c>
      <c r="AH328">
        <v>6</v>
      </c>
      <c r="AI328">
        <v>1</v>
      </c>
      <c r="AJ328">
        <v>1</v>
      </c>
      <c r="AK328">
        <v>60</v>
      </c>
      <c r="AL328">
        <v>77</v>
      </c>
      <c r="AM328">
        <v>169</v>
      </c>
      <c r="AN328">
        <v>7</v>
      </c>
      <c r="AO328">
        <v>223</v>
      </c>
      <c r="AP328">
        <v>18</v>
      </c>
      <c r="AQ328">
        <v>8</v>
      </c>
      <c r="AR328">
        <v>50</v>
      </c>
      <c r="AS328">
        <v>18</v>
      </c>
      <c r="AT328">
        <v>12</v>
      </c>
      <c r="AU328">
        <v>1</v>
      </c>
      <c r="AV328">
        <v>0</v>
      </c>
      <c r="AW328">
        <v>0</v>
      </c>
      <c r="AX328">
        <v>4</v>
      </c>
      <c r="AY328">
        <v>0</v>
      </c>
      <c r="AZ328">
        <v>1</v>
      </c>
      <c r="BA328">
        <v>0</v>
      </c>
    </row>
    <row r="329" spans="1:53" x14ac:dyDescent="0.3">
      <c r="A329">
        <v>324</v>
      </c>
      <c r="B329">
        <v>353100010075</v>
      </c>
      <c r="C329">
        <v>88.116279069767401</v>
      </c>
      <c r="D329">
        <v>3.55</v>
      </c>
      <c r="E329">
        <v>1</v>
      </c>
      <c r="F329">
        <v>353100010000</v>
      </c>
      <c r="G329" t="s">
        <v>1053</v>
      </c>
      <c r="H329" t="s">
        <v>1076</v>
      </c>
      <c r="I329">
        <v>99</v>
      </c>
      <c r="J329">
        <v>30</v>
      </c>
      <c r="K329">
        <v>11</v>
      </c>
      <c r="L329">
        <v>1</v>
      </c>
      <c r="M329">
        <v>0</v>
      </c>
      <c r="N329">
        <v>2</v>
      </c>
      <c r="O329">
        <v>12</v>
      </c>
      <c r="P329">
        <v>9</v>
      </c>
      <c r="Q329">
        <v>78</v>
      </c>
      <c r="R329">
        <v>0</v>
      </c>
      <c r="S329">
        <v>21</v>
      </c>
      <c r="T329">
        <v>46</v>
      </c>
      <c r="U329">
        <v>54</v>
      </c>
      <c r="V329">
        <v>562</v>
      </c>
      <c r="W329">
        <v>42</v>
      </c>
      <c r="X329">
        <v>35310001</v>
      </c>
      <c r="Y329" t="s">
        <v>1077</v>
      </c>
      <c r="Z329" t="s">
        <v>1078</v>
      </c>
      <c r="AA329" t="s">
        <v>1057</v>
      </c>
      <c r="AB329">
        <v>7183560130</v>
      </c>
      <c r="AC329" s="1" t="s">
        <v>61</v>
      </c>
      <c r="AD329">
        <v>95</v>
      </c>
      <c r="AE329">
        <v>0</v>
      </c>
      <c r="AF329">
        <v>0</v>
      </c>
      <c r="AG329">
        <v>10</v>
      </c>
      <c r="AH329">
        <v>11</v>
      </c>
      <c r="AI329">
        <v>6</v>
      </c>
      <c r="AJ329">
        <v>6</v>
      </c>
      <c r="AK329">
        <v>62</v>
      </c>
      <c r="AL329">
        <v>65</v>
      </c>
      <c r="AM329">
        <v>198</v>
      </c>
      <c r="AN329">
        <v>13</v>
      </c>
      <c r="AO329">
        <v>324</v>
      </c>
      <c r="AP329">
        <v>40</v>
      </c>
      <c r="AQ329">
        <v>12</v>
      </c>
      <c r="AR329">
        <v>0</v>
      </c>
      <c r="AS329">
        <v>7</v>
      </c>
      <c r="AT329">
        <v>14</v>
      </c>
      <c r="AU329">
        <v>0</v>
      </c>
      <c r="AV329">
        <v>0</v>
      </c>
      <c r="AW329">
        <v>0</v>
      </c>
      <c r="AX329">
        <v>4</v>
      </c>
      <c r="AY329">
        <v>0</v>
      </c>
      <c r="AZ329">
        <v>1</v>
      </c>
      <c r="BA329">
        <v>0</v>
      </c>
    </row>
    <row r="330" spans="1:53" x14ac:dyDescent="0.3">
      <c r="A330">
        <v>325</v>
      </c>
      <c r="B330">
        <v>353100010861</v>
      </c>
      <c r="C330">
        <v>90.358490566037702</v>
      </c>
      <c r="D330">
        <v>3.3</v>
      </c>
      <c r="E330">
        <v>1</v>
      </c>
      <c r="F330">
        <v>353100010000</v>
      </c>
      <c r="G330" t="s">
        <v>1053</v>
      </c>
      <c r="H330" t="s">
        <v>1079</v>
      </c>
      <c r="I330">
        <v>10</v>
      </c>
      <c r="J330">
        <v>68</v>
      </c>
      <c r="K330">
        <v>9</v>
      </c>
      <c r="L330">
        <v>6</v>
      </c>
      <c r="M330">
        <v>0</v>
      </c>
      <c r="N330">
        <v>21</v>
      </c>
      <c r="O330">
        <v>40</v>
      </c>
      <c r="P330">
        <v>10</v>
      </c>
      <c r="Q330">
        <v>26</v>
      </c>
      <c r="R330">
        <v>3</v>
      </c>
      <c r="S330">
        <v>26</v>
      </c>
      <c r="T330">
        <v>47</v>
      </c>
      <c r="U330">
        <v>53</v>
      </c>
      <c r="V330">
        <v>643</v>
      </c>
      <c r="W330">
        <v>77</v>
      </c>
      <c r="X330">
        <v>35310001</v>
      </c>
      <c r="Y330" t="s">
        <v>1080</v>
      </c>
      <c r="Z330" t="s">
        <v>1081</v>
      </c>
      <c r="AA330" t="s">
        <v>1057</v>
      </c>
      <c r="AB330">
        <v>7189675250</v>
      </c>
      <c r="AC330" s="1" t="s">
        <v>57</v>
      </c>
      <c r="AD330">
        <v>62</v>
      </c>
      <c r="AE330">
        <v>0</v>
      </c>
      <c r="AF330">
        <v>0</v>
      </c>
      <c r="AG330">
        <v>3</v>
      </c>
      <c r="AH330">
        <v>5</v>
      </c>
      <c r="AI330">
        <v>5</v>
      </c>
      <c r="AJ330">
        <v>8</v>
      </c>
      <c r="AK330">
        <v>37</v>
      </c>
      <c r="AL330">
        <v>60</v>
      </c>
      <c r="AM330">
        <v>136</v>
      </c>
      <c r="AN330">
        <v>4</v>
      </c>
      <c r="AO330">
        <v>188</v>
      </c>
      <c r="AP330">
        <v>12</v>
      </c>
      <c r="AQ330">
        <v>6</v>
      </c>
      <c r="AR330">
        <v>0</v>
      </c>
      <c r="AS330">
        <v>4</v>
      </c>
      <c r="AT330">
        <v>9</v>
      </c>
      <c r="AU330">
        <v>0</v>
      </c>
      <c r="AV330">
        <v>0</v>
      </c>
      <c r="AW330">
        <v>0</v>
      </c>
      <c r="AX330">
        <v>1</v>
      </c>
      <c r="AY330">
        <v>1</v>
      </c>
      <c r="AZ330">
        <v>1</v>
      </c>
      <c r="BA330">
        <v>0</v>
      </c>
    </row>
    <row r="331" spans="1:53" x14ac:dyDescent="0.3">
      <c r="A331">
        <v>326</v>
      </c>
      <c r="B331">
        <v>353100011047</v>
      </c>
      <c r="C331">
        <v>86.580645161290306</v>
      </c>
      <c r="D331">
        <v>3.06</v>
      </c>
      <c r="E331">
        <v>1</v>
      </c>
      <c r="F331">
        <v>353100010000</v>
      </c>
      <c r="G331" t="s">
        <v>1053</v>
      </c>
      <c r="H331" t="s">
        <v>1082</v>
      </c>
      <c r="I331">
        <v>95</v>
      </c>
      <c r="J331">
        <v>32</v>
      </c>
      <c r="K331">
        <v>12</v>
      </c>
      <c r="L331">
        <v>0</v>
      </c>
      <c r="M331">
        <v>0</v>
      </c>
      <c r="N331">
        <v>12</v>
      </c>
      <c r="O331">
        <v>19</v>
      </c>
      <c r="P331">
        <v>12</v>
      </c>
      <c r="Q331">
        <v>57</v>
      </c>
      <c r="R331">
        <v>0</v>
      </c>
      <c r="S331">
        <v>17</v>
      </c>
      <c r="T331">
        <v>58</v>
      </c>
      <c r="U331">
        <v>42</v>
      </c>
      <c r="V331">
        <v>231</v>
      </c>
      <c r="W331">
        <v>44</v>
      </c>
      <c r="X331">
        <v>35310001</v>
      </c>
      <c r="Y331" t="s">
        <v>1083</v>
      </c>
      <c r="Z331" t="s">
        <v>1072</v>
      </c>
      <c r="AA331" t="s">
        <v>1057</v>
      </c>
      <c r="AB331">
        <v>7183706900</v>
      </c>
      <c r="AC331" s="1" t="s">
        <v>1108</v>
      </c>
      <c r="AD331">
        <v>31</v>
      </c>
      <c r="AE331">
        <v>0</v>
      </c>
      <c r="AF331">
        <v>0</v>
      </c>
      <c r="AG331">
        <v>3</v>
      </c>
      <c r="AH331">
        <v>10</v>
      </c>
      <c r="AI331">
        <v>2</v>
      </c>
      <c r="AJ331">
        <v>6</v>
      </c>
      <c r="AK331">
        <v>19</v>
      </c>
      <c r="AL331">
        <v>61</v>
      </c>
      <c r="AM331">
        <v>136</v>
      </c>
      <c r="AN331">
        <v>8</v>
      </c>
      <c r="AO331">
        <v>171</v>
      </c>
      <c r="AP331">
        <v>12</v>
      </c>
      <c r="AQ331">
        <v>7</v>
      </c>
      <c r="AR331">
        <v>0</v>
      </c>
      <c r="AS331">
        <v>3</v>
      </c>
      <c r="AT331">
        <v>6</v>
      </c>
      <c r="AU331">
        <v>1</v>
      </c>
      <c r="AV331">
        <v>0</v>
      </c>
      <c r="AW331">
        <v>0</v>
      </c>
      <c r="AX331">
        <v>1</v>
      </c>
      <c r="AY331">
        <v>0</v>
      </c>
      <c r="AZ331">
        <v>1</v>
      </c>
      <c r="BA331">
        <v>0</v>
      </c>
    </row>
    <row r="332" spans="1:53" x14ac:dyDescent="0.3">
      <c r="A332">
        <v>327</v>
      </c>
      <c r="B332">
        <v>353100011080</v>
      </c>
      <c r="C332">
        <v>86.972972972972897</v>
      </c>
      <c r="D332">
        <v>2.57</v>
      </c>
      <c r="E332">
        <v>0</v>
      </c>
      <c r="F332">
        <v>353100010000</v>
      </c>
      <c r="G332" t="s">
        <v>1053</v>
      </c>
      <c r="H332" t="s">
        <v>1084</v>
      </c>
      <c r="I332">
        <v>97</v>
      </c>
      <c r="J332">
        <v>37</v>
      </c>
      <c r="K332">
        <v>12</v>
      </c>
      <c r="L332">
        <v>1</v>
      </c>
      <c r="M332">
        <v>0</v>
      </c>
      <c r="N332">
        <v>20</v>
      </c>
      <c r="O332">
        <v>19</v>
      </c>
      <c r="P332">
        <v>9</v>
      </c>
      <c r="Q332">
        <v>52</v>
      </c>
      <c r="R332">
        <v>0</v>
      </c>
      <c r="S332">
        <v>24</v>
      </c>
      <c r="T332">
        <v>49</v>
      </c>
      <c r="U332">
        <v>51</v>
      </c>
      <c r="V332">
        <v>623</v>
      </c>
      <c r="W332">
        <v>49</v>
      </c>
      <c r="X332">
        <v>35310001</v>
      </c>
      <c r="Y332" t="s">
        <v>1085</v>
      </c>
      <c r="Z332" t="s">
        <v>1086</v>
      </c>
      <c r="AA332" t="s">
        <v>1057</v>
      </c>
      <c r="AB332">
        <v>7188150186</v>
      </c>
      <c r="AC332" s="1" t="s">
        <v>1087</v>
      </c>
      <c r="AD332">
        <v>70</v>
      </c>
      <c r="AE332">
        <v>0</v>
      </c>
      <c r="AF332">
        <v>0</v>
      </c>
      <c r="AG332">
        <v>7</v>
      </c>
      <c r="AH332">
        <v>10</v>
      </c>
      <c r="AI332">
        <v>4</v>
      </c>
      <c r="AJ332">
        <v>6</v>
      </c>
      <c r="AK332">
        <v>44</v>
      </c>
      <c r="AL332">
        <v>63</v>
      </c>
      <c r="AM332">
        <v>263</v>
      </c>
      <c r="AN332">
        <v>8</v>
      </c>
      <c r="AO332">
        <v>332</v>
      </c>
      <c r="AP332">
        <v>28</v>
      </c>
      <c r="AQ332">
        <v>8</v>
      </c>
      <c r="AR332">
        <v>17</v>
      </c>
      <c r="AS332">
        <v>7</v>
      </c>
      <c r="AT332">
        <v>10</v>
      </c>
      <c r="AU332">
        <v>1</v>
      </c>
      <c r="AV332">
        <v>0</v>
      </c>
      <c r="AW332">
        <v>0</v>
      </c>
      <c r="AX332">
        <v>3</v>
      </c>
      <c r="AY332">
        <v>0</v>
      </c>
      <c r="AZ332">
        <v>1</v>
      </c>
      <c r="BA332">
        <v>0</v>
      </c>
    </row>
    <row r="333" spans="1:53" x14ac:dyDescent="0.3">
      <c r="A333">
        <v>328</v>
      </c>
      <c r="B333">
        <v>353100011440</v>
      </c>
      <c r="C333">
        <v>85.588709677419303</v>
      </c>
      <c r="D333">
        <v>2.0699999999999998</v>
      </c>
      <c r="E333">
        <v>0</v>
      </c>
      <c r="F333">
        <v>353100010000</v>
      </c>
      <c r="G333" t="s">
        <v>1053</v>
      </c>
      <c r="H333" t="s">
        <v>1088</v>
      </c>
      <c r="I333">
        <v>445</v>
      </c>
      <c r="J333">
        <v>48</v>
      </c>
      <c r="K333">
        <v>9</v>
      </c>
      <c r="L333">
        <v>5</v>
      </c>
      <c r="M333">
        <v>0</v>
      </c>
      <c r="N333">
        <v>12</v>
      </c>
      <c r="O333">
        <v>28</v>
      </c>
      <c r="P333">
        <v>8</v>
      </c>
      <c r="Q333">
        <v>52</v>
      </c>
      <c r="R333">
        <v>0</v>
      </c>
      <c r="S333">
        <v>21</v>
      </c>
      <c r="T333">
        <v>49</v>
      </c>
      <c r="U333">
        <v>51</v>
      </c>
      <c r="V333">
        <v>1571</v>
      </c>
      <c r="W333">
        <v>58</v>
      </c>
      <c r="X333">
        <v>35310001</v>
      </c>
      <c r="Y333" t="s">
        <v>1089</v>
      </c>
      <c r="Z333" t="s">
        <v>1090</v>
      </c>
      <c r="AA333" t="s">
        <v>1057</v>
      </c>
      <c r="AB333">
        <v>7186678686</v>
      </c>
      <c r="AC333" s="1" t="s">
        <v>78</v>
      </c>
      <c r="AD333">
        <v>146</v>
      </c>
      <c r="AE333">
        <v>3</v>
      </c>
      <c r="AF333">
        <v>2</v>
      </c>
      <c r="AG333">
        <v>33</v>
      </c>
      <c r="AH333">
        <v>23</v>
      </c>
      <c r="AI333">
        <v>16</v>
      </c>
      <c r="AJ333">
        <v>11</v>
      </c>
      <c r="AK333">
        <v>84</v>
      </c>
      <c r="AL333">
        <v>58</v>
      </c>
      <c r="AM333">
        <v>523</v>
      </c>
      <c r="AN333">
        <v>10</v>
      </c>
      <c r="AO333">
        <v>709</v>
      </c>
      <c r="AP333">
        <v>118</v>
      </c>
      <c r="AQ333">
        <v>17</v>
      </c>
      <c r="AR333">
        <v>4</v>
      </c>
      <c r="AS333">
        <v>10</v>
      </c>
      <c r="AT333">
        <v>18</v>
      </c>
      <c r="AU333">
        <v>0</v>
      </c>
      <c r="AV333">
        <v>0</v>
      </c>
      <c r="AW333">
        <v>0</v>
      </c>
      <c r="AX333">
        <v>11</v>
      </c>
      <c r="AY333">
        <v>0</v>
      </c>
      <c r="AZ333">
        <v>1</v>
      </c>
      <c r="BA333">
        <v>0</v>
      </c>
    </row>
    <row r="334" spans="1:53" x14ac:dyDescent="0.3">
      <c r="A334">
        <v>329</v>
      </c>
      <c r="B334">
        <v>353100011445</v>
      </c>
      <c r="C334">
        <v>84.6279069767441</v>
      </c>
      <c r="D334">
        <v>2.0499999999999998</v>
      </c>
      <c r="E334">
        <v>0</v>
      </c>
      <c r="F334">
        <v>353100010000</v>
      </c>
      <c r="G334" t="s">
        <v>1053</v>
      </c>
      <c r="H334" t="s">
        <v>1091</v>
      </c>
      <c r="I334">
        <v>300</v>
      </c>
      <c r="J334">
        <v>60</v>
      </c>
      <c r="K334">
        <v>6</v>
      </c>
      <c r="L334">
        <v>5</v>
      </c>
      <c r="M334">
        <v>0</v>
      </c>
      <c r="N334">
        <v>29</v>
      </c>
      <c r="O334">
        <v>41</v>
      </c>
      <c r="P334">
        <v>7</v>
      </c>
      <c r="Q334">
        <v>22</v>
      </c>
      <c r="R334">
        <v>0</v>
      </c>
      <c r="S334">
        <v>27</v>
      </c>
      <c r="T334">
        <v>47</v>
      </c>
      <c r="U334">
        <v>53</v>
      </c>
      <c r="V334">
        <v>1175</v>
      </c>
      <c r="W334">
        <v>67</v>
      </c>
      <c r="X334">
        <v>35310001</v>
      </c>
      <c r="Y334" t="s">
        <v>1092</v>
      </c>
      <c r="Z334" t="s">
        <v>1093</v>
      </c>
      <c r="AA334" t="s">
        <v>1057</v>
      </c>
      <c r="AB334">
        <v>7184202100</v>
      </c>
      <c r="AC334" s="1" t="s">
        <v>78</v>
      </c>
      <c r="AD334">
        <v>89</v>
      </c>
      <c r="AE334">
        <v>0</v>
      </c>
      <c r="AF334">
        <v>0</v>
      </c>
      <c r="AG334">
        <v>6</v>
      </c>
      <c r="AH334">
        <v>7</v>
      </c>
      <c r="AI334">
        <v>3</v>
      </c>
      <c r="AJ334">
        <v>3</v>
      </c>
      <c r="AK334">
        <v>52</v>
      </c>
      <c r="AL334">
        <v>58</v>
      </c>
      <c r="AM334">
        <v>289</v>
      </c>
      <c r="AN334">
        <v>7</v>
      </c>
      <c r="AO334">
        <v>421</v>
      </c>
      <c r="AP334">
        <v>24</v>
      </c>
      <c r="AQ334">
        <v>6</v>
      </c>
      <c r="AR334">
        <v>0</v>
      </c>
      <c r="AS334">
        <v>22</v>
      </c>
      <c r="AT334">
        <v>16</v>
      </c>
      <c r="AU334">
        <v>0</v>
      </c>
      <c r="AV334">
        <v>0</v>
      </c>
      <c r="AW334">
        <v>0</v>
      </c>
      <c r="AX334">
        <v>9</v>
      </c>
      <c r="AY334">
        <v>0</v>
      </c>
      <c r="AZ334">
        <v>1</v>
      </c>
      <c r="BA334">
        <v>0</v>
      </c>
    </row>
    <row r="335" spans="1:53" x14ac:dyDescent="0.3">
      <c r="A335">
        <v>330</v>
      </c>
      <c r="B335">
        <v>353100011450</v>
      </c>
      <c r="C335">
        <v>85.693693693693604</v>
      </c>
      <c r="D335">
        <v>2.52</v>
      </c>
      <c r="E335">
        <v>0</v>
      </c>
      <c r="F335">
        <v>353100010000</v>
      </c>
      <c r="G335" t="s">
        <v>1053</v>
      </c>
      <c r="H335" t="s">
        <v>1094</v>
      </c>
      <c r="I335">
        <v>183</v>
      </c>
      <c r="J335">
        <v>67</v>
      </c>
      <c r="K335">
        <v>8</v>
      </c>
      <c r="L335">
        <v>6</v>
      </c>
      <c r="M335">
        <v>0</v>
      </c>
      <c r="N335">
        <v>39</v>
      </c>
      <c r="O335">
        <v>33</v>
      </c>
      <c r="P335">
        <v>7</v>
      </c>
      <c r="Q335">
        <v>20</v>
      </c>
      <c r="R335">
        <v>0</v>
      </c>
      <c r="S335">
        <v>19</v>
      </c>
      <c r="T335">
        <v>53</v>
      </c>
      <c r="U335">
        <v>47</v>
      </c>
      <c r="V335">
        <v>1773</v>
      </c>
      <c r="W335">
        <v>74</v>
      </c>
      <c r="X335">
        <v>35310001</v>
      </c>
      <c r="Y335" t="s">
        <v>1095</v>
      </c>
      <c r="Z335" t="s">
        <v>1096</v>
      </c>
      <c r="AA335" t="s">
        <v>1057</v>
      </c>
      <c r="AB335">
        <v>7183901800</v>
      </c>
      <c r="AC335" s="1" t="s">
        <v>78</v>
      </c>
      <c r="AD335">
        <v>127</v>
      </c>
      <c r="AE335">
        <v>3</v>
      </c>
      <c r="AF335">
        <v>2</v>
      </c>
      <c r="AG335">
        <v>7</v>
      </c>
      <c r="AH335">
        <v>6</v>
      </c>
      <c r="AI335">
        <v>2</v>
      </c>
      <c r="AJ335">
        <v>2</v>
      </c>
      <c r="AK335">
        <v>82</v>
      </c>
      <c r="AL335">
        <v>65</v>
      </c>
      <c r="AM335">
        <v>501</v>
      </c>
      <c r="AN335">
        <v>5</v>
      </c>
      <c r="AO335">
        <v>676</v>
      </c>
      <c r="AP335">
        <v>32</v>
      </c>
      <c r="AQ335">
        <v>5</v>
      </c>
      <c r="AR335">
        <v>25</v>
      </c>
      <c r="AS335">
        <v>9</v>
      </c>
      <c r="AT335">
        <v>17</v>
      </c>
      <c r="AU335">
        <v>0</v>
      </c>
      <c r="AV335">
        <v>0</v>
      </c>
      <c r="AW335">
        <v>0</v>
      </c>
      <c r="AX335">
        <v>10</v>
      </c>
      <c r="AY335">
        <v>0</v>
      </c>
      <c r="AZ335">
        <v>1</v>
      </c>
      <c r="BA335">
        <v>0</v>
      </c>
    </row>
    <row r="336" spans="1:53" x14ac:dyDescent="0.3">
      <c r="A336">
        <v>331</v>
      </c>
      <c r="B336">
        <v>353100011455</v>
      </c>
      <c r="C336">
        <v>85.205298013244999</v>
      </c>
      <c r="D336">
        <v>2.9099999999999899</v>
      </c>
      <c r="E336">
        <v>1</v>
      </c>
      <c r="F336">
        <v>353100010000</v>
      </c>
      <c r="G336" t="s">
        <v>1053</v>
      </c>
      <c r="H336" t="s">
        <v>1097</v>
      </c>
      <c r="I336">
        <v>591</v>
      </c>
      <c r="J336">
        <v>25</v>
      </c>
      <c r="K336">
        <v>6</v>
      </c>
      <c r="L336">
        <v>1</v>
      </c>
      <c r="M336">
        <v>1</v>
      </c>
      <c r="N336">
        <v>2</v>
      </c>
      <c r="O336">
        <v>11</v>
      </c>
      <c r="P336">
        <v>5</v>
      </c>
      <c r="Q336">
        <v>82</v>
      </c>
      <c r="R336">
        <v>1</v>
      </c>
      <c r="S336">
        <v>16</v>
      </c>
      <c r="T336">
        <v>49</v>
      </c>
      <c r="U336">
        <v>51</v>
      </c>
      <c r="V336">
        <v>1209</v>
      </c>
      <c r="W336">
        <v>31</v>
      </c>
      <c r="X336">
        <v>35310001</v>
      </c>
      <c r="Y336" t="s">
        <v>1098</v>
      </c>
      <c r="Z336" t="s">
        <v>1099</v>
      </c>
      <c r="AA336" t="s">
        <v>1057</v>
      </c>
      <c r="AB336">
        <v>7186688800</v>
      </c>
      <c r="AC336" s="1" t="s">
        <v>78</v>
      </c>
      <c r="AD336">
        <v>188</v>
      </c>
      <c r="AE336">
        <v>3</v>
      </c>
      <c r="AF336">
        <v>2</v>
      </c>
      <c r="AG336">
        <v>38</v>
      </c>
      <c r="AH336">
        <v>20</v>
      </c>
      <c r="AI336">
        <v>11</v>
      </c>
      <c r="AJ336">
        <v>6</v>
      </c>
      <c r="AK336">
        <v>129</v>
      </c>
      <c r="AL336">
        <v>69</v>
      </c>
      <c r="AM336">
        <v>734</v>
      </c>
      <c r="AN336">
        <v>15</v>
      </c>
      <c r="AO336">
        <v>859</v>
      </c>
      <c r="AP336">
        <v>145</v>
      </c>
      <c r="AQ336">
        <v>17</v>
      </c>
      <c r="AR336">
        <v>0</v>
      </c>
      <c r="AS336">
        <v>10</v>
      </c>
      <c r="AT336">
        <v>23</v>
      </c>
      <c r="AU336">
        <v>1</v>
      </c>
      <c r="AV336">
        <v>0</v>
      </c>
      <c r="AW336">
        <v>0</v>
      </c>
      <c r="AX336">
        <v>10</v>
      </c>
      <c r="AY336">
        <v>0</v>
      </c>
      <c r="AZ336">
        <v>1</v>
      </c>
      <c r="BA336">
        <v>0</v>
      </c>
    </row>
    <row r="337" spans="1:53" x14ac:dyDescent="0.3">
      <c r="A337">
        <v>332</v>
      </c>
      <c r="B337">
        <v>353100011460</v>
      </c>
      <c r="C337">
        <v>84.993750000000006</v>
      </c>
      <c r="D337">
        <v>2.33</v>
      </c>
      <c r="E337">
        <v>0</v>
      </c>
      <c r="F337">
        <v>353100010000</v>
      </c>
      <c r="G337" t="s">
        <v>1053</v>
      </c>
      <c r="H337" t="s">
        <v>1100</v>
      </c>
      <c r="I337">
        <v>345</v>
      </c>
      <c r="J337">
        <v>46</v>
      </c>
      <c r="K337">
        <v>11</v>
      </c>
      <c r="L337">
        <v>3</v>
      </c>
      <c r="M337">
        <v>0</v>
      </c>
      <c r="N337">
        <v>11</v>
      </c>
      <c r="O337">
        <v>26</v>
      </c>
      <c r="P337">
        <v>14</v>
      </c>
      <c r="Q337">
        <v>49</v>
      </c>
      <c r="R337">
        <v>0</v>
      </c>
      <c r="S337">
        <v>21</v>
      </c>
      <c r="T337">
        <v>48</v>
      </c>
      <c r="U337">
        <v>52</v>
      </c>
      <c r="V337">
        <v>1955</v>
      </c>
      <c r="W337">
        <v>57</v>
      </c>
      <c r="X337">
        <v>35310001</v>
      </c>
      <c r="Y337" t="s">
        <v>1101</v>
      </c>
      <c r="Z337" t="s">
        <v>1102</v>
      </c>
      <c r="AA337" t="s">
        <v>1057</v>
      </c>
      <c r="AB337">
        <v>7186984200</v>
      </c>
      <c r="AC337" s="1" t="s">
        <v>78</v>
      </c>
      <c r="AD337">
        <v>164</v>
      </c>
      <c r="AE337">
        <v>3</v>
      </c>
      <c r="AF337">
        <v>2</v>
      </c>
      <c r="AG337">
        <v>41</v>
      </c>
      <c r="AH337">
        <v>25</v>
      </c>
      <c r="AI337">
        <v>12</v>
      </c>
      <c r="AJ337">
        <v>7</v>
      </c>
      <c r="AK337">
        <v>105</v>
      </c>
      <c r="AL337">
        <v>64</v>
      </c>
      <c r="AM337">
        <v>803</v>
      </c>
      <c r="AN337">
        <v>15</v>
      </c>
      <c r="AO337">
        <v>1025</v>
      </c>
      <c r="AP337">
        <v>179</v>
      </c>
      <c r="AQ337">
        <v>17</v>
      </c>
      <c r="AR337">
        <v>11</v>
      </c>
      <c r="AS337">
        <v>13</v>
      </c>
      <c r="AT337">
        <v>25</v>
      </c>
      <c r="AU337">
        <v>0</v>
      </c>
      <c r="AV337">
        <v>0</v>
      </c>
      <c r="AW337">
        <v>0</v>
      </c>
      <c r="AX337">
        <v>13</v>
      </c>
      <c r="AY337">
        <v>0</v>
      </c>
      <c r="AZ337">
        <v>1</v>
      </c>
      <c r="BA337">
        <v>0</v>
      </c>
    </row>
    <row r="338" spans="1:53" x14ac:dyDescent="0.3">
      <c r="A338">
        <v>333</v>
      </c>
      <c r="B338">
        <v>353100011605</v>
      </c>
      <c r="C338">
        <v>88.862068965517196</v>
      </c>
      <c r="D338">
        <v>4.2699999999999996</v>
      </c>
      <c r="E338">
        <v>1</v>
      </c>
      <c r="F338">
        <v>353100010000</v>
      </c>
      <c r="G338" t="s">
        <v>1053</v>
      </c>
      <c r="H338" t="s">
        <v>1103</v>
      </c>
      <c r="I338">
        <v>49</v>
      </c>
      <c r="J338">
        <v>22</v>
      </c>
      <c r="K338">
        <v>10</v>
      </c>
      <c r="L338">
        <v>0</v>
      </c>
      <c r="M338">
        <v>0</v>
      </c>
      <c r="N338">
        <v>1</v>
      </c>
      <c r="O338">
        <v>5</v>
      </c>
      <c r="P338">
        <v>36</v>
      </c>
      <c r="Q338">
        <v>57</v>
      </c>
      <c r="R338">
        <v>0</v>
      </c>
      <c r="S338">
        <v>1</v>
      </c>
      <c r="T338">
        <v>43</v>
      </c>
      <c r="U338">
        <v>57</v>
      </c>
      <c r="V338">
        <v>391</v>
      </c>
      <c r="W338">
        <v>32</v>
      </c>
      <c r="X338">
        <v>35310001</v>
      </c>
      <c r="Y338" t="s">
        <v>1104</v>
      </c>
      <c r="Z338" t="s">
        <v>1105</v>
      </c>
      <c r="AA338" t="s">
        <v>1057</v>
      </c>
      <c r="AB338">
        <v>7186673222</v>
      </c>
      <c r="AC338" s="1" t="s">
        <v>1108</v>
      </c>
      <c r="AD338">
        <v>56</v>
      </c>
      <c r="AE338">
        <v>0</v>
      </c>
      <c r="AF338">
        <v>0</v>
      </c>
      <c r="AG338">
        <v>6</v>
      </c>
      <c r="AH338">
        <v>11</v>
      </c>
      <c r="AI338">
        <v>6</v>
      </c>
      <c r="AJ338">
        <v>11</v>
      </c>
      <c r="AK338">
        <v>41</v>
      </c>
      <c r="AL338">
        <v>73</v>
      </c>
      <c r="AM338">
        <v>212</v>
      </c>
      <c r="AN338">
        <v>4</v>
      </c>
      <c r="AO338">
        <v>266</v>
      </c>
      <c r="AP338">
        <v>24</v>
      </c>
      <c r="AQ338">
        <v>9</v>
      </c>
      <c r="AR338">
        <v>0</v>
      </c>
      <c r="AS338">
        <v>12</v>
      </c>
      <c r="AT338">
        <v>6</v>
      </c>
      <c r="AU338">
        <v>0</v>
      </c>
      <c r="AV338">
        <v>0</v>
      </c>
      <c r="AW338">
        <v>0</v>
      </c>
      <c r="AX338">
        <v>3</v>
      </c>
      <c r="AY338">
        <v>0</v>
      </c>
      <c r="AZ338">
        <v>1</v>
      </c>
      <c r="BA338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AI339"/>
  <sheetViews>
    <sheetView workbookViewId="0">
      <selection activeCell="C28" sqref="C28"/>
    </sheetView>
  </sheetViews>
  <sheetFormatPr defaultRowHeight="14.4" x14ac:dyDescent="0.3"/>
  <cols>
    <col min="1" max="1" width="77.21875" customWidth="1"/>
    <col min="2" max="2" width="13.109375" customWidth="1"/>
    <col min="3" max="3" width="16" bestFit="1" customWidth="1"/>
    <col min="4" max="4" width="10.33203125" customWidth="1"/>
    <col min="5" max="5" width="7" customWidth="1"/>
    <col min="6" max="6" width="13.44140625" customWidth="1"/>
    <col min="7" max="7" width="4.6640625" customWidth="1"/>
    <col min="8" max="8" width="11.33203125" customWidth="1"/>
    <col min="9" max="10" width="8" customWidth="1"/>
    <col min="11" max="11" width="4.6640625" customWidth="1"/>
    <col min="12" max="12" width="8" customWidth="1"/>
    <col min="13" max="13" width="11.33203125" customWidth="1"/>
    <col min="14" max="14" width="8" customWidth="1"/>
    <col min="15" max="15" width="3.6640625" customWidth="1"/>
    <col min="16" max="16" width="7" customWidth="1"/>
    <col min="17" max="17" width="10.33203125" customWidth="1"/>
    <col min="18" max="18" width="7" customWidth="1"/>
    <col min="19" max="19" width="10.33203125" customWidth="1"/>
    <col min="20" max="20" width="4.6640625" customWidth="1"/>
    <col min="21" max="21" width="8" customWidth="1"/>
    <col min="22" max="22" width="2" customWidth="1"/>
    <col min="23" max="25" width="4.6640625" customWidth="1"/>
    <col min="26" max="26" width="8" customWidth="1"/>
    <col min="27" max="27" width="11.44140625" customWidth="1"/>
    <col min="28" max="28" width="14.21875" customWidth="1"/>
    <col min="29" max="29" width="3.77734375" customWidth="1"/>
    <col min="30" max="30" width="7.109375" customWidth="1"/>
    <col min="31" max="31" width="10.44140625" customWidth="1"/>
    <col min="32" max="32" width="4.88671875" customWidth="1"/>
    <col min="33" max="33" width="8.21875" customWidth="1"/>
    <col min="34" max="34" width="11.5546875" customWidth="1"/>
    <col min="35" max="35" width="8.21875" customWidth="1"/>
    <col min="36" max="36" width="10.77734375" bestFit="1" customWidth="1"/>
  </cols>
  <sheetData>
    <row r="3" spans="1:35" x14ac:dyDescent="0.3">
      <c r="A3" s="3" t="s">
        <v>1120</v>
      </c>
      <c r="C3" s="3" t="s">
        <v>27</v>
      </c>
    </row>
    <row r="4" spans="1:35" x14ac:dyDescent="0.3">
      <c r="A4" s="3" t="s">
        <v>4</v>
      </c>
      <c r="B4" s="3" t="s">
        <v>0</v>
      </c>
      <c r="C4" t="s">
        <v>1107</v>
      </c>
      <c r="D4" t="s">
        <v>788</v>
      </c>
      <c r="E4" t="s">
        <v>762</v>
      </c>
      <c r="F4" t="s">
        <v>613</v>
      </c>
      <c r="G4" t="s">
        <v>1111</v>
      </c>
      <c r="H4" t="s">
        <v>187</v>
      </c>
      <c r="I4" t="s">
        <v>967</v>
      </c>
      <c r="J4" t="s">
        <v>757</v>
      </c>
      <c r="K4" t="s">
        <v>1106</v>
      </c>
      <c r="L4" t="s">
        <v>258</v>
      </c>
      <c r="M4" t="s">
        <v>204</v>
      </c>
      <c r="N4" t="s">
        <v>150</v>
      </c>
      <c r="O4" t="s">
        <v>1109</v>
      </c>
      <c r="P4" t="s">
        <v>243</v>
      </c>
      <c r="Q4" t="s">
        <v>155</v>
      </c>
      <c r="R4" t="s">
        <v>61</v>
      </c>
      <c r="S4" t="s">
        <v>361</v>
      </c>
      <c r="T4" t="s">
        <v>1114</v>
      </c>
      <c r="U4" t="s">
        <v>532</v>
      </c>
      <c r="V4" t="s">
        <v>1110</v>
      </c>
      <c r="W4" t="s">
        <v>1112</v>
      </c>
      <c r="X4" t="s">
        <v>1113</v>
      </c>
      <c r="Y4" t="s">
        <v>1108</v>
      </c>
      <c r="Z4" t="s">
        <v>78</v>
      </c>
      <c r="AA4" t="s">
        <v>1087</v>
      </c>
      <c r="AB4" t="s">
        <v>783</v>
      </c>
      <c r="AC4" t="s">
        <v>181</v>
      </c>
      <c r="AD4" t="s">
        <v>633</v>
      </c>
      <c r="AE4" t="s">
        <v>300</v>
      </c>
      <c r="AF4" t="s">
        <v>85</v>
      </c>
      <c r="AG4" t="s">
        <v>57</v>
      </c>
      <c r="AH4" t="s">
        <v>407</v>
      </c>
      <c r="AI4" t="s">
        <v>866</v>
      </c>
    </row>
    <row r="5" spans="1:35" x14ac:dyDescent="0.3">
      <c r="A5" t="s">
        <v>232</v>
      </c>
      <c r="B5" s="4">
        <v>310600011540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>
        <v>1</v>
      </c>
      <c r="AA5" s="2"/>
      <c r="AB5" s="2"/>
      <c r="AC5" s="2"/>
      <c r="AD5" s="2"/>
      <c r="AE5" s="2"/>
      <c r="AF5" s="2"/>
      <c r="AG5" s="2"/>
      <c r="AH5" s="2"/>
      <c r="AI5" s="2"/>
    </row>
    <row r="6" spans="1:35" x14ac:dyDescent="0.3">
      <c r="A6" t="s">
        <v>697</v>
      </c>
      <c r="B6" s="4">
        <v>332100011410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>
        <v>1</v>
      </c>
      <c r="AA6" s="2"/>
      <c r="AB6" s="2"/>
      <c r="AC6" s="2"/>
      <c r="AD6" s="2"/>
      <c r="AE6" s="2"/>
      <c r="AF6" s="2"/>
      <c r="AG6" s="2"/>
      <c r="AH6" s="2"/>
      <c r="AI6" s="2"/>
    </row>
    <row r="7" spans="1:35" x14ac:dyDescent="0.3">
      <c r="A7" t="s">
        <v>563</v>
      </c>
      <c r="B7" s="4">
        <v>331700011382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>
        <v>1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x14ac:dyDescent="0.3">
      <c r="A8" t="s">
        <v>337</v>
      </c>
      <c r="B8" s="4">
        <v>320900011365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>
        <v>1</v>
      </c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x14ac:dyDescent="0.3">
      <c r="A9" t="s">
        <v>198</v>
      </c>
      <c r="B9" s="4">
        <v>310500011367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>
        <v>1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x14ac:dyDescent="0.3">
      <c r="A10" t="s">
        <v>610</v>
      </c>
      <c r="B10" s="4">
        <v>331900011404</v>
      </c>
      <c r="C10" s="2"/>
      <c r="D10" s="2"/>
      <c r="E10" s="2"/>
      <c r="F10" s="2">
        <v>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x14ac:dyDescent="0.3">
      <c r="A11" t="s">
        <v>244</v>
      </c>
      <c r="B11" s="4">
        <v>320700010298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>
        <v>1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x14ac:dyDescent="0.3">
      <c r="A12" t="s">
        <v>930</v>
      </c>
      <c r="B12" s="4">
        <v>342700011309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>
        <v>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x14ac:dyDescent="0.3">
      <c r="A13" t="s">
        <v>75</v>
      </c>
      <c r="B13" s="4">
        <v>310200010047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>
        <v>1</v>
      </c>
      <c r="AA13" s="2"/>
      <c r="AB13" s="2"/>
      <c r="AC13" s="2"/>
      <c r="AD13" s="2"/>
      <c r="AE13" s="2"/>
      <c r="AF13" s="2"/>
      <c r="AG13" s="2"/>
      <c r="AH13" s="2"/>
      <c r="AI13" s="2"/>
    </row>
    <row r="14" spans="1:35" x14ac:dyDescent="0.3">
      <c r="A14" t="s">
        <v>729</v>
      </c>
      <c r="B14" s="4">
        <v>332200010240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>
        <v>1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x14ac:dyDescent="0.3">
      <c r="A15" t="s">
        <v>280</v>
      </c>
      <c r="B15" s="4">
        <v>320800011367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>
        <v>1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3">
      <c r="A16" t="s">
        <v>933</v>
      </c>
      <c r="B16" s="4">
        <v>342700011400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>
        <v>1</v>
      </c>
      <c r="AA16" s="2"/>
      <c r="AB16" s="2"/>
      <c r="AC16" s="2"/>
      <c r="AD16" s="2"/>
      <c r="AE16" s="2"/>
      <c r="AF16" s="2"/>
      <c r="AG16" s="2"/>
      <c r="AH16" s="2"/>
      <c r="AI16" s="2"/>
    </row>
    <row r="17" spans="1:35" x14ac:dyDescent="0.3">
      <c r="A17" t="s">
        <v>510</v>
      </c>
      <c r="B17" s="4">
        <v>331400011610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>
        <v>1</v>
      </c>
      <c r="AA17" s="2"/>
      <c r="AB17" s="2"/>
      <c r="AC17" s="2"/>
      <c r="AD17" s="2"/>
      <c r="AE17" s="2"/>
      <c r="AF17" s="2"/>
      <c r="AG17" s="2"/>
      <c r="AH17" s="2"/>
      <c r="AI17" s="2"/>
    </row>
    <row r="18" spans="1:35" x14ac:dyDescent="0.3">
      <c r="A18" t="s">
        <v>812</v>
      </c>
      <c r="B18" s="4">
        <v>342400011610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>
        <v>1</v>
      </c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3">
      <c r="A19" t="s">
        <v>291</v>
      </c>
      <c r="B19" s="4">
        <v>320800011530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>
        <v>1</v>
      </c>
      <c r="AA19" s="2"/>
      <c r="AB19" s="2"/>
      <c r="AC19" s="2"/>
      <c r="AD19" s="2"/>
      <c r="AE19" s="2"/>
      <c r="AF19" s="2"/>
      <c r="AG19" s="2"/>
      <c r="AH19" s="2"/>
      <c r="AI19" s="2"/>
    </row>
    <row r="20" spans="1:35" x14ac:dyDescent="0.3">
      <c r="A20" t="s">
        <v>71</v>
      </c>
      <c r="B20" s="4">
        <v>310100011696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>
        <v>1</v>
      </c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x14ac:dyDescent="0.3">
      <c r="A21" t="s">
        <v>476</v>
      </c>
      <c r="B21" s="4">
        <v>331300011595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>
        <v>1</v>
      </c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3">
      <c r="A22" t="s">
        <v>482</v>
      </c>
      <c r="B22" s="4">
        <v>331300011670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>
        <v>1</v>
      </c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3">
      <c r="A23" t="s">
        <v>870</v>
      </c>
      <c r="B23" s="4">
        <v>342600011415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>
        <v>1</v>
      </c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t="s">
        <v>544</v>
      </c>
      <c r="B24" s="4">
        <v>331600011455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>
        <v>1</v>
      </c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3">
      <c r="A25" t="s">
        <v>286</v>
      </c>
      <c r="B25" s="4">
        <v>320800011432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>
        <v>1</v>
      </c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t="s">
        <v>330</v>
      </c>
      <c r="B26" s="4">
        <v>320900011260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>
        <v>1</v>
      </c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t="s">
        <v>294</v>
      </c>
      <c r="B27" s="4">
        <v>320800011561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>
        <v>1</v>
      </c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t="s">
        <v>335</v>
      </c>
      <c r="B28" s="4">
        <v>320900011324</v>
      </c>
      <c r="C28" s="2"/>
      <c r="D28" s="2"/>
      <c r="E28" s="2"/>
      <c r="F28" s="2"/>
      <c r="G28" s="2"/>
      <c r="H28" s="2"/>
      <c r="I28" s="2"/>
      <c r="J28" s="2"/>
      <c r="K28" s="2">
        <v>1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t="s">
        <v>371</v>
      </c>
      <c r="B29" s="4">
        <v>321000011213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>
        <v>1</v>
      </c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t="s">
        <v>420</v>
      </c>
      <c r="B30" s="4">
        <v>321100011249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>
        <v>1</v>
      </c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t="s">
        <v>390</v>
      </c>
      <c r="B31" s="4">
        <v>321000011445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>
        <v>1</v>
      </c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t="s">
        <v>339</v>
      </c>
      <c r="B32" s="4">
        <v>320900011403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>
        <v>1</v>
      </c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t="s">
        <v>444</v>
      </c>
      <c r="B33" s="4">
        <v>321200011267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>
        <v>1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t="s">
        <v>252</v>
      </c>
      <c r="B34" s="4">
        <v>320700011527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>
        <v>1</v>
      </c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t="s">
        <v>342</v>
      </c>
      <c r="B35" s="4">
        <v>320900011505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>
        <v>1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t="s">
        <v>274</v>
      </c>
      <c r="B36" s="4">
        <v>320800011269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>
        <v>1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t="s">
        <v>312</v>
      </c>
      <c r="B37" s="4">
        <v>320900010323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>
        <v>1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t="s">
        <v>751</v>
      </c>
      <c r="B38" s="4">
        <v>332300011493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>
        <v>1</v>
      </c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t="s">
        <v>464</v>
      </c>
      <c r="B39" s="4">
        <v>331300011412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>
        <v>1</v>
      </c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t="s">
        <v>536</v>
      </c>
      <c r="B40" s="4">
        <v>331500011656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>
        <v>1</v>
      </c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t="s">
        <v>504</v>
      </c>
      <c r="B41" s="4">
        <v>331400011488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>
        <v>1</v>
      </c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t="s">
        <v>526</v>
      </c>
      <c r="B42" s="4">
        <v>331500011429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>
        <v>1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t="s">
        <v>574</v>
      </c>
      <c r="B43" s="4">
        <v>331700011548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>
        <v>1</v>
      </c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t="s">
        <v>710</v>
      </c>
      <c r="B44" s="4">
        <v>332100011690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>
        <v>1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t="s">
        <v>470</v>
      </c>
      <c r="B45" s="4">
        <v>331300011430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>
        <v>1</v>
      </c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t="s">
        <v>763</v>
      </c>
      <c r="B46" s="4">
        <v>333200011556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>
        <v>1</v>
      </c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t="s">
        <v>103</v>
      </c>
      <c r="B47" s="4">
        <v>310200011393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>
        <v>1</v>
      </c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3">
      <c r="A48" t="s">
        <v>1012</v>
      </c>
      <c r="B48" s="4">
        <v>342900011326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>
        <v>1</v>
      </c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3">
      <c r="A49" t="s">
        <v>68</v>
      </c>
      <c r="B49" s="4">
        <v>310100011650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>
        <v>1</v>
      </c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3">
      <c r="A50" t="s">
        <v>950</v>
      </c>
      <c r="B50" s="4">
        <v>342800010072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>
        <v>1</v>
      </c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3">
      <c r="A51" t="s">
        <v>188</v>
      </c>
      <c r="B51" s="4">
        <v>310400011555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>
        <v>1</v>
      </c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3">
      <c r="A52" t="s">
        <v>144</v>
      </c>
      <c r="B52" s="4">
        <v>310200011615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>
        <v>1</v>
      </c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3">
      <c r="A53" t="s">
        <v>218</v>
      </c>
      <c r="B53" s="4">
        <v>310600011293</v>
      </c>
      <c r="C53" s="2"/>
      <c r="D53" s="2"/>
      <c r="E53" s="2"/>
      <c r="F53" s="2"/>
      <c r="G53" s="2"/>
      <c r="H53" s="2"/>
      <c r="I53" s="2"/>
      <c r="J53" s="2"/>
      <c r="K53" s="2">
        <v>1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3">
      <c r="A54" t="s">
        <v>485</v>
      </c>
      <c r="B54" s="4">
        <v>331300011674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>
        <v>1</v>
      </c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3">
      <c r="A55" t="s">
        <v>579</v>
      </c>
      <c r="B55" s="4">
        <v>331700011600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>
        <v>1</v>
      </c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3">
      <c r="A56" t="s">
        <v>348</v>
      </c>
      <c r="B56" s="4">
        <v>320900011564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>
        <v>1</v>
      </c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x14ac:dyDescent="0.3">
      <c r="A57" t="s">
        <v>533</v>
      </c>
      <c r="B57" s="4">
        <v>331500011519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>
        <v>1</v>
      </c>
      <c r="AA57" s="2"/>
      <c r="AB57" s="2"/>
      <c r="AC57" s="2"/>
      <c r="AD57" s="2"/>
      <c r="AE57" s="2"/>
      <c r="AF57" s="2"/>
      <c r="AG57" s="2"/>
      <c r="AH57" s="2"/>
      <c r="AI57" s="2"/>
    </row>
    <row r="58" spans="1:35" x14ac:dyDescent="0.3">
      <c r="A58" t="s">
        <v>1003</v>
      </c>
      <c r="B58" s="4">
        <v>342900010355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>
        <v>1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3">
      <c r="A59" t="s">
        <v>159</v>
      </c>
      <c r="B59" s="4">
        <v>310300010258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>
        <v>1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x14ac:dyDescent="0.3">
      <c r="A60" t="s">
        <v>221</v>
      </c>
      <c r="B60" s="4">
        <v>310600011346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>
        <v>1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x14ac:dyDescent="0.3">
      <c r="A61" t="s">
        <v>315</v>
      </c>
      <c r="B61" s="4">
        <v>320900010327</v>
      </c>
      <c r="C61" s="2"/>
      <c r="D61" s="2"/>
      <c r="E61" s="2"/>
      <c r="F61" s="2"/>
      <c r="G61" s="2">
        <v>1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x14ac:dyDescent="0.3">
      <c r="A62" t="s">
        <v>491</v>
      </c>
      <c r="B62" s="4">
        <v>331400010577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>
        <v>1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x14ac:dyDescent="0.3">
      <c r="A63" t="s">
        <v>1082</v>
      </c>
      <c r="B63" s="4">
        <v>353100011047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>
        <v>1</v>
      </c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x14ac:dyDescent="0.3">
      <c r="A64" t="s">
        <v>595</v>
      </c>
      <c r="B64" s="4">
        <v>331800011629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>
        <v>1</v>
      </c>
      <c r="AA64" s="2"/>
      <c r="AB64" s="2"/>
      <c r="AC64" s="2"/>
      <c r="AD64" s="2"/>
      <c r="AE64" s="2"/>
      <c r="AF64" s="2"/>
      <c r="AG64" s="2"/>
      <c r="AH64" s="2"/>
      <c r="AI64" s="2"/>
    </row>
    <row r="65" spans="1:35" x14ac:dyDescent="0.3">
      <c r="A65" t="s">
        <v>1094</v>
      </c>
      <c r="B65" s="4">
        <v>353100011450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>
        <v>1</v>
      </c>
      <c r="AA65" s="2"/>
      <c r="AB65" s="2"/>
      <c r="AC65" s="2"/>
      <c r="AD65" s="2"/>
      <c r="AE65" s="2"/>
      <c r="AF65" s="2"/>
      <c r="AG65" s="2"/>
      <c r="AH65" s="2"/>
      <c r="AI65" s="2"/>
    </row>
    <row r="66" spans="1:35" x14ac:dyDescent="0.3">
      <c r="A66" t="s">
        <v>620</v>
      </c>
      <c r="B66" s="4">
        <v>331900011659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>
        <v>1</v>
      </c>
      <c r="AA66" s="2"/>
      <c r="AB66" s="2"/>
      <c r="AC66" s="2"/>
      <c r="AD66" s="2"/>
      <c r="AE66" s="2"/>
      <c r="AF66" s="2"/>
      <c r="AG66" s="2"/>
      <c r="AH66" s="2"/>
      <c r="AI66" s="2"/>
    </row>
    <row r="67" spans="1:35" x14ac:dyDescent="0.3">
      <c r="A67" t="s">
        <v>387</v>
      </c>
      <c r="B67" s="4">
        <v>321000011440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>
        <v>1</v>
      </c>
      <c r="AA67" s="2"/>
      <c r="AB67" s="2"/>
      <c r="AC67" s="2"/>
      <c r="AD67" s="2"/>
      <c r="AE67" s="2"/>
      <c r="AF67" s="2"/>
      <c r="AG67" s="2"/>
      <c r="AH67" s="2"/>
      <c r="AI67" s="2"/>
    </row>
    <row r="68" spans="1:35" x14ac:dyDescent="0.3">
      <c r="A68" t="s">
        <v>398</v>
      </c>
      <c r="B68" s="4">
        <v>321000011549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>
        <v>1</v>
      </c>
      <c r="AA68" s="2"/>
      <c r="AB68" s="2"/>
      <c r="AC68" s="2"/>
      <c r="AD68" s="2"/>
      <c r="AE68" s="2"/>
      <c r="AF68" s="2"/>
      <c r="AG68" s="2"/>
      <c r="AH68" s="2"/>
      <c r="AI68" s="2"/>
    </row>
    <row r="69" spans="1:35" x14ac:dyDescent="0.3">
      <c r="A69" t="s">
        <v>458</v>
      </c>
      <c r="B69" s="4">
        <v>331300010265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>
        <v>1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x14ac:dyDescent="0.3">
      <c r="A70" t="s">
        <v>324</v>
      </c>
      <c r="B70" s="4">
        <v>320900011231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>
        <v>1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x14ac:dyDescent="0.3">
      <c r="A71" t="s">
        <v>754</v>
      </c>
      <c r="B71" s="4">
        <v>332300011644</v>
      </c>
      <c r="C71" s="2"/>
      <c r="D71" s="2"/>
      <c r="E71" s="2"/>
      <c r="F71" s="2"/>
      <c r="G71" s="2"/>
      <c r="H71" s="2"/>
      <c r="I71" s="2"/>
      <c r="J71" s="2">
        <v>1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x14ac:dyDescent="0.3">
      <c r="A72" t="s">
        <v>586</v>
      </c>
      <c r="B72" s="4">
        <v>331800010581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>
        <v>1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x14ac:dyDescent="0.3">
      <c r="A73" t="s">
        <v>393</v>
      </c>
      <c r="B73" s="4">
        <v>321000011459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>
        <v>1</v>
      </c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x14ac:dyDescent="0.3">
      <c r="A74" t="s">
        <v>79</v>
      </c>
      <c r="B74" s="4">
        <v>310200010114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>
        <v>1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x14ac:dyDescent="0.3">
      <c r="A75" t="s">
        <v>833</v>
      </c>
      <c r="B75" s="4">
        <v>342500011281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>
        <v>1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x14ac:dyDescent="0.3">
      <c r="A76" t="s">
        <v>702</v>
      </c>
      <c r="B76" s="4">
        <v>332100011525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>
        <v>1</v>
      </c>
      <c r="AA76" s="2"/>
      <c r="AB76" s="2"/>
      <c r="AC76" s="2"/>
      <c r="AD76" s="2"/>
      <c r="AE76" s="2"/>
      <c r="AF76" s="2"/>
      <c r="AG76" s="2"/>
      <c r="AH76" s="2"/>
      <c r="AI76" s="2"/>
    </row>
    <row r="77" spans="1:35" x14ac:dyDescent="0.3">
      <c r="A77" t="s">
        <v>185</v>
      </c>
      <c r="B77" s="4">
        <v>310400010372</v>
      </c>
      <c r="C77" s="2"/>
      <c r="D77" s="2"/>
      <c r="E77" s="2"/>
      <c r="F77" s="2"/>
      <c r="G77" s="2"/>
      <c r="H77" s="2">
        <v>1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x14ac:dyDescent="0.3">
      <c r="A78" t="s">
        <v>288</v>
      </c>
      <c r="B78" s="4">
        <v>320800011519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>
        <v>1</v>
      </c>
      <c r="AA78" s="2"/>
      <c r="AB78" s="2"/>
      <c r="AC78" s="2"/>
      <c r="AD78" s="2"/>
      <c r="AE78" s="2"/>
      <c r="AF78" s="2"/>
      <c r="AG78" s="2"/>
      <c r="AH78" s="2"/>
      <c r="AI78" s="2"/>
    </row>
    <row r="79" spans="1:35" x14ac:dyDescent="0.3">
      <c r="A79" t="s">
        <v>168</v>
      </c>
      <c r="B79" s="4">
        <v>310300011485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>
        <v>1</v>
      </c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x14ac:dyDescent="0.3">
      <c r="A80" t="s">
        <v>840</v>
      </c>
      <c r="B80" s="4">
        <v>342500011460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>
        <v>1</v>
      </c>
      <c r="AA80" s="2"/>
      <c r="AB80" s="2"/>
      <c r="AC80" s="2"/>
      <c r="AD80" s="2"/>
      <c r="AE80" s="2"/>
      <c r="AF80" s="2"/>
      <c r="AG80" s="2"/>
      <c r="AH80" s="2"/>
      <c r="AI80" s="2"/>
    </row>
    <row r="81" spans="1:35" x14ac:dyDescent="0.3">
      <c r="A81" t="s">
        <v>830</v>
      </c>
      <c r="B81" s="4">
        <v>342500011263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>
        <v>1</v>
      </c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x14ac:dyDescent="0.3">
      <c r="A82" t="s">
        <v>383</v>
      </c>
      <c r="B82" s="4">
        <v>321000011437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>
        <v>1</v>
      </c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x14ac:dyDescent="0.3">
      <c r="A83" t="s">
        <v>385</v>
      </c>
      <c r="B83" s="4">
        <v>321000011438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>
        <v>1</v>
      </c>
      <c r="AA83" s="2"/>
      <c r="AB83" s="2"/>
      <c r="AC83" s="2"/>
      <c r="AD83" s="2"/>
      <c r="AE83" s="2"/>
      <c r="AF83" s="2"/>
      <c r="AG83" s="2"/>
      <c r="AH83" s="2"/>
      <c r="AI83" s="2"/>
    </row>
    <row r="84" spans="1:35" x14ac:dyDescent="0.3">
      <c r="A84" t="s">
        <v>973</v>
      </c>
      <c r="B84" s="4">
        <v>342800011440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>
        <v>1</v>
      </c>
      <c r="AA84" s="2"/>
      <c r="AB84" s="2"/>
      <c r="AC84" s="2"/>
      <c r="AD84" s="2"/>
      <c r="AE84" s="2"/>
      <c r="AF84" s="2"/>
      <c r="AG84" s="2"/>
      <c r="AH84" s="2"/>
      <c r="AI84" s="2"/>
    </row>
    <row r="85" spans="1:35" x14ac:dyDescent="0.3">
      <c r="A85" t="s">
        <v>664</v>
      </c>
      <c r="B85" s="4">
        <v>332000011490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>
        <v>1</v>
      </c>
      <c r="AA85" s="2"/>
      <c r="AB85" s="2"/>
      <c r="AC85" s="2"/>
      <c r="AD85" s="2"/>
      <c r="AE85" s="2"/>
      <c r="AF85" s="2"/>
      <c r="AG85" s="2"/>
      <c r="AH85" s="2"/>
      <c r="AI85" s="2"/>
    </row>
    <row r="86" spans="1:35" x14ac:dyDescent="0.3">
      <c r="A86" t="s">
        <v>873</v>
      </c>
      <c r="B86" s="4">
        <v>342600011430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>
        <v>1</v>
      </c>
      <c r="AA86" s="2"/>
      <c r="AB86" s="2"/>
      <c r="AC86" s="2"/>
      <c r="AD86" s="2"/>
      <c r="AE86" s="2"/>
      <c r="AF86" s="2"/>
      <c r="AG86" s="2"/>
      <c r="AH86" s="2"/>
      <c r="AI86" s="2"/>
    </row>
    <row r="87" spans="1:35" x14ac:dyDescent="0.3">
      <c r="A87" t="s">
        <v>667</v>
      </c>
      <c r="B87" s="4">
        <v>332000011505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>
        <v>1</v>
      </c>
      <c r="AA87" s="2"/>
      <c r="AB87" s="2"/>
      <c r="AC87" s="2"/>
      <c r="AD87" s="2"/>
      <c r="AE87" s="2"/>
      <c r="AF87" s="2"/>
      <c r="AG87" s="2"/>
      <c r="AH87" s="2"/>
      <c r="AI87" s="2"/>
    </row>
    <row r="88" spans="1:35" x14ac:dyDescent="0.3">
      <c r="A88" t="s">
        <v>201</v>
      </c>
      <c r="B88" s="4">
        <v>310500011499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>
        <v>1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x14ac:dyDescent="0.3">
      <c r="A89" t="s">
        <v>175</v>
      </c>
      <c r="B89" s="4">
        <v>310300011860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>
        <v>1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x14ac:dyDescent="0.3">
      <c r="A90" t="s">
        <v>607</v>
      </c>
      <c r="B90" s="4">
        <v>331900010452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>
        <v>1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 x14ac:dyDescent="0.3">
      <c r="A91" t="s">
        <v>1009</v>
      </c>
      <c r="B91" s="4">
        <v>342900011272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>
        <v>1</v>
      </c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x14ac:dyDescent="0.3">
      <c r="A92" t="s">
        <v>479</v>
      </c>
      <c r="B92" s="4">
        <v>331300011605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>
        <v>1</v>
      </c>
      <c r="AA92" s="2"/>
      <c r="AB92" s="2"/>
      <c r="AC92" s="2"/>
      <c r="AD92" s="2"/>
      <c r="AE92" s="2"/>
      <c r="AF92" s="2"/>
      <c r="AG92" s="2"/>
      <c r="AH92" s="2"/>
      <c r="AI92" s="2"/>
    </row>
    <row r="93" spans="1:35" x14ac:dyDescent="0.3">
      <c r="A93" t="s">
        <v>925</v>
      </c>
      <c r="B93" s="4">
        <v>342700010333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>
        <v>1</v>
      </c>
      <c r="AG93" s="2"/>
      <c r="AH93" s="2"/>
      <c r="AI93" s="2"/>
    </row>
    <row r="94" spans="1:35" x14ac:dyDescent="0.3">
      <c r="A94" t="s">
        <v>795</v>
      </c>
      <c r="B94" s="4">
        <v>342400011485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>
        <v>1</v>
      </c>
      <c r="AA94" s="2"/>
      <c r="AB94" s="2"/>
      <c r="AC94" s="2"/>
      <c r="AD94" s="2"/>
      <c r="AE94" s="2"/>
      <c r="AF94" s="2"/>
      <c r="AG94" s="2"/>
      <c r="AH94" s="2"/>
      <c r="AI94" s="2"/>
    </row>
    <row r="95" spans="1:35" x14ac:dyDescent="0.3">
      <c r="A95" t="s">
        <v>423</v>
      </c>
      <c r="B95" s="4">
        <v>321100011455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>
        <v>1</v>
      </c>
      <c r="AA95" s="2"/>
      <c r="AB95" s="2"/>
      <c r="AC95" s="2"/>
      <c r="AD95" s="2"/>
      <c r="AE95" s="2"/>
      <c r="AF95" s="2"/>
      <c r="AG95" s="2"/>
      <c r="AH95" s="2"/>
      <c r="AI95" s="2"/>
    </row>
    <row r="96" spans="1:35" x14ac:dyDescent="0.3">
      <c r="A96" t="s">
        <v>259</v>
      </c>
      <c r="B96" s="4">
        <v>320700011670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>
        <v>1</v>
      </c>
      <c r="AA96" s="2"/>
      <c r="AB96" s="2"/>
      <c r="AC96" s="2"/>
      <c r="AD96" s="2"/>
      <c r="AE96" s="2"/>
      <c r="AF96" s="2"/>
      <c r="AG96" s="2"/>
      <c r="AH96" s="2"/>
      <c r="AI96" s="2"/>
    </row>
    <row r="97" spans="1:35" x14ac:dyDescent="0.3">
      <c r="A97" t="s">
        <v>62</v>
      </c>
      <c r="B97" s="4">
        <v>310100011292</v>
      </c>
      <c r="C97" s="2"/>
      <c r="D97" s="2"/>
      <c r="E97" s="2"/>
      <c r="F97" s="2"/>
      <c r="G97" s="2"/>
      <c r="H97" s="2"/>
      <c r="I97" s="2"/>
      <c r="J97" s="2"/>
      <c r="K97" s="2">
        <v>1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x14ac:dyDescent="0.3">
      <c r="A98" t="s">
        <v>283</v>
      </c>
      <c r="B98" s="4">
        <v>320800011405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>
        <v>1</v>
      </c>
      <c r="AA98" s="2"/>
      <c r="AB98" s="2"/>
      <c r="AC98" s="2"/>
      <c r="AD98" s="2"/>
      <c r="AE98" s="2"/>
      <c r="AF98" s="2"/>
      <c r="AG98" s="2"/>
      <c r="AH98" s="2"/>
      <c r="AI98" s="2"/>
    </row>
    <row r="99" spans="1:35" x14ac:dyDescent="0.3">
      <c r="A99" t="s">
        <v>191</v>
      </c>
      <c r="B99" s="4">
        <v>310400011680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>
        <v>1</v>
      </c>
      <c r="AA99" s="2"/>
      <c r="AB99" s="2"/>
      <c r="AC99" s="2"/>
      <c r="AD99" s="2"/>
      <c r="AE99" s="2"/>
      <c r="AF99" s="2"/>
      <c r="AG99" s="2"/>
      <c r="AH99" s="2"/>
      <c r="AI99" s="2"/>
    </row>
    <row r="100" spans="1:35" x14ac:dyDescent="0.3">
      <c r="A100" t="s">
        <v>943</v>
      </c>
      <c r="B100" s="4">
        <v>342700011650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>
        <v>1</v>
      </c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x14ac:dyDescent="0.3">
      <c r="A101" t="s">
        <v>799</v>
      </c>
      <c r="B101" s="4">
        <v>342400011550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>
        <v>1</v>
      </c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x14ac:dyDescent="0.3">
      <c r="A102" t="s">
        <v>971</v>
      </c>
      <c r="B102" s="4">
        <v>342800011328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>
        <v>1</v>
      </c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x14ac:dyDescent="0.3">
      <c r="A103" t="s">
        <v>130</v>
      </c>
      <c r="B103" s="4">
        <v>310200011545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>
        <v>1</v>
      </c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x14ac:dyDescent="0.3">
      <c r="A104" t="s">
        <v>105</v>
      </c>
      <c r="B104" s="4">
        <v>310200011400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>
        <v>1</v>
      </c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x14ac:dyDescent="0.3">
      <c r="A105" t="s">
        <v>566</v>
      </c>
      <c r="B105" s="4">
        <v>331700011528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>
        <v>1</v>
      </c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x14ac:dyDescent="0.3">
      <c r="A106" t="s">
        <v>230</v>
      </c>
      <c r="B106" s="4">
        <v>310600011468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>
        <v>1</v>
      </c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x14ac:dyDescent="0.3">
      <c r="A107" t="s">
        <v>111</v>
      </c>
      <c r="B107" s="4">
        <v>310200011420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>
        <v>1</v>
      </c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x14ac:dyDescent="0.3">
      <c r="A108" t="s">
        <v>592</v>
      </c>
      <c r="B108" s="4">
        <v>331800011617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>
        <v>1</v>
      </c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x14ac:dyDescent="0.3">
      <c r="A109" t="s">
        <v>171</v>
      </c>
      <c r="B109" s="4">
        <v>310300011492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>
        <v>1</v>
      </c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x14ac:dyDescent="0.3">
      <c r="A110" t="s">
        <v>227</v>
      </c>
      <c r="B110" s="4">
        <v>310600011463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>
        <v>1</v>
      </c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 x14ac:dyDescent="0.3">
      <c r="A111" t="s">
        <v>380</v>
      </c>
      <c r="B111" s="4">
        <v>321000011433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>
        <v>1</v>
      </c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x14ac:dyDescent="0.3">
      <c r="A112" t="s">
        <v>345</v>
      </c>
      <c r="B112" s="4">
        <v>320900011543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>
        <v>1</v>
      </c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 x14ac:dyDescent="0.3">
      <c r="A113" t="s">
        <v>208</v>
      </c>
      <c r="B113" s="4">
        <v>310500011692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>
        <v>1</v>
      </c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 x14ac:dyDescent="0.3">
      <c r="A114" t="s">
        <v>400</v>
      </c>
      <c r="B114" s="4">
        <v>321000011696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>
        <v>1</v>
      </c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x14ac:dyDescent="0.3">
      <c r="A115" t="s">
        <v>173</v>
      </c>
      <c r="B115" s="4">
        <v>310300011494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>
        <v>1</v>
      </c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x14ac:dyDescent="0.3">
      <c r="A116" t="s">
        <v>502</v>
      </c>
      <c r="B116" s="4">
        <v>331400011478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>
        <v>1</v>
      </c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x14ac:dyDescent="0.3">
      <c r="A117" t="s">
        <v>141</v>
      </c>
      <c r="B117" s="4">
        <v>310200011600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>
        <v>1</v>
      </c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 x14ac:dyDescent="0.3">
      <c r="A118" t="s">
        <v>694</v>
      </c>
      <c r="B118" s="4">
        <v>332100011348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>
        <v>1</v>
      </c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x14ac:dyDescent="0.3">
      <c r="A119" t="s">
        <v>661</v>
      </c>
      <c r="B119" s="4">
        <v>332000011485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>
        <v>1</v>
      </c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x14ac:dyDescent="0.3">
      <c r="A120" t="s">
        <v>976</v>
      </c>
      <c r="B120" s="4">
        <v>342800011505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>
        <v>1</v>
      </c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x14ac:dyDescent="0.3">
      <c r="A121" t="s">
        <v>249</v>
      </c>
      <c r="B121" s="4">
        <v>320700011500</v>
      </c>
      <c r="C121" s="2"/>
      <c r="D121" s="2"/>
      <c r="E121" s="2"/>
      <c r="F121" s="2"/>
      <c r="G121" s="2"/>
      <c r="H121" s="2"/>
      <c r="I121" s="2"/>
      <c r="J121" s="2"/>
      <c r="K121" s="2">
        <v>1</v>
      </c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x14ac:dyDescent="0.3">
      <c r="A122" t="s">
        <v>572</v>
      </c>
      <c r="B122" s="4">
        <v>331700011546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>
        <v>1</v>
      </c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x14ac:dyDescent="0.3">
      <c r="A123" t="s">
        <v>108</v>
      </c>
      <c r="B123" s="4">
        <v>310200011407</v>
      </c>
      <c r="C123" s="2"/>
      <c r="D123" s="2"/>
      <c r="E123" s="2"/>
      <c r="F123" s="2"/>
      <c r="G123" s="2"/>
      <c r="H123" s="2"/>
      <c r="I123" s="2"/>
      <c r="J123" s="2"/>
      <c r="K123" s="2">
        <v>1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x14ac:dyDescent="0.3">
      <c r="A124" t="s">
        <v>858</v>
      </c>
      <c r="B124" s="4">
        <v>342600010172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>
        <v>1</v>
      </c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x14ac:dyDescent="0.3">
      <c r="A125" t="s">
        <v>1020</v>
      </c>
      <c r="B125" s="4">
        <v>343000010010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>
        <v>1</v>
      </c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x14ac:dyDescent="0.3">
      <c r="A126" t="s">
        <v>779</v>
      </c>
      <c r="B126" s="4">
        <v>342400010119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>
        <v>1</v>
      </c>
      <c r="AC126" s="2"/>
      <c r="AD126" s="2"/>
      <c r="AE126" s="2"/>
      <c r="AF126" s="2"/>
      <c r="AG126" s="2"/>
      <c r="AH126" s="2"/>
      <c r="AI126" s="2"/>
    </row>
    <row r="127" spans="1:35" x14ac:dyDescent="0.3">
      <c r="A127" t="s">
        <v>784</v>
      </c>
      <c r="B127" s="4">
        <v>342400010125</v>
      </c>
      <c r="C127" s="2"/>
      <c r="D127" s="2">
        <v>1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x14ac:dyDescent="0.3">
      <c r="A128" t="s">
        <v>1027</v>
      </c>
      <c r="B128" s="4">
        <v>343000010141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>
        <v>1</v>
      </c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x14ac:dyDescent="0.3">
      <c r="A129" t="s">
        <v>1030</v>
      </c>
      <c r="B129" s="4">
        <v>343000010145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>
        <v>1</v>
      </c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x14ac:dyDescent="0.3">
      <c r="A130" t="s">
        <v>414</v>
      </c>
      <c r="B130" s="4">
        <v>321100010181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>
        <v>1</v>
      </c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x14ac:dyDescent="0.3">
      <c r="A131" t="s">
        <v>992</v>
      </c>
      <c r="B131" s="4">
        <v>342900010192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>
        <v>1</v>
      </c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x14ac:dyDescent="0.3">
      <c r="A132" t="s">
        <v>1034</v>
      </c>
      <c r="B132" s="4">
        <v>343000010204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>
        <v>1</v>
      </c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x14ac:dyDescent="0.3">
      <c r="A133" t="s">
        <v>583</v>
      </c>
      <c r="B133" s="4">
        <v>331800010211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>
        <v>1</v>
      </c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x14ac:dyDescent="0.3">
      <c r="A134" t="s">
        <v>304</v>
      </c>
      <c r="B134" s="4">
        <v>320900010219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>
        <v>1</v>
      </c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x14ac:dyDescent="0.3">
      <c r="A135" t="s">
        <v>1040</v>
      </c>
      <c r="B135" s="4">
        <v>343000011227</v>
      </c>
      <c r="C135" s="2"/>
      <c r="D135" s="2">
        <v>1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 x14ac:dyDescent="0.3">
      <c r="A136" t="s">
        <v>1037</v>
      </c>
      <c r="B136" s="4">
        <v>343000010230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>
        <v>1</v>
      </c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x14ac:dyDescent="0.3">
      <c r="A137" t="s">
        <v>307</v>
      </c>
      <c r="B137" s="4">
        <v>320900010232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>
        <v>1</v>
      </c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 x14ac:dyDescent="0.3">
      <c r="A138" t="s">
        <v>827</v>
      </c>
      <c r="B138" s="4">
        <v>342500010237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>
        <v>1</v>
      </c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 x14ac:dyDescent="0.3">
      <c r="A139" t="s">
        <v>996</v>
      </c>
      <c r="B139" s="4">
        <v>342900010238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>
        <v>1</v>
      </c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 x14ac:dyDescent="0.3">
      <c r="A140" t="s">
        <v>1058</v>
      </c>
      <c r="B140" s="4">
        <v>353100010024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>
        <v>1</v>
      </c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 x14ac:dyDescent="0.3">
      <c r="A141" t="s">
        <v>816</v>
      </c>
      <c r="B141" s="4">
        <v>342500010025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>
        <v>1</v>
      </c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 x14ac:dyDescent="0.3">
      <c r="A142" t="s">
        <v>1061</v>
      </c>
      <c r="B142" s="4">
        <v>353100010027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>
        <v>1</v>
      </c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35" x14ac:dyDescent="0.3">
      <c r="A143" t="s">
        <v>688</v>
      </c>
      <c r="B143" s="4">
        <v>332100010303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>
        <v>1</v>
      </c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 x14ac:dyDescent="0.3">
      <c r="A144" t="s">
        <v>310</v>
      </c>
      <c r="B144" s="4">
        <v>320900010303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>
        <v>1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x14ac:dyDescent="0.3">
      <c r="A145" t="s">
        <v>488</v>
      </c>
      <c r="B145" s="4">
        <v>331400010318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>
        <v>1</v>
      </c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x14ac:dyDescent="0.3">
      <c r="A146" t="s">
        <v>318</v>
      </c>
      <c r="B146" s="4">
        <v>320900010339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>
        <v>1</v>
      </c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x14ac:dyDescent="0.3">
      <c r="A147" t="s">
        <v>1064</v>
      </c>
      <c r="B147" s="4">
        <v>353100010034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>
        <v>1</v>
      </c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x14ac:dyDescent="0.3">
      <c r="A148" t="s">
        <v>767</v>
      </c>
      <c r="B148" s="4">
        <v>342400010005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>
        <v>1</v>
      </c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 x14ac:dyDescent="0.3">
      <c r="A149" t="s">
        <v>775</v>
      </c>
      <c r="B149" s="4">
        <v>342400010061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>
        <v>1</v>
      </c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 x14ac:dyDescent="0.3">
      <c r="A150" t="s">
        <v>1067</v>
      </c>
      <c r="B150" s="4">
        <v>353100010061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>
        <v>1</v>
      </c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5" x14ac:dyDescent="0.3">
      <c r="A151" t="s">
        <v>1054</v>
      </c>
      <c r="B151" s="4">
        <v>353100010007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>
        <v>1</v>
      </c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5" x14ac:dyDescent="0.3">
      <c r="A152" t="s">
        <v>1073</v>
      </c>
      <c r="B152" s="4">
        <v>353100010072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>
        <v>1</v>
      </c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5" x14ac:dyDescent="0.3">
      <c r="A153" t="s">
        <v>1076</v>
      </c>
      <c r="B153" s="4">
        <v>353100010075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>
        <v>1</v>
      </c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5" x14ac:dyDescent="0.3">
      <c r="A154" t="s">
        <v>673</v>
      </c>
      <c r="B154" s="4">
        <v>332100010098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>
        <v>1</v>
      </c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5" x14ac:dyDescent="0.3">
      <c r="A155" t="s">
        <v>124</v>
      </c>
      <c r="B155" s="4">
        <v>310200011529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>
        <v>1</v>
      </c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 x14ac:dyDescent="0.3">
      <c r="A156" t="s">
        <v>738</v>
      </c>
      <c r="B156" s="4">
        <v>332200011425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>
        <v>1</v>
      </c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5" x14ac:dyDescent="0.3">
      <c r="A157" t="s">
        <v>365</v>
      </c>
      <c r="B157" s="4">
        <v>321000010118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>
        <v>1</v>
      </c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5" x14ac:dyDescent="0.3">
      <c r="A158" t="s">
        <v>263</v>
      </c>
      <c r="B158" s="4">
        <v>320800010125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>
        <v>1</v>
      </c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5" x14ac:dyDescent="0.3">
      <c r="A159" t="s">
        <v>408</v>
      </c>
      <c r="B159" s="4">
        <v>321100010127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>
        <v>1</v>
      </c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 x14ac:dyDescent="0.3">
      <c r="A160" t="s">
        <v>714</v>
      </c>
      <c r="B160" s="4">
        <v>332200010014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>
        <v>1</v>
      </c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1:35" x14ac:dyDescent="0.3">
      <c r="A161" t="s">
        <v>953</v>
      </c>
      <c r="B161" s="4">
        <v>342800010157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>
        <v>1</v>
      </c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1:35" x14ac:dyDescent="0.3">
      <c r="A162" t="s">
        <v>820</v>
      </c>
      <c r="B162" s="4">
        <v>342500010185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>
        <v>1</v>
      </c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1:35" x14ac:dyDescent="0.3">
      <c r="A163" t="s">
        <v>957</v>
      </c>
      <c r="B163" s="4">
        <v>342800010190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>
        <v>1</v>
      </c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1:35" x14ac:dyDescent="0.3">
      <c r="A164" t="s">
        <v>823</v>
      </c>
      <c r="B164" s="4">
        <v>342500010194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>
        <v>1</v>
      </c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1:35" x14ac:dyDescent="0.3">
      <c r="A165" t="s">
        <v>640</v>
      </c>
      <c r="B165" s="4">
        <v>332000010201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>
        <v>1</v>
      </c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1:35" x14ac:dyDescent="0.3">
      <c r="A166" t="s">
        <v>905</v>
      </c>
      <c r="B166" s="4">
        <v>342700010202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>
        <v>1</v>
      </c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1:35" x14ac:dyDescent="0.3">
      <c r="A167" t="s">
        <v>912</v>
      </c>
      <c r="B167" s="4">
        <v>342700010210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>
        <v>1</v>
      </c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1:35" x14ac:dyDescent="0.3">
      <c r="A168" t="s">
        <v>867</v>
      </c>
      <c r="B168" s="4">
        <v>342600010216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>
        <v>1</v>
      </c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1:35" x14ac:dyDescent="0.3">
      <c r="A169" t="s">
        <v>961</v>
      </c>
      <c r="B169" s="4">
        <v>342800010217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>
        <v>1</v>
      </c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1:35" x14ac:dyDescent="0.3">
      <c r="A170" t="s">
        <v>601</v>
      </c>
      <c r="B170" s="4">
        <v>331900010218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>
        <v>1</v>
      </c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1:35" x14ac:dyDescent="0.3">
      <c r="A171" t="s">
        <v>643</v>
      </c>
      <c r="B171" s="4">
        <v>332000010220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>
        <v>1</v>
      </c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1:35" x14ac:dyDescent="0.3">
      <c r="A172" t="s">
        <v>646</v>
      </c>
      <c r="B172" s="4">
        <v>332000010223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>
        <v>1</v>
      </c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1:35" x14ac:dyDescent="0.3">
      <c r="A173" t="s">
        <v>915</v>
      </c>
      <c r="B173" s="4">
        <v>342700010226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>
        <v>1</v>
      </c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1:35" x14ac:dyDescent="0.3">
      <c r="A174" t="s">
        <v>649</v>
      </c>
      <c r="B174" s="4">
        <v>332000010227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>
        <v>1</v>
      </c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1:35" x14ac:dyDescent="0.3">
      <c r="A175" t="s">
        <v>726</v>
      </c>
      <c r="B175" s="4">
        <v>332200010234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>
        <v>1</v>
      </c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1:35" x14ac:dyDescent="0.3">
      <c r="A176" t="s">
        <v>655</v>
      </c>
      <c r="B176" s="4">
        <v>332000010259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>
        <v>1</v>
      </c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1:35" x14ac:dyDescent="0.3">
      <c r="A177" t="s">
        <v>732</v>
      </c>
      <c r="B177" s="4">
        <v>332200010278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>
        <v>1</v>
      </c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 x14ac:dyDescent="0.3">
      <c r="A178" t="s">
        <v>604</v>
      </c>
      <c r="B178" s="4">
        <v>331900010292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>
        <v>1</v>
      </c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 x14ac:dyDescent="0.3">
      <c r="A179" t="s">
        <v>759</v>
      </c>
      <c r="B179" s="4">
        <v>333200010383</v>
      </c>
      <c r="C179" s="2"/>
      <c r="D179" s="2"/>
      <c r="E179" s="2">
        <v>1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 x14ac:dyDescent="0.3">
      <c r="A180" t="s">
        <v>152</v>
      </c>
      <c r="B180" s="4">
        <v>310300010054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>
        <v>1</v>
      </c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 x14ac:dyDescent="0.3">
      <c r="A181" t="s">
        <v>624</v>
      </c>
      <c r="B181" s="4">
        <v>332000010062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>
        <v>1</v>
      </c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 x14ac:dyDescent="0.3">
      <c r="A182" t="s">
        <v>850</v>
      </c>
      <c r="B182" s="4">
        <v>342600010067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>
        <v>1</v>
      </c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 x14ac:dyDescent="0.3">
      <c r="A183" t="s">
        <v>854</v>
      </c>
      <c r="B183" s="4">
        <v>342600010074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>
        <v>1</v>
      </c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 x14ac:dyDescent="0.3">
      <c r="A184" t="s">
        <v>717</v>
      </c>
      <c r="B184" s="4">
        <v>332200010078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>
        <v>1</v>
      </c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 x14ac:dyDescent="0.3">
      <c r="A185" t="s">
        <v>947</v>
      </c>
      <c r="B185" s="4">
        <v>342800010008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>
        <v>1</v>
      </c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 x14ac:dyDescent="0.3">
      <c r="A186" t="s">
        <v>358</v>
      </c>
      <c r="B186" s="4">
        <v>321000010080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>
        <v>1</v>
      </c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 x14ac:dyDescent="0.3">
      <c r="A187" t="s">
        <v>517</v>
      </c>
      <c r="B187" s="4">
        <v>331500010088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>
        <v>1</v>
      </c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 x14ac:dyDescent="0.3">
      <c r="A188" t="s">
        <v>429</v>
      </c>
      <c r="B188" s="4">
        <v>321200010098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>
        <v>1</v>
      </c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 x14ac:dyDescent="0.3">
      <c r="A189" t="s">
        <v>940</v>
      </c>
      <c r="B189" s="4">
        <v>342700011480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>
        <v>1</v>
      </c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 x14ac:dyDescent="0.3">
      <c r="A190" t="s">
        <v>837</v>
      </c>
      <c r="B190" s="4">
        <v>342500011425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>
        <v>1</v>
      </c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x14ac:dyDescent="0.3">
      <c r="A191" t="s">
        <v>705</v>
      </c>
      <c r="B191" s="4">
        <v>332100011540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>
        <v>1</v>
      </c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x14ac:dyDescent="0.3">
      <c r="A192" t="s">
        <v>494</v>
      </c>
      <c r="B192" s="4">
        <v>331400011071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>
        <v>1</v>
      </c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 x14ac:dyDescent="0.3">
      <c r="A193" t="s">
        <v>700</v>
      </c>
      <c r="B193" s="4">
        <v>332100011468</v>
      </c>
      <c r="C193" s="2"/>
      <c r="D193" s="2"/>
      <c r="E193" s="2"/>
      <c r="F193" s="2"/>
      <c r="G193" s="2"/>
      <c r="H193" s="2"/>
      <c r="I193" s="2"/>
      <c r="J193" s="2"/>
      <c r="K193" s="2">
        <v>1</v>
      </c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1:35" x14ac:dyDescent="0.3">
      <c r="A194" t="s">
        <v>377</v>
      </c>
      <c r="B194" s="4">
        <v>321000011268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>
        <v>1</v>
      </c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 x14ac:dyDescent="0.3">
      <c r="A195" t="s">
        <v>333</v>
      </c>
      <c r="B195" s="4">
        <v>320900011276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>
        <v>1</v>
      </c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 x14ac:dyDescent="0.3">
      <c r="A196" t="s">
        <v>741</v>
      </c>
      <c r="B196" s="4">
        <v>332200011535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>
        <v>1</v>
      </c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 x14ac:dyDescent="0.3">
      <c r="A197" t="s">
        <v>133</v>
      </c>
      <c r="B197" s="4">
        <v>310200011550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>
        <v>1</v>
      </c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 x14ac:dyDescent="0.3">
      <c r="A198" t="s">
        <v>708</v>
      </c>
      <c r="B198" s="4">
        <v>332100011559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>
        <v>1</v>
      </c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 x14ac:dyDescent="0.3">
      <c r="A199" t="s">
        <v>147</v>
      </c>
      <c r="B199" s="4">
        <v>310200011655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>
        <v>1</v>
      </c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 x14ac:dyDescent="0.3">
      <c r="A200" t="s">
        <v>1050</v>
      </c>
      <c r="B200" s="4">
        <v>343000011450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>
        <v>1</v>
      </c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 x14ac:dyDescent="0.3">
      <c r="A201" t="s">
        <v>65</v>
      </c>
      <c r="B201" s="4">
        <v>310100011515</v>
      </c>
      <c r="C201" s="2">
        <v>1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 x14ac:dyDescent="0.3">
      <c r="A202" t="s">
        <v>507</v>
      </c>
      <c r="B202" s="4">
        <v>331400011586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>
        <v>1</v>
      </c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 x14ac:dyDescent="0.3">
      <c r="A203" t="s">
        <v>127</v>
      </c>
      <c r="B203" s="4">
        <v>310200011542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>
        <v>1</v>
      </c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 x14ac:dyDescent="0.3">
      <c r="A204" t="s">
        <v>100</v>
      </c>
      <c r="B204" s="4">
        <v>310200011392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>
        <v>1</v>
      </c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 x14ac:dyDescent="0.3">
      <c r="A205" t="s">
        <v>136</v>
      </c>
      <c r="B205" s="4">
        <v>310200011575</v>
      </c>
      <c r="C205" s="2">
        <v>1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 x14ac:dyDescent="0.3">
      <c r="A206" t="s">
        <v>118</v>
      </c>
      <c r="B206" s="4">
        <v>310200011439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>
        <v>1</v>
      </c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 x14ac:dyDescent="0.3">
      <c r="A207" t="s">
        <v>396</v>
      </c>
      <c r="B207" s="4">
        <v>321000011477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>
        <v>1</v>
      </c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 x14ac:dyDescent="0.3">
      <c r="A208" t="s">
        <v>685</v>
      </c>
      <c r="B208" s="4">
        <v>332100010239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>
        <v>1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 x14ac:dyDescent="0.3">
      <c r="A209" t="s">
        <v>1070</v>
      </c>
      <c r="B209" s="4">
        <v>353100010063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>
        <v>1</v>
      </c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1:35" x14ac:dyDescent="0.3">
      <c r="A210" t="s">
        <v>877</v>
      </c>
      <c r="B210" s="4">
        <v>342600011435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>
        <v>1</v>
      </c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 x14ac:dyDescent="0.3">
      <c r="A211" t="s">
        <v>806</v>
      </c>
      <c r="B211" s="4">
        <v>342400011585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>
        <v>1</v>
      </c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 x14ac:dyDescent="0.3">
      <c r="A212" t="s">
        <v>523</v>
      </c>
      <c r="B212" s="4">
        <v>331500010447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>
        <v>1</v>
      </c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 x14ac:dyDescent="0.3">
      <c r="A213" t="s">
        <v>1015</v>
      </c>
      <c r="B213" s="4">
        <v>342900011492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>
        <v>1</v>
      </c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 x14ac:dyDescent="0.3">
      <c r="A214" t="s">
        <v>576</v>
      </c>
      <c r="B214" s="4">
        <v>331700011590</v>
      </c>
      <c r="C214" s="2"/>
      <c r="D214" s="2"/>
      <c r="E214" s="2"/>
      <c r="F214" s="2"/>
      <c r="G214" s="2"/>
      <c r="H214" s="2"/>
      <c r="I214" s="2"/>
      <c r="J214" s="2"/>
      <c r="K214" s="2">
        <v>1</v>
      </c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 x14ac:dyDescent="0.3">
      <c r="A215" t="s">
        <v>964</v>
      </c>
      <c r="B215" s="4">
        <v>342800011167</v>
      </c>
      <c r="C215" s="2"/>
      <c r="D215" s="2"/>
      <c r="E215" s="2"/>
      <c r="F215" s="2"/>
      <c r="G215" s="2"/>
      <c r="H215" s="2"/>
      <c r="I215" s="2">
        <v>1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 x14ac:dyDescent="0.3">
      <c r="A216" t="s">
        <v>1084</v>
      </c>
      <c r="B216" s="4">
        <v>353100011080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>
        <v>1</v>
      </c>
      <c r="AB216" s="2"/>
      <c r="AC216" s="2"/>
      <c r="AD216" s="2"/>
      <c r="AE216" s="2"/>
      <c r="AF216" s="2"/>
      <c r="AG216" s="2"/>
      <c r="AH216" s="2"/>
      <c r="AI216" s="2"/>
    </row>
    <row r="217" spans="1:35" x14ac:dyDescent="0.3">
      <c r="A217" t="s">
        <v>735</v>
      </c>
      <c r="B217" s="4">
        <v>332200011405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>
        <v>1</v>
      </c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 x14ac:dyDescent="0.3">
      <c r="A218" t="s">
        <v>541</v>
      </c>
      <c r="B218" s="4">
        <v>331500011684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>
        <v>1</v>
      </c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 x14ac:dyDescent="0.3">
      <c r="A219" t="s">
        <v>748</v>
      </c>
      <c r="B219" s="4">
        <v>332300010671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>
        <v>1</v>
      </c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 x14ac:dyDescent="0.3">
      <c r="A220" t="s">
        <v>272</v>
      </c>
      <c r="B220" s="4">
        <v>320800010467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>
        <v>1</v>
      </c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1:35" x14ac:dyDescent="0.3">
      <c r="A221" t="s">
        <v>195</v>
      </c>
      <c r="B221" s="4">
        <v>310500011304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>
        <v>1</v>
      </c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35" x14ac:dyDescent="0.3">
      <c r="A222" t="s">
        <v>441</v>
      </c>
      <c r="B222" s="4">
        <v>321200010242</v>
      </c>
      <c r="C222" s="2"/>
      <c r="D222" s="2"/>
      <c r="E222" s="2"/>
      <c r="F222" s="2"/>
      <c r="G222" s="2"/>
      <c r="H222" s="2"/>
      <c r="I222" s="2"/>
      <c r="J222" s="2"/>
      <c r="K222" s="2"/>
      <c r="L222" s="2">
        <v>1</v>
      </c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 x14ac:dyDescent="0.3">
      <c r="A223" t="s">
        <v>454</v>
      </c>
      <c r="B223" s="4">
        <v>331300010113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>
        <v>1</v>
      </c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 x14ac:dyDescent="0.3">
      <c r="A224" t="s">
        <v>432</v>
      </c>
      <c r="B224" s="4">
        <v>321200010129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>
        <v>1</v>
      </c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 x14ac:dyDescent="0.3">
      <c r="A225" t="s">
        <v>86</v>
      </c>
      <c r="B225" s="4">
        <v>310200010131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>
        <v>1</v>
      </c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 x14ac:dyDescent="0.3">
      <c r="A226" t="s">
        <v>901</v>
      </c>
      <c r="B226" s="4">
        <v>342700010137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>
        <v>1</v>
      </c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 x14ac:dyDescent="0.3">
      <c r="A227" t="s">
        <v>156</v>
      </c>
      <c r="B227" s="4">
        <v>310300010245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>
        <v>1</v>
      </c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 x14ac:dyDescent="0.3">
      <c r="A228" t="s">
        <v>557</v>
      </c>
      <c r="B228" s="4">
        <v>331700010246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>
        <v>1</v>
      </c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 x14ac:dyDescent="0.3">
      <c r="A229" t="s">
        <v>266</v>
      </c>
      <c r="B229" s="4">
        <v>320800010302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>
        <v>1</v>
      </c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 x14ac:dyDescent="0.3">
      <c r="A230" t="s">
        <v>215</v>
      </c>
      <c r="B230" s="4">
        <v>310600010324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>
        <v>1</v>
      </c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1:35" x14ac:dyDescent="0.3">
      <c r="A231" t="s">
        <v>514</v>
      </c>
      <c r="B231" s="4">
        <v>331500010051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>
        <v>1</v>
      </c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1:35" x14ac:dyDescent="0.3">
      <c r="A232" t="s">
        <v>551</v>
      </c>
      <c r="B232" s="4">
        <v>331700010061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>
        <v>1</v>
      </c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 x14ac:dyDescent="0.3">
      <c r="A233" t="s">
        <v>614</v>
      </c>
      <c r="B233" s="4">
        <v>331900011583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>
        <v>1</v>
      </c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 x14ac:dyDescent="0.3">
      <c r="A234" t="s">
        <v>115</v>
      </c>
      <c r="B234" s="4">
        <v>310200011432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>
        <v>1</v>
      </c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1:35" x14ac:dyDescent="0.3">
      <c r="A235" t="s">
        <v>121</v>
      </c>
      <c r="B235" s="4">
        <v>310200011520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>
        <v>1</v>
      </c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 x14ac:dyDescent="0.3">
      <c r="A236" t="s">
        <v>1088</v>
      </c>
      <c r="B236" s="4">
        <v>353100011440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>
        <v>1</v>
      </c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 x14ac:dyDescent="0.3">
      <c r="A237" t="s">
        <v>368</v>
      </c>
      <c r="B237" s="4">
        <v>321000010244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>
        <v>1</v>
      </c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 x14ac:dyDescent="0.3">
      <c r="A238" t="s">
        <v>658</v>
      </c>
      <c r="B238" s="4">
        <v>332000011445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>
        <v>1</v>
      </c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 x14ac:dyDescent="0.3">
      <c r="A239" t="s">
        <v>520</v>
      </c>
      <c r="B239" s="4">
        <v>331500010443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>
        <v>1</v>
      </c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 x14ac:dyDescent="0.3">
      <c r="A240" t="s">
        <v>792</v>
      </c>
      <c r="B240" s="4">
        <v>342400011455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>
        <v>1</v>
      </c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 x14ac:dyDescent="0.3">
      <c r="A241" t="s">
        <v>89</v>
      </c>
      <c r="B241" s="4">
        <v>310200010312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>
        <v>1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 x14ac:dyDescent="0.3">
      <c r="A242" t="s">
        <v>92</v>
      </c>
      <c r="B242" s="4">
        <v>310200010414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>
        <v>1</v>
      </c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 x14ac:dyDescent="0.3">
      <c r="A243" t="s">
        <v>277</v>
      </c>
      <c r="B243" s="4">
        <v>320800011305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>
        <v>1</v>
      </c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 x14ac:dyDescent="0.3">
      <c r="A244" t="s">
        <v>447</v>
      </c>
      <c r="B244" s="4">
        <v>321200011388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>
        <v>1</v>
      </c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 x14ac:dyDescent="0.3">
      <c r="A245" t="s">
        <v>548</v>
      </c>
      <c r="B245" s="4">
        <v>331700010002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>
        <v>1</v>
      </c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 x14ac:dyDescent="0.3">
      <c r="A246" t="s">
        <v>1007</v>
      </c>
      <c r="B246" s="4">
        <v>342900011259</v>
      </c>
      <c r="C246" s="2"/>
      <c r="D246" s="2"/>
      <c r="E246" s="2"/>
      <c r="F246" s="2"/>
      <c r="G246" s="2"/>
      <c r="H246" s="2"/>
      <c r="I246" s="2"/>
      <c r="J246" s="2"/>
      <c r="K246" s="2">
        <v>1</v>
      </c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 x14ac:dyDescent="0.3">
      <c r="A247" t="s">
        <v>560</v>
      </c>
      <c r="B247" s="4">
        <v>331700011122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>
        <v>1</v>
      </c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 x14ac:dyDescent="0.3">
      <c r="A248" t="s">
        <v>425</v>
      </c>
      <c r="B248" s="4">
        <v>321100011542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>
        <v>1</v>
      </c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 x14ac:dyDescent="0.3">
      <c r="A249" t="s">
        <v>1091</v>
      </c>
      <c r="B249" s="4">
        <v>353100011445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>
        <v>1</v>
      </c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 x14ac:dyDescent="0.3">
      <c r="A250" t="s">
        <v>497</v>
      </c>
      <c r="B250" s="4">
        <v>331400011474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>
        <v>1</v>
      </c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 x14ac:dyDescent="0.3">
      <c r="A251" t="s">
        <v>894</v>
      </c>
      <c r="B251" s="4">
        <v>342700010105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>
        <v>1</v>
      </c>
      <c r="AG251" s="2"/>
      <c r="AH251" s="2"/>
      <c r="AI251" s="2"/>
    </row>
    <row r="252" spans="1:35" x14ac:dyDescent="0.3">
      <c r="A252" t="s">
        <v>720</v>
      </c>
      <c r="B252" s="4">
        <v>332200010109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>
        <v>1</v>
      </c>
      <c r="AF252" s="2"/>
      <c r="AG252" s="2"/>
      <c r="AH252" s="2"/>
      <c r="AI252" s="2"/>
    </row>
    <row r="253" spans="1:35" x14ac:dyDescent="0.3">
      <c r="A253" t="s">
        <v>1023</v>
      </c>
      <c r="B253" s="4">
        <v>343000010122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>
        <v>1</v>
      </c>
      <c r="AH253" s="2"/>
      <c r="AI253" s="2"/>
    </row>
    <row r="254" spans="1:35" x14ac:dyDescent="0.3">
      <c r="A254" t="s">
        <v>897</v>
      </c>
      <c r="B254" s="4">
        <v>342700010124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>
        <v>1</v>
      </c>
      <c r="AF254" s="2"/>
      <c r="AG254" s="2"/>
      <c r="AH254" s="2"/>
      <c r="AI254" s="2"/>
    </row>
    <row r="255" spans="1:35" x14ac:dyDescent="0.3">
      <c r="A255" t="s">
        <v>82</v>
      </c>
      <c r="B255" s="4">
        <v>310200010126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>
        <v>1</v>
      </c>
      <c r="AG255" s="2"/>
      <c r="AH255" s="2"/>
      <c r="AI255" s="2"/>
    </row>
    <row r="256" spans="1:35" x14ac:dyDescent="0.3">
      <c r="A256" t="s">
        <v>789</v>
      </c>
      <c r="B256" s="4">
        <v>342400010128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>
        <v>1</v>
      </c>
      <c r="AF256" s="2"/>
      <c r="AG256" s="2"/>
      <c r="AH256" s="2"/>
      <c r="AI256" s="2"/>
    </row>
    <row r="257" spans="1:35" x14ac:dyDescent="0.3">
      <c r="A257" t="s">
        <v>630</v>
      </c>
      <c r="B257" s="4">
        <v>332000010163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>
        <v>1</v>
      </c>
      <c r="AE257" s="2"/>
      <c r="AF257" s="2"/>
      <c r="AG257" s="2"/>
      <c r="AH257" s="2"/>
      <c r="AI257" s="2"/>
    </row>
    <row r="258" spans="1:35" x14ac:dyDescent="0.3">
      <c r="A258" t="s">
        <v>182</v>
      </c>
      <c r="B258" s="4">
        <v>310400010171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>
        <v>1</v>
      </c>
      <c r="AG258" s="2"/>
      <c r="AH258" s="2"/>
      <c r="AI258" s="2"/>
    </row>
    <row r="259" spans="1:35" x14ac:dyDescent="0.3">
      <c r="A259" t="s">
        <v>411</v>
      </c>
      <c r="B259" s="4">
        <v>321100010175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>
        <v>1</v>
      </c>
      <c r="AD259" s="2"/>
      <c r="AE259" s="2"/>
      <c r="AF259" s="2"/>
      <c r="AG259" s="2"/>
      <c r="AH259" s="2"/>
      <c r="AI259" s="2"/>
    </row>
    <row r="260" spans="1:35" x14ac:dyDescent="0.3">
      <c r="A260" t="s">
        <v>53</v>
      </c>
      <c r="B260" s="4">
        <v>310100010184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>
        <v>1</v>
      </c>
      <c r="AH260" s="2"/>
      <c r="AI260" s="2"/>
    </row>
    <row r="261" spans="1:35" x14ac:dyDescent="0.3">
      <c r="A261" t="s">
        <v>554</v>
      </c>
      <c r="B261" s="4">
        <v>331700010189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>
        <v>1</v>
      </c>
      <c r="AD261" s="2"/>
      <c r="AE261" s="2"/>
      <c r="AF261" s="2"/>
      <c r="AG261" s="2"/>
      <c r="AH261" s="2"/>
      <c r="AI261" s="2"/>
    </row>
    <row r="262" spans="1:35" x14ac:dyDescent="0.3">
      <c r="A262" t="s">
        <v>637</v>
      </c>
      <c r="B262" s="4">
        <v>332000010192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>
        <v>1</v>
      </c>
      <c r="AH262" s="2"/>
      <c r="AI262" s="2"/>
    </row>
    <row r="263" spans="1:35" x14ac:dyDescent="0.3">
      <c r="A263" t="s">
        <v>723</v>
      </c>
      <c r="B263" s="4">
        <v>332200010206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>
        <v>1</v>
      </c>
      <c r="AG263" s="2"/>
      <c r="AH263" s="2"/>
      <c r="AI263" s="2"/>
    </row>
    <row r="264" spans="1:35" x14ac:dyDescent="0.3">
      <c r="A264" t="s">
        <v>908</v>
      </c>
      <c r="B264" s="4">
        <v>342700010207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>
        <v>1</v>
      </c>
      <c r="AH264" s="2"/>
      <c r="AI264" s="2"/>
    </row>
    <row r="265" spans="1:35" x14ac:dyDescent="0.3">
      <c r="A265" t="s">
        <v>435</v>
      </c>
      <c r="B265" s="4">
        <v>321200010211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>
        <v>1</v>
      </c>
      <c r="AI265" s="2"/>
    </row>
    <row r="266" spans="1:35" x14ac:dyDescent="0.3">
      <c r="A266" t="s">
        <v>438</v>
      </c>
      <c r="B266" s="4">
        <v>321200010214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>
        <v>1</v>
      </c>
      <c r="AI266" s="2"/>
    </row>
    <row r="267" spans="1:35" x14ac:dyDescent="0.3">
      <c r="A267" t="s">
        <v>679</v>
      </c>
      <c r="B267" s="4">
        <v>332100010226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>
        <v>1</v>
      </c>
      <c r="AI267" s="2"/>
    </row>
    <row r="268" spans="1:35" x14ac:dyDescent="0.3">
      <c r="A268" t="s">
        <v>652</v>
      </c>
      <c r="B268" s="4">
        <v>332000010229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>
        <v>1</v>
      </c>
      <c r="AG268" s="2"/>
      <c r="AH268" s="2"/>
      <c r="AI268" s="2"/>
    </row>
    <row r="269" spans="1:35" x14ac:dyDescent="0.3">
      <c r="A269" t="s">
        <v>918</v>
      </c>
      <c r="B269" s="4">
        <v>342700010232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>
        <v>1</v>
      </c>
      <c r="AE269" s="2"/>
      <c r="AF269" s="2"/>
      <c r="AG269" s="2"/>
      <c r="AH269" s="2"/>
      <c r="AI269" s="2"/>
    </row>
    <row r="270" spans="1:35" x14ac:dyDescent="0.3">
      <c r="A270" t="s">
        <v>682</v>
      </c>
      <c r="B270" s="4">
        <v>332100010238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>
        <v>1</v>
      </c>
      <c r="AI270" s="2"/>
    </row>
    <row r="271" spans="1:35" x14ac:dyDescent="0.3">
      <c r="A271" t="s">
        <v>461</v>
      </c>
      <c r="B271" s="4">
        <v>331300010282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>
        <v>1</v>
      </c>
      <c r="AI271" s="2"/>
    </row>
    <row r="272" spans="1:35" x14ac:dyDescent="0.3">
      <c r="A272" t="s">
        <v>352</v>
      </c>
      <c r="B272" s="4">
        <v>321000010037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>
        <v>1</v>
      </c>
      <c r="AF272" s="2"/>
      <c r="AG272" s="2"/>
      <c r="AH272" s="2"/>
      <c r="AI272" s="2"/>
    </row>
    <row r="273" spans="1:35" x14ac:dyDescent="0.3">
      <c r="A273" t="s">
        <v>890</v>
      </c>
      <c r="B273" s="4">
        <v>342700010043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>
        <v>1</v>
      </c>
      <c r="AI273" s="2"/>
    </row>
    <row r="274" spans="1:35" x14ac:dyDescent="0.3">
      <c r="A274" t="s">
        <v>771</v>
      </c>
      <c r="B274" s="4">
        <v>342400010049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>
        <v>1</v>
      </c>
      <c r="AD274" s="2"/>
      <c r="AE274" s="2"/>
      <c r="AF274" s="2"/>
      <c r="AG274" s="2"/>
      <c r="AH274" s="2"/>
      <c r="AI274" s="2"/>
    </row>
    <row r="275" spans="1:35" x14ac:dyDescent="0.3">
      <c r="A275" t="s">
        <v>404</v>
      </c>
      <c r="B275" s="4">
        <v>321100010089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>
        <v>1</v>
      </c>
      <c r="AI275" s="2"/>
    </row>
    <row r="276" spans="1:35" x14ac:dyDescent="0.3">
      <c r="A276" t="s">
        <v>362</v>
      </c>
      <c r="B276" s="4">
        <v>321000010095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>
        <v>1</v>
      </c>
      <c r="AG276" s="2"/>
      <c r="AH276" s="2"/>
      <c r="AI276" s="2"/>
    </row>
    <row r="277" spans="1:35" x14ac:dyDescent="0.3">
      <c r="A277" t="s">
        <v>676</v>
      </c>
      <c r="B277" s="4">
        <v>332100010099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>
        <v>1</v>
      </c>
      <c r="AI277" s="2"/>
    </row>
    <row r="278" spans="1:35" x14ac:dyDescent="0.3">
      <c r="A278" t="s">
        <v>627</v>
      </c>
      <c r="B278" s="4">
        <v>332000010104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>
        <v>1</v>
      </c>
      <c r="AD278" s="2"/>
      <c r="AE278" s="2"/>
      <c r="AF278" s="2"/>
      <c r="AG278" s="2"/>
      <c r="AH278" s="2"/>
      <c r="AI278" s="2"/>
    </row>
    <row r="279" spans="1:35" x14ac:dyDescent="0.3">
      <c r="A279" t="s">
        <v>745</v>
      </c>
      <c r="B279" s="4">
        <v>332300010137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>
        <v>1</v>
      </c>
      <c r="AH279" s="2"/>
      <c r="AI279" s="2"/>
    </row>
    <row r="280" spans="1:35" x14ac:dyDescent="0.3">
      <c r="A280" t="s">
        <v>862</v>
      </c>
      <c r="B280" s="4">
        <v>342600010178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>
        <v>1</v>
      </c>
    </row>
    <row r="281" spans="1:35" x14ac:dyDescent="0.3">
      <c r="A281" t="s">
        <v>212</v>
      </c>
      <c r="B281" s="4">
        <v>310600010187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>
        <v>1</v>
      </c>
      <c r="AD281" s="2"/>
      <c r="AE281" s="2"/>
      <c r="AF281" s="2"/>
      <c r="AG281" s="2"/>
      <c r="AH281" s="2"/>
      <c r="AI281" s="2"/>
    </row>
    <row r="282" spans="1:35" x14ac:dyDescent="0.3">
      <c r="A282" t="s">
        <v>301</v>
      </c>
      <c r="B282" s="4">
        <v>320900010218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>
        <v>1</v>
      </c>
      <c r="AD282" s="2"/>
      <c r="AE282" s="2"/>
      <c r="AF282" s="2"/>
      <c r="AG282" s="2"/>
      <c r="AH282" s="2"/>
      <c r="AI282" s="2"/>
    </row>
    <row r="283" spans="1:35" x14ac:dyDescent="0.3">
      <c r="A283" t="s">
        <v>1000</v>
      </c>
      <c r="B283" s="4">
        <v>342900010268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>
        <v>1</v>
      </c>
      <c r="AF283" s="2"/>
      <c r="AG283" s="2"/>
      <c r="AH283" s="2"/>
      <c r="AI283" s="2"/>
    </row>
    <row r="284" spans="1:35" x14ac:dyDescent="0.3">
      <c r="A284" t="s">
        <v>988</v>
      </c>
      <c r="B284" s="4">
        <v>342900010138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>
        <v>1</v>
      </c>
      <c r="AG284" s="2"/>
      <c r="AH284" s="2"/>
      <c r="AI284" s="2"/>
    </row>
    <row r="285" spans="1:35" x14ac:dyDescent="0.3">
      <c r="A285" t="s">
        <v>417</v>
      </c>
      <c r="B285" s="4">
        <v>321100010194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>
        <v>1</v>
      </c>
      <c r="AF285" s="2"/>
      <c r="AG285" s="2"/>
      <c r="AH285" s="2"/>
      <c r="AI285" s="2"/>
    </row>
    <row r="286" spans="1:35" x14ac:dyDescent="0.3">
      <c r="A286" t="s">
        <v>236</v>
      </c>
      <c r="B286" s="4">
        <v>320700010029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>
        <v>1</v>
      </c>
      <c r="AH286" s="2"/>
      <c r="AI286" s="2"/>
    </row>
    <row r="287" spans="1:35" x14ac:dyDescent="0.3">
      <c r="A287" t="s">
        <v>297</v>
      </c>
      <c r="B287" s="4">
        <v>320900010004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>
        <v>1</v>
      </c>
      <c r="AF287" s="2"/>
      <c r="AG287" s="2"/>
      <c r="AH287" s="2"/>
      <c r="AI287" s="2"/>
    </row>
    <row r="288" spans="1:35" x14ac:dyDescent="0.3">
      <c r="A288" t="s">
        <v>886</v>
      </c>
      <c r="B288" s="4">
        <v>342700010042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>
        <v>1</v>
      </c>
      <c r="AH288" s="2"/>
      <c r="AI288" s="2"/>
    </row>
    <row r="289" spans="1:35" x14ac:dyDescent="0.3">
      <c r="A289" t="s">
        <v>843</v>
      </c>
      <c r="B289" s="4">
        <v>342500011499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>
        <v>1</v>
      </c>
      <c r="AG289" s="2"/>
      <c r="AH289" s="2"/>
      <c r="AI289" s="2"/>
    </row>
    <row r="290" spans="1:35" x14ac:dyDescent="0.3">
      <c r="A290" t="s">
        <v>968</v>
      </c>
      <c r="B290" s="4">
        <v>342800011310</v>
      </c>
      <c r="C290" s="2"/>
      <c r="D290" s="2"/>
      <c r="E290" s="2"/>
      <c r="F290" s="2"/>
      <c r="G290" s="2"/>
      <c r="H290" s="2"/>
      <c r="I290" s="2"/>
      <c r="J290" s="2"/>
      <c r="K290" s="2">
        <v>1</v>
      </c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 x14ac:dyDescent="0.3">
      <c r="A291" t="s">
        <v>982</v>
      </c>
      <c r="B291" s="4">
        <v>342800011680</v>
      </c>
      <c r="C291" s="2"/>
      <c r="D291" s="2"/>
      <c r="E291" s="2"/>
      <c r="F291" s="2"/>
      <c r="G291" s="2"/>
      <c r="H291" s="2"/>
      <c r="I291" s="2"/>
      <c r="J291" s="2"/>
      <c r="K291" s="2">
        <v>1</v>
      </c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 x14ac:dyDescent="0.3">
      <c r="A292" t="s">
        <v>881</v>
      </c>
      <c r="B292" s="4">
        <v>342600011566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>
        <v>1</v>
      </c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 x14ac:dyDescent="0.3">
      <c r="A293" t="s">
        <v>985</v>
      </c>
      <c r="B293" s="4">
        <v>342800011686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>
        <v>1</v>
      </c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 x14ac:dyDescent="0.3">
      <c r="A294" t="s">
        <v>809</v>
      </c>
      <c r="B294" s="4">
        <v>342400011600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>
        <v>1</v>
      </c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 x14ac:dyDescent="0.3">
      <c r="A295" t="s">
        <v>113</v>
      </c>
      <c r="B295" s="4">
        <v>310200011422</v>
      </c>
      <c r="C295" s="2"/>
      <c r="D295" s="2"/>
      <c r="E295" s="2"/>
      <c r="F295" s="2"/>
      <c r="G295" s="2">
        <v>1</v>
      </c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 x14ac:dyDescent="0.3">
      <c r="A296" t="s">
        <v>691</v>
      </c>
      <c r="B296" s="4">
        <v>332100011344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>
        <v>1</v>
      </c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 x14ac:dyDescent="0.3">
      <c r="A297" t="s">
        <v>139</v>
      </c>
      <c r="B297" s="4">
        <v>310200011580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>
        <v>1</v>
      </c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 x14ac:dyDescent="0.3">
      <c r="A298" t="s">
        <v>936</v>
      </c>
      <c r="B298" s="4">
        <v>342700011475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>
        <v>1</v>
      </c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 x14ac:dyDescent="0.3">
      <c r="A299" t="s">
        <v>802</v>
      </c>
      <c r="B299" s="4">
        <v>342400011560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>
        <v>1</v>
      </c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 x14ac:dyDescent="0.3">
      <c r="A300" t="s">
        <v>928</v>
      </c>
      <c r="B300" s="4">
        <v>342700011308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>
        <v>1</v>
      </c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 x14ac:dyDescent="0.3">
      <c r="A301" t="s">
        <v>921</v>
      </c>
      <c r="B301" s="4">
        <v>342700010323</v>
      </c>
      <c r="C301" s="2"/>
      <c r="D301" s="2"/>
      <c r="E301" s="2"/>
      <c r="F301" s="2"/>
      <c r="G301" s="2"/>
      <c r="H301" s="2"/>
      <c r="I301" s="2"/>
      <c r="J301" s="2"/>
      <c r="K301" s="2">
        <v>1</v>
      </c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 x14ac:dyDescent="0.3">
      <c r="A302" t="s">
        <v>569</v>
      </c>
      <c r="B302" s="4">
        <v>331700011533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>
        <v>1</v>
      </c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 x14ac:dyDescent="0.3">
      <c r="A303" t="s">
        <v>500</v>
      </c>
      <c r="B303" s="4">
        <v>331400011477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>
        <v>1</v>
      </c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 x14ac:dyDescent="0.3">
      <c r="A304" t="s">
        <v>321</v>
      </c>
      <c r="B304" s="4">
        <v>320900010454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>
        <v>1</v>
      </c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 x14ac:dyDescent="0.3">
      <c r="A305" t="s">
        <v>467</v>
      </c>
      <c r="B305" s="4">
        <v>331300011419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>
        <v>1</v>
      </c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 x14ac:dyDescent="0.3">
      <c r="A306" t="s">
        <v>529</v>
      </c>
      <c r="B306" s="4">
        <v>331500011463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>
        <v>1</v>
      </c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 x14ac:dyDescent="0.3">
      <c r="A307" t="s">
        <v>634</v>
      </c>
      <c r="B307" s="4">
        <v>332000010180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>
        <v>1</v>
      </c>
      <c r="AH307" s="2"/>
      <c r="AI307" s="2"/>
    </row>
    <row r="308" spans="1:35" x14ac:dyDescent="0.3">
      <c r="A308" t="s">
        <v>240</v>
      </c>
      <c r="B308" s="4">
        <v>320700010296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>
        <v>1</v>
      </c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 x14ac:dyDescent="0.3">
      <c r="A309" t="s">
        <v>246</v>
      </c>
      <c r="B309" s="4">
        <v>320700011221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>
        <v>1</v>
      </c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 x14ac:dyDescent="0.3">
      <c r="A310" t="s">
        <v>1079</v>
      </c>
      <c r="B310" s="4">
        <v>353100010861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>
        <v>1</v>
      </c>
      <c r="AH310" s="2"/>
      <c r="AI310" s="2"/>
    </row>
    <row r="311" spans="1:35" x14ac:dyDescent="0.3">
      <c r="A311" t="s">
        <v>1103</v>
      </c>
      <c r="B311" s="4">
        <v>353100011605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>
        <v>1</v>
      </c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 x14ac:dyDescent="0.3">
      <c r="A312" t="s">
        <v>538</v>
      </c>
      <c r="B312" s="4">
        <v>331500011667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>
        <v>1</v>
      </c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 x14ac:dyDescent="0.3">
      <c r="A313" t="s">
        <v>1100</v>
      </c>
      <c r="B313" s="4">
        <v>353100011460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>
        <v>1</v>
      </c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 x14ac:dyDescent="0.3">
      <c r="A314" t="s">
        <v>178</v>
      </c>
      <c r="B314" s="4">
        <v>310400010012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>
        <v>1</v>
      </c>
      <c r="AD314" s="2"/>
      <c r="AE314" s="2"/>
      <c r="AF314" s="2"/>
      <c r="AG314" s="2"/>
      <c r="AH314" s="2"/>
      <c r="AI314" s="2"/>
    </row>
    <row r="315" spans="1:35" x14ac:dyDescent="0.3">
      <c r="A315" t="s">
        <v>979</v>
      </c>
      <c r="B315" s="4">
        <v>342800011620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>
        <v>1</v>
      </c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 x14ac:dyDescent="0.3">
      <c r="A316" t="s">
        <v>355</v>
      </c>
      <c r="B316" s="4">
        <v>321000010045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>
        <v>1</v>
      </c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 x14ac:dyDescent="0.3">
      <c r="A317" t="s">
        <v>205</v>
      </c>
      <c r="B317" s="4">
        <v>310500011670</v>
      </c>
      <c r="C317" s="2"/>
      <c r="D317" s="2"/>
      <c r="E317" s="2"/>
      <c r="F317" s="2"/>
      <c r="G317" s="2"/>
      <c r="H317" s="2"/>
      <c r="I317" s="2"/>
      <c r="J317" s="2"/>
      <c r="K317" s="2">
        <v>1</v>
      </c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 x14ac:dyDescent="0.3">
      <c r="A318" t="s">
        <v>58</v>
      </c>
      <c r="B318" s="4">
        <v>310100010839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>
        <v>1</v>
      </c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1:35" x14ac:dyDescent="0.3">
      <c r="A319" t="s">
        <v>1097</v>
      </c>
      <c r="B319" s="4">
        <v>353100011455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>
        <v>1</v>
      </c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 x14ac:dyDescent="0.3">
      <c r="A320" t="s">
        <v>846</v>
      </c>
      <c r="B320" s="4">
        <v>342500011525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>
        <v>1</v>
      </c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35" x14ac:dyDescent="0.3">
      <c r="A321" t="s">
        <v>617</v>
      </c>
      <c r="B321" s="4">
        <v>331900011615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>
        <v>1</v>
      </c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1:35" x14ac:dyDescent="0.3">
      <c r="A322" t="s">
        <v>598</v>
      </c>
      <c r="B322" s="4">
        <v>331800011642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>
        <v>1</v>
      </c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1:35" x14ac:dyDescent="0.3">
      <c r="A323" t="s">
        <v>255</v>
      </c>
      <c r="B323" s="4">
        <v>320700011551</v>
      </c>
      <c r="C323" s="2"/>
      <c r="D323" s="2"/>
      <c r="E323" s="2"/>
      <c r="F323" s="2"/>
      <c r="G323" s="2"/>
      <c r="H323" s="2"/>
      <c r="I323" s="2"/>
      <c r="J323" s="2"/>
      <c r="K323" s="2"/>
      <c r="L323" s="2">
        <v>1</v>
      </c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1:35" x14ac:dyDescent="0.3">
      <c r="A324" t="s">
        <v>473</v>
      </c>
      <c r="B324" s="4">
        <v>331300011527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>
        <v>1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1:35" x14ac:dyDescent="0.3">
      <c r="A325" t="s">
        <v>327</v>
      </c>
      <c r="B325" s="4">
        <v>320900011241</v>
      </c>
      <c r="C325" s="2"/>
      <c r="D325" s="2"/>
      <c r="E325" s="2"/>
      <c r="F325" s="2"/>
      <c r="G325" s="2"/>
      <c r="H325" s="2"/>
      <c r="I325" s="2"/>
      <c r="J325" s="2"/>
      <c r="K325" s="2"/>
      <c r="L325" s="2">
        <v>1</v>
      </c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1:35" x14ac:dyDescent="0.3">
      <c r="A326" t="s">
        <v>670</v>
      </c>
      <c r="B326" s="4">
        <v>332000011609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>
        <v>1</v>
      </c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1:35" x14ac:dyDescent="0.3">
      <c r="A327" t="s">
        <v>94</v>
      </c>
      <c r="B327" s="4">
        <v>310200011135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>
        <v>1</v>
      </c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1:35" x14ac:dyDescent="0.3">
      <c r="A328" t="s">
        <v>162</v>
      </c>
      <c r="B328" s="4">
        <v>310300011307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>
        <v>1</v>
      </c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1:35" x14ac:dyDescent="0.3">
      <c r="A329" t="s">
        <v>97</v>
      </c>
      <c r="B329" s="4">
        <v>310200011316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>
        <v>1</v>
      </c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1:35" x14ac:dyDescent="0.3">
      <c r="A330" t="s">
        <v>269</v>
      </c>
      <c r="B330" s="4">
        <v>320800010371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>
        <v>1</v>
      </c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1:35" x14ac:dyDescent="0.3">
      <c r="A331" t="s">
        <v>589</v>
      </c>
      <c r="B331" s="4">
        <v>331800011576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>
        <v>1</v>
      </c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1:35" x14ac:dyDescent="0.3">
      <c r="A332" t="s">
        <v>165</v>
      </c>
      <c r="B332" s="4">
        <v>310300011415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>
        <v>1</v>
      </c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1:35" x14ac:dyDescent="0.3">
      <c r="A333" t="s">
        <v>224</v>
      </c>
      <c r="B333" s="4">
        <v>310600011348</v>
      </c>
      <c r="C333" s="2"/>
      <c r="D333" s="2"/>
      <c r="E333" s="2"/>
      <c r="F333" s="2"/>
      <c r="G333" s="2"/>
      <c r="H333" s="2"/>
      <c r="I333" s="2"/>
      <c r="J333" s="2"/>
      <c r="K333" s="2">
        <v>1</v>
      </c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1:35" x14ac:dyDescent="0.3">
      <c r="A334" t="s">
        <v>374</v>
      </c>
      <c r="B334" s="4">
        <v>321000011243</v>
      </c>
      <c r="C334" s="2"/>
      <c r="D334" s="2"/>
      <c r="E334" s="2"/>
      <c r="F334" s="2"/>
      <c r="G334" s="2"/>
      <c r="H334" s="2"/>
      <c r="I334" s="2"/>
      <c r="J334" s="2"/>
      <c r="K334" s="2">
        <v>1</v>
      </c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1:35" x14ac:dyDescent="0.3">
      <c r="A335" t="s">
        <v>1047</v>
      </c>
      <c r="B335" s="4">
        <v>343000011445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>
        <v>1</v>
      </c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1:35" x14ac:dyDescent="0.3">
      <c r="A336" t="s">
        <v>450</v>
      </c>
      <c r="B336" s="4">
        <v>321200011684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>
        <v>1</v>
      </c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1:35" x14ac:dyDescent="0.3">
      <c r="A337" t="s">
        <v>835</v>
      </c>
      <c r="B337" s="4">
        <v>342500011285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>
        <v>1</v>
      </c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1:35" x14ac:dyDescent="0.3">
      <c r="A338" t="s">
        <v>1044</v>
      </c>
      <c r="B338" s="4">
        <v>343000011286</v>
      </c>
      <c r="C338" s="2"/>
      <c r="D338" s="2"/>
      <c r="E338" s="2"/>
      <c r="F338" s="2"/>
      <c r="G338" s="2"/>
      <c r="H338" s="2"/>
      <c r="I338" s="2"/>
      <c r="J338" s="2"/>
      <c r="K338" s="2">
        <v>1</v>
      </c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1:35" x14ac:dyDescent="0.3">
      <c r="A339" t="s">
        <v>1116</v>
      </c>
      <c r="C339" s="2">
        <v>2</v>
      </c>
      <c r="D339" s="2">
        <v>2</v>
      </c>
      <c r="E339" s="2">
        <v>1</v>
      </c>
      <c r="F339" s="2">
        <v>1</v>
      </c>
      <c r="G339" s="2">
        <v>2</v>
      </c>
      <c r="H339" s="2">
        <v>1</v>
      </c>
      <c r="I339" s="2">
        <v>1</v>
      </c>
      <c r="J339" s="2">
        <v>1</v>
      </c>
      <c r="K339" s="2">
        <v>15</v>
      </c>
      <c r="L339" s="2">
        <v>3</v>
      </c>
      <c r="M339" s="2">
        <v>3</v>
      </c>
      <c r="N339" s="2">
        <v>21</v>
      </c>
      <c r="O339" s="2">
        <v>8</v>
      </c>
      <c r="P339" s="2">
        <v>6</v>
      </c>
      <c r="Q339" s="2">
        <v>50</v>
      </c>
      <c r="R339" s="2">
        <v>27</v>
      </c>
      <c r="S339" s="2">
        <v>3</v>
      </c>
      <c r="T339" s="2">
        <v>1</v>
      </c>
      <c r="U339" s="2">
        <v>2</v>
      </c>
      <c r="V339" s="2">
        <v>1</v>
      </c>
      <c r="W339" s="2">
        <v>2</v>
      </c>
      <c r="X339" s="2">
        <v>3</v>
      </c>
      <c r="Y339" s="2">
        <v>39</v>
      </c>
      <c r="Z339" s="2">
        <v>94</v>
      </c>
      <c r="AA339" s="2">
        <v>1</v>
      </c>
      <c r="AB339" s="2">
        <v>1</v>
      </c>
      <c r="AC339" s="2">
        <v>7</v>
      </c>
      <c r="AD339" s="2">
        <v>2</v>
      </c>
      <c r="AE339" s="2">
        <v>7</v>
      </c>
      <c r="AF339" s="2">
        <v>9</v>
      </c>
      <c r="AG339" s="2">
        <v>9</v>
      </c>
      <c r="AH339" s="2">
        <v>8</v>
      </c>
      <c r="AI339" s="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L336"/>
  <sheetViews>
    <sheetView workbookViewId="0">
      <selection activeCell="D22" sqref="D22"/>
    </sheetView>
  </sheetViews>
  <sheetFormatPr defaultRowHeight="14.4" x14ac:dyDescent="0.3"/>
  <cols>
    <col min="1" max="1" width="74.5546875" bestFit="1" customWidth="1"/>
    <col min="2" max="2" width="15.6640625" bestFit="1" customWidth="1"/>
    <col min="3" max="3" width="13.5546875" bestFit="1" customWidth="1"/>
    <col min="4" max="4" width="11.88671875" customWidth="1"/>
    <col min="5" max="5" width="8.6640625" customWidth="1"/>
    <col min="6" max="6" width="14.77734375" customWidth="1"/>
    <col min="7" max="7" width="6.5546875" customWidth="1"/>
    <col min="8" max="8" width="12.88671875" customWidth="1"/>
    <col min="9" max="10" width="9.6640625" customWidth="1"/>
    <col min="11" max="11" width="6.5546875" customWidth="1"/>
    <col min="12" max="12" width="9.77734375" customWidth="1"/>
    <col min="13" max="13" width="12.88671875" customWidth="1"/>
    <col min="14" max="14" width="9.6640625" customWidth="1"/>
    <col min="15" max="15" width="5.5546875" customWidth="1"/>
    <col min="16" max="16" width="8.77734375" customWidth="1"/>
    <col min="17" max="17" width="11.88671875" customWidth="1"/>
    <col min="18" max="18" width="8.6640625" customWidth="1"/>
    <col min="19" max="19" width="11.88671875" customWidth="1"/>
    <col min="20" max="20" width="6.5546875" customWidth="1"/>
    <col min="21" max="21" width="9.6640625" customWidth="1"/>
    <col min="22" max="22" width="3.88671875" customWidth="1"/>
    <col min="23" max="25" width="6.5546875" customWidth="1"/>
    <col min="26" max="26" width="9.6640625" customWidth="1"/>
    <col min="27" max="27" width="12.88671875" customWidth="1"/>
    <col min="28" max="28" width="15.44140625" customWidth="1"/>
    <col min="29" max="29" width="5.5546875" customWidth="1"/>
    <col min="30" max="30" width="8.77734375" customWidth="1"/>
    <col min="31" max="31" width="11.88671875" customWidth="1"/>
    <col min="32" max="32" width="6.5546875" customWidth="1"/>
    <col min="33" max="33" width="9.77734375" customWidth="1"/>
    <col min="34" max="34" width="12.88671875" customWidth="1"/>
    <col min="35" max="35" width="9.6640625" customWidth="1"/>
    <col min="36" max="36" width="24.109375" customWidth="1"/>
    <col min="37" max="37" width="19.77734375" customWidth="1"/>
    <col min="38" max="38" width="17.88671875" customWidth="1"/>
  </cols>
  <sheetData>
    <row r="1" spans="1:38" x14ac:dyDescent="0.3">
      <c r="A1" t="s">
        <v>1120</v>
      </c>
      <c r="C1" t="s">
        <v>27</v>
      </c>
    </row>
    <row r="2" spans="1:38" x14ac:dyDescent="0.3">
      <c r="A2" t="s">
        <v>4</v>
      </c>
      <c r="B2" t="s">
        <v>0</v>
      </c>
      <c r="C2" t="s">
        <v>1107</v>
      </c>
      <c r="D2" t="s">
        <v>788</v>
      </c>
      <c r="E2" t="s">
        <v>762</v>
      </c>
      <c r="F2" t="s">
        <v>613</v>
      </c>
      <c r="G2" t="s">
        <v>1111</v>
      </c>
      <c r="H2" t="s">
        <v>187</v>
      </c>
      <c r="I2" t="s">
        <v>967</v>
      </c>
      <c r="J2" t="s">
        <v>757</v>
      </c>
      <c r="K2" t="s">
        <v>1106</v>
      </c>
      <c r="L2" t="s">
        <v>258</v>
      </c>
      <c r="M2" t="s">
        <v>204</v>
      </c>
      <c r="N2" t="s">
        <v>150</v>
      </c>
      <c r="O2" t="s">
        <v>1109</v>
      </c>
      <c r="P2" t="s">
        <v>243</v>
      </c>
      <c r="Q2" t="s">
        <v>155</v>
      </c>
      <c r="R2" t="s">
        <v>61</v>
      </c>
      <c r="S2" t="s">
        <v>361</v>
      </c>
      <c r="T2" t="s">
        <v>1114</v>
      </c>
      <c r="U2" t="s">
        <v>532</v>
      </c>
      <c r="V2" t="s">
        <v>1110</v>
      </c>
      <c r="W2" t="s">
        <v>1112</v>
      </c>
      <c r="X2" t="s">
        <v>1113</v>
      </c>
      <c r="Y2" t="s">
        <v>1108</v>
      </c>
      <c r="Z2" t="s">
        <v>78</v>
      </c>
      <c r="AA2" t="s">
        <v>1087</v>
      </c>
      <c r="AB2" t="s">
        <v>783</v>
      </c>
      <c r="AC2" t="s">
        <v>181</v>
      </c>
      <c r="AD2" t="s">
        <v>633</v>
      </c>
      <c r="AE2" t="s">
        <v>300</v>
      </c>
      <c r="AF2" t="s">
        <v>85</v>
      </c>
      <c r="AG2" t="s">
        <v>57</v>
      </c>
      <c r="AH2" t="s">
        <v>407</v>
      </c>
      <c r="AI2" t="s">
        <v>866</v>
      </c>
      <c r="AJ2" t="s">
        <v>1117</v>
      </c>
      <c r="AK2" t="s">
        <v>1118</v>
      </c>
      <c r="AL2" t="s">
        <v>1119</v>
      </c>
    </row>
    <row r="3" spans="1:38" x14ac:dyDescent="0.3">
      <c r="A3" t="s">
        <v>232</v>
      </c>
      <c r="B3" s="4">
        <v>310600011540</v>
      </c>
      <c r="Z3">
        <v>1</v>
      </c>
      <c r="AJ3">
        <v>0.61616161616161613</v>
      </c>
      <c r="AK3">
        <v>0.5</v>
      </c>
      <c r="AL3">
        <v>0.5</v>
      </c>
    </row>
    <row r="4" spans="1:38" x14ac:dyDescent="0.3">
      <c r="A4" t="s">
        <v>697</v>
      </c>
      <c r="B4" s="4">
        <v>332100011410</v>
      </c>
      <c r="Z4">
        <v>1</v>
      </c>
      <c r="AJ4">
        <v>0.60606060606060608</v>
      </c>
      <c r="AK4">
        <v>0.54</v>
      </c>
      <c r="AL4">
        <v>0.46</v>
      </c>
    </row>
    <row r="5" spans="1:38" x14ac:dyDescent="0.3">
      <c r="A5" t="s">
        <v>563</v>
      </c>
      <c r="B5" s="4">
        <v>331700011382</v>
      </c>
      <c r="N5">
        <v>1</v>
      </c>
      <c r="AJ5">
        <v>0.82828282828282829</v>
      </c>
      <c r="AK5">
        <v>0.39</v>
      </c>
      <c r="AL5">
        <v>0.61</v>
      </c>
    </row>
    <row r="6" spans="1:38" x14ac:dyDescent="0.3">
      <c r="A6" t="s">
        <v>337</v>
      </c>
      <c r="B6" s="4">
        <v>320900011365</v>
      </c>
      <c r="Y6">
        <v>1</v>
      </c>
      <c r="AJ6">
        <v>0.43434343434343436</v>
      </c>
      <c r="AK6">
        <v>0.42</v>
      </c>
      <c r="AL6">
        <v>0.57999999999999996</v>
      </c>
    </row>
    <row r="7" spans="1:38" x14ac:dyDescent="0.3">
      <c r="A7" t="s">
        <v>198</v>
      </c>
      <c r="B7" s="4">
        <v>310500011367</v>
      </c>
      <c r="N7">
        <v>1</v>
      </c>
      <c r="AJ7">
        <v>0.72727272727272729</v>
      </c>
      <c r="AK7">
        <v>0.56999999999999995</v>
      </c>
      <c r="AL7">
        <v>0.43</v>
      </c>
    </row>
    <row r="8" spans="1:38" x14ac:dyDescent="0.3">
      <c r="A8" t="s">
        <v>610</v>
      </c>
      <c r="B8" s="4">
        <v>331900011404</v>
      </c>
      <c r="F8">
        <v>1</v>
      </c>
      <c r="AJ8">
        <v>0.24242424242424243</v>
      </c>
      <c r="AK8">
        <v>0.61</v>
      </c>
      <c r="AL8">
        <v>0.39</v>
      </c>
    </row>
    <row r="9" spans="1:38" x14ac:dyDescent="0.3">
      <c r="A9" t="s">
        <v>244</v>
      </c>
      <c r="B9" s="4">
        <v>320700010298</v>
      </c>
      <c r="R9">
        <v>1</v>
      </c>
      <c r="AJ9">
        <v>0.81818181818181823</v>
      </c>
      <c r="AK9">
        <v>0.59</v>
      </c>
      <c r="AL9">
        <v>0.41</v>
      </c>
    </row>
    <row r="10" spans="1:38" x14ac:dyDescent="0.3">
      <c r="A10" t="s">
        <v>930</v>
      </c>
      <c r="B10" s="4">
        <v>342700011309</v>
      </c>
      <c r="M10">
        <v>1</v>
      </c>
      <c r="AJ10">
        <v>0.1111111111111111</v>
      </c>
      <c r="AK10">
        <v>0.53</v>
      </c>
      <c r="AL10">
        <v>0.47</v>
      </c>
    </row>
    <row r="11" spans="1:38" x14ac:dyDescent="0.3">
      <c r="A11" t="s">
        <v>75</v>
      </c>
      <c r="B11" s="4">
        <v>310200010047</v>
      </c>
      <c r="Z11">
        <v>1</v>
      </c>
      <c r="AJ11">
        <v>0.73737373737373735</v>
      </c>
      <c r="AK11">
        <v>0.5</v>
      </c>
      <c r="AL11">
        <v>0.5</v>
      </c>
    </row>
    <row r="12" spans="1:38" x14ac:dyDescent="0.3">
      <c r="A12" t="s">
        <v>729</v>
      </c>
      <c r="B12" s="4">
        <v>332200010240</v>
      </c>
      <c r="R12">
        <v>1</v>
      </c>
      <c r="AJ12">
        <v>0.89898989898989901</v>
      </c>
      <c r="AK12">
        <v>0.46</v>
      </c>
      <c r="AL12">
        <v>0.54</v>
      </c>
    </row>
    <row r="13" spans="1:38" x14ac:dyDescent="0.3">
      <c r="A13" t="s">
        <v>280</v>
      </c>
      <c r="B13" s="4">
        <v>320800011367</v>
      </c>
      <c r="N13">
        <v>1</v>
      </c>
      <c r="AJ13">
        <v>0.27272727272727271</v>
      </c>
      <c r="AK13">
        <v>0.5</v>
      </c>
      <c r="AL13">
        <v>0.5</v>
      </c>
    </row>
    <row r="14" spans="1:38" x14ac:dyDescent="0.3">
      <c r="A14" t="s">
        <v>933</v>
      </c>
      <c r="B14" s="4">
        <v>342700011400</v>
      </c>
      <c r="Z14">
        <v>1</v>
      </c>
      <c r="AJ14">
        <v>0.66666666666666663</v>
      </c>
      <c r="AK14">
        <v>0.56999999999999995</v>
      </c>
      <c r="AL14">
        <v>0.43</v>
      </c>
    </row>
    <row r="15" spans="1:38" x14ac:dyDescent="0.3">
      <c r="A15" t="s">
        <v>510</v>
      </c>
      <c r="B15" s="4">
        <v>331400011610</v>
      </c>
      <c r="Z15">
        <v>1</v>
      </c>
      <c r="AJ15">
        <v>0.74747474747474751</v>
      </c>
      <c r="AK15">
        <v>0.64</v>
      </c>
      <c r="AL15">
        <v>0.36</v>
      </c>
    </row>
    <row r="16" spans="1:38" x14ac:dyDescent="0.3">
      <c r="A16" t="s">
        <v>812</v>
      </c>
      <c r="B16" s="4">
        <v>342400011610</v>
      </c>
      <c r="Y16">
        <v>1</v>
      </c>
      <c r="AJ16">
        <v>0.77777777777777779</v>
      </c>
      <c r="AK16">
        <v>1</v>
      </c>
      <c r="AL16">
        <v>0</v>
      </c>
    </row>
    <row r="17" spans="1:38" x14ac:dyDescent="0.3">
      <c r="A17" t="s">
        <v>291</v>
      </c>
      <c r="B17" s="4">
        <v>320800011530</v>
      </c>
      <c r="Z17">
        <v>1</v>
      </c>
      <c r="AJ17">
        <v>0.75757575757575757</v>
      </c>
      <c r="AK17">
        <v>0.39</v>
      </c>
      <c r="AL17">
        <v>0.61</v>
      </c>
    </row>
    <row r="18" spans="1:38" x14ac:dyDescent="0.3">
      <c r="A18" t="s">
        <v>71</v>
      </c>
      <c r="B18" s="4">
        <v>310100011696</v>
      </c>
      <c r="Y18">
        <v>1</v>
      </c>
      <c r="AJ18">
        <v>0.63636363636363635</v>
      </c>
      <c r="AK18">
        <v>0.28999999999999998</v>
      </c>
      <c r="AL18">
        <v>0.71</v>
      </c>
    </row>
    <row r="19" spans="1:38" x14ac:dyDescent="0.3">
      <c r="A19" t="s">
        <v>476</v>
      </c>
      <c r="B19" s="4">
        <v>331300011595</v>
      </c>
      <c r="Y19">
        <v>1</v>
      </c>
      <c r="AJ19">
        <v>0.70707070707070707</v>
      </c>
      <c r="AK19">
        <v>0.5</v>
      </c>
      <c r="AL19">
        <v>0.5</v>
      </c>
    </row>
    <row r="20" spans="1:38" x14ac:dyDescent="0.3">
      <c r="A20" t="s">
        <v>482</v>
      </c>
      <c r="B20" s="4">
        <v>331300011670</v>
      </c>
      <c r="Y20">
        <v>1</v>
      </c>
      <c r="AJ20">
        <v>0.21212121212121213</v>
      </c>
      <c r="AK20">
        <v>0.5</v>
      </c>
      <c r="AL20">
        <v>0.5</v>
      </c>
    </row>
    <row r="21" spans="1:38" x14ac:dyDescent="0.3">
      <c r="A21" t="s">
        <v>870</v>
      </c>
      <c r="B21" s="4">
        <v>342600011415</v>
      </c>
      <c r="Z21">
        <v>1</v>
      </c>
      <c r="AJ21">
        <v>0.6262626262626263</v>
      </c>
      <c r="AK21">
        <v>0.69</v>
      </c>
      <c r="AL21">
        <v>0.31</v>
      </c>
    </row>
    <row r="22" spans="1:38" x14ac:dyDescent="0.3">
      <c r="A22" t="s">
        <v>544</v>
      </c>
      <c r="B22" s="4">
        <v>331600011455</v>
      </c>
      <c r="Z22">
        <v>1</v>
      </c>
      <c r="AJ22">
        <v>0.38383838383838381</v>
      </c>
      <c r="AK22">
        <v>0.3</v>
      </c>
      <c r="AL22">
        <v>0.7</v>
      </c>
    </row>
    <row r="23" spans="1:38" x14ac:dyDescent="0.3">
      <c r="A23" t="s">
        <v>286</v>
      </c>
      <c r="B23" s="4">
        <v>320800011432</v>
      </c>
      <c r="Z23">
        <v>1</v>
      </c>
      <c r="AJ23">
        <v>0.75757575757575757</v>
      </c>
      <c r="AK23">
        <v>0.45</v>
      </c>
      <c r="AL23">
        <v>0.55000000000000004</v>
      </c>
    </row>
    <row r="24" spans="1:38" x14ac:dyDescent="0.3">
      <c r="A24" t="s">
        <v>330</v>
      </c>
      <c r="B24" s="4">
        <v>320900011260</v>
      </c>
      <c r="Z24">
        <v>1</v>
      </c>
      <c r="AJ24">
        <v>0.63636363636363635</v>
      </c>
      <c r="AK24">
        <v>0.67</v>
      </c>
      <c r="AL24">
        <v>0.33</v>
      </c>
    </row>
    <row r="25" spans="1:38" x14ac:dyDescent="0.3">
      <c r="A25" t="s">
        <v>294</v>
      </c>
      <c r="B25" s="4">
        <v>320800011561</v>
      </c>
      <c r="W25">
        <v>1</v>
      </c>
      <c r="AJ25">
        <v>0.70707070707070707</v>
      </c>
      <c r="AK25">
        <v>0.51</v>
      </c>
      <c r="AL25">
        <v>0.49</v>
      </c>
    </row>
    <row r="26" spans="1:38" x14ac:dyDescent="0.3">
      <c r="A26" t="s">
        <v>335</v>
      </c>
      <c r="B26" s="4">
        <v>320900011324</v>
      </c>
      <c r="K26">
        <v>1</v>
      </c>
      <c r="AJ26">
        <v>0.77777777777777779</v>
      </c>
      <c r="AK26">
        <v>0.56000000000000005</v>
      </c>
      <c r="AL26">
        <v>0.44</v>
      </c>
    </row>
    <row r="27" spans="1:38" x14ac:dyDescent="0.3">
      <c r="A27" t="s">
        <v>371</v>
      </c>
      <c r="B27" s="4">
        <v>321000011213</v>
      </c>
      <c r="Y27">
        <v>1</v>
      </c>
      <c r="AJ27">
        <v>0.77777777777777779</v>
      </c>
      <c r="AK27">
        <v>0.5</v>
      </c>
      <c r="AL27">
        <v>0.5</v>
      </c>
    </row>
    <row r="28" spans="1:38" x14ac:dyDescent="0.3">
      <c r="A28" t="s">
        <v>420</v>
      </c>
      <c r="B28" s="4">
        <v>321100011249</v>
      </c>
      <c r="Z28">
        <v>1</v>
      </c>
      <c r="AJ28">
        <v>0.84848484848484851</v>
      </c>
      <c r="AK28">
        <v>0.5</v>
      </c>
      <c r="AL28">
        <v>0.5</v>
      </c>
    </row>
    <row r="29" spans="1:38" x14ac:dyDescent="0.3">
      <c r="A29" t="s">
        <v>390</v>
      </c>
      <c r="B29" s="4">
        <v>321000011445</v>
      </c>
      <c r="Y29">
        <v>1</v>
      </c>
      <c r="AJ29">
        <v>0.50505050505050508</v>
      </c>
      <c r="AK29">
        <v>0.36</v>
      </c>
      <c r="AL29">
        <v>0.64</v>
      </c>
    </row>
    <row r="30" spans="1:38" x14ac:dyDescent="0.3">
      <c r="A30" t="s">
        <v>339</v>
      </c>
      <c r="B30" s="4">
        <v>320900011403</v>
      </c>
      <c r="Y30">
        <v>1</v>
      </c>
      <c r="AJ30">
        <v>0.82828282828282829</v>
      </c>
      <c r="AK30">
        <v>0.47</v>
      </c>
      <c r="AL30">
        <v>0.53</v>
      </c>
    </row>
    <row r="31" spans="1:38" x14ac:dyDescent="0.3">
      <c r="A31" t="s">
        <v>444</v>
      </c>
      <c r="B31" s="4">
        <v>321200011267</v>
      </c>
      <c r="N31">
        <v>1</v>
      </c>
      <c r="AJ31">
        <v>0.79797979797979801</v>
      </c>
      <c r="AK31">
        <v>0.68</v>
      </c>
      <c r="AL31">
        <v>0.32</v>
      </c>
    </row>
    <row r="32" spans="1:38" x14ac:dyDescent="0.3">
      <c r="A32" t="s">
        <v>252</v>
      </c>
      <c r="B32" s="4">
        <v>320700011527</v>
      </c>
      <c r="Z32">
        <v>1</v>
      </c>
      <c r="AJ32">
        <v>0.73737373737373735</v>
      </c>
      <c r="AK32">
        <v>0.94</v>
      </c>
      <c r="AL32">
        <v>0.06</v>
      </c>
    </row>
    <row r="33" spans="1:38" x14ac:dyDescent="0.3">
      <c r="A33" t="s">
        <v>342</v>
      </c>
      <c r="B33" s="4">
        <v>320900011505</v>
      </c>
      <c r="N33">
        <v>1</v>
      </c>
      <c r="AJ33">
        <v>0.76767676767676762</v>
      </c>
      <c r="AK33">
        <v>0.43</v>
      </c>
      <c r="AL33">
        <v>0.56999999999999995</v>
      </c>
    </row>
    <row r="34" spans="1:38" x14ac:dyDescent="0.3">
      <c r="A34" t="s">
        <v>274</v>
      </c>
      <c r="B34" s="4">
        <v>320800011269</v>
      </c>
      <c r="N34">
        <v>1</v>
      </c>
      <c r="AJ34">
        <v>0.72727272727272729</v>
      </c>
      <c r="AK34">
        <v>0.51</v>
      </c>
      <c r="AL34">
        <v>0.49</v>
      </c>
    </row>
    <row r="35" spans="1:38" x14ac:dyDescent="0.3">
      <c r="A35" t="s">
        <v>312</v>
      </c>
      <c r="B35" s="4">
        <v>320900010323</v>
      </c>
      <c r="P35">
        <v>1</v>
      </c>
      <c r="AJ35">
        <v>0.24242424242424243</v>
      </c>
      <c r="AK35">
        <v>0.5</v>
      </c>
      <c r="AL35">
        <v>0.5</v>
      </c>
    </row>
    <row r="36" spans="1:38" x14ac:dyDescent="0.3">
      <c r="A36" t="s">
        <v>751</v>
      </c>
      <c r="B36" s="4">
        <v>332300011493</v>
      </c>
      <c r="U36">
        <v>1</v>
      </c>
      <c r="AJ36">
        <v>0.30303030303030304</v>
      </c>
      <c r="AK36">
        <v>0.53</v>
      </c>
      <c r="AL36">
        <v>0.47</v>
      </c>
    </row>
    <row r="37" spans="1:38" x14ac:dyDescent="0.3">
      <c r="A37" t="s">
        <v>464</v>
      </c>
      <c r="B37" s="4">
        <v>331300011412</v>
      </c>
      <c r="Z37">
        <v>1</v>
      </c>
      <c r="AJ37">
        <v>0.64646464646464652</v>
      </c>
      <c r="AK37">
        <v>0.46</v>
      </c>
      <c r="AL37">
        <v>0.54</v>
      </c>
    </row>
    <row r="38" spans="1:38" x14ac:dyDescent="0.3">
      <c r="A38" t="s">
        <v>536</v>
      </c>
      <c r="B38" s="4">
        <v>331500011656</v>
      </c>
      <c r="Y38">
        <v>1</v>
      </c>
      <c r="AJ38">
        <v>0.75757575757575757</v>
      </c>
      <c r="AK38">
        <v>0.52</v>
      </c>
      <c r="AL38">
        <v>0.48</v>
      </c>
    </row>
    <row r="39" spans="1:38" x14ac:dyDescent="0.3">
      <c r="A39" t="s">
        <v>504</v>
      </c>
      <c r="B39" s="4">
        <v>331400011488</v>
      </c>
      <c r="Y39">
        <v>1</v>
      </c>
      <c r="AJ39">
        <v>0.70707070707070707</v>
      </c>
      <c r="AK39">
        <v>0.68</v>
      </c>
      <c r="AL39">
        <v>0.32</v>
      </c>
    </row>
    <row r="40" spans="1:38" x14ac:dyDescent="0.3">
      <c r="A40" t="s">
        <v>526</v>
      </c>
      <c r="B40" s="4">
        <v>331500011429</v>
      </c>
      <c r="N40">
        <v>1</v>
      </c>
      <c r="AJ40">
        <v>0.24242424242424243</v>
      </c>
      <c r="AK40">
        <v>0.73</v>
      </c>
      <c r="AL40">
        <v>0.27</v>
      </c>
    </row>
    <row r="41" spans="1:38" x14ac:dyDescent="0.3">
      <c r="A41" t="s">
        <v>574</v>
      </c>
      <c r="B41" s="4">
        <v>331700011548</v>
      </c>
      <c r="Y41">
        <v>1</v>
      </c>
      <c r="AJ41">
        <v>0.83838383838383834</v>
      </c>
      <c r="AK41">
        <v>0.53</v>
      </c>
      <c r="AL41">
        <v>0.47</v>
      </c>
    </row>
    <row r="42" spans="1:38" x14ac:dyDescent="0.3">
      <c r="A42" t="s">
        <v>710</v>
      </c>
      <c r="B42" s="4">
        <v>332100011690</v>
      </c>
      <c r="N42">
        <v>1</v>
      </c>
      <c r="AJ42">
        <v>0.90909090909090906</v>
      </c>
      <c r="AK42">
        <v>0.32</v>
      </c>
      <c r="AL42">
        <v>0.68</v>
      </c>
    </row>
    <row r="43" spans="1:38" x14ac:dyDescent="0.3">
      <c r="A43" t="s">
        <v>470</v>
      </c>
      <c r="B43" s="4">
        <v>331300011430</v>
      </c>
      <c r="Y43">
        <v>1</v>
      </c>
      <c r="AJ43">
        <v>0.75757575757575757</v>
      </c>
      <c r="AK43">
        <v>0.42</v>
      </c>
      <c r="AL43">
        <v>0.57999999999999996</v>
      </c>
    </row>
    <row r="44" spans="1:38" x14ac:dyDescent="0.3">
      <c r="A44" t="s">
        <v>763</v>
      </c>
      <c r="B44" s="4">
        <v>333200011556</v>
      </c>
      <c r="Z44">
        <v>1</v>
      </c>
      <c r="AJ44">
        <v>0.40404040404040403</v>
      </c>
      <c r="AK44">
        <v>0.52</v>
      </c>
      <c r="AL44">
        <v>0.48</v>
      </c>
    </row>
    <row r="45" spans="1:38" x14ac:dyDescent="0.3">
      <c r="A45" t="s">
        <v>103</v>
      </c>
      <c r="B45" s="4">
        <v>310200011393</v>
      </c>
      <c r="Y45">
        <v>1</v>
      </c>
      <c r="AJ45">
        <v>0.66666666666666663</v>
      </c>
      <c r="AK45">
        <v>0.47</v>
      </c>
      <c r="AL45">
        <v>0.53</v>
      </c>
    </row>
    <row r="46" spans="1:38" x14ac:dyDescent="0.3">
      <c r="A46" t="s">
        <v>1012</v>
      </c>
      <c r="B46" s="4">
        <v>342900011326</v>
      </c>
      <c r="Y46">
        <v>1</v>
      </c>
      <c r="AJ46">
        <v>0.91919191919191923</v>
      </c>
      <c r="AK46">
        <v>0.51</v>
      </c>
      <c r="AL46">
        <v>0.49</v>
      </c>
    </row>
    <row r="47" spans="1:38" x14ac:dyDescent="0.3">
      <c r="A47" t="s">
        <v>68</v>
      </c>
      <c r="B47" s="4">
        <v>310100011650</v>
      </c>
      <c r="Y47">
        <v>1</v>
      </c>
      <c r="AJ47">
        <v>0.82828282828282829</v>
      </c>
      <c r="AK47">
        <v>0.68</v>
      </c>
      <c r="AL47">
        <v>0.32</v>
      </c>
    </row>
    <row r="48" spans="1:38" x14ac:dyDescent="0.3">
      <c r="A48" t="s">
        <v>950</v>
      </c>
      <c r="B48" s="4">
        <v>342800010072</v>
      </c>
      <c r="R48">
        <v>1</v>
      </c>
      <c r="AJ48">
        <v>0.83838383838383834</v>
      </c>
      <c r="AK48">
        <v>0.55000000000000004</v>
      </c>
      <c r="AL48">
        <v>0.45</v>
      </c>
    </row>
    <row r="49" spans="1:38" x14ac:dyDescent="0.3">
      <c r="A49" t="s">
        <v>188</v>
      </c>
      <c r="B49" s="4">
        <v>310400011555</v>
      </c>
      <c r="Z49">
        <v>1</v>
      </c>
      <c r="AJ49">
        <v>0.85858585858585856</v>
      </c>
      <c r="AK49">
        <v>0.41</v>
      </c>
      <c r="AL49">
        <v>0.59</v>
      </c>
    </row>
    <row r="50" spans="1:38" x14ac:dyDescent="0.3">
      <c r="A50" t="s">
        <v>144</v>
      </c>
      <c r="B50" s="4">
        <v>310200011615</v>
      </c>
      <c r="Z50">
        <v>1</v>
      </c>
      <c r="AJ50">
        <v>0.79797979797979801</v>
      </c>
      <c r="AK50">
        <v>0.44</v>
      </c>
      <c r="AL50">
        <v>0.56000000000000005</v>
      </c>
    </row>
    <row r="51" spans="1:38" x14ac:dyDescent="0.3">
      <c r="A51" t="s">
        <v>218</v>
      </c>
      <c r="B51" s="4">
        <v>310600011293</v>
      </c>
      <c r="K51">
        <v>1</v>
      </c>
      <c r="AJ51">
        <v>0.70707070707070707</v>
      </c>
      <c r="AK51">
        <v>0.45</v>
      </c>
      <c r="AL51">
        <v>0.55000000000000004</v>
      </c>
    </row>
    <row r="52" spans="1:38" x14ac:dyDescent="0.3">
      <c r="A52" t="s">
        <v>485</v>
      </c>
      <c r="B52" s="4">
        <v>331300011674</v>
      </c>
      <c r="Z52">
        <v>1</v>
      </c>
      <c r="AJ52">
        <v>0.73737373737373735</v>
      </c>
      <c r="AK52">
        <v>0.5</v>
      </c>
      <c r="AL52">
        <v>0.5</v>
      </c>
    </row>
    <row r="53" spans="1:38" x14ac:dyDescent="0.3">
      <c r="A53" t="s">
        <v>579</v>
      </c>
      <c r="B53" s="4">
        <v>331700011600</v>
      </c>
      <c r="Z53">
        <v>1</v>
      </c>
      <c r="AJ53">
        <v>0.42424242424242425</v>
      </c>
      <c r="AK53">
        <v>0.32</v>
      </c>
      <c r="AL53">
        <v>0.68</v>
      </c>
    </row>
    <row r="54" spans="1:38" x14ac:dyDescent="0.3">
      <c r="A54" t="s">
        <v>348</v>
      </c>
      <c r="B54" s="4">
        <v>320900011564</v>
      </c>
      <c r="W54">
        <v>1</v>
      </c>
      <c r="AJ54">
        <v>0.41414141414141414</v>
      </c>
      <c r="AK54">
        <v>0.5</v>
      </c>
      <c r="AL54">
        <v>0.5</v>
      </c>
    </row>
    <row r="55" spans="1:38" x14ac:dyDescent="0.3">
      <c r="A55" t="s">
        <v>533</v>
      </c>
      <c r="B55" s="4">
        <v>331500011519</v>
      </c>
      <c r="Z55">
        <v>1</v>
      </c>
      <c r="AJ55">
        <v>0.89898989898989901</v>
      </c>
      <c r="AK55">
        <v>0.48</v>
      </c>
      <c r="AL55">
        <v>0.52</v>
      </c>
    </row>
    <row r="56" spans="1:38" x14ac:dyDescent="0.3">
      <c r="A56" t="s">
        <v>1003</v>
      </c>
      <c r="B56" s="4">
        <v>342900010355</v>
      </c>
      <c r="O56">
        <v>1</v>
      </c>
      <c r="AJ56">
        <v>0.78787878787878785</v>
      </c>
      <c r="AK56">
        <v>0.56999999999999995</v>
      </c>
      <c r="AL56">
        <v>0.43</v>
      </c>
    </row>
    <row r="57" spans="1:38" x14ac:dyDescent="0.3">
      <c r="A57" t="s">
        <v>159</v>
      </c>
      <c r="B57" s="4">
        <v>310300010258</v>
      </c>
      <c r="Q57">
        <v>1</v>
      </c>
      <c r="AJ57">
        <v>0.90909090909090906</v>
      </c>
      <c r="AK57">
        <v>0.49</v>
      </c>
      <c r="AL57">
        <v>0.51</v>
      </c>
    </row>
    <row r="58" spans="1:38" x14ac:dyDescent="0.3">
      <c r="A58" t="s">
        <v>221</v>
      </c>
      <c r="B58" s="4">
        <v>310600011346</v>
      </c>
      <c r="N58">
        <v>1</v>
      </c>
      <c r="AJ58">
        <v>0.80808080808080807</v>
      </c>
      <c r="AK58">
        <v>0.43</v>
      </c>
      <c r="AL58">
        <v>0.56999999999999995</v>
      </c>
    </row>
    <row r="59" spans="1:38" x14ac:dyDescent="0.3">
      <c r="A59" t="s">
        <v>315</v>
      </c>
      <c r="B59" s="4">
        <v>320900010327</v>
      </c>
      <c r="G59">
        <v>1</v>
      </c>
      <c r="AJ59">
        <v>0.86868686868686873</v>
      </c>
      <c r="AK59">
        <v>0.39</v>
      </c>
      <c r="AL59">
        <v>0.61</v>
      </c>
    </row>
    <row r="60" spans="1:38" x14ac:dyDescent="0.3">
      <c r="A60" t="s">
        <v>491</v>
      </c>
      <c r="B60" s="4">
        <v>331400010577</v>
      </c>
      <c r="O60">
        <v>1</v>
      </c>
      <c r="AJ60">
        <v>0.89898989898989901</v>
      </c>
      <c r="AK60">
        <v>0.46</v>
      </c>
      <c r="AL60">
        <v>0.54</v>
      </c>
    </row>
    <row r="61" spans="1:38" x14ac:dyDescent="0.3">
      <c r="A61" t="s">
        <v>1082</v>
      </c>
      <c r="B61" s="4">
        <v>353100011047</v>
      </c>
      <c r="Y61">
        <v>1</v>
      </c>
      <c r="AJ61">
        <v>0.76767676767676762</v>
      </c>
      <c r="AK61">
        <v>0.5</v>
      </c>
      <c r="AL61">
        <v>0.5</v>
      </c>
    </row>
    <row r="62" spans="1:38" x14ac:dyDescent="0.3">
      <c r="A62" t="s">
        <v>595</v>
      </c>
      <c r="B62" s="4">
        <v>331800011629</v>
      </c>
      <c r="Z62">
        <v>1</v>
      </c>
      <c r="AJ62">
        <v>0.95959595959595956</v>
      </c>
      <c r="AK62">
        <v>0.49</v>
      </c>
      <c r="AL62">
        <v>0.51</v>
      </c>
    </row>
    <row r="63" spans="1:38" x14ac:dyDescent="0.3">
      <c r="A63" t="s">
        <v>1094</v>
      </c>
      <c r="B63" s="4">
        <v>353100011450</v>
      </c>
      <c r="Z63">
        <v>1</v>
      </c>
      <c r="AJ63">
        <v>0.86868686868686873</v>
      </c>
      <c r="AK63">
        <v>0.54</v>
      </c>
      <c r="AL63">
        <v>0.46</v>
      </c>
    </row>
    <row r="64" spans="1:38" x14ac:dyDescent="0.3">
      <c r="A64" t="s">
        <v>620</v>
      </c>
      <c r="B64" s="4">
        <v>331900011659</v>
      </c>
      <c r="Z64">
        <v>1</v>
      </c>
      <c r="AJ64">
        <v>0.86868686868686873</v>
      </c>
      <c r="AK64">
        <v>0.51</v>
      </c>
      <c r="AL64">
        <v>0.49</v>
      </c>
    </row>
    <row r="65" spans="1:38" x14ac:dyDescent="0.3">
      <c r="A65" t="s">
        <v>387</v>
      </c>
      <c r="B65" s="4">
        <v>321000011440</v>
      </c>
      <c r="Z65">
        <v>1</v>
      </c>
      <c r="AJ65">
        <v>0.92929292929292928</v>
      </c>
      <c r="AK65">
        <v>0.51</v>
      </c>
      <c r="AL65">
        <v>0.49</v>
      </c>
    </row>
    <row r="66" spans="1:38" x14ac:dyDescent="0.3">
      <c r="A66" t="s">
        <v>398</v>
      </c>
      <c r="B66" s="4">
        <v>321000011549</v>
      </c>
      <c r="Z66">
        <v>1</v>
      </c>
      <c r="AJ66">
        <v>0.74747474747474751</v>
      </c>
      <c r="AK66">
        <v>0.53</v>
      </c>
      <c r="AL66">
        <v>0.47</v>
      </c>
    </row>
    <row r="67" spans="1:38" x14ac:dyDescent="0.3">
      <c r="A67" t="s">
        <v>458</v>
      </c>
      <c r="B67" s="4">
        <v>331300010265</v>
      </c>
      <c r="N67">
        <v>1</v>
      </c>
      <c r="AJ67">
        <v>0.86868686868686873</v>
      </c>
      <c r="AK67">
        <v>0.41</v>
      </c>
      <c r="AL67">
        <v>0.59</v>
      </c>
    </row>
    <row r="68" spans="1:38" x14ac:dyDescent="0.3">
      <c r="A68" t="s">
        <v>324</v>
      </c>
      <c r="B68" s="4">
        <v>320900011231</v>
      </c>
      <c r="N68">
        <v>1</v>
      </c>
      <c r="AJ68">
        <v>0.89898989898989901</v>
      </c>
      <c r="AK68">
        <v>0.54</v>
      </c>
      <c r="AL68">
        <v>0.46</v>
      </c>
    </row>
    <row r="69" spans="1:38" x14ac:dyDescent="0.3">
      <c r="A69" t="s">
        <v>754</v>
      </c>
      <c r="B69" s="4">
        <v>332300011644</v>
      </c>
      <c r="J69">
        <v>1</v>
      </c>
      <c r="AJ69">
        <v>0.85858585858585856</v>
      </c>
      <c r="AK69">
        <v>0.67</v>
      </c>
      <c r="AL69">
        <v>0.33</v>
      </c>
    </row>
    <row r="70" spans="1:38" x14ac:dyDescent="0.3">
      <c r="A70" t="s">
        <v>586</v>
      </c>
      <c r="B70" s="4">
        <v>331800010581</v>
      </c>
      <c r="O70">
        <v>1</v>
      </c>
      <c r="AJ70">
        <v>0.93939393939393945</v>
      </c>
      <c r="AK70">
        <v>0.52</v>
      </c>
      <c r="AL70">
        <v>0.48</v>
      </c>
    </row>
    <row r="71" spans="1:38" x14ac:dyDescent="0.3">
      <c r="A71" t="s">
        <v>393</v>
      </c>
      <c r="B71" s="4">
        <v>321000011459</v>
      </c>
      <c r="Q71">
        <v>1</v>
      </c>
      <c r="AJ71">
        <v>0.93939393939393945</v>
      </c>
      <c r="AK71">
        <v>0.47</v>
      </c>
      <c r="AL71">
        <v>0.53</v>
      </c>
    </row>
    <row r="72" spans="1:38" x14ac:dyDescent="0.3">
      <c r="A72" t="s">
        <v>79</v>
      </c>
      <c r="B72" s="4">
        <v>310200010114</v>
      </c>
      <c r="O72">
        <v>1</v>
      </c>
      <c r="AJ72">
        <v>0.65656565656565657</v>
      </c>
      <c r="AK72">
        <v>0.5</v>
      </c>
      <c r="AL72">
        <v>0.5</v>
      </c>
    </row>
    <row r="73" spans="1:38" x14ac:dyDescent="0.3">
      <c r="A73" t="s">
        <v>833</v>
      </c>
      <c r="B73" s="4">
        <v>342500011281</v>
      </c>
      <c r="N73">
        <v>1</v>
      </c>
      <c r="AJ73">
        <v>0.65656565656565657</v>
      </c>
      <c r="AK73">
        <v>0.5</v>
      </c>
      <c r="AL73">
        <v>0.5</v>
      </c>
    </row>
    <row r="74" spans="1:38" x14ac:dyDescent="0.3">
      <c r="A74" t="s">
        <v>702</v>
      </c>
      <c r="B74" s="4">
        <v>332100011525</v>
      </c>
      <c r="Z74">
        <v>1</v>
      </c>
      <c r="AJ74">
        <v>0.79797979797979801</v>
      </c>
      <c r="AK74">
        <v>0.55000000000000004</v>
      </c>
      <c r="AL74">
        <v>0.45</v>
      </c>
    </row>
    <row r="75" spans="1:38" x14ac:dyDescent="0.3">
      <c r="A75" t="s">
        <v>185</v>
      </c>
      <c r="B75" s="4">
        <v>310400010372</v>
      </c>
      <c r="H75">
        <v>1</v>
      </c>
      <c r="AJ75">
        <v>0.72727272727272729</v>
      </c>
      <c r="AK75">
        <v>0.36</v>
      </c>
      <c r="AL75">
        <v>0.64</v>
      </c>
    </row>
    <row r="76" spans="1:38" x14ac:dyDescent="0.3">
      <c r="A76" t="s">
        <v>288</v>
      </c>
      <c r="B76" s="4">
        <v>320800011519</v>
      </c>
      <c r="Z76">
        <v>1</v>
      </c>
      <c r="AJ76">
        <v>0.72727272727272729</v>
      </c>
      <c r="AK76">
        <v>0.39</v>
      </c>
      <c r="AL76">
        <v>0.61</v>
      </c>
    </row>
    <row r="77" spans="1:38" x14ac:dyDescent="0.3">
      <c r="A77" t="s">
        <v>168</v>
      </c>
      <c r="B77" s="4">
        <v>310300011485</v>
      </c>
      <c r="Y77">
        <v>1</v>
      </c>
      <c r="AJ77">
        <v>0.66666666666666663</v>
      </c>
      <c r="AK77">
        <v>0.37</v>
      </c>
      <c r="AL77">
        <v>0.63</v>
      </c>
    </row>
    <row r="78" spans="1:38" x14ac:dyDescent="0.3">
      <c r="A78" t="s">
        <v>840</v>
      </c>
      <c r="B78" s="4">
        <v>342500011460</v>
      </c>
      <c r="Z78">
        <v>1</v>
      </c>
      <c r="AJ78">
        <v>0.80808080808080807</v>
      </c>
      <c r="AK78">
        <v>0.45</v>
      </c>
      <c r="AL78">
        <v>0.55000000000000004</v>
      </c>
    </row>
    <row r="79" spans="1:38" x14ac:dyDescent="0.3">
      <c r="A79" t="s">
        <v>830</v>
      </c>
      <c r="B79" s="4">
        <v>342500011263</v>
      </c>
      <c r="Y79">
        <v>1</v>
      </c>
      <c r="AJ79">
        <v>0.81818181818181823</v>
      </c>
      <c r="AK79">
        <v>0.53</v>
      </c>
      <c r="AL79">
        <v>0.47</v>
      </c>
    </row>
    <row r="80" spans="1:38" x14ac:dyDescent="0.3">
      <c r="A80" t="s">
        <v>383</v>
      </c>
      <c r="B80" s="4">
        <v>321000011437</v>
      </c>
      <c r="Y80">
        <v>1</v>
      </c>
      <c r="AJ80">
        <v>0.81818181818181823</v>
      </c>
      <c r="AK80">
        <v>0.47</v>
      </c>
      <c r="AL80">
        <v>0.53</v>
      </c>
    </row>
    <row r="81" spans="1:38" x14ac:dyDescent="0.3">
      <c r="A81" t="s">
        <v>385</v>
      </c>
      <c r="B81" s="4">
        <v>321000011438</v>
      </c>
      <c r="Z81">
        <v>1</v>
      </c>
      <c r="AJ81">
        <v>0.71717171717171713</v>
      </c>
      <c r="AK81">
        <v>0.37</v>
      </c>
      <c r="AL81">
        <v>0.63</v>
      </c>
    </row>
    <row r="82" spans="1:38" x14ac:dyDescent="0.3">
      <c r="A82" t="s">
        <v>973</v>
      </c>
      <c r="B82" s="4">
        <v>342800011440</v>
      </c>
      <c r="Z82">
        <v>1</v>
      </c>
      <c r="AJ82">
        <v>0.9494949494949495</v>
      </c>
      <c r="AK82">
        <v>0.49</v>
      </c>
      <c r="AL82">
        <v>0.51</v>
      </c>
    </row>
    <row r="83" spans="1:38" x14ac:dyDescent="0.3">
      <c r="A83" t="s">
        <v>664</v>
      </c>
      <c r="B83" s="4">
        <v>332000011490</v>
      </c>
      <c r="Z83">
        <v>1</v>
      </c>
      <c r="AJ83">
        <v>0.76767676767676762</v>
      </c>
      <c r="AK83">
        <v>0.53</v>
      </c>
      <c r="AL83">
        <v>0.47</v>
      </c>
    </row>
    <row r="84" spans="1:38" x14ac:dyDescent="0.3">
      <c r="A84" t="s">
        <v>873</v>
      </c>
      <c r="B84" s="4">
        <v>342600011430</v>
      </c>
      <c r="Z84">
        <v>1</v>
      </c>
      <c r="AJ84">
        <v>0.92929292929292928</v>
      </c>
      <c r="AK84">
        <v>0.5</v>
      </c>
      <c r="AL84">
        <v>0.5</v>
      </c>
    </row>
    <row r="85" spans="1:38" x14ac:dyDescent="0.3">
      <c r="A85" t="s">
        <v>667</v>
      </c>
      <c r="B85" s="4">
        <v>332000011505</v>
      </c>
      <c r="Z85">
        <v>1</v>
      </c>
      <c r="AJ85">
        <v>0.9494949494949495</v>
      </c>
      <c r="AK85">
        <v>0.44</v>
      </c>
      <c r="AL85">
        <v>0.56000000000000005</v>
      </c>
    </row>
    <row r="86" spans="1:38" x14ac:dyDescent="0.3">
      <c r="A86" t="s">
        <v>201</v>
      </c>
      <c r="B86" s="4">
        <v>310500011499</v>
      </c>
      <c r="M86">
        <v>1</v>
      </c>
      <c r="AJ86">
        <v>0.98989898989898994</v>
      </c>
      <c r="AK86">
        <v>0.49</v>
      </c>
      <c r="AL86">
        <v>0.51</v>
      </c>
    </row>
    <row r="87" spans="1:38" x14ac:dyDescent="0.3">
      <c r="A87" t="s">
        <v>175</v>
      </c>
      <c r="B87" s="4">
        <v>310300011860</v>
      </c>
      <c r="N87">
        <v>1</v>
      </c>
      <c r="AJ87">
        <v>0.91919191919191923</v>
      </c>
      <c r="AK87">
        <v>0.52</v>
      </c>
      <c r="AL87">
        <v>0.48</v>
      </c>
    </row>
    <row r="88" spans="1:38" x14ac:dyDescent="0.3">
      <c r="A88" t="s">
        <v>607</v>
      </c>
      <c r="B88" s="4">
        <v>331900010452</v>
      </c>
      <c r="O88">
        <v>1</v>
      </c>
      <c r="AJ88">
        <v>0.92929292929292928</v>
      </c>
      <c r="AK88">
        <v>0.49</v>
      </c>
      <c r="AL88">
        <v>0.51</v>
      </c>
    </row>
    <row r="89" spans="1:38" x14ac:dyDescent="0.3">
      <c r="A89" t="s">
        <v>1009</v>
      </c>
      <c r="B89" s="4">
        <v>342900011272</v>
      </c>
      <c r="Y89">
        <v>1</v>
      </c>
      <c r="AJ89">
        <v>0.9494949494949495</v>
      </c>
      <c r="AK89">
        <v>0.43</v>
      </c>
      <c r="AL89">
        <v>0.56999999999999995</v>
      </c>
    </row>
    <row r="90" spans="1:38" x14ac:dyDescent="0.3">
      <c r="A90" t="s">
        <v>479</v>
      </c>
      <c r="B90" s="4">
        <v>331300011605</v>
      </c>
      <c r="Z90">
        <v>1</v>
      </c>
      <c r="AJ90">
        <v>0.89898989898989901</v>
      </c>
      <c r="AK90">
        <v>0.37</v>
      </c>
      <c r="AL90">
        <v>0.63</v>
      </c>
    </row>
    <row r="91" spans="1:38" x14ac:dyDescent="0.3">
      <c r="A91" t="s">
        <v>925</v>
      </c>
      <c r="B91" s="4">
        <v>342700010333</v>
      </c>
      <c r="AF91">
        <v>1</v>
      </c>
      <c r="AJ91">
        <v>0.70707070707070707</v>
      </c>
      <c r="AK91">
        <v>0</v>
      </c>
      <c r="AL91">
        <v>1</v>
      </c>
    </row>
    <row r="92" spans="1:38" x14ac:dyDescent="0.3">
      <c r="A92" t="s">
        <v>795</v>
      </c>
      <c r="B92" s="4">
        <v>342400011485</v>
      </c>
      <c r="Z92">
        <v>1</v>
      </c>
      <c r="AJ92">
        <v>0.84848484848484851</v>
      </c>
      <c r="AK92">
        <v>0.49</v>
      </c>
      <c r="AL92">
        <v>0.51</v>
      </c>
    </row>
    <row r="93" spans="1:38" x14ac:dyDescent="0.3">
      <c r="A93" t="s">
        <v>423</v>
      </c>
      <c r="B93" s="4">
        <v>321100011455</v>
      </c>
      <c r="Z93">
        <v>1</v>
      </c>
      <c r="AJ93">
        <v>0.78787878787878785</v>
      </c>
      <c r="AK93">
        <v>0.52</v>
      </c>
      <c r="AL93">
        <v>0.48</v>
      </c>
    </row>
    <row r="94" spans="1:38" x14ac:dyDescent="0.3">
      <c r="A94" t="s">
        <v>259</v>
      </c>
      <c r="B94" s="4">
        <v>320700011670</v>
      </c>
      <c r="Z94">
        <v>1</v>
      </c>
      <c r="AJ94">
        <v>0.95959595959595956</v>
      </c>
      <c r="AK94">
        <v>0.43</v>
      </c>
      <c r="AL94">
        <v>0.56999999999999995</v>
      </c>
    </row>
    <row r="95" spans="1:38" x14ac:dyDescent="0.3">
      <c r="A95" t="s">
        <v>62</v>
      </c>
      <c r="B95" s="4">
        <v>310100011292</v>
      </c>
      <c r="K95">
        <v>1</v>
      </c>
      <c r="AJ95">
        <v>0.86868686868686873</v>
      </c>
      <c r="AK95">
        <v>0.5</v>
      </c>
      <c r="AL95">
        <v>0.5</v>
      </c>
    </row>
    <row r="96" spans="1:38" x14ac:dyDescent="0.3">
      <c r="A96" t="s">
        <v>283</v>
      </c>
      <c r="B96" s="4">
        <v>320800011405</v>
      </c>
      <c r="Z96">
        <v>1</v>
      </c>
      <c r="AJ96">
        <v>0.96969696969696972</v>
      </c>
      <c r="AK96">
        <v>0.47</v>
      </c>
      <c r="AL96">
        <v>0.53</v>
      </c>
    </row>
    <row r="97" spans="1:38" x14ac:dyDescent="0.3">
      <c r="A97" t="s">
        <v>191</v>
      </c>
      <c r="B97" s="4">
        <v>310400011680</v>
      </c>
      <c r="Z97">
        <v>1</v>
      </c>
      <c r="AJ97">
        <v>0.9494949494949495</v>
      </c>
      <c r="AK97">
        <v>0.52</v>
      </c>
      <c r="AL97">
        <v>0.48</v>
      </c>
    </row>
    <row r="98" spans="1:38" x14ac:dyDescent="0.3">
      <c r="A98" t="s">
        <v>943</v>
      </c>
      <c r="B98" s="4">
        <v>342700011650</v>
      </c>
      <c r="Z98">
        <v>1</v>
      </c>
      <c r="AJ98">
        <v>0.84848484848484851</v>
      </c>
      <c r="AK98">
        <v>0.56000000000000005</v>
      </c>
      <c r="AL98">
        <v>0.44</v>
      </c>
    </row>
    <row r="99" spans="1:38" x14ac:dyDescent="0.3">
      <c r="A99" t="s">
        <v>799</v>
      </c>
      <c r="B99" s="4">
        <v>342400011550</v>
      </c>
      <c r="Y99">
        <v>1</v>
      </c>
      <c r="AJ99">
        <v>0.87878787878787878</v>
      </c>
      <c r="AK99">
        <v>0.87</v>
      </c>
      <c r="AL99">
        <v>0.13</v>
      </c>
    </row>
    <row r="100" spans="1:38" x14ac:dyDescent="0.3">
      <c r="A100" t="s">
        <v>971</v>
      </c>
      <c r="B100" s="4">
        <v>342800011328</v>
      </c>
      <c r="Z100">
        <v>1</v>
      </c>
      <c r="AJ100">
        <v>0.97979797979797978</v>
      </c>
      <c r="AK100">
        <v>0.47</v>
      </c>
      <c r="AL100">
        <v>0.53</v>
      </c>
    </row>
    <row r="101" spans="1:38" x14ac:dyDescent="0.3">
      <c r="A101" t="s">
        <v>130</v>
      </c>
      <c r="B101" s="4">
        <v>310200011545</v>
      </c>
      <c r="Y101">
        <v>1</v>
      </c>
      <c r="AJ101">
        <v>0.79797979797979801</v>
      </c>
      <c r="AK101">
        <v>0.47</v>
      </c>
      <c r="AL101">
        <v>0.53</v>
      </c>
    </row>
    <row r="102" spans="1:38" x14ac:dyDescent="0.3">
      <c r="A102" t="s">
        <v>105</v>
      </c>
      <c r="B102" s="4">
        <v>310200011400</v>
      </c>
      <c r="Z102">
        <v>1</v>
      </c>
      <c r="AJ102">
        <v>0.93939393939393945</v>
      </c>
      <c r="AK102">
        <v>0.48</v>
      </c>
      <c r="AL102">
        <v>0.52</v>
      </c>
    </row>
    <row r="103" spans="1:38" x14ac:dyDescent="0.3">
      <c r="A103" t="s">
        <v>566</v>
      </c>
      <c r="B103" s="4">
        <v>331700011528</v>
      </c>
      <c r="Z103">
        <v>1</v>
      </c>
      <c r="AJ103">
        <v>0.87878787878787878</v>
      </c>
      <c r="AK103">
        <v>0.43</v>
      </c>
      <c r="AL103">
        <v>0.56999999999999995</v>
      </c>
    </row>
    <row r="104" spans="1:38" x14ac:dyDescent="0.3">
      <c r="A104" t="s">
        <v>230</v>
      </c>
      <c r="B104" s="4">
        <v>310600011468</v>
      </c>
      <c r="Z104">
        <v>1</v>
      </c>
      <c r="AJ104">
        <v>0.73737373737373735</v>
      </c>
      <c r="AK104">
        <v>0.46</v>
      </c>
      <c r="AL104">
        <v>0.54</v>
      </c>
    </row>
    <row r="105" spans="1:38" x14ac:dyDescent="0.3">
      <c r="A105" t="s">
        <v>111</v>
      </c>
      <c r="B105" s="4">
        <v>310200011420</v>
      </c>
      <c r="Z105">
        <v>1</v>
      </c>
      <c r="AJ105">
        <v>0.89898989898989901</v>
      </c>
      <c r="AK105">
        <v>0.49</v>
      </c>
      <c r="AL105">
        <v>0.51</v>
      </c>
    </row>
    <row r="106" spans="1:38" x14ac:dyDescent="0.3">
      <c r="A106" t="s">
        <v>592</v>
      </c>
      <c r="B106" s="4">
        <v>331800011617</v>
      </c>
      <c r="Z106">
        <v>1</v>
      </c>
      <c r="AJ106">
        <v>0.90909090909090906</v>
      </c>
      <c r="AK106">
        <v>0.5</v>
      </c>
      <c r="AL106">
        <v>0.5</v>
      </c>
    </row>
    <row r="107" spans="1:38" x14ac:dyDescent="0.3">
      <c r="A107" t="s">
        <v>171</v>
      </c>
      <c r="B107" s="4">
        <v>310300011492</v>
      </c>
      <c r="Z107">
        <v>1</v>
      </c>
      <c r="AJ107">
        <v>0.78787878787878785</v>
      </c>
      <c r="AK107">
        <v>0.17</v>
      </c>
      <c r="AL107">
        <v>0.83</v>
      </c>
    </row>
    <row r="108" spans="1:38" x14ac:dyDescent="0.3">
      <c r="A108" t="s">
        <v>227</v>
      </c>
      <c r="B108" s="4">
        <v>310600011463</v>
      </c>
      <c r="Z108">
        <v>1</v>
      </c>
      <c r="AJ108">
        <v>0.91919191919191923</v>
      </c>
      <c r="AK108">
        <v>0.45</v>
      </c>
      <c r="AL108">
        <v>0.55000000000000004</v>
      </c>
    </row>
    <row r="109" spans="1:38" x14ac:dyDescent="0.3">
      <c r="A109" t="s">
        <v>380</v>
      </c>
      <c r="B109" s="4">
        <v>321000011433</v>
      </c>
      <c r="Z109">
        <v>1</v>
      </c>
      <c r="AJ109">
        <v>0.96969696969696972</v>
      </c>
      <c r="AK109">
        <v>0.45</v>
      </c>
      <c r="AL109">
        <v>0.55000000000000004</v>
      </c>
    </row>
    <row r="110" spans="1:38" x14ac:dyDescent="0.3">
      <c r="A110" t="s">
        <v>345</v>
      </c>
      <c r="B110" s="4">
        <v>320900011543</v>
      </c>
      <c r="Z110">
        <v>1</v>
      </c>
      <c r="AJ110">
        <v>0.86868686868686873</v>
      </c>
      <c r="AK110">
        <v>0.56999999999999995</v>
      </c>
      <c r="AL110">
        <v>0.43</v>
      </c>
    </row>
    <row r="111" spans="1:38" x14ac:dyDescent="0.3">
      <c r="A111" t="s">
        <v>208</v>
      </c>
      <c r="B111" s="4">
        <v>310500011692</v>
      </c>
      <c r="Y111">
        <v>1</v>
      </c>
      <c r="AJ111">
        <v>0.81818181818181823</v>
      </c>
      <c r="AK111">
        <v>0.64</v>
      </c>
      <c r="AL111">
        <v>0.36</v>
      </c>
    </row>
    <row r="112" spans="1:38" x14ac:dyDescent="0.3">
      <c r="A112" t="s">
        <v>400</v>
      </c>
      <c r="B112" s="4">
        <v>321000011696</v>
      </c>
      <c r="Y112">
        <v>1</v>
      </c>
      <c r="AJ112">
        <v>0.85858585858585856</v>
      </c>
      <c r="AK112">
        <v>0.4</v>
      </c>
      <c r="AL112">
        <v>0.6</v>
      </c>
    </row>
    <row r="113" spans="1:38" x14ac:dyDescent="0.3">
      <c r="A113" t="s">
        <v>173</v>
      </c>
      <c r="B113" s="4">
        <v>310300011494</v>
      </c>
      <c r="Y113">
        <v>1</v>
      </c>
      <c r="AJ113">
        <v>0.75757575757575757</v>
      </c>
      <c r="AK113">
        <v>0.45</v>
      </c>
      <c r="AL113">
        <v>0.55000000000000004</v>
      </c>
    </row>
    <row r="114" spans="1:38" x14ac:dyDescent="0.3">
      <c r="A114" t="s">
        <v>502</v>
      </c>
      <c r="B114" s="4">
        <v>331400011478</v>
      </c>
      <c r="Y114">
        <v>1</v>
      </c>
      <c r="AJ114">
        <v>0.35353535353535354</v>
      </c>
      <c r="AK114">
        <v>0.43</v>
      </c>
      <c r="AL114">
        <v>0.56999999999999995</v>
      </c>
    </row>
    <row r="115" spans="1:38" x14ac:dyDescent="0.3">
      <c r="A115" t="s">
        <v>141</v>
      </c>
      <c r="B115" s="4">
        <v>310200011600</v>
      </c>
      <c r="Z115">
        <v>1</v>
      </c>
      <c r="AJ115">
        <v>0.93939393939393945</v>
      </c>
      <c r="AK115">
        <v>0.49</v>
      </c>
      <c r="AL115">
        <v>0.51</v>
      </c>
    </row>
    <row r="116" spans="1:38" x14ac:dyDescent="0.3">
      <c r="A116" t="s">
        <v>694</v>
      </c>
      <c r="B116" s="4">
        <v>332100011348</v>
      </c>
      <c r="Z116">
        <v>1</v>
      </c>
      <c r="AJ116">
        <v>0.87878787878787878</v>
      </c>
      <c r="AK116">
        <v>0.52</v>
      </c>
      <c r="AL116">
        <v>0.48</v>
      </c>
    </row>
    <row r="117" spans="1:38" x14ac:dyDescent="0.3">
      <c r="A117" t="s">
        <v>661</v>
      </c>
      <c r="B117" s="4">
        <v>332000011485</v>
      </c>
      <c r="Z117">
        <v>1</v>
      </c>
      <c r="AJ117">
        <v>0.81818181818181823</v>
      </c>
      <c r="AK117">
        <v>0.43</v>
      </c>
      <c r="AL117">
        <v>0.56999999999999995</v>
      </c>
    </row>
    <row r="118" spans="1:38" x14ac:dyDescent="0.3">
      <c r="A118" t="s">
        <v>976</v>
      </c>
      <c r="B118" s="4">
        <v>342800011505</v>
      </c>
      <c r="Z118">
        <v>1</v>
      </c>
      <c r="AJ118">
        <v>0.23232323232323232</v>
      </c>
      <c r="AK118">
        <v>0.45</v>
      </c>
      <c r="AL118">
        <v>0.55000000000000004</v>
      </c>
    </row>
    <row r="119" spans="1:38" x14ac:dyDescent="0.3">
      <c r="A119" t="s">
        <v>249</v>
      </c>
      <c r="B119" s="4">
        <v>320700011500</v>
      </c>
      <c r="K119">
        <v>1</v>
      </c>
      <c r="AJ119">
        <v>0.66666666666666663</v>
      </c>
      <c r="AK119">
        <v>0.48</v>
      </c>
      <c r="AL119">
        <v>0.52</v>
      </c>
    </row>
    <row r="120" spans="1:38" x14ac:dyDescent="0.3">
      <c r="A120" t="s">
        <v>572</v>
      </c>
      <c r="B120" s="4">
        <v>331700011546</v>
      </c>
      <c r="Y120">
        <v>1</v>
      </c>
      <c r="AJ120">
        <v>0.6767676767676768</v>
      </c>
      <c r="AK120">
        <v>0.49</v>
      </c>
      <c r="AL120">
        <v>0.51</v>
      </c>
    </row>
    <row r="121" spans="1:38" x14ac:dyDescent="0.3">
      <c r="A121" t="s">
        <v>108</v>
      </c>
      <c r="B121" s="4">
        <v>310200011407</v>
      </c>
      <c r="K121">
        <v>1</v>
      </c>
      <c r="AJ121">
        <v>0.25252525252525254</v>
      </c>
      <c r="AK121">
        <v>0.47</v>
      </c>
      <c r="AL121">
        <v>0.53</v>
      </c>
    </row>
    <row r="122" spans="1:38" x14ac:dyDescent="0.3">
      <c r="A122" t="s">
        <v>858</v>
      </c>
      <c r="B122" s="4">
        <v>342600010172</v>
      </c>
      <c r="Q122">
        <v>1</v>
      </c>
      <c r="AJ122">
        <v>0.65656565656565657</v>
      </c>
      <c r="AK122">
        <v>0.51</v>
      </c>
      <c r="AL122">
        <v>0.49</v>
      </c>
    </row>
    <row r="123" spans="1:38" x14ac:dyDescent="0.3">
      <c r="A123" t="s">
        <v>1020</v>
      </c>
      <c r="B123" s="4">
        <v>343000010010</v>
      </c>
      <c r="Q123">
        <v>1</v>
      </c>
      <c r="AJ123">
        <v>0.69696969696969702</v>
      </c>
      <c r="AK123">
        <v>0.49</v>
      </c>
      <c r="AL123">
        <v>0.51</v>
      </c>
    </row>
    <row r="124" spans="1:38" x14ac:dyDescent="0.3">
      <c r="A124" t="s">
        <v>779</v>
      </c>
      <c r="B124" s="4">
        <v>342400010119</v>
      </c>
      <c r="AB124">
        <v>1</v>
      </c>
      <c r="AJ124">
        <v>0.72727272727272729</v>
      </c>
      <c r="AK124">
        <v>0.59</v>
      </c>
      <c r="AL124">
        <v>0.41</v>
      </c>
    </row>
    <row r="125" spans="1:38" x14ac:dyDescent="0.3">
      <c r="A125" t="s">
        <v>784</v>
      </c>
      <c r="B125" s="4">
        <v>342400010125</v>
      </c>
      <c r="D125">
        <v>1</v>
      </c>
      <c r="AJ125">
        <v>0.65656565656565657</v>
      </c>
      <c r="AK125">
        <v>0.4</v>
      </c>
      <c r="AL125">
        <v>0.6</v>
      </c>
    </row>
    <row r="126" spans="1:38" x14ac:dyDescent="0.3">
      <c r="A126" t="s">
        <v>1027</v>
      </c>
      <c r="B126" s="4">
        <v>343000010141</v>
      </c>
      <c r="Q126">
        <v>1</v>
      </c>
      <c r="AJ126">
        <v>0.6262626262626263</v>
      </c>
      <c r="AK126">
        <v>0.48</v>
      </c>
      <c r="AL126">
        <v>0.52</v>
      </c>
    </row>
    <row r="127" spans="1:38" x14ac:dyDescent="0.3">
      <c r="A127" t="s">
        <v>1030</v>
      </c>
      <c r="B127" s="4">
        <v>343000010145</v>
      </c>
      <c r="Q127">
        <v>1</v>
      </c>
      <c r="AJ127">
        <v>0.92929292929292928</v>
      </c>
      <c r="AK127">
        <v>0.46</v>
      </c>
      <c r="AL127">
        <v>0.54</v>
      </c>
    </row>
    <row r="128" spans="1:38" x14ac:dyDescent="0.3">
      <c r="A128" t="s">
        <v>414</v>
      </c>
      <c r="B128" s="4">
        <v>321100010181</v>
      </c>
      <c r="Q128">
        <v>1</v>
      </c>
      <c r="AJ128">
        <v>0.93939393939393945</v>
      </c>
      <c r="AK128">
        <v>0.5</v>
      </c>
      <c r="AL128">
        <v>0.5</v>
      </c>
    </row>
    <row r="129" spans="1:38" x14ac:dyDescent="0.3">
      <c r="A129" t="s">
        <v>992</v>
      </c>
      <c r="B129" s="4">
        <v>342900010192</v>
      </c>
      <c r="Q129">
        <v>1</v>
      </c>
      <c r="AJ129">
        <v>0.91919191919191923</v>
      </c>
      <c r="AK129">
        <v>0.49</v>
      </c>
      <c r="AL129">
        <v>0.51</v>
      </c>
    </row>
    <row r="130" spans="1:38" x14ac:dyDescent="0.3">
      <c r="A130" t="s">
        <v>1034</v>
      </c>
      <c r="B130" s="4">
        <v>343000010204</v>
      </c>
      <c r="Q130">
        <v>1</v>
      </c>
      <c r="AJ130">
        <v>0.89898989898989901</v>
      </c>
      <c r="AK130">
        <v>0.47</v>
      </c>
      <c r="AL130">
        <v>0.53</v>
      </c>
    </row>
    <row r="131" spans="1:38" x14ac:dyDescent="0.3">
      <c r="A131" t="s">
        <v>583</v>
      </c>
      <c r="B131" s="4">
        <v>331800010211</v>
      </c>
      <c r="Q131">
        <v>1</v>
      </c>
      <c r="AJ131">
        <v>0.84848484848484851</v>
      </c>
      <c r="AK131">
        <v>0.5</v>
      </c>
      <c r="AL131">
        <v>0.5</v>
      </c>
    </row>
    <row r="132" spans="1:38" x14ac:dyDescent="0.3">
      <c r="A132" t="s">
        <v>304</v>
      </c>
      <c r="B132" s="4">
        <v>320900010219</v>
      </c>
      <c r="Q132">
        <v>1</v>
      </c>
      <c r="AJ132">
        <v>0.89898989898989901</v>
      </c>
      <c r="AK132">
        <v>0.49</v>
      </c>
      <c r="AL132">
        <v>0.51</v>
      </c>
    </row>
    <row r="133" spans="1:38" x14ac:dyDescent="0.3">
      <c r="A133" t="s">
        <v>1040</v>
      </c>
      <c r="B133" s="4">
        <v>343000011227</v>
      </c>
      <c r="D133">
        <v>1</v>
      </c>
      <c r="AJ133">
        <v>1</v>
      </c>
      <c r="AK133">
        <v>0.46</v>
      </c>
      <c r="AL133">
        <v>0.54</v>
      </c>
    </row>
    <row r="134" spans="1:38" x14ac:dyDescent="0.3">
      <c r="A134" t="s">
        <v>1037</v>
      </c>
      <c r="B134" s="4">
        <v>343000010230</v>
      </c>
      <c r="Q134">
        <v>1</v>
      </c>
      <c r="AJ134">
        <v>0.81818181818181823</v>
      </c>
      <c r="AK134">
        <v>0.44</v>
      </c>
      <c r="AL134">
        <v>0.56000000000000005</v>
      </c>
    </row>
    <row r="135" spans="1:38" x14ac:dyDescent="0.3">
      <c r="A135" t="s">
        <v>307</v>
      </c>
      <c r="B135" s="4">
        <v>320900010232</v>
      </c>
      <c r="R135">
        <v>1</v>
      </c>
      <c r="AJ135">
        <v>0.80808080808080807</v>
      </c>
      <c r="AK135">
        <v>0.49</v>
      </c>
      <c r="AL135">
        <v>0.51</v>
      </c>
    </row>
    <row r="136" spans="1:38" x14ac:dyDescent="0.3">
      <c r="A136" t="s">
        <v>827</v>
      </c>
      <c r="B136" s="4">
        <v>342500010237</v>
      </c>
      <c r="Q136">
        <v>1</v>
      </c>
      <c r="AJ136">
        <v>0.80808080808080807</v>
      </c>
      <c r="AK136">
        <v>0.64</v>
      </c>
      <c r="AL136">
        <v>0.36</v>
      </c>
    </row>
    <row r="137" spans="1:38" x14ac:dyDescent="0.3">
      <c r="A137" t="s">
        <v>996</v>
      </c>
      <c r="B137" s="4">
        <v>342900010238</v>
      </c>
      <c r="Q137">
        <v>1</v>
      </c>
      <c r="AJ137">
        <v>0.59595959595959591</v>
      </c>
      <c r="AK137">
        <v>0.51</v>
      </c>
      <c r="AL137">
        <v>0.49</v>
      </c>
    </row>
    <row r="138" spans="1:38" x14ac:dyDescent="0.3">
      <c r="A138" t="s">
        <v>1058</v>
      </c>
      <c r="B138" s="4">
        <v>353100010024</v>
      </c>
      <c r="Q138">
        <v>1</v>
      </c>
      <c r="AJ138">
        <v>0.80808080808080807</v>
      </c>
      <c r="AK138">
        <v>0.54</v>
      </c>
      <c r="AL138">
        <v>0.46</v>
      </c>
    </row>
    <row r="139" spans="1:38" x14ac:dyDescent="0.3">
      <c r="A139" t="s">
        <v>816</v>
      </c>
      <c r="B139" s="4">
        <v>342500010025</v>
      </c>
      <c r="Q139">
        <v>1</v>
      </c>
      <c r="AJ139">
        <v>0.72727272727272729</v>
      </c>
      <c r="AK139">
        <v>0.47</v>
      </c>
      <c r="AL139">
        <v>0.53</v>
      </c>
    </row>
    <row r="140" spans="1:38" x14ac:dyDescent="0.3">
      <c r="A140" t="s">
        <v>1061</v>
      </c>
      <c r="B140" s="4">
        <v>353100010027</v>
      </c>
      <c r="R140">
        <v>1</v>
      </c>
      <c r="AJ140">
        <v>0.51515151515151514</v>
      </c>
      <c r="AK140">
        <v>0.41</v>
      </c>
      <c r="AL140">
        <v>0.59</v>
      </c>
    </row>
    <row r="141" spans="1:38" x14ac:dyDescent="0.3">
      <c r="A141" t="s">
        <v>688</v>
      </c>
      <c r="B141" s="4">
        <v>332100010303</v>
      </c>
      <c r="R141">
        <v>1</v>
      </c>
      <c r="AJ141">
        <v>0.76767676767676762</v>
      </c>
      <c r="AK141">
        <v>1</v>
      </c>
      <c r="AL141">
        <v>0</v>
      </c>
    </row>
    <row r="142" spans="1:38" x14ac:dyDescent="0.3">
      <c r="A142" t="s">
        <v>310</v>
      </c>
      <c r="B142" s="4">
        <v>320900010303</v>
      </c>
      <c r="O142">
        <v>1</v>
      </c>
      <c r="AJ142">
        <v>0.48484848484848486</v>
      </c>
      <c r="AK142">
        <v>0.51</v>
      </c>
      <c r="AL142">
        <v>0.49</v>
      </c>
    </row>
    <row r="143" spans="1:38" x14ac:dyDescent="0.3">
      <c r="A143" t="s">
        <v>488</v>
      </c>
      <c r="B143" s="4">
        <v>331400010318</v>
      </c>
      <c r="Q143">
        <v>1</v>
      </c>
      <c r="AJ143">
        <v>0.72727272727272729</v>
      </c>
      <c r="AK143">
        <v>0.27</v>
      </c>
      <c r="AL143">
        <v>0.73</v>
      </c>
    </row>
    <row r="144" spans="1:38" x14ac:dyDescent="0.3">
      <c r="A144" t="s">
        <v>318</v>
      </c>
      <c r="B144" s="4">
        <v>320900010339</v>
      </c>
      <c r="Q144">
        <v>1</v>
      </c>
      <c r="AJ144">
        <v>0.50505050505050508</v>
      </c>
      <c r="AK144">
        <v>0.55000000000000004</v>
      </c>
      <c r="AL144">
        <v>0.45</v>
      </c>
    </row>
    <row r="145" spans="1:38" x14ac:dyDescent="0.3">
      <c r="A145" t="s">
        <v>1064</v>
      </c>
      <c r="B145" s="4">
        <v>353100010034</v>
      </c>
      <c r="Q145">
        <v>1</v>
      </c>
      <c r="AJ145">
        <v>0.6262626262626263</v>
      </c>
      <c r="AK145">
        <v>0.23</v>
      </c>
      <c r="AL145">
        <v>0.77</v>
      </c>
    </row>
    <row r="146" spans="1:38" x14ac:dyDescent="0.3">
      <c r="A146" t="s">
        <v>767</v>
      </c>
      <c r="B146" s="4">
        <v>342400010005</v>
      </c>
      <c r="S146">
        <v>1</v>
      </c>
      <c r="AJ146">
        <v>0.60606060606060608</v>
      </c>
      <c r="AK146">
        <v>0.51</v>
      </c>
      <c r="AL146">
        <v>0.49</v>
      </c>
    </row>
    <row r="147" spans="1:38" x14ac:dyDescent="0.3">
      <c r="A147" t="s">
        <v>775</v>
      </c>
      <c r="B147" s="4">
        <v>342400010061</v>
      </c>
      <c r="Q147">
        <v>1</v>
      </c>
      <c r="AJ147">
        <v>0.49494949494949497</v>
      </c>
      <c r="AK147">
        <v>0.52</v>
      </c>
      <c r="AL147">
        <v>0.48</v>
      </c>
    </row>
    <row r="148" spans="1:38" x14ac:dyDescent="0.3">
      <c r="A148" t="s">
        <v>1067</v>
      </c>
      <c r="B148" s="4">
        <v>353100010061</v>
      </c>
      <c r="Q148">
        <v>1</v>
      </c>
      <c r="AJ148">
        <v>0.77777777777777779</v>
      </c>
      <c r="AK148">
        <v>0.46</v>
      </c>
      <c r="AL148">
        <v>0.54</v>
      </c>
    </row>
    <row r="149" spans="1:38" x14ac:dyDescent="0.3">
      <c r="A149" t="s">
        <v>1054</v>
      </c>
      <c r="B149" s="4">
        <v>353100010007</v>
      </c>
      <c r="Q149">
        <v>1</v>
      </c>
      <c r="AJ149">
        <v>0.85858585858585856</v>
      </c>
      <c r="AK149">
        <v>0.47</v>
      </c>
      <c r="AL149">
        <v>0.53</v>
      </c>
    </row>
    <row r="150" spans="1:38" x14ac:dyDescent="0.3">
      <c r="A150" t="s">
        <v>1073</v>
      </c>
      <c r="B150" s="4">
        <v>353100010072</v>
      </c>
      <c r="Q150">
        <v>1</v>
      </c>
      <c r="AJ150">
        <v>0.83838383838383834</v>
      </c>
      <c r="AK150">
        <v>0.49</v>
      </c>
      <c r="AL150">
        <v>0.51</v>
      </c>
    </row>
    <row r="151" spans="1:38" x14ac:dyDescent="0.3">
      <c r="A151" t="s">
        <v>1076</v>
      </c>
      <c r="B151" s="4">
        <v>353100010075</v>
      </c>
      <c r="R151">
        <v>1</v>
      </c>
      <c r="AJ151">
        <v>0.77777777777777779</v>
      </c>
      <c r="AK151">
        <v>0.35</v>
      </c>
      <c r="AL151">
        <v>0.65</v>
      </c>
    </row>
    <row r="152" spans="1:38" x14ac:dyDescent="0.3">
      <c r="A152" t="s">
        <v>673</v>
      </c>
      <c r="B152" s="4">
        <v>332100010098</v>
      </c>
      <c r="R152">
        <v>1</v>
      </c>
      <c r="AJ152">
        <v>0.73737373737373735</v>
      </c>
      <c r="AK152">
        <v>0.53</v>
      </c>
      <c r="AL152">
        <v>0.47</v>
      </c>
    </row>
    <row r="153" spans="1:38" x14ac:dyDescent="0.3">
      <c r="A153" t="s">
        <v>124</v>
      </c>
      <c r="B153" s="4">
        <v>310200011529</v>
      </c>
      <c r="Z153">
        <v>1</v>
      </c>
      <c r="AJ153">
        <v>0.84848484848484851</v>
      </c>
      <c r="AK153">
        <v>0.44</v>
      </c>
      <c r="AL153">
        <v>0.56000000000000005</v>
      </c>
    </row>
    <row r="154" spans="1:38" x14ac:dyDescent="0.3">
      <c r="A154" t="s">
        <v>738</v>
      </c>
      <c r="B154" s="4">
        <v>332200011425</v>
      </c>
      <c r="Z154">
        <v>1</v>
      </c>
      <c r="AJ154">
        <v>0.75757575757575757</v>
      </c>
      <c r="AK154">
        <v>0.03</v>
      </c>
      <c r="AL154">
        <v>0.97</v>
      </c>
    </row>
    <row r="155" spans="1:38" x14ac:dyDescent="0.3">
      <c r="A155" t="s">
        <v>365</v>
      </c>
      <c r="B155" s="4">
        <v>321000010118</v>
      </c>
      <c r="Q155">
        <v>1</v>
      </c>
      <c r="AJ155">
        <v>0.25252525252525254</v>
      </c>
      <c r="AK155">
        <v>0.57999999999999996</v>
      </c>
      <c r="AL155">
        <v>0.42</v>
      </c>
    </row>
    <row r="156" spans="1:38" x14ac:dyDescent="0.3">
      <c r="A156" t="s">
        <v>263</v>
      </c>
      <c r="B156" s="4">
        <v>320800010125</v>
      </c>
      <c r="Q156">
        <v>1</v>
      </c>
      <c r="AJ156">
        <v>0.81818181818181823</v>
      </c>
      <c r="AK156">
        <v>0.49</v>
      </c>
      <c r="AL156">
        <v>0.51</v>
      </c>
    </row>
    <row r="157" spans="1:38" x14ac:dyDescent="0.3">
      <c r="A157" t="s">
        <v>408</v>
      </c>
      <c r="B157" s="4">
        <v>321100010127</v>
      </c>
      <c r="R157">
        <v>1</v>
      </c>
      <c r="AJ157">
        <v>0.46464646464646464</v>
      </c>
      <c r="AK157">
        <v>0.68</v>
      </c>
      <c r="AL157">
        <v>0.32</v>
      </c>
    </row>
    <row r="158" spans="1:38" x14ac:dyDescent="0.3">
      <c r="A158" t="s">
        <v>714</v>
      </c>
      <c r="B158" s="4">
        <v>332200010014</v>
      </c>
      <c r="Q158">
        <v>1</v>
      </c>
      <c r="AJ158">
        <v>0.20202020202020202</v>
      </c>
      <c r="AK158">
        <v>0.47</v>
      </c>
      <c r="AL158">
        <v>0.53</v>
      </c>
    </row>
    <row r="159" spans="1:38" x14ac:dyDescent="0.3">
      <c r="A159" t="s">
        <v>953</v>
      </c>
      <c r="B159" s="4">
        <v>342800010157</v>
      </c>
      <c r="S159">
        <v>1</v>
      </c>
      <c r="AJ159">
        <v>0.80808080808080807</v>
      </c>
      <c r="AK159">
        <v>0.42</v>
      </c>
      <c r="AL159">
        <v>0.57999999999999996</v>
      </c>
    </row>
    <row r="160" spans="1:38" x14ac:dyDescent="0.3">
      <c r="A160" t="s">
        <v>820</v>
      </c>
      <c r="B160" s="4">
        <v>342500010185</v>
      </c>
      <c r="R160">
        <v>1</v>
      </c>
      <c r="AJ160">
        <v>0.81818181818181823</v>
      </c>
      <c r="AK160">
        <v>0.55000000000000004</v>
      </c>
      <c r="AL160">
        <v>0.45</v>
      </c>
    </row>
    <row r="161" spans="1:38" x14ac:dyDescent="0.3">
      <c r="A161" t="s">
        <v>957</v>
      </c>
      <c r="B161" s="4">
        <v>342800010190</v>
      </c>
      <c r="Q161">
        <v>1</v>
      </c>
      <c r="AJ161">
        <v>0.83838383838383834</v>
      </c>
      <c r="AK161">
        <v>0.49</v>
      </c>
      <c r="AL161">
        <v>0.51</v>
      </c>
    </row>
    <row r="162" spans="1:38" x14ac:dyDescent="0.3">
      <c r="A162" t="s">
        <v>823</v>
      </c>
      <c r="B162" s="4">
        <v>342500010194</v>
      </c>
      <c r="Q162">
        <v>1</v>
      </c>
      <c r="AJ162">
        <v>0.65656565656565657</v>
      </c>
      <c r="AK162">
        <v>0.72</v>
      </c>
      <c r="AL162">
        <v>0.28000000000000003</v>
      </c>
    </row>
    <row r="163" spans="1:38" x14ac:dyDescent="0.3">
      <c r="A163" t="s">
        <v>640</v>
      </c>
      <c r="B163" s="4">
        <v>332000010201</v>
      </c>
      <c r="Q163">
        <v>1</v>
      </c>
      <c r="AJ163">
        <v>0.81818181818181823</v>
      </c>
      <c r="AK163">
        <v>0.47</v>
      </c>
      <c r="AL163">
        <v>0.53</v>
      </c>
    </row>
    <row r="164" spans="1:38" x14ac:dyDescent="0.3">
      <c r="A164" t="s">
        <v>905</v>
      </c>
      <c r="B164" s="4">
        <v>342700010202</v>
      </c>
      <c r="R164">
        <v>1</v>
      </c>
      <c r="AJ164">
        <v>0.37373737373737376</v>
      </c>
      <c r="AK164">
        <v>0.56999999999999995</v>
      </c>
      <c r="AL164">
        <v>0.43</v>
      </c>
    </row>
    <row r="165" spans="1:38" x14ac:dyDescent="0.3">
      <c r="A165" t="s">
        <v>912</v>
      </c>
      <c r="B165" s="4">
        <v>342700010210</v>
      </c>
      <c r="Q165">
        <v>1</v>
      </c>
      <c r="AJ165">
        <v>0.73737373737373735</v>
      </c>
      <c r="AK165">
        <v>0.36</v>
      </c>
      <c r="AL165">
        <v>0.64</v>
      </c>
    </row>
    <row r="166" spans="1:38" x14ac:dyDescent="0.3">
      <c r="A166" t="s">
        <v>867</v>
      </c>
      <c r="B166" s="4">
        <v>342600010216</v>
      </c>
      <c r="P166">
        <v>1</v>
      </c>
      <c r="AJ166">
        <v>0.82828282828282829</v>
      </c>
      <c r="AK166">
        <v>0.5</v>
      </c>
      <c r="AL166">
        <v>0.5</v>
      </c>
    </row>
    <row r="167" spans="1:38" x14ac:dyDescent="0.3">
      <c r="A167" t="s">
        <v>961</v>
      </c>
      <c r="B167" s="4">
        <v>342800010217</v>
      </c>
      <c r="Q167">
        <v>1</v>
      </c>
      <c r="AJ167">
        <v>0.65656565656565657</v>
      </c>
      <c r="AK167">
        <v>0.52</v>
      </c>
      <c r="AL167">
        <v>0.48</v>
      </c>
    </row>
    <row r="168" spans="1:38" x14ac:dyDescent="0.3">
      <c r="A168" t="s">
        <v>601</v>
      </c>
      <c r="B168" s="4">
        <v>331900010218</v>
      </c>
      <c r="R168">
        <v>1</v>
      </c>
      <c r="AJ168">
        <v>0.88888888888888884</v>
      </c>
      <c r="AK168">
        <v>0.51</v>
      </c>
      <c r="AL168">
        <v>0.49</v>
      </c>
    </row>
    <row r="169" spans="1:38" x14ac:dyDescent="0.3">
      <c r="A169" t="s">
        <v>643</v>
      </c>
      <c r="B169" s="4">
        <v>332000010220</v>
      </c>
      <c r="Q169">
        <v>1</v>
      </c>
      <c r="AJ169">
        <v>0.73737373737373735</v>
      </c>
      <c r="AK169">
        <v>0.47</v>
      </c>
      <c r="AL169">
        <v>0.53</v>
      </c>
    </row>
    <row r="170" spans="1:38" x14ac:dyDescent="0.3">
      <c r="A170" t="s">
        <v>646</v>
      </c>
      <c r="B170" s="4">
        <v>332000010223</v>
      </c>
      <c r="R170">
        <v>1</v>
      </c>
      <c r="AJ170">
        <v>0.69696969696969702</v>
      </c>
      <c r="AK170">
        <v>0.26</v>
      </c>
      <c r="AL170">
        <v>0.74</v>
      </c>
    </row>
    <row r="171" spans="1:38" x14ac:dyDescent="0.3">
      <c r="A171" t="s">
        <v>915</v>
      </c>
      <c r="B171" s="4">
        <v>342700010226</v>
      </c>
      <c r="Q171">
        <v>1</v>
      </c>
      <c r="AJ171">
        <v>0.75757575757575757</v>
      </c>
      <c r="AK171">
        <v>0.43</v>
      </c>
      <c r="AL171">
        <v>0.56999999999999995</v>
      </c>
    </row>
    <row r="172" spans="1:38" x14ac:dyDescent="0.3">
      <c r="A172" t="s">
        <v>649</v>
      </c>
      <c r="B172" s="4">
        <v>332000010227</v>
      </c>
      <c r="R172">
        <v>1</v>
      </c>
      <c r="AJ172">
        <v>0.83838383838383834</v>
      </c>
      <c r="AK172">
        <v>0.48</v>
      </c>
      <c r="AL172">
        <v>0.52</v>
      </c>
    </row>
    <row r="173" spans="1:38" x14ac:dyDescent="0.3">
      <c r="A173" t="s">
        <v>726</v>
      </c>
      <c r="B173" s="4">
        <v>332200010234</v>
      </c>
      <c r="Q173">
        <v>1</v>
      </c>
      <c r="AJ173">
        <v>0.82828282828282829</v>
      </c>
      <c r="AK173">
        <v>0.47</v>
      </c>
      <c r="AL173">
        <v>0.53</v>
      </c>
    </row>
    <row r="174" spans="1:38" x14ac:dyDescent="0.3">
      <c r="A174" t="s">
        <v>655</v>
      </c>
      <c r="B174" s="4">
        <v>332000010259</v>
      </c>
      <c r="Q174">
        <v>1</v>
      </c>
      <c r="AJ174">
        <v>0.76767676767676762</v>
      </c>
      <c r="AK174">
        <v>0.7</v>
      </c>
      <c r="AL174">
        <v>0.3</v>
      </c>
    </row>
    <row r="175" spans="1:38" x14ac:dyDescent="0.3">
      <c r="A175" t="s">
        <v>732</v>
      </c>
      <c r="B175" s="4">
        <v>332200010278</v>
      </c>
      <c r="Q175">
        <v>1</v>
      </c>
      <c r="AJ175">
        <v>0.77777777777777779</v>
      </c>
      <c r="AK175">
        <v>0.67</v>
      </c>
      <c r="AL175">
        <v>0.33</v>
      </c>
    </row>
    <row r="176" spans="1:38" x14ac:dyDescent="0.3">
      <c r="A176" t="s">
        <v>604</v>
      </c>
      <c r="B176" s="4">
        <v>331900010292</v>
      </c>
      <c r="Q176">
        <v>1</v>
      </c>
      <c r="AJ176">
        <v>0.63636363636363635</v>
      </c>
      <c r="AK176">
        <v>0.54</v>
      </c>
      <c r="AL176">
        <v>0.46</v>
      </c>
    </row>
    <row r="177" spans="1:38" x14ac:dyDescent="0.3">
      <c r="A177" t="s">
        <v>759</v>
      </c>
      <c r="B177" s="4">
        <v>333200010383</v>
      </c>
      <c r="E177">
        <v>1</v>
      </c>
      <c r="AJ177">
        <v>0.74747474747474751</v>
      </c>
      <c r="AK177">
        <v>0.74</v>
      </c>
      <c r="AL177">
        <v>0.26</v>
      </c>
    </row>
    <row r="178" spans="1:38" x14ac:dyDescent="0.3">
      <c r="A178" t="s">
        <v>152</v>
      </c>
      <c r="B178" s="4">
        <v>310300010054</v>
      </c>
      <c r="Q178">
        <v>1</v>
      </c>
      <c r="AJ178">
        <v>0.71717171717171713</v>
      </c>
      <c r="AK178">
        <v>0.49</v>
      </c>
      <c r="AL178">
        <v>0.51</v>
      </c>
    </row>
    <row r="179" spans="1:38" x14ac:dyDescent="0.3">
      <c r="A179" t="s">
        <v>624</v>
      </c>
      <c r="B179" s="4">
        <v>332000010062</v>
      </c>
      <c r="R179">
        <v>1</v>
      </c>
      <c r="AJ179">
        <v>0.90909090909090906</v>
      </c>
      <c r="AK179">
        <v>0.42</v>
      </c>
      <c r="AL179">
        <v>0.57999999999999996</v>
      </c>
    </row>
    <row r="180" spans="1:38" x14ac:dyDescent="0.3">
      <c r="A180" t="s">
        <v>850</v>
      </c>
      <c r="B180" s="4">
        <v>342600010067</v>
      </c>
      <c r="Q180">
        <v>1</v>
      </c>
      <c r="AJ180">
        <v>0.74747474747474751</v>
      </c>
      <c r="AK180">
        <v>0.45</v>
      </c>
      <c r="AL180">
        <v>0.55000000000000004</v>
      </c>
    </row>
    <row r="181" spans="1:38" x14ac:dyDescent="0.3">
      <c r="A181" t="s">
        <v>854</v>
      </c>
      <c r="B181" s="4">
        <v>342600010074</v>
      </c>
      <c r="Q181">
        <v>1</v>
      </c>
      <c r="AJ181">
        <v>0.77777777777777779</v>
      </c>
      <c r="AK181">
        <v>0.35</v>
      </c>
      <c r="AL181">
        <v>0.65</v>
      </c>
    </row>
    <row r="182" spans="1:38" x14ac:dyDescent="0.3">
      <c r="A182" t="s">
        <v>717</v>
      </c>
      <c r="B182" s="4">
        <v>332200010078</v>
      </c>
      <c r="Q182">
        <v>1</v>
      </c>
      <c r="AJ182">
        <v>0.75757575757575757</v>
      </c>
      <c r="AK182">
        <v>0.47</v>
      </c>
      <c r="AL182">
        <v>0.53</v>
      </c>
    </row>
    <row r="183" spans="1:38" x14ac:dyDescent="0.3">
      <c r="A183" t="s">
        <v>947</v>
      </c>
      <c r="B183" s="4">
        <v>342800010008</v>
      </c>
      <c r="R183">
        <v>1</v>
      </c>
      <c r="AJ183">
        <v>0.75757575757575757</v>
      </c>
      <c r="AK183">
        <v>0.36</v>
      </c>
      <c r="AL183">
        <v>0.64</v>
      </c>
    </row>
    <row r="184" spans="1:38" x14ac:dyDescent="0.3">
      <c r="A184" t="s">
        <v>358</v>
      </c>
      <c r="B184" s="4">
        <v>321000010080</v>
      </c>
      <c r="S184">
        <v>1</v>
      </c>
      <c r="AJ184">
        <v>0.90909090909090906</v>
      </c>
      <c r="AK184">
        <v>0.49</v>
      </c>
      <c r="AL184">
        <v>0.51</v>
      </c>
    </row>
    <row r="185" spans="1:38" x14ac:dyDescent="0.3">
      <c r="A185" t="s">
        <v>517</v>
      </c>
      <c r="B185" s="4">
        <v>331500010088</v>
      </c>
      <c r="Q185">
        <v>1</v>
      </c>
      <c r="AJ185">
        <v>0.87878787878787878</v>
      </c>
      <c r="AK185">
        <v>0.5</v>
      </c>
      <c r="AL185">
        <v>0.5</v>
      </c>
    </row>
    <row r="186" spans="1:38" x14ac:dyDescent="0.3">
      <c r="A186" t="s">
        <v>429</v>
      </c>
      <c r="B186" s="4">
        <v>321200010098</v>
      </c>
      <c r="R186">
        <v>1</v>
      </c>
      <c r="AJ186">
        <v>0.77777777777777779</v>
      </c>
      <c r="AK186">
        <v>0.56999999999999995</v>
      </c>
      <c r="AL186">
        <v>0.43</v>
      </c>
    </row>
    <row r="187" spans="1:38" x14ac:dyDescent="0.3">
      <c r="A187" t="s">
        <v>940</v>
      </c>
      <c r="B187" s="4">
        <v>342700011480</v>
      </c>
      <c r="Z187">
        <v>1</v>
      </c>
      <c r="AJ187">
        <v>0.73737373737373735</v>
      </c>
      <c r="AK187">
        <v>0.68</v>
      </c>
      <c r="AL187">
        <v>0.32</v>
      </c>
    </row>
    <row r="188" spans="1:38" x14ac:dyDescent="0.3">
      <c r="A188" t="s">
        <v>837</v>
      </c>
      <c r="B188" s="4">
        <v>342500011425</v>
      </c>
      <c r="Z188">
        <v>1</v>
      </c>
      <c r="AJ188">
        <v>0.92929292929292928</v>
      </c>
      <c r="AK188">
        <v>0.47</v>
      </c>
      <c r="AL188">
        <v>0.53</v>
      </c>
    </row>
    <row r="189" spans="1:38" x14ac:dyDescent="0.3">
      <c r="A189" t="s">
        <v>705</v>
      </c>
      <c r="B189" s="4">
        <v>332100011540</v>
      </c>
      <c r="Z189">
        <v>1</v>
      </c>
      <c r="AJ189">
        <v>0.70707070707070707</v>
      </c>
      <c r="AK189">
        <v>0.15</v>
      </c>
      <c r="AL189">
        <v>0.85</v>
      </c>
    </row>
    <row r="190" spans="1:38" x14ac:dyDescent="0.3">
      <c r="A190" t="s">
        <v>494</v>
      </c>
      <c r="B190" s="4">
        <v>331400011071</v>
      </c>
      <c r="M190">
        <v>1</v>
      </c>
      <c r="AJ190">
        <v>0.85858585858585856</v>
      </c>
      <c r="AK190">
        <v>0.46</v>
      </c>
      <c r="AL190">
        <v>0.54</v>
      </c>
    </row>
    <row r="191" spans="1:38" x14ac:dyDescent="0.3">
      <c r="A191" t="s">
        <v>700</v>
      </c>
      <c r="B191" s="4">
        <v>332100011468</v>
      </c>
      <c r="K191">
        <v>1</v>
      </c>
      <c r="AJ191">
        <v>0.86868686868686873</v>
      </c>
      <c r="AK191">
        <v>0.48</v>
      </c>
      <c r="AL191">
        <v>0.52</v>
      </c>
    </row>
    <row r="192" spans="1:38" x14ac:dyDescent="0.3">
      <c r="A192" t="s">
        <v>377</v>
      </c>
      <c r="B192" s="4">
        <v>321000011268</v>
      </c>
      <c r="Y192">
        <v>1</v>
      </c>
      <c r="AJ192">
        <v>0.5757575757575758</v>
      </c>
      <c r="AK192">
        <v>0.47</v>
      </c>
      <c r="AL192">
        <v>0.53</v>
      </c>
    </row>
    <row r="193" spans="1:38" x14ac:dyDescent="0.3">
      <c r="A193" t="s">
        <v>333</v>
      </c>
      <c r="B193" s="4">
        <v>320900011276</v>
      </c>
      <c r="Z193">
        <v>1</v>
      </c>
      <c r="AJ193">
        <v>0.79797979797979801</v>
      </c>
      <c r="AK193">
        <v>0.45</v>
      </c>
      <c r="AL193">
        <v>0.55000000000000004</v>
      </c>
    </row>
    <row r="194" spans="1:38" x14ac:dyDescent="0.3">
      <c r="A194" t="s">
        <v>741</v>
      </c>
      <c r="B194" s="4">
        <v>332200011535</v>
      </c>
      <c r="Z194">
        <v>1</v>
      </c>
      <c r="AJ194">
        <v>0.79797979797979801</v>
      </c>
      <c r="AK194">
        <v>0.44</v>
      </c>
      <c r="AL194">
        <v>0.56000000000000005</v>
      </c>
    </row>
    <row r="195" spans="1:38" x14ac:dyDescent="0.3">
      <c r="A195" t="s">
        <v>133</v>
      </c>
      <c r="B195" s="4">
        <v>310200011550</v>
      </c>
      <c r="Y195">
        <v>1</v>
      </c>
      <c r="AJ195">
        <v>0.70707070707070707</v>
      </c>
      <c r="AK195">
        <v>0.47</v>
      </c>
      <c r="AL195">
        <v>0.53</v>
      </c>
    </row>
    <row r="196" spans="1:38" x14ac:dyDescent="0.3">
      <c r="A196" t="s">
        <v>708</v>
      </c>
      <c r="B196" s="4">
        <v>332100011559</v>
      </c>
      <c r="Y196">
        <v>1</v>
      </c>
      <c r="AJ196">
        <v>0.63636363636363635</v>
      </c>
      <c r="AK196">
        <v>0.48</v>
      </c>
      <c r="AL196">
        <v>0.52</v>
      </c>
    </row>
    <row r="197" spans="1:38" x14ac:dyDescent="0.3">
      <c r="A197" t="s">
        <v>147</v>
      </c>
      <c r="B197" s="4">
        <v>310200011655</v>
      </c>
      <c r="N197">
        <v>1</v>
      </c>
      <c r="AJ197">
        <v>0.77777777777777779</v>
      </c>
      <c r="AK197">
        <v>0.45</v>
      </c>
      <c r="AL197">
        <v>0.55000000000000004</v>
      </c>
    </row>
    <row r="198" spans="1:38" x14ac:dyDescent="0.3">
      <c r="A198" t="s">
        <v>1050</v>
      </c>
      <c r="B198" s="4">
        <v>343000011450</v>
      </c>
      <c r="Z198">
        <v>1</v>
      </c>
      <c r="AJ198">
        <v>0.91919191919191923</v>
      </c>
      <c r="AK198">
        <v>0.49</v>
      </c>
      <c r="AL198">
        <v>0.51</v>
      </c>
    </row>
    <row r="199" spans="1:38" x14ac:dyDescent="0.3">
      <c r="A199" t="s">
        <v>65</v>
      </c>
      <c r="B199" s="4">
        <v>310100011515</v>
      </c>
      <c r="C199">
        <v>1</v>
      </c>
      <c r="AJ199">
        <v>0.84848484848484851</v>
      </c>
      <c r="AK199">
        <v>0.47</v>
      </c>
      <c r="AL199">
        <v>0.53</v>
      </c>
    </row>
    <row r="200" spans="1:38" x14ac:dyDescent="0.3">
      <c r="A200" t="s">
        <v>507</v>
      </c>
      <c r="B200" s="4">
        <v>331400011586</v>
      </c>
      <c r="N200">
        <v>1</v>
      </c>
      <c r="AJ200">
        <v>0.45454545454545453</v>
      </c>
      <c r="AK200">
        <v>0.49</v>
      </c>
      <c r="AL200">
        <v>0.51</v>
      </c>
    </row>
    <row r="201" spans="1:38" x14ac:dyDescent="0.3">
      <c r="A201" t="s">
        <v>127</v>
      </c>
      <c r="B201" s="4">
        <v>310200011542</v>
      </c>
      <c r="Z201">
        <v>1</v>
      </c>
      <c r="AJ201">
        <v>0.74747474747474751</v>
      </c>
      <c r="AK201">
        <v>0.47</v>
      </c>
      <c r="AL201">
        <v>0.53</v>
      </c>
    </row>
    <row r="202" spans="1:38" x14ac:dyDescent="0.3">
      <c r="A202" t="s">
        <v>100</v>
      </c>
      <c r="B202" s="4">
        <v>310200011392</v>
      </c>
      <c r="Z202">
        <v>1</v>
      </c>
      <c r="AJ202">
        <v>0.71717171717171713</v>
      </c>
      <c r="AK202">
        <v>0.42</v>
      </c>
      <c r="AL202">
        <v>0.57999999999999996</v>
      </c>
    </row>
    <row r="203" spans="1:38" x14ac:dyDescent="0.3">
      <c r="A203" t="s">
        <v>136</v>
      </c>
      <c r="B203" s="4">
        <v>310200011575</v>
      </c>
      <c r="C203">
        <v>1</v>
      </c>
      <c r="AJ203">
        <v>0.73737373737373735</v>
      </c>
      <c r="AK203">
        <v>0.46</v>
      </c>
      <c r="AL203">
        <v>0.54</v>
      </c>
    </row>
    <row r="204" spans="1:38" x14ac:dyDescent="0.3">
      <c r="A204" t="s">
        <v>118</v>
      </c>
      <c r="B204" s="4">
        <v>310200011439</v>
      </c>
      <c r="Y204">
        <v>1</v>
      </c>
      <c r="AJ204">
        <v>0.58585858585858586</v>
      </c>
      <c r="AK204">
        <v>0.46</v>
      </c>
      <c r="AL204">
        <v>0.54</v>
      </c>
    </row>
    <row r="205" spans="1:38" x14ac:dyDescent="0.3">
      <c r="A205" t="s">
        <v>396</v>
      </c>
      <c r="B205" s="4">
        <v>321000011477</v>
      </c>
      <c r="Y205">
        <v>1</v>
      </c>
      <c r="AJ205">
        <v>0.77777777777777779</v>
      </c>
      <c r="AK205">
        <v>0.43</v>
      </c>
      <c r="AL205">
        <v>0.56999999999999995</v>
      </c>
    </row>
    <row r="206" spans="1:38" x14ac:dyDescent="0.3">
      <c r="A206" t="s">
        <v>685</v>
      </c>
      <c r="B206" s="4">
        <v>332100010239</v>
      </c>
      <c r="P206">
        <v>1</v>
      </c>
      <c r="AJ206">
        <v>0.84848484848484851</v>
      </c>
      <c r="AK206">
        <v>1</v>
      </c>
      <c r="AL206">
        <v>0</v>
      </c>
    </row>
    <row r="207" spans="1:38" x14ac:dyDescent="0.3">
      <c r="A207" t="s">
        <v>1070</v>
      </c>
      <c r="B207" s="4">
        <v>353100010063</v>
      </c>
      <c r="R207">
        <v>1</v>
      </c>
      <c r="AJ207">
        <v>0.50505050505050508</v>
      </c>
      <c r="AK207">
        <v>0.54</v>
      </c>
      <c r="AL207">
        <v>0.46</v>
      </c>
    </row>
    <row r="208" spans="1:38" x14ac:dyDescent="0.3">
      <c r="A208" t="s">
        <v>877</v>
      </c>
      <c r="B208" s="4">
        <v>342600011435</v>
      </c>
      <c r="Z208">
        <v>1</v>
      </c>
      <c r="AJ208">
        <v>0.60606060606060608</v>
      </c>
      <c r="AK208">
        <v>0.49</v>
      </c>
      <c r="AL208">
        <v>0.51</v>
      </c>
    </row>
    <row r="209" spans="1:38" x14ac:dyDescent="0.3">
      <c r="A209" t="s">
        <v>806</v>
      </c>
      <c r="B209" s="4">
        <v>342400011585</v>
      </c>
      <c r="X209">
        <v>1</v>
      </c>
      <c r="AJ209">
        <v>0.77777777777777779</v>
      </c>
      <c r="AK209">
        <v>0.47</v>
      </c>
      <c r="AL209">
        <v>0.53</v>
      </c>
    </row>
    <row r="210" spans="1:38" x14ac:dyDescent="0.3">
      <c r="A210" t="s">
        <v>523</v>
      </c>
      <c r="B210" s="4">
        <v>331500010447</v>
      </c>
      <c r="R210">
        <v>1</v>
      </c>
      <c r="AJ210">
        <v>0.75757575757575757</v>
      </c>
      <c r="AK210">
        <v>0.46</v>
      </c>
      <c r="AL210">
        <v>0.54</v>
      </c>
    </row>
    <row r="211" spans="1:38" x14ac:dyDescent="0.3">
      <c r="A211" t="s">
        <v>1015</v>
      </c>
      <c r="B211" s="4">
        <v>342900011492</v>
      </c>
      <c r="Z211">
        <v>1</v>
      </c>
      <c r="AJ211">
        <v>0.29292929292929293</v>
      </c>
      <c r="AK211">
        <v>0.54</v>
      </c>
      <c r="AL211">
        <v>0.46</v>
      </c>
    </row>
    <row r="212" spans="1:38" x14ac:dyDescent="0.3">
      <c r="A212" t="s">
        <v>576</v>
      </c>
      <c r="B212" s="4">
        <v>331700011590</v>
      </c>
      <c r="K212">
        <v>1</v>
      </c>
      <c r="AJ212">
        <v>0.61616161616161613</v>
      </c>
      <c r="AK212">
        <v>0.51</v>
      </c>
      <c r="AL212">
        <v>0.49</v>
      </c>
    </row>
    <row r="213" spans="1:38" x14ac:dyDescent="0.3">
      <c r="A213" t="s">
        <v>964</v>
      </c>
      <c r="B213" s="4">
        <v>342800011167</v>
      </c>
      <c r="I213">
        <v>1</v>
      </c>
      <c r="AJ213">
        <v>0.58585858585858586</v>
      </c>
      <c r="AK213">
        <v>0.46</v>
      </c>
      <c r="AL213">
        <v>0.54</v>
      </c>
    </row>
    <row r="214" spans="1:38" x14ac:dyDescent="0.3">
      <c r="A214" t="s">
        <v>1084</v>
      </c>
      <c r="B214" s="4">
        <v>353100011080</v>
      </c>
      <c r="AA214">
        <v>1</v>
      </c>
      <c r="AJ214">
        <v>0.76767676767676762</v>
      </c>
      <c r="AK214">
        <v>0.1</v>
      </c>
      <c r="AL214">
        <v>0.9</v>
      </c>
    </row>
    <row r="215" spans="1:38" x14ac:dyDescent="0.3">
      <c r="A215" t="s">
        <v>735</v>
      </c>
      <c r="B215" s="4">
        <v>332200011405</v>
      </c>
      <c r="Z215">
        <v>1</v>
      </c>
      <c r="AJ215">
        <v>0.64646464646464652</v>
      </c>
      <c r="AK215">
        <v>0.42</v>
      </c>
      <c r="AL215">
        <v>0.57999999999999996</v>
      </c>
    </row>
    <row r="216" spans="1:38" x14ac:dyDescent="0.3">
      <c r="A216" t="s">
        <v>541</v>
      </c>
      <c r="B216" s="4">
        <v>331500011684</v>
      </c>
      <c r="X216">
        <v>1</v>
      </c>
      <c r="AJ216">
        <v>0.6767676767676768</v>
      </c>
      <c r="AK216">
        <v>0.45</v>
      </c>
      <c r="AL216">
        <v>0.55000000000000004</v>
      </c>
    </row>
    <row r="217" spans="1:38" x14ac:dyDescent="0.3">
      <c r="A217" t="s">
        <v>748</v>
      </c>
      <c r="B217" s="4">
        <v>332300010671</v>
      </c>
      <c r="R217">
        <v>1</v>
      </c>
      <c r="AJ217">
        <v>0.48484848484848486</v>
      </c>
      <c r="AK217">
        <v>0.57999999999999996</v>
      </c>
      <c r="AL217">
        <v>0.42</v>
      </c>
    </row>
    <row r="218" spans="1:38" x14ac:dyDescent="0.3">
      <c r="A218" t="s">
        <v>272</v>
      </c>
      <c r="B218" s="4">
        <v>320800010467</v>
      </c>
      <c r="Q218">
        <v>1</v>
      </c>
      <c r="AJ218">
        <v>0.80808080808080807</v>
      </c>
      <c r="AK218">
        <v>0.45</v>
      </c>
      <c r="AL218">
        <v>0.55000000000000004</v>
      </c>
    </row>
    <row r="219" spans="1:38" x14ac:dyDescent="0.3">
      <c r="A219" t="s">
        <v>195</v>
      </c>
      <c r="B219" s="4">
        <v>310500011304</v>
      </c>
      <c r="Z219">
        <v>1</v>
      </c>
      <c r="AJ219">
        <v>0.84848484848484851</v>
      </c>
      <c r="AK219">
        <v>0.56999999999999995</v>
      </c>
      <c r="AL219">
        <v>0.43</v>
      </c>
    </row>
    <row r="220" spans="1:38" x14ac:dyDescent="0.3">
      <c r="A220" t="s">
        <v>441</v>
      </c>
      <c r="B220" s="4">
        <v>321200010242</v>
      </c>
      <c r="L220">
        <v>1</v>
      </c>
      <c r="AJ220">
        <v>0.69696969696969702</v>
      </c>
      <c r="AK220">
        <v>0.48</v>
      </c>
      <c r="AL220">
        <v>0.52</v>
      </c>
    </row>
    <row r="221" spans="1:38" x14ac:dyDescent="0.3">
      <c r="A221" t="s">
        <v>454</v>
      </c>
      <c r="B221" s="4">
        <v>331300010113</v>
      </c>
      <c r="Q221">
        <v>1</v>
      </c>
      <c r="AJ221">
        <v>0.82828282828282829</v>
      </c>
      <c r="AK221">
        <v>0.44</v>
      </c>
      <c r="AL221">
        <v>0.56000000000000005</v>
      </c>
    </row>
    <row r="222" spans="1:38" x14ac:dyDescent="0.3">
      <c r="A222" t="s">
        <v>432</v>
      </c>
      <c r="B222" s="4">
        <v>321200010129</v>
      </c>
      <c r="R222">
        <v>1</v>
      </c>
      <c r="AJ222">
        <v>0.6767676767676768</v>
      </c>
      <c r="AK222">
        <v>0.5</v>
      </c>
      <c r="AL222">
        <v>0.5</v>
      </c>
    </row>
    <row r="223" spans="1:38" x14ac:dyDescent="0.3">
      <c r="A223" t="s">
        <v>86</v>
      </c>
      <c r="B223" s="4">
        <v>310200010131</v>
      </c>
      <c r="R223">
        <v>1</v>
      </c>
      <c r="AJ223">
        <v>0.83838383838383834</v>
      </c>
      <c r="AK223">
        <v>0.47</v>
      </c>
      <c r="AL223">
        <v>0.53</v>
      </c>
    </row>
    <row r="224" spans="1:38" x14ac:dyDescent="0.3">
      <c r="A224" t="s">
        <v>901</v>
      </c>
      <c r="B224" s="4">
        <v>342700010137</v>
      </c>
      <c r="Q224">
        <v>1</v>
      </c>
      <c r="AJ224">
        <v>0.59595959595959591</v>
      </c>
      <c r="AK224">
        <v>0.48</v>
      </c>
      <c r="AL224">
        <v>0.52</v>
      </c>
    </row>
    <row r="225" spans="1:38" x14ac:dyDescent="0.3">
      <c r="A225" t="s">
        <v>156</v>
      </c>
      <c r="B225" s="4">
        <v>310300010245</v>
      </c>
      <c r="R225">
        <v>1</v>
      </c>
      <c r="AJ225">
        <v>0.5757575757575758</v>
      </c>
      <c r="AK225">
        <v>0.47</v>
      </c>
      <c r="AL225">
        <v>0.53</v>
      </c>
    </row>
    <row r="226" spans="1:38" x14ac:dyDescent="0.3">
      <c r="A226" t="s">
        <v>557</v>
      </c>
      <c r="B226" s="4">
        <v>331700010246</v>
      </c>
      <c r="Q226">
        <v>1</v>
      </c>
      <c r="AJ226">
        <v>0.74747474747474751</v>
      </c>
      <c r="AK226">
        <v>0.47</v>
      </c>
      <c r="AL226">
        <v>0.53</v>
      </c>
    </row>
    <row r="227" spans="1:38" x14ac:dyDescent="0.3">
      <c r="A227" t="s">
        <v>266</v>
      </c>
      <c r="B227" s="4">
        <v>320800010302</v>
      </c>
      <c r="Q227">
        <v>1</v>
      </c>
      <c r="AJ227">
        <v>0.63636363636363635</v>
      </c>
      <c r="AK227">
        <v>0.51</v>
      </c>
      <c r="AL227">
        <v>0.49</v>
      </c>
    </row>
    <row r="228" spans="1:38" x14ac:dyDescent="0.3">
      <c r="A228" t="s">
        <v>215</v>
      </c>
      <c r="B228" s="4">
        <v>310600010324</v>
      </c>
      <c r="Q228">
        <v>1</v>
      </c>
      <c r="AJ228">
        <v>0.44444444444444442</v>
      </c>
      <c r="AK228">
        <v>0.56000000000000005</v>
      </c>
      <c r="AL228">
        <v>0.44</v>
      </c>
    </row>
    <row r="229" spans="1:38" x14ac:dyDescent="0.3">
      <c r="A229" t="s">
        <v>514</v>
      </c>
      <c r="B229" s="4">
        <v>331500010051</v>
      </c>
      <c r="R229">
        <v>1</v>
      </c>
      <c r="AJ229">
        <v>0.56565656565656564</v>
      </c>
      <c r="AK229">
        <v>0.43</v>
      </c>
      <c r="AL229">
        <v>0.56999999999999995</v>
      </c>
    </row>
    <row r="230" spans="1:38" x14ac:dyDescent="0.3">
      <c r="A230" t="s">
        <v>551</v>
      </c>
      <c r="B230" s="4">
        <v>331700010061</v>
      </c>
      <c r="R230">
        <v>1</v>
      </c>
      <c r="AJ230">
        <v>0.34343434343434343</v>
      </c>
      <c r="AK230">
        <v>0.57999999999999996</v>
      </c>
      <c r="AL230">
        <v>0.42</v>
      </c>
    </row>
    <row r="231" spans="1:38" x14ac:dyDescent="0.3">
      <c r="A231" t="s">
        <v>614</v>
      </c>
      <c r="B231" s="4">
        <v>331900011583</v>
      </c>
      <c r="Y231">
        <v>1</v>
      </c>
      <c r="AJ231">
        <v>0.86868686868686873</v>
      </c>
      <c r="AK231">
        <v>0.48</v>
      </c>
      <c r="AL231">
        <v>0.52</v>
      </c>
    </row>
    <row r="232" spans="1:38" x14ac:dyDescent="0.3">
      <c r="A232" t="s">
        <v>115</v>
      </c>
      <c r="B232" s="4">
        <v>310200011432</v>
      </c>
      <c r="Z232">
        <v>1</v>
      </c>
      <c r="AJ232">
        <v>0.82828282828282829</v>
      </c>
      <c r="AK232">
        <v>0.53</v>
      </c>
      <c r="AL232">
        <v>0.47</v>
      </c>
    </row>
    <row r="233" spans="1:38" x14ac:dyDescent="0.3">
      <c r="A233" t="s">
        <v>121</v>
      </c>
      <c r="B233" s="4">
        <v>310200011520</v>
      </c>
      <c r="Z233">
        <v>1</v>
      </c>
      <c r="AJ233">
        <v>0.79797979797979801</v>
      </c>
      <c r="AK233">
        <v>0.42</v>
      </c>
      <c r="AL233">
        <v>0.57999999999999996</v>
      </c>
    </row>
    <row r="234" spans="1:38" x14ac:dyDescent="0.3">
      <c r="A234" t="s">
        <v>1088</v>
      </c>
      <c r="B234" s="4">
        <v>353100011440</v>
      </c>
      <c r="Z234">
        <v>1</v>
      </c>
      <c r="AJ234">
        <v>0.70707070707070707</v>
      </c>
      <c r="AK234">
        <v>0</v>
      </c>
      <c r="AL234">
        <v>1</v>
      </c>
    </row>
    <row r="235" spans="1:38" x14ac:dyDescent="0.3">
      <c r="A235" t="s">
        <v>368</v>
      </c>
      <c r="B235" s="4">
        <v>321000010244</v>
      </c>
      <c r="R235">
        <v>1</v>
      </c>
      <c r="AJ235">
        <v>0.70707070707070707</v>
      </c>
      <c r="AK235">
        <v>0.56000000000000005</v>
      </c>
      <c r="AL235">
        <v>0.44</v>
      </c>
    </row>
    <row r="236" spans="1:38" x14ac:dyDescent="0.3">
      <c r="A236" t="s">
        <v>658</v>
      </c>
      <c r="B236" s="4">
        <v>332000011445</v>
      </c>
      <c r="Z236">
        <v>1</v>
      </c>
      <c r="AJ236">
        <v>0.91919191919191923</v>
      </c>
      <c r="AK236">
        <v>0.49</v>
      </c>
      <c r="AL236">
        <v>0.51</v>
      </c>
    </row>
    <row r="237" spans="1:38" x14ac:dyDescent="0.3">
      <c r="A237" t="s">
        <v>520</v>
      </c>
      <c r="B237" s="4">
        <v>331500010443</v>
      </c>
      <c r="O237">
        <v>1</v>
      </c>
      <c r="AJ237">
        <v>0.6262626262626263</v>
      </c>
      <c r="AK237">
        <v>0.49</v>
      </c>
      <c r="AL237">
        <v>0.51</v>
      </c>
    </row>
    <row r="238" spans="1:38" x14ac:dyDescent="0.3">
      <c r="A238" t="s">
        <v>792</v>
      </c>
      <c r="B238" s="4">
        <v>342400011455</v>
      </c>
      <c r="Z238">
        <v>1</v>
      </c>
      <c r="AJ238">
        <v>0.38383838383838381</v>
      </c>
      <c r="AK238">
        <v>0.48</v>
      </c>
      <c r="AL238">
        <v>0.52</v>
      </c>
    </row>
    <row r="239" spans="1:38" x14ac:dyDescent="0.3">
      <c r="A239" t="s">
        <v>89</v>
      </c>
      <c r="B239" s="4">
        <v>310200010312</v>
      </c>
      <c r="O239">
        <v>1</v>
      </c>
      <c r="AJ239">
        <v>0.91919191919191923</v>
      </c>
      <c r="AK239">
        <v>0.47</v>
      </c>
      <c r="AL239">
        <v>0.53</v>
      </c>
    </row>
    <row r="240" spans="1:38" x14ac:dyDescent="0.3">
      <c r="A240" t="s">
        <v>92</v>
      </c>
      <c r="B240" s="4">
        <v>310200010414</v>
      </c>
      <c r="Y240">
        <v>1</v>
      </c>
      <c r="AJ240">
        <v>0.6262626262626263</v>
      </c>
      <c r="AK240">
        <v>0.49</v>
      </c>
      <c r="AL240">
        <v>0.51</v>
      </c>
    </row>
    <row r="241" spans="1:38" x14ac:dyDescent="0.3">
      <c r="A241" t="s">
        <v>277</v>
      </c>
      <c r="B241" s="4">
        <v>320800011305</v>
      </c>
      <c r="Z241">
        <v>1</v>
      </c>
      <c r="AJ241">
        <v>0.59595959595959591</v>
      </c>
      <c r="AK241">
        <v>0.47</v>
      </c>
      <c r="AL241">
        <v>0.53</v>
      </c>
    </row>
    <row r="242" spans="1:38" x14ac:dyDescent="0.3">
      <c r="A242" t="s">
        <v>447</v>
      </c>
      <c r="B242" s="4">
        <v>321200011388</v>
      </c>
      <c r="Y242">
        <v>1</v>
      </c>
      <c r="AJ242">
        <v>0.25252525252525254</v>
      </c>
      <c r="AK242">
        <v>0.53</v>
      </c>
      <c r="AL242">
        <v>0.47</v>
      </c>
    </row>
    <row r="243" spans="1:38" x14ac:dyDescent="0.3">
      <c r="A243" t="s">
        <v>548</v>
      </c>
      <c r="B243" s="4">
        <v>331700010002</v>
      </c>
      <c r="P243">
        <v>1</v>
      </c>
      <c r="AJ243">
        <v>0.68686868686868685</v>
      </c>
      <c r="AK243">
        <v>0.42</v>
      </c>
      <c r="AL243">
        <v>0.57999999999999996</v>
      </c>
    </row>
    <row r="244" spans="1:38" x14ac:dyDescent="0.3">
      <c r="A244" t="s">
        <v>1007</v>
      </c>
      <c r="B244" s="4">
        <v>342900011259</v>
      </c>
      <c r="K244">
        <v>1</v>
      </c>
      <c r="AJ244">
        <v>0.68686868686868685</v>
      </c>
      <c r="AK244">
        <v>0.43</v>
      </c>
      <c r="AL244">
        <v>0.56999999999999995</v>
      </c>
    </row>
    <row r="245" spans="1:38" x14ac:dyDescent="0.3">
      <c r="A245" t="s">
        <v>560</v>
      </c>
      <c r="B245" s="4">
        <v>331700011122</v>
      </c>
      <c r="X245">
        <v>1</v>
      </c>
      <c r="AJ245">
        <v>0.58585858585858586</v>
      </c>
      <c r="AK245">
        <v>0.56000000000000005</v>
      </c>
      <c r="AL245">
        <v>0.44</v>
      </c>
    </row>
    <row r="246" spans="1:38" x14ac:dyDescent="0.3">
      <c r="A246" t="s">
        <v>425</v>
      </c>
      <c r="B246" s="4">
        <v>321100011542</v>
      </c>
      <c r="Z246">
        <v>1</v>
      </c>
      <c r="AJ246">
        <v>0.69696969696969702</v>
      </c>
      <c r="AK246">
        <v>0.5</v>
      </c>
      <c r="AL246">
        <v>0.5</v>
      </c>
    </row>
    <row r="247" spans="1:38" x14ac:dyDescent="0.3">
      <c r="A247" t="s">
        <v>1091</v>
      </c>
      <c r="B247" s="4">
        <v>353100011445</v>
      </c>
      <c r="Z247">
        <v>1</v>
      </c>
      <c r="AJ247">
        <v>0.5757575757575758</v>
      </c>
      <c r="AK247">
        <v>0.55000000000000004</v>
      </c>
      <c r="AL247">
        <v>0.45</v>
      </c>
    </row>
    <row r="248" spans="1:38" x14ac:dyDescent="0.3">
      <c r="A248" t="s">
        <v>497</v>
      </c>
      <c r="B248" s="4">
        <v>331400011474</v>
      </c>
      <c r="Z248">
        <v>1</v>
      </c>
      <c r="AJ248">
        <v>0.77777777777777779</v>
      </c>
      <c r="AK248">
        <v>0.4</v>
      </c>
      <c r="AL248">
        <v>0.6</v>
      </c>
    </row>
    <row r="249" spans="1:38" x14ac:dyDescent="0.3">
      <c r="A249" t="s">
        <v>894</v>
      </c>
      <c r="B249" s="4">
        <v>342700010105</v>
      </c>
      <c r="AF249">
        <v>1</v>
      </c>
      <c r="AJ249">
        <v>0.50505050505050508</v>
      </c>
      <c r="AK249">
        <v>0.17</v>
      </c>
      <c r="AL249">
        <v>0.83</v>
      </c>
    </row>
    <row r="250" spans="1:38" x14ac:dyDescent="0.3">
      <c r="A250" t="s">
        <v>720</v>
      </c>
      <c r="B250" s="4">
        <v>332200010109</v>
      </c>
      <c r="AE250">
        <v>1</v>
      </c>
      <c r="AJ250">
        <v>0.47474747474747475</v>
      </c>
      <c r="AK250">
        <v>0.47</v>
      </c>
      <c r="AL250">
        <v>0.53</v>
      </c>
    </row>
    <row r="251" spans="1:38" x14ac:dyDescent="0.3">
      <c r="A251" t="s">
        <v>1023</v>
      </c>
      <c r="B251" s="4">
        <v>343000010122</v>
      </c>
      <c r="AG251">
        <v>1</v>
      </c>
      <c r="AJ251">
        <v>0.61616161616161613</v>
      </c>
      <c r="AK251">
        <v>0.48</v>
      </c>
      <c r="AL251">
        <v>0.52</v>
      </c>
    </row>
    <row r="252" spans="1:38" x14ac:dyDescent="0.3">
      <c r="A252" t="s">
        <v>897</v>
      </c>
      <c r="B252" s="4">
        <v>342700010124</v>
      </c>
      <c r="AE252">
        <v>1</v>
      </c>
      <c r="AJ252">
        <v>0.47474747474747475</v>
      </c>
      <c r="AK252">
        <v>0.51</v>
      </c>
      <c r="AL252">
        <v>0.49</v>
      </c>
    </row>
    <row r="253" spans="1:38" x14ac:dyDescent="0.3">
      <c r="A253" t="s">
        <v>82</v>
      </c>
      <c r="B253" s="4">
        <v>310200010126</v>
      </c>
      <c r="AF253">
        <v>1</v>
      </c>
      <c r="AJ253">
        <v>0.76767676767676762</v>
      </c>
      <c r="AK253">
        <v>0.47</v>
      </c>
      <c r="AL253">
        <v>0.53</v>
      </c>
    </row>
    <row r="254" spans="1:38" x14ac:dyDescent="0.3">
      <c r="A254" t="s">
        <v>789</v>
      </c>
      <c r="B254" s="4">
        <v>342400010128</v>
      </c>
      <c r="AE254">
        <v>1</v>
      </c>
      <c r="AJ254">
        <v>0.87878787878787878</v>
      </c>
      <c r="AK254">
        <v>0.42</v>
      </c>
      <c r="AL254">
        <v>0.57999999999999996</v>
      </c>
    </row>
    <row r="255" spans="1:38" x14ac:dyDescent="0.3">
      <c r="A255" t="s">
        <v>630</v>
      </c>
      <c r="B255" s="4">
        <v>332000010163</v>
      </c>
      <c r="AD255">
        <v>1</v>
      </c>
      <c r="AJ255">
        <v>0.69696969696969702</v>
      </c>
      <c r="AK255">
        <v>0.47</v>
      </c>
      <c r="AL255">
        <v>0.53</v>
      </c>
    </row>
    <row r="256" spans="1:38" x14ac:dyDescent="0.3">
      <c r="A256" t="s">
        <v>182</v>
      </c>
      <c r="B256" s="4">
        <v>310400010171</v>
      </c>
      <c r="AF256">
        <v>1</v>
      </c>
      <c r="AJ256">
        <v>0.35353535353535354</v>
      </c>
      <c r="AK256">
        <v>0.59</v>
      </c>
      <c r="AL256">
        <v>0.41</v>
      </c>
    </row>
    <row r="257" spans="1:38" x14ac:dyDescent="0.3">
      <c r="A257" t="s">
        <v>411</v>
      </c>
      <c r="B257" s="4">
        <v>321100010175</v>
      </c>
      <c r="AC257">
        <v>1</v>
      </c>
      <c r="AJ257">
        <v>0.66666666666666663</v>
      </c>
      <c r="AK257">
        <v>0.5</v>
      </c>
      <c r="AL257">
        <v>0.5</v>
      </c>
    </row>
    <row r="258" spans="1:38" x14ac:dyDescent="0.3">
      <c r="A258" t="s">
        <v>53</v>
      </c>
      <c r="B258" s="4">
        <v>310100010184</v>
      </c>
      <c r="AG258">
        <v>1</v>
      </c>
      <c r="AJ258">
        <v>0.65656565656565657</v>
      </c>
      <c r="AK258">
        <v>0.43</v>
      </c>
      <c r="AL258">
        <v>0.56999999999999995</v>
      </c>
    </row>
    <row r="259" spans="1:38" x14ac:dyDescent="0.3">
      <c r="A259" t="s">
        <v>554</v>
      </c>
      <c r="B259" s="4">
        <v>331700010189</v>
      </c>
      <c r="AC259">
        <v>1</v>
      </c>
      <c r="AJ259">
        <v>0.39393939393939392</v>
      </c>
      <c r="AK259">
        <v>0.5</v>
      </c>
      <c r="AL259">
        <v>0.5</v>
      </c>
    </row>
    <row r="260" spans="1:38" x14ac:dyDescent="0.3">
      <c r="A260" t="s">
        <v>637</v>
      </c>
      <c r="B260" s="4">
        <v>332000010192</v>
      </c>
      <c r="AG260">
        <v>1</v>
      </c>
      <c r="AJ260">
        <v>0.36363636363636365</v>
      </c>
      <c r="AK260">
        <v>0.7</v>
      </c>
      <c r="AL260">
        <v>0.3</v>
      </c>
    </row>
    <row r="261" spans="1:38" x14ac:dyDescent="0.3">
      <c r="A261" t="s">
        <v>723</v>
      </c>
      <c r="B261" s="4">
        <v>332200010206</v>
      </c>
      <c r="AF261">
        <v>1</v>
      </c>
      <c r="AJ261">
        <v>0.25252525252525254</v>
      </c>
      <c r="AK261">
        <v>0.51</v>
      </c>
      <c r="AL261">
        <v>0.49</v>
      </c>
    </row>
    <row r="262" spans="1:38" x14ac:dyDescent="0.3">
      <c r="A262" t="s">
        <v>908</v>
      </c>
      <c r="B262" s="4">
        <v>342700010207</v>
      </c>
      <c r="AG262">
        <v>1</v>
      </c>
      <c r="AJ262">
        <v>0.37373737373737376</v>
      </c>
      <c r="AK262">
        <v>0.48</v>
      </c>
      <c r="AL262">
        <v>0.52</v>
      </c>
    </row>
    <row r="263" spans="1:38" x14ac:dyDescent="0.3">
      <c r="A263" t="s">
        <v>435</v>
      </c>
      <c r="B263" s="4">
        <v>321200010211</v>
      </c>
      <c r="AH263">
        <v>1</v>
      </c>
      <c r="AJ263">
        <v>0.46464646464646464</v>
      </c>
      <c r="AK263">
        <v>0.43</v>
      </c>
      <c r="AL263">
        <v>0.56999999999999995</v>
      </c>
    </row>
    <row r="264" spans="1:38" x14ac:dyDescent="0.3">
      <c r="A264" t="s">
        <v>438</v>
      </c>
      <c r="B264" s="4">
        <v>321200010214</v>
      </c>
      <c r="AH264">
        <v>1</v>
      </c>
      <c r="AJ264">
        <v>0.30303030303030304</v>
      </c>
      <c r="AK264">
        <v>0.49</v>
      </c>
      <c r="AL264">
        <v>0.51</v>
      </c>
    </row>
    <row r="265" spans="1:38" x14ac:dyDescent="0.3">
      <c r="A265" t="s">
        <v>679</v>
      </c>
      <c r="B265" s="4">
        <v>332100010226</v>
      </c>
      <c r="AH265">
        <v>1</v>
      </c>
      <c r="AJ265">
        <v>0.60606060606060608</v>
      </c>
      <c r="AK265">
        <v>0.49</v>
      </c>
      <c r="AL265">
        <v>0.51</v>
      </c>
    </row>
    <row r="266" spans="1:38" x14ac:dyDescent="0.3">
      <c r="A266" t="s">
        <v>652</v>
      </c>
      <c r="B266" s="4">
        <v>332000010229</v>
      </c>
      <c r="AF266">
        <v>1</v>
      </c>
      <c r="AJ266">
        <v>0.46464646464646464</v>
      </c>
      <c r="AK266">
        <v>0.52</v>
      </c>
      <c r="AL266">
        <v>0.48</v>
      </c>
    </row>
    <row r="267" spans="1:38" x14ac:dyDescent="0.3">
      <c r="A267" t="s">
        <v>918</v>
      </c>
      <c r="B267" s="4">
        <v>342700010232</v>
      </c>
      <c r="AD267">
        <v>1</v>
      </c>
      <c r="AJ267">
        <v>0.61616161616161613</v>
      </c>
      <c r="AK267">
        <v>0.49</v>
      </c>
      <c r="AL267">
        <v>0.51</v>
      </c>
    </row>
    <row r="268" spans="1:38" x14ac:dyDescent="0.3">
      <c r="A268" t="s">
        <v>682</v>
      </c>
      <c r="B268" s="4">
        <v>332100010238</v>
      </c>
      <c r="AH268">
        <v>1</v>
      </c>
      <c r="AJ268">
        <v>0.61616161616161613</v>
      </c>
      <c r="AK268">
        <v>0.46</v>
      </c>
      <c r="AL268">
        <v>0.54</v>
      </c>
    </row>
    <row r="269" spans="1:38" x14ac:dyDescent="0.3">
      <c r="A269" t="s">
        <v>461</v>
      </c>
      <c r="B269" s="4">
        <v>331300010282</v>
      </c>
      <c r="AH269">
        <v>1</v>
      </c>
      <c r="AJ269">
        <v>0.5252525252525253</v>
      </c>
      <c r="AK269">
        <v>0.54</v>
      </c>
      <c r="AL269">
        <v>0.46</v>
      </c>
    </row>
    <row r="270" spans="1:38" x14ac:dyDescent="0.3">
      <c r="A270" t="s">
        <v>352</v>
      </c>
      <c r="B270" s="4">
        <v>321000010037</v>
      </c>
      <c r="AE270">
        <v>1</v>
      </c>
      <c r="AJ270">
        <v>0.91919191919191923</v>
      </c>
      <c r="AK270">
        <v>0.46</v>
      </c>
      <c r="AL270">
        <v>0.54</v>
      </c>
    </row>
    <row r="271" spans="1:38" x14ac:dyDescent="0.3">
      <c r="A271" t="s">
        <v>890</v>
      </c>
      <c r="B271" s="4">
        <v>342700010043</v>
      </c>
      <c r="AH271">
        <v>1</v>
      </c>
      <c r="AJ271">
        <v>0.85858585858585856</v>
      </c>
      <c r="AK271">
        <v>0.51</v>
      </c>
      <c r="AL271">
        <v>0.49</v>
      </c>
    </row>
    <row r="272" spans="1:38" x14ac:dyDescent="0.3">
      <c r="A272" t="s">
        <v>771</v>
      </c>
      <c r="B272" s="4">
        <v>342400010049</v>
      </c>
      <c r="AC272">
        <v>1</v>
      </c>
      <c r="AJ272">
        <v>0.79797979797979801</v>
      </c>
      <c r="AK272">
        <v>0.46</v>
      </c>
      <c r="AL272">
        <v>0.54</v>
      </c>
    </row>
    <row r="273" spans="1:38" x14ac:dyDescent="0.3">
      <c r="A273" t="s">
        <v>404</v>
      </c>
      <c r="B273" s="4">
        <v>321100010089</v>
      </c>
      <c r="AH273">
        <v>1</v>
      </c>
      <c r="AJ273">
        <v>0.5252525252525253</v>
      </c>
      <c r="AK273">
        <v>0.5</v>
      </c>
      <c r="AL273">
        <v>0.5</v>
      </c>
    </row>
    <row r="274" spans="1:38" x14ac:dyDescent="0.3">
      <c r="A274" t="s">
        <v>362</v>
      </c>
      <c r="B274" s="4">
        <v>321000010095</v>
      </c>
      <c r="AF274">
        <v>1</v>
      </c>
      <c r="AJ274">
        <v>0.78787878787878785</v>
      </c>
      <c r="AK274">
        <v>0.49</v>
      </c>
      <c r="AL274">
        <v>0.51</v>
      </c>
    </row>
    <row r="275" spans="1:38" x14ac:dyDescent="0.3">
      <c r="A275" t="s">
        <v>676</v>
      </c>
      <c r="B275" s="4">
        <v>332100010099</v>
      </c>
      <c r="AH275">
        <v>1</v>
      </c>
      <c r="AJ275">
        <v>0.75757575757575757</v>
      </c>
      <c r="AK275">
        <v>0.46</v>
      </c>
      <c r="AL275">
        <v>0.54</v>
      </c>
    </row>
    <row r="276" spans="1:38" x14ac:dyDescent="0.3">
      <c r="A276" t="s">
        <v>627</v>
      </c>
      <c r="B276" s="4">
        <v>332000010104</v>
      </c>
      <c r="AC276">
        <v>1</v>
      </c>
      <c r="AJ276">
        <v>0.31313131313131315</v>
      </c>
      <c r="AK276">
        <v>0.48</v>
      </c>
      <c r="AL276">
        <v>0.52</v>
      </c>
    </row>
    <row r="277" spans="1:38" x14ac:dyDescent="0.3">
      <c r="A277" t="s">
        <v>745</v>
      </c>
      <c r="B277" s="4">
        <v>332300010137</v>
      </c>
      <c r="AG277">
        <v>1</v>
      </c>
      <c r="AJ277">
        <v>0.80808080808080807</v>
      </c>
      <c r="AK277">
        <v>0.47</v>
      </c>
      <c r="AL277">
        <v>0.53</v>
      </c>
    </row>
    <row r="278" spans="1:38" x14ac:dyDescent="0.3">
      <c r="A278" t="s">
        <v>862</v>
      </c>
      <c r="B278" s="4">
        <v>342600010178</v>
      </c>
      <c r="AI278">
        <v>1</v>
      </c>
      <c r="AJ278">
        <v>0.74747474747474751</v>
      </c>
      <c r="AK278">
        <v>0.46</v>
      </c>
      <c r="AL278">
        <v>0.54</v>
      </c>
    </row>
    <row r="279" spans="1:38" x14ac:dyDescent="0.3">
      <c r="A279" t="s">
        <v>212</v>
      </c>
      <c r="B279" s="4">
        <v>310600010187</v>
      </c>
      <c r="AC279">
        <v>1</v>
      </c>
      <c r="AJ279">
        <v>0.48484848484848486</v>
      </c>
      <c r="AK279">
        <v>0.49</v>
      </c>
      <c r="AL279">
        <v>0.51</v>
      </c>
    </row>
    <row r="280" spans="1:38" x14ac:dyDescent="0.3">
      <c r="A280" t="s">
        <v>301</v>
      </c>
      <c r="B280" s="4">
        <v>320900010218</v>
      </c>
      <c r="AC280">
        <v>1</v>
      </c>
      <c r="AJ280">
        <v>0.44444444444444442</v>
      </c>
      <c r="AK280">
        <v>0.56999999999999995</v>
      </c>
      <c r="AL280">
        <v>0.43</v>
      </c>
    </row>
    <row r="281" spans="1:38" x14ac:dyDescent="0.3">
      <c r="A281" t="s">
        <v>1000</v>
      </c>
      <c r="B281" s="4">
        <v>342900010268</v>
      </c>
      <c r="AE281">
        <v>1</v>
      </c>
      <c r="AJ281">
        <v>0.73737373737373735</v>
      </c>
      <c r="AK281">
        <v>0.57999999999999996</v>
      </c>
      <c r="AL281">
        <v>0.42</v>
      </c>
    </row>
    <row r="282" spans="1:38" x14ac:dyDescent="0.3">
      <c r="A282" t="s">
        <v>988</v>
      </c>
      <c r="B282" s="4">
        <v>342900010138</v>
      </c>
      <c r="AF282">
        <v>1</v>
      </c>
      <c r="AJ282">
        <v>0.66666666666666663</v>
      </c>
      <c r="AK282">
        <v>0.54</v>
      </c>
      <c r="AL282">
        <v>0.46</v>
      </c>
    </row>
    <row r="283" spans="1:38" x14ac:dyDescent="0.3">
      <c r="A283" t="s">
        <v>417</v>
      </c>
      <c r="B283" s="4">
        <v>321100010194</v>
      </c>
      <c r="AE283">
        <v>1</v>
      </c>
      <c r="AJ283">
        <v>0.74747474747474751</v>
      </c>
      <c r="AK283">
        <v>0.55000000000000004</v>
      </c>
      <c r="AL283">
        <v>0.45</v>
      </c>
    </row>
    <row r="284" spans="1:38" x14ac:dyDescent="0.3">
      <c r="A284" t="s">
        <v>236</v>
      </c>
      <c r="B284" s="4">
        <v>320700010029</v>
      </c>
      <c r="AG284">
        <v>1</v>
      </c>
      <c r="AJ284">
        <v>0.68686868686868685</v>
      </c>
      <c r="AK284">
        <v>0.44</v>
      </c>
      <c r="AL284">
        <v>0.56000000000000005</v>
      </c>
    </row>
    <row r="285" spans="1:38" x14ac:dyDescent="0.3">
      <c r="A285" t="s">
        <v>297</v>
      </c>
      <c r="B285" s="4">
        <v>320900010004</v>
      </c>
      <c r="AE285">
        <v>1</v>
      </c>
      <c r="AJ285">
        <v>0.77777777777777779</v>
      </c>
      <c r="AK285">
        <v>0.44</v>
      </c>
      <c r="AL285">
        <v>0.56000000000000005</v>
      </c>
    </row>
    <row r="286" spans="1:38" x14ac:dyDescent="0.3">
      <c r="A286" t="s">
        <v>886</v>
      </c>
      <c r="B286" s="4">
        <v>342700010042</v>
      </c>
      <c r="AG286">
        <v>1</v>
      </c>
      <c r="AJ286">
        <v>0.81818181818181823</v>
      </c>
      <c r="AK286">
        <v>0.44</v>
      </c>
      <c r="AL286">
        <v>0.56000000000000005</v>
      </c>
    </row>
    <row r="287" spans="1:38" x14ac:dyDescent="0.3">
      <c r="A287" t="s">
        <v>843</v>
      </c>
      <c r="B287" s="4">
        <v>342500011499</v>
      </c>
      <c r="AF287">
        <v>1</v>
      </c>
      <c r="AJ287">
        <v>0.56565656565656564</v>
      </c>
      <c r="AK287">
        <v>0.3</v>
      </c>
      <c r="AL287">
        <v>0.7</v>
      </c>
    </row>
    <row r="288" spans="1:38" x14ac:dyDescent="0.3">
      <c r="A288" t="s">
        <v>968</v>
      </c>
      <c r="B288" s="4">
        <v>342800011310</v>
      </c>
      <c r="K288">
        <v>1</v>
      </c>
      <c r="AJ288">
        <v>0.81818181818181823</v>
      </c>
      <c r="AK288">
        <v>0.46</v>
      </c>
      <c r="AL288">
        <v>0.54</v>
      </c>
    </row>
    <row r="289" spans="1:38" x14ac:dyDescent="0.3">
      <c r="A289" t="s">
        <v>982</v>
      </c>
      <c r="B289" s="4">
        <v>342800011680</v>
      </c>
      <c r="K289">
        <v>1</v>
      </c>
      <c r="AJ289">
        <v>0.75757575757575757</v>
      </c>
      <c r="AK289">
        <v>0.47</v>
      </c>
      <c r="AL289">
        <v>0.53</v>
      </c>
    </row>
    <row r="290" spans="1:38" x14ac:dyDescent="0.3">
      <c r="A290" t="s">
        <v>881</v>
      </c>
      <c r="B290" s="4">
        <v>342600011566</v>
      </c>
      <c r="Z290">
        <v>1</v>
      </c>
      <c r="AJ290">
        <v>0.53535353535353536</v>
      </c>
      <c r="AK290">
        <v>0.46</v>
      </c>
      <c r="AL290">
        <v>0.54</v>
      </c>
    </row>
    <row r="291" spans="1:38" x14ac:dyDescent="0.3">
      <c r="A291" t="s">
        <v>985</v>
      </c>
      <c r="B291" s="4">
        <v>342800011686</v>
      </c>
      <c r="Z291">
        <v>1</v>
      </c>
      <c r="AJ291">
        <v>0.47474747474747475</v>
      </c>
      <c r="AK291">
        <v>0.47</v>
      </c>
      <c r="AL291">
        <v>0.53</v>
      </c>
    </row>
    <row r="292" spans="1:38" x14ac:dyDescent="0.3">
      <c r="A292" t="s">
        <v>809</v>
      </c>
      <c r="B292" s="4">
        <v>342400011600</v>
      </c>
      <c r="Z292">
        <v>1</v>
      </c>
      <c r="AJ292">
        <v>0.60606060606060608</v>
      </c>
      <c r="AK292">
        <v>0.49</v>
      </c>
      <c r="AL292">
        <v>0.51</v>
      </c>
    </row>
    <row r="293" spans="1:38" x14ac:dyDescent="0.3">
      <c r="A293" t="s">
        <v>113</v>
      </c>
      <c r="B293" s="4">
        <v>310200011422</v>
      </c>
      <c r="G293">
        <v>1</v>
      </c>
      <c r="AJ293">
        <v>0.50505050505050508</v>
      </c>
      <c r="AK293">
        <v>0.46</v>
      </c>
      <c r="AL293">
        <v>0.54</v>
      </c>
    </row>
    <row r="294" spans="1:38" x14ac:dyDescent="0.3">
      <c r="A294" t="s">
        <v>691</v>
      </c>
      <c r="B294" s="4">
        <v>332100011344</v>
      </c>
      <c r="Y294">
        <v>1</v>
      </c>
      <c r="AJ294">
        <v>0.76767676767676762</v>
      </c>
      <c r="AK294">
        <v>0.53</v>
      </c>
      <c r="AL294">
        <v>0.47</v>
      </c>
    </row>
    <row r="295" spans="1:38" x14ac:dyDescent="0.3">
      <c r="A295" t="s">
        <v>139</v>
      </c>
      <c r="B295" s="4">
        <v>310200011580</v>
      </c>
      <c r="Z295">
        <v>1</v>
      </c>
      <c r="AJ295">
        <v>0.80808080808080807</v>
      </c>
      <c r="AK295">
        <v>0.46</v>
      </c>
      <c r="AL295">
        <v>0.54</v>
      </c>
    </row>
    <row r="296" spans="1:38" x14ac:dyDescent="0.3">
      <c r="A296" t="s">
        <v>936</v>
      </c>
      <c r="B296" s="4">
        <v>342700011475</v>
      </c>
      <c r="Z296">
        <v>1</v>
      </c>
      <c r="AJ296">
        <v>0.54545454545454541</v>
      </c>
      <c r="AK296">
        <v>0.52</v>
      </c>
      <c r="AL296">
        <v>0.48</v>
      </c>
    </row>
    <row r="297" spans="1:38" x14ac:dyDescent="0.3">
      <c r="A297" t="s">
        <v>802</v>
      </c>
      <c r="B297" s="4">
        <v>342400011560</v>
      </c>
      <c r="T297">
        <v>1</v>
      </c>
      <c r="AJ297">
        <v>0.73737373737373735</v>
      </c>
      <c r="AK297">
        <v>0.55000000000000004</v>
      </c>
      <c r="AL297">
        <v>0.45</v>
      </c>
    </row>
    <row r="298" spans="1:38" x14ac:dyDescent="0.3">
      <c r="A298" t="s">
        <v>928</v>
      </c>
      <c r="B298" s="4">
        <v>342700011308</v>
      </c>
      <c r="Z298">
        <v>1</v>
      </c>
      <c r="AJ298">
        <v>0.65656565656565657</v>
      </c>
      <c r="AK298">
        <v>0.36</v>
      </c>
      <c r="AL298">
        <v>0.64</v>
      </c>
    </row>
    <row r="299" spans="1:38" x14ac:dyDescent="0.3">
      <c r="A299" t="s">
        <v>921</v>
      </c>
      <c r="B299" s="4">
        <v>342700010323</v>
      </c>
      <c r="K299">
        <v>1</v>
      </c>
      <c r="AJ299">
        <v>0.60606060606060608</v>
      </c>
      <c r="AK299">
        <v>0.6</v>
      </c>
      <c r="AL299">
        <v>0.4</v>
      </c>
    </row>
    <row r="300" spans="1:38" x14ac:dyDescent="0.3">
      <c r="A300" t="s">
        <v>569</v>
      </c>
      <c r="B300" s="4">
        <v>331700011533</v>
      </c>
      <c r="N300">
        <v>1</v>
      </c>
      <c r="AJ300">
        <v>0.49494949494949497</v>
      </c>
      <c r="AK300">
        <v>0.49</v>
      </c>
      <c r="AL300">
        <v>0.51</v>
      </c>
    </row>
    <row r="301" spans="1:38" x14ac:dyDescent="0.3">
      <c r="A301" t="s">
        <v>500</v>
      </c>
      <c r="B301" s="4">
        <v>331400011477</v>
      </c>
      <c r="Z301">
        <v>1</v>
      </c>
      <c r="AJ301">
        <v>0.70707070707070707</v>
      </c>
      <c r="AK301">
        <v>0.45</v>
      </c>
      <c r="AL301">
        <v>0.55000000000000004</v>
      </c>
    </row>
    <row r="302" spans="1:38" x14ac:dyDescent="0.3">
      <c r="A302" t="s">
        <v>321</v>
      </c>
      <c r="B302" s="4">
        <v>320900010454</v>
      </c>
      <c r="P302">
        <v>1</v>
      </c>
      <c r="AJ302">
        <v>0.77777777777777779</v>
      </c>
      <c r="AK302">
        <v>0.47</v>
      </c>
      <c r="AL302">
        <v>0.53</v>
      </c>
    </row>
    <row r="303" spans="1:38" x14ac:dyDescent="0.3">
      <c r="A303" t="s">
        <v>467</v>
      </c>
      <c r="B303" s="4">
        <v>331300011419</v>
      </c>
      <c r="Z303">
        <v>1</v>
      </c>
      <c r="AJ303">
        <v>0.80808080808080807</v>
      </c>
      <c r="AK303">
        <v>0.52</v>
      </c>
      <c r="AL303">
        <v>0.48</v>
      </c>
    </row>
    <row r="304" spans="1:38" x14ac:dyDescent="0.3">
      <c r="A304" t="s">
        <v>529</v>
      </c>
      <c r="B304" s="4">
        <v>331500011463</v>
      </c>
      <c r="U304">
        <v>1</v>
      </c>
      <c r="AJ304">
        <v>0.78787878787878785</v>
      </c>
      <c r="AK304">
        <v>0.5</v>
      </c>
      <c r="AL304">
        <v>0.5</v>
      </c>
    </row>
    <row r="305" spans="1:38" x14ac:dyDescent="0.3">
      <c r="A305" t="s">
        <v>634</v>
      </c>
      <c r="B305" s="4">
        <v>332000010180</v>
      </c>
      <c r="AG305">
        <v>1</v>
      </c>
      <c r="AJ305">
        <v>0.70707070707070707</v>
      </c>
      <c r="AK305">
        <v>0.52</v>
      </c>
      <c r="AL305">
        <v>0.48</v>
      </c>
    </row>
    <row r="306" spans="1:38" x14ac:dyDescent="0.3">
      <c r="A306" t="s">
        <v>240</v>
      </c>
      <c r="B306" s="4">
        <v>320700010296</v>
      </c>
      <c r="P306">
        <v>1</v>
      </c>
      <c r="AJ306">
        <v>0.64646464646464652</v>
      </c>
      <c r="AK306">
        <v>0.5</v>
      </c>
      <c r="AL306">
        <v>0.5</v>
      </c>
    </row>
    <row r="307" spans="1:38" x14ac:dyDescent="0.3">
      <c r="A307" t="s">
        <v>246</v>
      </c>
      <c r="B307" s="4">
        <v>320700011221</v>
      </c>
      <c r="N307">
        <v>1</v>
      </c>
      <c r="AJ307">
        <v>0.6262626262626263</v>
      </c>
      <c r="AK307">
        <v>0.52</v>
      </c>
      <c r="AL307">
        <v>0.48</v>
      </c>
    </row>
    <row r="308" spans="1:38" x14ac:dyDescent="0.3">
      <c r="A308" t="s">
        <v>1079</v>
      </c>
      <c r="B308" s="4">
        <v>353100010861</v>
      </c>
      <c r="AG308">
        <v>1</v>
      </c>
      <c r="AJ308">
        <v>0.63636363636363635</v>
      </c>
      <c r="AK308">
        <v>0.5</v>
      </c>
      <c r="AL308">
        <v>0.5</v>
      </c>
    </row>
    <row r="309" spans="1:38" x14ac:dyDescent="0.3">
      <c r="A309" t="s">
        <v>1103</v>
      </c>
      <c r="B309" s="4">
        <v>353100011605</v>
      </c>
      <c r="Y309">
        <v>1</v>
      </c>
      <c r="AJ309">
        <v>0.69696969696969702</v>
      </c>
      <c r="AK309">
        <v>0.39</v>
      </c>
      <c r="AL309">
        <v>0.61</v>
      </c>
    </row>
    <row r="310" spans="1:38" x14ac:dyDescent="0.3">
      <c r="A310" t="s">
        <v>538</v>
      </c>
      <c r="B310" s="4">
        <v>331500011667</v>
      </c>
      <c r="Z310">
        <v>1</v>
      </c>
      <c r="AJ310">
        <v>0.58585858585858586</v>
      </c>
      <c r="AK310">
        <v>0.44</v>
      </c>
      <c r="AL310">
        <v>0.56000000000000005</v>
      </c>
    </row>
    <row r="311" spans="1:38" x14ac:dyDescent="0.3">
      <c r="A311" t="s">
        <v>1100</v>
      </c>
      <c r="B311" s="4">
        <v>353100011460</v>
      </c>
      <c r="Z311">
        <v>1</v>
      </c>
      <c r="AJ311">
        <v>0.51515151515151514</v>
      </c>
      <c r="AK311">
        <v>0.48</v>
      </c>
      <c r="AL311">
        <v>0.52</v>
      </c>
    </row>
    <row r="312" spans="1:38" x14ac:dyDescent="0.3">
      <c r="A312" t="s">
        <v>178</v>
      </c>
      <c r="B312" s="4">
        <v>310400010012</v>
      </c>
      <c r="AC312">
        <v>1</v>
      </c>
      <c r="AJ312">
        <v>0.50505050505050508</v>
      </c>
      <c r="AK312">
        <v>0.46</v>
      </c>
      <c r="AL312">
        <v>0.54</v>
      </c>
    </row>
    <row r="313" spans="1:38" x14ac:dyDescent="0.3">
      <c r="A313" t="s">
        <v>979</v>
      </c>
      <c r="B313" s="4">
        <v>342800011620</v>
      </c>
      <c r="Z313">
        <v>1</v>
      </c>
      <c r="AJ313">
        <v>0.88888888888888884</v>
      </c>
      <c r="AK313">
        <v>0.49</v>
      </c>
      <c r="AL313">
        <v>0.51</v>
      </c>
    </row>
    <row r="314" spans="1:38" x14ac:dyDescent="0.3">
      <c r="A314" t="s">
        <v>355</v>
      </c>
      <c r="B314" s="4">
        <v>321000010045</v>
      </c>
      <c r="Q314">
        <v>1</v>
      </c>
      <c r="AJ314">
        <v>0.82828282828282829</v>
      </c>
      <c r="AK314">
        <v>0.45</v>
      </c>
      <c r="AL314">
        <v>0.55000000000000004</v>
      </c>
    </row>
    <row r="315" spans="1:38" x14ac:dyDescent="0.3">
      <c r="A315" t="s">
        <v>205</v>
      </c>
      <c r="B315" s="4">
        <v>310500011670</v>
      </c>
      <c r="K315">
        <v>1</v>
      </c>
      <c r="AJ315">
        <v>0.73737373737373735</v>
      </c>
      <c r="AK315">
        <v>0.5</v>
      </c>
      <c r="AL315">
        <v>0.5</v>
      </c>
    </row>
    <row r="316" spans="1:38" x14ac:dyDescent="0.3">
      <c r="A316" t="s">
        <v>58</v>
      </c>
      <c r="B316" s="4">
        <v>310100010839</v>
      </c>
      <c r="R316">
        <v>1</v>
      </c>
      <c r="AJ316">
        <v>0.6767676767676768</v>
      </c>
      <c r="AK316">
        <v>0.51</v>
      </c>
      <c r="AL316">
        <v>0.49</v>
      </c>
    </row>
    <row r="317" spans="1:38" x14ac:dyDescent="0.3">
      <c r="A317" t="s">
        <v>1097</v>
      </c>
      <c r="B317" s="4">
        <v>353100011455</v>
      </c>
      <c r="Z317">
        <v>1</v>
      </c>
      <c r="AJ317">
        <v>0.70707070707070707</v>
      </c>
      <c r="AK317">
        <v>1</v>
      </c>
      <c r="AL317">
        <v>0</v>
      </c>
    </row>
    <row r="318" spans="1:38" x14ac:dyDescent="0.3">
      <c r="A318" t="s">
        <v>846</v>
      </c>
      <c r="B318" s="4">
        <v>342500011525</v>
      </c>
      <c r="Y318">
        <v>1</v>
      </c>
      <c r="AJ318">
        <v>0.64646464646464652</v>
      </c>
      <c r="AK318">
        <v>0.44</v>
      </c>
      <c r="AL318">
        <v>0.56000000000000005</v>
      </c>
    </row>
    <row r="319" spans="1:38" x14ac:dyDescent="0.3">
      <c r="A319" t="s">
        <v>617</v>
      </c>
      <c r="B319" s="4">
        <v>331900011615</v>
      </c>
      <c r="Z319">
        <v>1</v>
      </c>
      <c r="AJ319">
        <v>0.71717171717171713</v>
      </c>
      <c r="AK319">
        <v>0.49</v>
      </c>
      <c r="AL319">
        <v>0.51</v>
      </c>
    </row>
    <row r="320" spans="1:38" x14ac:dyDescent="0.3">
      <c r="A320" t="s">
        <v>598</v>
      </c>
      <c r="B320" s="4">
        <v>331800011642</v>
      </c>
      <c r="Z320">
        <v>1</v>
      </c>
      <c r="AJ320">
        <v>0.25252525252525254</v>
      </c>
      <c r="AK320">
        <v>0.52</v>
      </c>
      <c r="AL320">
        <v>0.48</v>
      </c>
    </row>
    <row r="321" spans="1:38" x14ac:dyDescent="0.3">
      <c r="A321" t="s">
        <v>255</v>
      </c>
      <c r="B321" s="4">
        <v>320700011551</v>
      </c>
      <c r="L321">
        <v>1</v>
      </c>
      <c r="AJ321">
        <v>0.32323232323232326</v>
      </c>
      <c r="AK321">
        <v>0.46</v>
      </c>
      <c r="AL321">
        <v>0.54</v>
      </c>
    </row>
    <row r="322" spans="1:38" x14ac:dyDescent="0.3">
      <c r="A322" t="s">
        <v>473</v>
      </c>
      <c r="B322" s="4">
        <v>331300011527</v>
      </c>
      <c r="N322">
        <v>1</v>
      </c>
      <c r="AJ322">
        <v>0.63636363636363635</v>
      </c>
      <c r="AK322">
        <v>0.47</v>
      </c>
      <c r="AL322">
        <v>0.53</v>
      </c>
    </row>
    <row r="323" spans="1:38" x14ac:dyDescent="0.3">
      <c r="A323" t="s">
        <v>327</v>
      </c>
      <c r="B323" s="4">
        <v>320900011241</v>
      </c>
      <c r="L323">
        <v>1</v>
      </c>
      <c r="AJ323">
        <v>0.22222222222222221</v>
      </c>
      <c r="AK323">
        <v>0.49</v>
      </c>
      <c r="AL323">
        <v>0.51</v>
      </c>
    </row>
    <row r="324" spans="1:38" x14ac:dyDescent="0.3">
      <c r="A324" t="s">
        <v>670</v>
      </c>
      <c r="B324" s="4">
        <v>332000011609</v>
      </c>
      <c r="N324">
        <v>1</v>
      </c>
      <c r="AJ324">
        <v>0.72727272727272729</v>
      </c>
      <c r="AK324">
        <v>0.52</v>
      </c>
      <c r="AL324">
        <v>0.48</v>
      </c>
    </row>
    <row r="325" spans="1:38" x14ac:dyDescent="0.3">
      <c r="A325" t="s">
        <v>94</v>
      </c>
      <c r="B325" s="4">
        <v>310200011135</v>
      </c>
      <c r="V325">
        <v>1</v>
      </c>
      <c r="AJ325">
        <v>0.37373737373737376</v>
      </c>
      <c r="AK325">
        <v>0.53</v>
      </c>
      <c r="AL325">
        <v>0.48</v>
      </c>
    </row>
    <row r="326" spans="1:38" x14ac:dyDescent="0.3">
      <c r="A326" t="s">
        <v>162</v>
      </c>
      <c r="B326" s="4">
        <v>310300011307</v>
      </c>
      <c r="Z326">
        <v>1</v>
      </c>
      <c r="AJ326">
        <v>0.53535353535353536</v>
      </c>
      <c r="AK326">
        <v>0.49</v>
      </c>
      <c r="AL326">
        <v>0.51</v>
      </c>
    </row>
    <row r="327" spans="1:38" x14ac:dyDescent="0.3">
      <c r="A327" t="s">
        <v>97</v>
      </c>
      <c r="B327" s="4">
        <v>310200011316</v>
      </c>
      <c r="Z327">
        <v>1</v>
      </c>
      <c r="AJ327">
        <v>0.30303030303030304</v>
      </c>
      <c r="AK327">
        <v>0.46</v>
      </c>
      <c r="AL327">
        <v>0.54</v>
      </c>
    </row>
    <row r="328" spans="1:38" x14ac:dyDescent="0.3">
      <c r="A328" t="s">
        <v>269</v>
      </c>
      <c r="B328" s="4">
        <v>320800010371</v>
      </c>
      <c r="Q328">
        <v>1</v>
      </c>
      <c r="AJ328">
        <v>0.68686868686868685</v>
      </c>
      <c r="AK328">
        <v>0.47</v>
      </c>
      <c r="AL328">
        <v>0.53</v>
      </c>
    </row>
    <row r="329" spans="1:38" x14ac:dyDescent="0.3">
      <c r="A329" t="s">
        <v>589</v>
      </c>
      <c r="B329" s="4">
        <v>331800011576</v>
      </c>
      <c r="Y329">
        <v>1</v>
      </c>
      <c r="AJ329">
        <v>0.32323232323232326</v>
      </c>
      <c r="AK329">
        <v>0.57999999999999996</v>
      </c>
      <c r="AL329">
        <v>0.42</v>
      </c>
    </row>
    <row r="330" spans="1:38" x14ac:dyDescent="0.3">
      <c r="A330" t="s">
        <v>165</v>
      </c>
      <c r="B330" s="4">
        <v>310300011415</v>
      </c>
      <c r="N330">
        <v>1</v>
      </c>
      <c r="AJ330">
        <v>0.37373737373737376</v>
      </c>
      <c r="AK330">
        <v>0.49</v>
      </c>
      <c r="AL330">
        <v>0.51</v>
      </c>
    </row>
    <row r="331" spans="1:38" x14ac:dyDescent="0.3">
      <c r="A331" t="s">
        <v>224</v>
      </c>
      <c r="B331" s="4">
        <v>310600011348</v>
      </c>
      <c r="K331">
        <v>1</v>
      </c>
      <c r="AJ331">
        <v>0.48484848484848486</v>
      </c>
      <c r="AK331">
        <v>0.49</v>
      </c>
      <c r="AL331">
        <v>0.51</v>
      </c>
    </row>
    <row r="332" spans="1:38" x14ac:dyDescent="0.3">
      <c r="A332" t="s">
        <v>374</v>
      </c>
      <c r="B332" s="4">
        <v>321000011243</v>
      </c>
      <c r="K332">
        <v>1</v>
      </c>
      <c r="AJ332">
        <v>0.60606060606060608</v>
      </c>
      <c r="AK332">
        <v>0.47</v>
      </c>
      <c r="AL332">
        <v>0.53</v>
      </c>
    </row>
    <row r="333" spans="1:38" x14ac:dyDescent="0.3">
      <c r="A333" t="s">
        <v>1047</v>
      </c>
      <c r="B333" s="4">
        <v>343000011445</v>
      </c>
      <c r="Z333">
        <v>1</v>
      </c>
      <c r="AJ333">
        <v>0.6767676767676768</v>
      </c>
      <c r="AK333">
        <v>0.53</v>
      </c>
      <c r="AL333">
        <v>0.47</v>
      </c>
    </row>
    <row r="334" spans="1:38" x14ac:dyDescent="0.3">
      <c r="A334" t="s">
        <v>450</v>
      </c>
      <c r="B334" s="4">
        <v>321200011684</v>
      </c>
      <c r="Z334">
        <v>1</v>
      </c>
      <c r="AJ334">
        <v>0.25252525252525254</v>
      </c>
      <c r="AK334">
        <v>0.49</v>
      </c>
      <c r="AL334">
        <v>0.51</v>
      </c>
    </row>
    <row r="335" spans="1:38" x14ac:dyDescent="0.3">
      <c r="A335" t="s">
        <v>835</v>
      </c>
      <c r="B335" s="4">
        <v>342500011285</v>
      </c>
      <c r="N335">
        <v>1</v>
      </c>
      <c r="AJ335">
        <v>0.46464646464646464</v>
      </c>
      <c r="AK335">
        <v>0.48</v>
      </c>
      <c r="AL335">
        <v>0.52</v>
      </c>
    </row>
    <row r="336" spans="1:38" x14ac:dyDescent="0.3">
      <c r="A336" t="s">
        <v>1044</v>
      </c>
      <c r="B336" s="4">
        <v>343000011286</v>
      </c>
      <c r="K336">
        <v>1</v>
      </c>
      <c r="AJ336">
        <v>0.22222222222222221</v>
      </c>
      <c r="AK336">
        <v>0.43</v>
      </c>
      <c r="AL336">
        <v>0.56999999999999995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practice data</vt:lpstr>
      <vt:lpstr>practice data w lr</vt:lpstr>
      <vt:lpstr>ny raw data</vt:lpstr>
      <vt:lpstr>Sheet3</vt:lpstr>
      <vt:lpstr>ny mod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Palumbo</dc:creator>
  <cp:lastModifiedBy>Aaron Palumbo</cp:lastModifiedBy>
  <dcterms:created xsi:type="dcterms:W3CDTF">2015-05-27T04:11:57Z</dcterms:created>
  <dcterms:modified xsi:type="dcterms:W3CDTF">2015-06-03T05:15:26Z</dcterms:modified>
</cp:coreProperties>
</file>