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PASTOREO_EP_2019_2021" sheetId="9" r:id="rId1"/>
    <sheet name="Acumulado" sheetId="1" r:id="rId2"/>
    <sheet name="Mensual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9" l="1"/>
  <c r="I3" i="9" s="1"/>
  <c r="O3" i="9"/>
  <c r="P3" i="9" s="1"/>
  <c r="V3" i="9"/>
  <c r="O4" i="9"/>
  <c r="V4" i="9"/>
  <c r="O5" i="9"/>
  <c r="O6" i="9"/>
  <c r="V6" i="9"/>
  <c r="V133" i="9" s="1"/>
  <c r="O7" i="9"/>
  <c r="V7" i="9"/>
  <c r="O8" i="9"/>
  <c r="V8" i="9"/>
  <c r="H9" i="9"/>
  <c r="O10" i="9"/>
  <c r="V10" i="9"/>
  <c r="O11" i="9"/>
  <c r="O12" i="9"/>
  <c r="V12" i="9"/>
  <c r="O13" i="9"/>
  <c r="V14" i="9"/>
  <c r="O15" i="9"/>
  <c r="P15" i="9" s="1"/>
  <c r="Y15" i="9" s="1"/>
  <c r="V15" i="9"/>
  <c r="W15" i="9"/>
  <c r="O16" i="9"/>
  <c r="V16" i="9"/>
  <c r="O17" i="9"/>
  <c r="O18" i="9"/>
  <c r="O19" i="9"/>
  <c r="V19" i="9"/>
  <c r="O20" i="9"/>
  <c r="V20" i="9"/>
  <c r="H21" i="9"/>
  <c r="O21" i="9"/>
  <c r="P21" i="9" s="1"/>
  <c r="V21" i="9"/>
  <c r="H22" i="9"/>
  <c r="I21" i="9" s="1"/>
  <c r="Y21" i="9" s="1"/>
  <c r="O22" i="9"/>
  <c r="V22" i="9"/>
  <c r="W21" i="9" s="1"/>
  <c r="O23" i="9"/>
  <c r="H24" i="9"/>
  <c r="O24" i="9"/>
  <c r="V24" i="9"/>
  <c r="O25" i="9"/>
  <c r="V25" i="9"/>
  <c r="O26" i="9"/>
  <c r="V26" i="9"/>
  <c r="H27" i="9"/>
  <c r="H133" i="9" s="1"/>
  <c r="O27" i="9"/>
  <c r="V27" i="9"/>
  <c r="O28" i="9"/>
  <c r="V28" i="9"/>
  <c r="W28" i="9" s="1"/>
  <c r="O29" i="9"/>
  <c r="P28" i="9" s="1"/>
  <c r="V29" i="9"/>
  <c r="O30" i="9"/>
  <c r="O31" i="9"/>
  <c r="P30" i="9" s="1"/>
  <c r="V31" i="9"/>
  <c r="O32" i="9"/>
  <c r="O33" i="9"/>
  <c r="V33" i="9"/>
  <c r="O34" i="9"/>
  <c r="V34" i="9"/>
  <c r="W30" i="9" s="1"/>
  <c r="H35" i="9"/>
  <c r="I35" i="9" s="1"/>
  <c r="O35" i="9"/>
  <c r="P35" i="9"/>
  <c r="V35" i="9"/>
  <c r="W35" i="9" s="1"/>
  <c r="O36" i="9"/>
  <c r="P36" i="9" s="1"/>
  <c r="V36" i="9"/>
  <c r="W36" i="9" s="1"/>
  <c r="O37" i="9"/>
  <c r="P37" i="9" s="1"/>
  <c r="Y37" i="9" s="1"/>
  <c r="O38" i="9"/>
  <c r="V38" i="9"/>
  <c r="W37" i="9" s="1"/>
  <c r="O39" i="9"/>
  <c r="O40" i="9"/>
  <c r="P40" i="9" s="1"/>
  <c r="X40" i="9"/>
  <c r="H41" i="9"/>
  <c r="I41" i="9" s="1"/>
  <c r="O41" i="9"/>
  <c r="P41" i="9" s="1"/>
  <c r="V41" i="9"/>
  <c r="W41" i="9" s="1"/>
  <c r="O42" i="9"/>
  <c r="P42" i="9" s="1"/>
  <c r="V42" i="9"/>
  <c r="W42" i="9" s="1"/>
  <c r="O43" i="9"/>
  <c r="H44" i="9"/>
  <c r="I42" i="9" s="1"/>
  <c r="O44" i="9"/>
  <c r="V44" i="9"/>
  <c r="O45" i="9"/>
  <c r="P45" i="9" s="1"/>
  <c r="O46" i="9"/>
  <c r="V46" i="9"/>
  <c r="W45" i="9" s="1"/>
  <c r="O47" i="9"/>
  <c r="V47" i="9"/>
  <c r="O48" i="9"/>
  <c r="V48" i="9"/>
  <c r="H49" i="9"/>
  <c r="I45" i="9" s="1"/>
  <c r="O49" i="9"/>
  <c r="V49" i="9"/>
  <c r="O50" i="9"/>
  <c r="V50" i="9"/>
  <c r="W50" i="9" s="1"/>
  <c r="O51" i="9"/>
  <c r="P50" i="9" s="1"/>
  <c r="V51" i="9"/>
  <c r="H52" i="9"/>
  <c r="I50" i="9" s="1"/>
  <c r="Y50" i="9" s="1"/>
  <c r="O52" i="9"/>
  <c r="V52" i="9"/>
  <c r="O53" i="9"/>
  <c r="V53" i="9"/>
  <c r="O54" i="9"/>
  <c r="W54" i="9"/>
  <c r="O55" i="9"/>
  <c r="P54" i="9" s="1"/>
  <c r="Y54" i="9" s="1"/>
  <c r="V55" i="9"/>
  <c r="H56" i="9"/>
  <c r="I56" i="9" s="1"/>
  <c r="O56" i="9"/>
  <c r="V56" i="9"/>
  <c r="W56" i="9" s="1"/>
  <c r="O57" i="9"/>
  <c r="P56" i="9" s="1"/>
  <c r="V57" i="9"/>
  <c r="O58" i="9"/>
  <c r="V58" i="9"/>
  <c r="D134" i="9"/>
  <c r="Y42" i="9" l="1"/>
  <c r="Q27" i="9"/>
  <c r="Y28" i="9"/>
  <c r="Q41" i="9"/>
  <c r="Y30" i="9"/>
  <c r="X27" i="9"/>
  <c r="Q3" i="9"/>
  <c r="P133" i="9"/>
  <c r="X41" i="9"/>
  <c r="Y40" i="9"/>
  <c r="Q40" i="9"/>
  <c r="Z40" i="9" s="1"/>
  <c r="Y56" i="9"/>
  <c r="Y45" i="9"/>
  <c r="Y41" i="9"/>
  <c r="J41" i="9"/>
  <c r="Y36" i="9"/>
  <c r="J27" i="9"/>
  <c r="Z27" i="9" s="1"/>
  <c r="Y35" i="9"/>
  <c r="I133" i="9"/>
  <c r="Y3" i="9"/>
  <c r="J3" i="9"/>
  <c r="D135" i="9"/>
  <c r="D136" i="9" s="1"/>
  <c r="W3" i="9"/>
  <c r="W133" i="9" s="1"/>
  <c r="O133" i="9"/>
  <c r="D138" i="9" s="1"/>
  <c r="C9" i="1"/>
  <c r="C8" i="1"/>
  <c r="C7" i="1"/>
  <c r="C6" i="1"/>
  <c r="D32" i="2"/>
  <c r="D31" i="2"/>
  <c r="D30" i="2"/>
  <c r="D29" i="2"/>
  <c r="D28" i="2"/>
  <c r="D27" i="2"/>
  <c r="D22" i="2"/>
  <c r="D21" i="2"/>
  <c r="D20" i="2"/>
  <c r="D19" i="2"/>
  <c r="D18" i="2"/>
  <c r="D17" i="2"/>
  <c r="D16" i="2"/>
  <c r="D15" i="2"/>
  <c r="D14" i="2"/>
  <c r="D13" i="2"/>
  <c r="Z41" i="9" l="1"/>
  <c r="Q133" i="9"/>
  <c r="X3" i="9"/>
  <c r="X133" i="9" s="1"/>
  <c r="Y133" i="9"/>
  <c r="J133" i="9"/>
  <c r="Z3" i="9"/>
  <c r="Z133" i="9" s="1"/>
</calcChain>
</file>

<file path=xl/sharedStrings.xml><?xml version="1.0" encoding="utf-8"?>
<sst xmlns="http://schemas.openxmlformats.org/spreadsheetml/2006/main" count="86" uniqueCount="39">
  <si>
    <t>Nº Horas</t>
  </si>
  <si>
    <t>MES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</si>
  <si>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</si>
  <si>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</si>
  <si>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</si>
  <si>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</si>
  <si>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</si>
  <si>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</si>
  <si>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</si>
  <si>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</si>
  <si>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</si>
  <si>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</si>
  <si>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SEPTIEMBRE</t>
  </si>
  <si>
    <t>AGOSTO</t>
  </si>
  <si>
    <t>AÑO</t>
  </si>
  <si>
    <t>Suma PROMEDIO HORAS</t>
  </si>
  <si>
    <t>FECHA</t>
  </si>
  <si>
    <t>GPS 1</t>
  </si>
  <si>
    <t>GPS 2</t>
  </si>
  <si>
    <t>GPS 3</t>
  </si>
  <si>
    <t>GPS 4</t>
  </si>
  <si>
    <t>PROMEDIO GPS</t>
  </si>
  <si>
    <t>PROMEDIO  GPS</t>
  </si>
  <si>
    <t xml:space="preserve">Se eliminan puntos que estaban en el limite de la parcela de NO PASTOREO. </t>
  </si>
  <si>
    <t>Fecha Muestreo</t>
  </si>
  <si>
    <t>01/10/2019 AL 18/12/2019</t>
  </si>
  <si>
    <t>19/12/2019 AL 19/05/2020</t>
  </si>
  <si>
    <t>20/05/2020 AL 17/11/2020</t>
  </si>
  <si>
    <t>18/11/2020 AL 19/05/2021</t>
  </si>
  <si>
    <t>PERÍODO_ACUMULADO</t>
  </si>
  <si>
    <t>Quemado otoño sin pastoreo</t>
  </si>
  <si>
    <t>Quemado otoño con pastoreo</t>
  </si>
  <si>
    <t>Quemado primavera con pastoreo</t>
  </si>
  <si>
    <t>Suma PROMEDIO minutos</t>
  </si>
  <si>
    <t>Nº minutos</t>
  </si>
  <si>
    <t xml:space="preserve"> SUMA PROMEDIO minutos/MES GPS</t>
  </si>
  <si>
    <t xml:space="preserve"> SUMA PROMEDIO minutos/PERÍODO GPS</t>
  </si>
  <si>
    <t>TOTAL minutos/MES EP</t>
  </si>
  <si>
    <t>TOTAL minutos/PERÍODO 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</si>
</sst>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/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26" xfId="0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2" borderId="26" xfId="0" applyNumberFormat="1" applyFill="1" applyBorder="1" applyAlignment="1">
      <alignment horizontal="center"/>
    </xf>
    <xf numFmtId="2" fontId="0" fillId="2" borderId="27" xfId="0" applyNumberFormat="1" applyFill="1" applyBorder="1" applyAlignment="1">
      <alignment horizontal="center"/>
    </xf>
    <xf numFmtId="2" fontId="0" fillId="3" borderId="26" xfId="0" applyNumberForma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2" borderId="30" xfId="0" applyFill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2" borderId="31" xfId="0" applyNumberFormat="1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2" fontId="0" fillId="3" borderId="30" xfId="0" applyNumberFormat="1" applyFill="1" applyBorder="1" applyAlignment="1">
      <alignment horizontal="center"/>
    </xf>
    <xf numFmtId="2" fontId="0" fillId="2" borderId="30" xfId="0" applyNumberFormat="1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2" borderId="37" xfId="0" applyFill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2" fontId="0" fillId="2" borderId="45" xfId="0" applyNumberForma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0" borderId="30" xfId="0" applyBorder="1"/>
    <xf numFmtId="2" fontId="0" fillId="2" borderId="23" xfId="0" applyNumberFormat="1" applyFill="1" applyBorder="1" applyAlignment="1">
      <alignment horizontal="center"/>
    </xf>
    <xf numFmtId="0" fontId="0" fillId="0" borderId="37" xfId="0" applyBorder="1"/>
    <xf numFmtId="0" fontId="0" fillId="3" borderId="49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2" fontId="1" fillId="3" borderId="45" xfId="0" applyNumberFormat="1" applyFont="1" applyFill="1" applyBorder="1" applyAlignment="1">
      <alignment horizontal="center"/>
    </xf>
    <xf numFmtId="2" fontId="1" fillId="2" borderId="45" xfId="0" applyNumberFormat="1" applyFont="1" applyFill="1" applyBorder="1" applyAlignment="1">
      <alignment horizontal="center"/>
    </xf>
    <xf numFmtId="0" fontId="1" fillId="3" borderId="45" xfId="0" applyFont="1" applyFill="1" applyBorder="1" applyAlignment="1">
      <alignment horizontal="center"/>
    </xf>
    <xf numFmtId="2" fontId="1" fillId="2" borderId="4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25" xfId="0" applyFon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2" fontId="0" fillId="3" borderId="27" xfId="0" applyNumberFormat="1" applyFill="1" applyBorder="1" applyAlignment="1">
      <alignment horizontal="center"/>
    </xf>
    <xf numFmtId="0" fontId="0" fillId="3" borderId="0" xfId="0" applyFill="1"/>
    <xf numFmtId="2" fontId="2" fillId="3" borderId="29" xfId="0" applyNumberFormat="1" applyFon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2" fontId="0" fillId="3" borderId="50" xfId="0" applyNumberFormat="1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2" fontId="0" fillId="3" borderId="42" xfId="0" applyNumberFormat="1" applyFill="1" applyBorder="1" applyAlignment="1">
      <alignment horizontal="center"/>
    </xf>
    <xf numFmtId="2" fontId="0" fillId="3" borderId="53" xfId="0" applyNumberFormat="1" applyFill="1" applyBorder="1" applyAlignment="1">
      <alignment horizontal="center"/>
    </xf>
    <xf numFmtId="0" fontId="0" fillId="0" borderId="54" xfId="0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42" xfId="0" applyBorder="1" applyAlignment="1">
      <alignment horizontal="center"/>
    </xf>
    <xf numFmtId="0" fontId="0" fillId="2" borderId="42" xfId="0" applyFill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0" fontId="0" fillId="0" borderId="30" xfId="0" applyBorder="1" applyAlignment="1">
      <alignment horizontal="center" wrapText="1"/>
    </xf>
    <xf numFmtId="0" fontId="0" fillId="2" borderId="30" xfId="0" applyFill="1" applyBorder="1" applyAlignment="1">
      <alignment horizontal="center" wrapText="1"/>
    </xf>
    <xf numFmtId="2" fontId="0" fillId="2" borderId="20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164" fontId="1" fillId="0" borderId="0" xfId="0" applyNumberFormat="1" applyFont="1" applyFill="1" applyAlignment="1">
      <alignment horizontal="center"/>
    </xf>
    <xf numFmtId="0" fontId="0" fillId="0" borderId="6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2" borderId="31" xfId="0" applyFill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52" xfId="0" applyBorder="1" applyAlignment="1">
      <alignment horizontal="center"/>
    </xf>
    <xf numFmtId="2" fontId="0" fillId="2" borderId="37" xfId="0" applyNumberFormat="1" applyFill="1" applyBorder="1" applyAlignment="1">
      <alignment horizontal="center"/>
    </xf>
    <xf numFmtId="2" fontId="0" fillId="2" borderId="63" xfId="0" applyNumberFormat="1" applyFill="1" applyBorder="1" applyAlignment="1">
      <alignment horizontal="center"/>
    </xf>
    <xf numFmtId="0" fontId="0" fillId="0" borderId="31" xfId="0" applyBorder="1"/>
    <xf numFmtId="0" fontId="0" fillId="0" borderId="26" xfId="0" applyBorder="1"/>
    <xf numFmtId="0" fontId="0" fillId="0" borderId="37" xfId="0" applyBorder="1" applyAlignment="1">
      <alignment horizontal="center" wrapText="1"/>
    </xf>
    <xf numFmtId="0" fontId="0" fillId="2" borderId="37" xfId="0" applyFill="1" applyBorder="1" applyAlignment="1">
      <alignment horizontal="center" wrapText="1"/>
    </xf>
    <xf numFmtId="0" fontId="0" fillId="0" borderId="20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28" xfId="0" applyNumberFormat="1" applyFill="1" applyBorder="1" applyAlignment="1">
      <alignment horizontal="center"/>
    </xf>
    <xf numFmtId="2" fontId="0" fillId="2" borderId="33" xfId="0" applyNumberFormat="1" applyFill="1" applyBorder="1" applyAlignment="1">
      <alignment horizontal="center"/>
    </xf>
    <xf numFmtId="2" fontId="0" fillId="2" borderId="35" xfId="0" applyNumberFormat="1" applyFill="1" applyBorder="1" applyAlignment="1">
      <alignment horizontal="center"/>
    </xf>
    <xf numFmtId="2" fontId="0" fillId="2" borderId="38" xfId="0" applyNumberFormat="1" applyFill="1" applyBorder="1" applyAlignment="1">
      <alignment horizontal="center"/>
    </xf>
    <xf numFmtId="0" fontId="0" fillId="0" borderId="31" xfId="0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/>
    </xf>
    <xf numFmtId="164" fontId="1" fillId="0" borderId="12" xfId="0" applyNumberFormat="1" applyFont="1" applyFill="1" applyBorder="1" applyAlignment="1">
      <alignment horizontal="center"/>
    </xf>
    <xf numFmtId="164" fontId="1" fillId="0" borderId="14" xfId="0" applyNumberFormat="1" applyFont="1" applyFill="1" applyBorder="1" applyAlignment="1">
      <alignment horizontal="center"/>
    </xf>
    <xf numFmtId="164" fontId="1" fillId="0" borderId="65" xfId="0" applyNumberFormat="1" applyFont="1" applyFill="1" applyBorder="1" applyAlignment="1">
      <alignment horizontal="center"/>
    </xf>
    <xf numFmtId="164" fontId="1" fillId="0" borderId="66" xfId="0" applyNumberFormat="1" applyFont="1" applyFill="1" applyBorder="1" applyAlignment="1">
      <alignment horizontal="center"/>
    </xf>
    <xf numFmtId="164" fontId="1" fillId="0" borderId="41" xfId="0" applyNumberFormat="1" applyFont="1" applyFill="1" applyBorder="1" applyAlignment="1">
      <alignment horizontal="center"/>
    </xf>
    <xf numFmtId="164" fontId="1" fillId="0" borderId="11" xfId="0" applyNumberFormat="1" applyFont="1" applyFill="1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36" xfId="0" applyBorder="1" applyAlignment="1">
      <alignment horizontal="center"/>
    </xf>
    <xf numFmtId="2" fontId="0" fillId="2" borderId="67" xfId="0" applyNumberForma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68" xfId="0" applyBorder="1" applyAlignment="1">
      <alignment horizontal="center"/>
    </xf>
    <xf numFmtId="2" fontId="0" fillId="2" borderId="64" xfId="0" applyNumberForma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2" fontId="0" fillId="2" borderId="21" xfId="0" applyNumberFormat="1" applyFill="1" applyBorder="1" applyAlignment="1">
      <alignment horizontal="center"/>
    </xf>
    <xf numFmtId="0" fontId="0" fillId="0" borderId="34" xfId="0" applyBorder="1"/>
    <xf numFmtId="0" fontId="0" fillId="0" borderId="62" xfId="0" applyBorder="1"/>
    <xf numFmtId="0" fontId="0" fillId="0" borderId="36" xfId="0" applyBorder="1"/>
    <xf numFmtId="0" fontId="0" fillId="0" borderId="51" xfId="0" applyBorder="1"/>
    <xf numFmtId="0" fontId="0" fillId="0" borderId="34" xfId="0" applyBorder="1" applyAlignment="1">
      <alignment horizontal="center" wrapText="1"/>
    </xf>
    <xf numFmtId="0" fontId="0" fillId="0" borderId="62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2" fontId="0" fillId="0" borderId="27" xfId="0" applyNumberFormat="1" applyBorder="1" applyAlignment="1">
      <alignment horizontal="center"/>
    </xf>
    <xf numFmtId="2" fontId="0" fillId="0" borderId="50" xfId="0" applyNumberFormat="1" applyBorder="1" applyAlignment="1">
      <alignment horizontal="center"/>
    </xf>
    <xf numFmtId="2" fontId="0" fillId="0" borderId="54" xfId="0" applyNumberFormat="1" applyBorder="1" applyAlignment="1">
      <alignment horizontal="center"/>
    </xf>
    <xf numFmtId="2" fontId="0" fillId="0" borderId="53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63" xfId="0" applyNumberFormat="1" applyBorder="1" applyAlignment="1">
      <alignment horizontal="center"/>
    </xf>
    <xf numFmtId="0" fontId="0" fillId="0" borderId="63" xfId="0" applyBorder="1"/>
    <xf numFmtId="0" fontId="0" fillId="0" borderId="50" xfId="0" applyBorder="1"/>
    <xf numFmtId="0" fontId="0" fillId="0" borderId="27" xfId="0" applyBorder="1"/>
    <xf numFmtId="0" fontId="0" fillId="0" borderId="27" xfId="0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60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66" xfId="0" applyBorder="1" applyAlignment="1">
      <alignment horizontal="center"/>
    </xf>
    <xf numFmtId="2" fontId="0" fillId="0" borderId="60" xfId="0" applyNumberForma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 wrapText="1"/>
    </xf>
    <xf numFmtId="2" fontId="0" fillId="2" borderId="69" xfId="0" applyNumberFormat="1" applyFill="1" applyBorder="1" applyAlignment="1">
      <alignment horizontal="center"/>
    </xf>
    <xf numFmtId="2" fontId="0" fillId="2" borderId="70" xfId="0" applyNumberFormat="1" applyFill="1" applyBorder="1" applyAlignment="1">
      <alignment horizontal="center"/>
    </xf>
    <xf numFmtId="2" fontId="0" fillId="2" borderId="48" xfId="0" applyNumberFormat="1" applyFill="1" applyBorder="1" applyAlignment="1">
      <alignment horizontal="center"/>
    </xf>
    <xf numFmtId="2" fontId="0" fillId="2" borderId="71" xfId="0" applyNumberFormat="1" applyFill="1" applyBorder="1" applyAlignment="1">
      <alignment horizontal="center"/>
    </xf>
    <xf numFmtId="2" fontId="0" fillId="2" borderId="72" xfId="0" applyNumberFormat="1" applyFill="1" applyBorder="1" applyAlignment="1">
      <alignment horizontal="center"/>
    </xf>
    <xf numFmtId="2" fontId="0" fillId="2" borderId="73" xfId="0" applyNumberFormat="1" applyFill="1" applyBorder="1" applyAlignment="1">
      <alignment horizontal="center"/>
    </xf>
    <xf numFmtId="2" fontId="0" fillId="2" borderId="31" xfId="0" applyNumberFormat="1" applyFill="1" applyBorder="1" applyAlignment="1">
      <alignment horizontal="center" wrapText="1"/>
    </xf>
    <xf numFmtId="0" fontId="0" fillId="0" borderId="51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62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68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Fill="1" applyBorder="1"/>
    <xf numFmtId="0" fontId="0" fillId="0" borderId="2" xfId="0" applyFill="1" applyBorder="1"/>
    <xf numFmtId="0" fontId="0" fillId="0" borderId="34" xfId="0" applyFill="1" applyBorder="1"/>
    <xf numFmtId="0" fontId="0" fillId="0" borderId="31" xfId="0" applyFill="1" applyBorder="1"/>
    <xf numFmtId="0" fontId="0" fillId="0" borderId="62" xfId="0" applyFill="1" applyBorder="1"/>
    <xf numFmtId="0" fontId="0" fillId="0" borderId="30" xfId="0" applyFill="1" applyBorder="1"/>
    <xf numFmtId="0" fontId="0" fillId="0" borderId="36" xfId="0" applyFill="1" applyBorder="1"/>
    <xf numFmtId="0" fontId="0" fillId="0" borderId="37" xfId="0" applyFill="1" applyBorder="1"/>
    <xf numFmtId="0" fontId="0" fillId="0" borderId="51" xfId="0" applyFill="1" applyBorder="1"/>
    <xf numFmtId="0" fontId="0" fillId="0" borderId="26" xfId="0" applyFill="1" applyBorder="1"/>
    <xf numFmtId="0" fontId="0" fillId="0" borderId="34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62" xfId="0" applyFill="1" applyBorder="1" applyAlignment="1">
      <alignment horizontal="center" wrapText="1"/>
    </xf>
    <xf numFmtId="0" fontId="0" fillId="0" borderId="30" xfId="0" applyFill="1" applyBorder="1" applyAlignment="1">
      <alignment horizontal="center" wrapText="1"/>
    </xf>
    <xf numFmtId="0" fontId="0" fillId="0" borderId="36" xfId="0" applyFill="1" applyBorder="1" applyAlignment="1">
      <alignment horizontal="center" wrapText="1"/>
    </xf>
    <xf numFmtId="0" fontId="0" fillId="0" borderId="37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55" xfId="0" applyFont="1" applyFill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54" xfId="0" applyFont="1" applyFill="1" applyBorder="1" applyAlignment="1">
      <alignment horizontal="center" vertical="center" wrapText="1"/>
    </xf>
    <xf numFmtId="14" fontId="1" fillId="8" borderId="16" xfId="0" applyNumberFormat="1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/>
    </xf>
    <xf numFmtId="14" fontId="1" fillId="0" borderId="60" xfId="0" applyNumberFormat="1" applyFont="1" applyFill="1" applyBorder="1" applyAlignment="1">
      <alignment horizontal="center"/>
    </xf>
    <xf numFmtId="14" fontId="1" fillId="0" borderId="5" xfId="0" applyNumberFormat="1" applyFont="1" applyFill="1" applyBorder="1" applyAlignment="1">
      <alignment horizontal="center"/>
    </xf>
    <xf numFmtId="14" fontId="1" fillId="0" borderId="9" xfId="0" applyNumberFormat="1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14" fontId="1" fillId="0" borderId="60" xfId="0" applyNumberFormat="1" applyFont="1" applyFill="1" applyBorder="1" applyAlignment="1">
      <alignment horizontal="center" wrapText="1"/>
    </xf>
    <xf numFmtId="14" fontId="1" fillId="0" borderId="5" xfId="0" applyNumberFormat="1" applyFont="1" applyFill="1" applyBorder="1" applyAlignment="1">
      <alignment horizontal="center" wrapText="1"/>
    </xf>
    <xf numFmtId="14" fontId="1" fillId="0" borderId="9" xfId="0" applyNumberFormat="1" applyFont="1" applyFill="1" applyBorder="1" applyAlignment="1">
      <alignment horizontal="center" wrapText="1"/>
    </xf>
    <xf numFmtId="0" fontId="1" fillId="2" borderId="11" xfId="0" applyFont="1" applyFill="1" applyBorder="1" applyAlignment="1"/>
    <xf numFmtId="0" fontId="1" fillId="2" borderId="16" xfId="0" applyFont="1" applyFill="1" applyBorder="1" applyAlignment="1"/>
    <xf numFmtId="0" fontId="0" fillId="0" borderId="40" xfId="0" applyBorder="1" applyAlignment="1">
      <alignment horizontal="center"/>
    </xf>
    <xf numFmtId="0" fontId="0" fillId="0" borderId="39" xfId="0" applyBorder="1"/>
    <xf numFmtId="0" fontId="0" fillId="0" borderId="61" xfId="0" applyBorder="1"/>
    <xf numFmtId="0" fontId="0" fillId="0" borderId="29" xfId="0" applyBorder="1"/>
    <xf numFmtId="0" fontId="0" fillId="0" borderId="44" xfId="0" applyBorder="1"/>
    <xf numFmtId="0" fontId="0" fillId="0" borderId="25" xfId="0" applyBorder="1"/>
    <xf numFmtId="0" fontId="0" fillId="0" borderId="61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44" xfId="0" applyBorder="1" applyAlignment="1">
      <alignment horizontal="center" wrapText="1"/>
    </xf>
    <xf numFmtId="0" fontId="0" fillId="2" borderId="33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5" xfId="0" applyFill="1" applyBorder="1" applyAlignment="1">
      <alignment horizontal="center" wrapText="1"/>
    </xf>
    <xf numFmtId="0" fontId="0" fillId="2" borderId="33" xfId="0" applyFill="1" applyBorder="1" applyAlignment="1">
      <alignment horizontal="center" wrapText="1"/>
    </xf>
    <xf numFmtId="0" fontId="0" fillId="2" borderId="38" xfId="0" applyFill="1" applyBorder="1" applyAlignment="1">
      <alignment horizontal="center" wrapText="1"/>
    </xf>
    <xf numFmtId="0" fontId="0" fillId="2" borderId="50" xfId="0" applyFill="1" applyBorder="1" applyAlignment="1">
      <alignment horizontal="center"/>
    </xf>
    <xf numFmtId="0" fontId="0" fillId="2" borderId="54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53" xfId="0" applyFill="1" applyBorder="1" applyAlignment="1">
      <alignment horizontal="center"/>
    </xf>
    <xf numFmtId="2" fontId="0" fillId="2" borderId="50" xfId="0" applyNumberFormat="1" applyFill="1" applyBorder="1" applyAlignment="1">
      <alignment horizontal="center"/>
    </xf>
    <xf numFmtId="2" fontId="0" fillId="2" borderId="54" xfId="0" applyNumberFormat="1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2" fontId="0" fillId="2" borderId="24" xfId="0" applyNumberFormat="1" applyFill="1" applyBorder="1" applyAlignment="1">
      <alignment horizontal="center"/>
    </xf>
    <xf numFmtId="0" fontId="0" fillId="2" borderId="63" xfId="0" applyFill="1" applyBorder="1" applyAlignment="1">
      <alignment horizontal="center"/>
    </xf>
    <xf numFmtId="0" fontId="0" fillId="2" borderId="32" xfId="0" applyFill="1" applyBorder="1" applyAlignment="1">
      <alignment horizontal="center" wrapText="1"/>
    </xf>
    <xf numFmtId="0" fontId="0" fillId="2" borderId="50" xfId="0" applyFill="1" applyBorder="1" applyAlignment="1">
      <alignment horizontal="center" wrapText="1"/>
    </xf>
    <xf numFmtId="0" fontId="0" fillId="2" borderId="54" xfId="0" applyFill="1" applyBorder="1" applyAlignment="1">
      <alignment horizontal="center" wrapText="1"/>
    </xf>
    <xf numFmtId="2" fontId="0" fillId="2" borderId="17" xfId="0" applyNumberForma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14" fontId="1" fillId="0" borderId="66" xfId="0" applyNumberFormat="1" applyFont="1" applyBorder="1" applyAlignment="1">
      <alignment horizontal="center"/>
    </xf>
    <xf numFmtId="14" fontId="1" fillId="0" borderId="12" xfId="0" applyNumberFormat="1" applyFont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0" borderId="65" xfId="0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2" fontId="0" fillId="0" borderId="66" xfId="0" applyNumberForma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2" fontId="2" fillId="3" borderId="52" xfId="0" applyNumberFormat="1" applyFont="1" applyFill="1" applyBorder="1" applyAlignment="1">
      <alignment horizontal="center" vertical="center"/>
    </xf>
    <xf numFmtId="2" fontId="2" fillId="3" borderId="22" xfId="0" applyNumberFormat="1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57" xfId="0" applyFont="1" applyFill="1" applyBorder="1" applyAlignment="1">
      <alignment horizontal="center" vertical="center" wrapText="1"/>
    </xf>
    <xf numFmtId="0" fontId="1" fillId="3" borderId="54" xfId="0" applyFont="1" applyFill="1" applyBorder="1" applyAlignment="1">
      <alignment horizontal="center" vertical="center" wrapText="1"/>
    </xf>
    <xf numFmtId="2" fontId="2" fillId="3" borderId="30" xfId="0" applyNumberFormat="1" applyFont="1" applyFill="1" applyBorder="1" applyAlignment="1">
      <alignment horizontal="center" vertical="center"/>
    </xf>
    <xf numFmtId="2" fontId="2" fillId="3" borderId="37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14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14" fontId="1" fillId="4" borderId="8" xfId="0" applyNumberFormat="1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/>
    </xf>
    <xf numFmtId="164" fontId="1" fillId="2" borderId="18" xfId="0" applyNumberFormat="1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164" fontId="1" fillId="6" borderId="6" xfId="0" applyNumberFormat="1" applyFont="1" applyFill="1" applyBorder="1" applyAlignment="1">
      <alignment horizontal="center"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164" fontId="1" fillId="7" borderId="6" xfId="0" applyNumberFormat="1" applyFont="1" applyFill="1" applyBorder="1" applyAlignment="1">
      <alignment horizontal="center" vertical="center" wrapText="1"/>
    </xf>
    <xf numFmtId="164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abSelected="1" topLeftCell="F1" workbookViewId="0">
      <selection activeCell="M2" sqref="M2"/>
    </sheetView>
  </sheetViews>
  <sheetFormatPr baseColWidth="10" defaultRowHeight="15" x14ac:dyDescent="0.25"/>
  <cols>
    <col min="1" max="1" width="14.42578125" customWidth="1"/>
    <col min="2" max="3" width="13.7109375" style="64" customWidth="1"/>
    <col min="4" max="4" width="8.5703125" style="50" bestFit="1" customWidth="1"/>
    <col min="5" max="7" width="6" style="50" bestFit="1" customWidth="1"/>
    <col min="8" max="8" width="10.85546875" style="50" bestFit="1" customWidth="1"/>
    <col min="9" max="10" width="11.140625" style="50" bestFit="1" customWidth="1"/>
    <col min="11" max="14" width="6" style="50" bestFit="1" customWidth="1"/>
    <col min="15" max="15" width="10.85546875" style="50" bestFit="1" customWidth="1"/>
    <col min="16" max="17" width="11.140625" style="50" bestFit="1" customWidth="1"/>
    <col min="18" max="21" width="6" style="50" bestFit="1" customWidth="1"/>
    <col min="22" max="22" width="10.85546875" bestFit="1" customWidth="1"/>
    <col min="23" max="23" width="11.140625" bestFit="1" customWidth="1"/>
    <col min="24" max="24" width="11.140625" style="50" bestFit="1" customWidth="1"/>
    <col min="25" max="26" width="11.140625" bestFit="1" customWidth="1"/>
  </cols>
  <sheetData>
    <row r="1" spans="1:26" s="8" customFormat="1" ht="15.75" thickBot="1" x14ac:dyDescent="0.3">
      <c r="A1" s="286" t="s">
        <v>1</v>
      </c>
      <c r="B1" s="282" t="s">
        <v>16</v>
      </c>
      <c r="C1" s="288" t="s">
        <v>29</v>
      </c>
      <c r="D1" s="258" t="s">
        <v>30</v>
      </c>
      <c r="E1" s="259"/>
      <c r="F1" s="259"/>
      <c r="G1" s="259"/>
      <c r="H1" s="259"/>
      <c r="I1" s="259"/>
      <c r="J1" s="260"/>
      <c r="K1" s="259" t="s">
        <v>31</v>
      </c>
      <c r="L1" s="259"/>
      <c r="M1" s="259"/>
      <c r="N1" s="259"/>
      <c r="O1" s="259"/>
      <c r="P1" s="259"/>
      <c r="Q1" s="259"/>
      <c r="R1" s="258" t="s">
        <v>32</v>
      </c>
      <c r="S1" s="259"/>
      <c r="T1" s="259"/>
      <c r="U1" s="259"/>
      <c r="V1" s="259"/>
      <c r="W1" s="259"/>
      <c r="X1" s="260"/>
      <c r="Y1" s="203"/>
      <c r="Z1" s="204"/>
    </row>
    <row r="2" spans="1:26" s="16" customFormat="1" ht="75.75" thickBot="1" x14ac:dyDescent="0.3">
      <c r="A2" s="287"/>
      <c r="B2" s="283"/>
      <c r="C2" s="289"/>
      <c r="D2" s="237" t="s">
        <v>17</v>
      </c>
      <c r="E2" s="238" t="s">
        <v>18</v>
      </c>
      <c r="F2" s="238" t="s">
        <v>19</v>
      </c>
      <c r="G2" s="238" t="s">
        <v>20</v>
      </c>
      <c r="H2" s="239" t="s">
        <v>21</v>
      </c>
      <c r="I2" s="240" t="s">
        <v>35</v>
      </c>
      <c r="J2" s="240" t="s">
        <v>36</v>
      </c>
      <c r="K2" s="12" t="s">
        <v>17</v>
      </c>
      <c r="L2" s="13" t="s">
        <v>18</v>
      </c>
      <c r="M2" s="13" t="s">
        <v>19</v>
      </c>
      <c r="N2" s="13" t="s">
        <v>20</v>
      </c>
      <c r="O2" s="14" t="s">
        <v>22</v>
      </c>
      <c r="P2" s="240" t="s">
        <v>35</v>
      </c>
      <c r="Q2" s="240" t="s">
        <v>36</v>
      </c>
      <c r="R2" s="9" t="s">
        <v>17</v>
      </c>
      <c r="S2" s="10" t="s">
        <v>18</v>
      </c>
      <c r="T2" s="10" t="s">
        <v>19</v>
      </c>
      <c r="U2" s="10" t="s">
        <v>20</v>
      </c>
      <c r="V2" s="15" t="s">
        <v>22</v>
      </c>
      <c r="W2" s="240" t="s">
        <v>35</v>
      </c>
      <c r="X2" s="240" t="s">
        <v>36</v>
      </c>
      <c r="Y2" s="147" t="s">
        <v>37</v>
      </c>
      <c r="Z2" s="11" t="s">
        <v>38</v>
      </c>
    </row>
    <row r="3" spans="1:26" x14ac:dyDescent="0.25">
      <c r="A3" s="269" t="s">
        <v>2</v>
      </c>
      <c r="B3" s="100">
        <v>43739</v>
      </c>
      <c r="C3" s="290" t="s">
        <v>25</v>
      </c>
      <c r="D3" s="162">
        <v>10</v>
      </c>
      <c r="E3" s="163"/>
      <c r="F3" s="163"/>
      <c r="G3" s="163"/>
      <c r="H3" s="82">
        <f>AVERAGE(D3:G3)</f>
        <v>10</v>
      </c>
      <c r="I3" s="26">
        <f>SUM(H3:H14)</f>
        <v>111.25</v>
      </c>
      <c r="J3" s="97">
        <f>SUM(I3:I26)</f>
        <v>148.75</v>
      </c>
      <c r="K3" s="35">
        <v>200</v>
      </c>
      <c r="L3" s="17">
        <v>225</v>
      </c>
      <c r="M3" s="17">
        <v>215</v>
      </c>
      <c r="N3" s="17">
        <v>220</v>
      </c>
      <c r="O3" s="18">
        <f t="shared" ref="O3:O8" si="0">AVERAGE(K3:N3)</f>
        <v>215</v>
      </c>
      <c r="P3" s="19">
        <f>SUM(O3:O14)</f>
        <v>918.75</v>
      </c>
      <c r="Q3" s="20">
        <f>SUM(P3:P26)</f>
        <v>2071.25</v>
      </c>
      <c r="R3" s="110">
        <v>25</v>
      </c>
      <c r="S3" s="17">
        <v>10</v>
      </c>
      <c r="T3" s="17">
        <v>5</v>
      </c>
      <c r="U3" s="17"/>
      <c r="V3" s="124">
        <f>AVERAGE(R3:U3)</f>
        <v>13.333333333333334</v>
      </c>
      <c r="W3" s="135">
        <f>SUM(V3:V14)</f>
        <v>133.75</v>
      </c>
      <c r="X3" s="95">
        <f>SUM(Y3:Y26)</f>
        <v>2542.5</v>
      </c>
      <c r="Y3" s="148">
        <f>I3+P3+W3</f>
        <v>1163.75</v>
      </c>
      <c r="Z3" s="95">
        <f>J3+Q3+X3</f>
        <v>4762.5</v>
      </c>
    </row>
    <row r="4" spans="1:26" x14ac:dyDescent="0.25">
      <c r="A4" s="270"/>
      <c r="B4" s="101">
        <v>43740</v>
      </c>
      <c r="C4" s="291"/>
      <c r="D4" s="157"/>
      <c r="E4" s="144"/>
      <c r="F4" s="144"/>
      <c r="G4" s="144"/>
      <c r="H4" s="23"/>
      <c r="I4" s="26"/>
      <c r="J4" s="97"/>
      <c r="K4" s="22">
        <v>95</v>
      </c>
      <c r="L4" s="23">
        <v>105</v>
      </c>
      <c r="M4" s="23">
        <v>95</v>
      </c>
      <c r="N4" s="23">
        <v>95</v>
      </c>
      <c r="O4" s="25">
        <f t="shared" si="0"/>
        <v>97.5</v>
      </c>
      <c r="P4" s="26"/>
      <c r="Q4" s="27"/>
      <c r="R4" s="107"/>
      <c r="S4" s="23"/>
      <c r="T4" s="23">
        <v>5</v>
      </c>
      <c r="U4" s="23"/>
      <c r="V4" s="125">
        <f>AVERAGE(R4:U4)</f>
        <v>5</v>
      </c>
      <c r="W4" s="136"/>
      <c r="X4" s="97"/>
      <c r="Y4" s="149"/>
      <c r="Z4" s="97"/>
    </row>
    <row r="5" spans="1:26" x14ac:dyDescent="0.25">
      <c r="A5" s="270"/>
      <c r="B5" s="101">
        <v>43743</v>
      </c>
      <c r="C5" s="291"/>
      <c r="D5" s="157"/>
      <c r="E5" s="144"/>
      <c r="F5" s="144"/>
      <c r="G5" s="144"/>
      <c r="H5" s="23"/>
      <c r="I5" s="26"/>
      <c r="J5" s="97"/>
      <c r="K5" s="22">
        <v>15</v>
      </c>
      <c r="L5" s="23">
        <v>20</v>
      </c>
      <c r="M5" s="23">
        <v>15</v>
      </c>
      <c r="N5" s="23">
        <v>20</v>
      </c>
      <c r="O5" s="25">
        <f t="shared" si="0"/>
        <v>17.5</v>
      </c>
      <c r="P5" s="26"/>
      <c r="Q5" s="27"/>
      <c r="R5" s="107"/>
      <c r="S5" s="23"/>
      <c r="T5" s="23"/>
      <c r="U5" s="23"/>
      <c r="V5" s="125"/>
      <c r="W5" s="136"/>
      <c r="X5" s="97"/>
      <c r="Y5" s="149"/>
      <c r="Z5" s="97"/>
    </row>
    <row r="6" spans="1:26" x14ac:dyDescent="0.25">
      <c r="A6" s="270"/>
      <c r="B6" s="101">
        <v>43744</v>
      </c>
      <c r="C6" s="291"/>
      <c r="D6" s="157"/>
      <c r="E6" s="144"/>
      <c r="F6" s="144"/>
      <c r="G6" s="144"/>
      <c r="H6" s="23"/>
      <c r="I6" s="26"/>
      <c r="J6" s="97"/>
      <c r="K6" s="22">
        <v>85</v>
      </c>
      <c r="L6" s="23">
        <v>70</v>
      </c>
      <c r="M6" s="23">
        <v>65</v>
      </c>
      <c r="N6" s="23">
        <v>65</v>
      </c>
      <c r="O6" s="25">
        <f t="shared" si="0"/>
        <v>71.25</v>
      </c>
      <c r="P6" s="26"/>
      <c r="Q6" s="27"/>
      <c r="R6" s="107"/>
      <c r="S6" s="23">
        <v>10</v>
      </c>
      <c r="T6" s="23">
        <v>5</v>
      </c>
      <c r="U6" s="23">
        <v>5</v>
      </c>
      <c r="V6" s="125">
        <f>AVERAGE(R6:U6)</f>
        <v>6.666666666666667</v>
      </c>
      <c r="W6" s="136"/>
      <c r="X6" s="97"/>
      <c r="Y6" s="149"/>
      <c r="Z6" s="97"/>
    </row>
    <row r="7" spans="1:26" x14ac:dyDescent="0.25">
      <c r="A7" s="270"/>
      <c r="B7" s="101">
        <v>43746</v>
      </c>
      <c r="C7" s="291"/>
      <c r="D7" s="157"/>
      <c r="E7" s="144"/>
      <c r="F7" s="144"/>
      <c r="G7" s="144"/>
      <c r="H7" s="23"/>
      <c r="I7" s="26"/>
      <c r="J7" s="97"/>
      <c r="K7" s="22">
        <v>35</v>
      </c>
      <c r="L7" s="23">
        <v>45</v>
      </c>
      <c r="M7" s="23">
        <v>65</v>
      </c>
      <c r="N7" s="23">
        <v>30</v>
      </c>
      <c r="O7" s="25">
        <f t="shared" si="0"/>
        <v>43.75</v>
      </c>
      <c r="P7" s="26"/>
      <c r="Q7" s="27"/>
      <c r="R7" s="107">
        <v>15</v>
      </c>
      <c r="S7" s="23">
        <v>10</v>
      </c>
      <c r="T7" s="23">
        <v>10</v>
      </c>
      <c r="U7" s="23">
        <v>10</v>
      </c>
      <c r="V7" s="125">
        <f>AVERAGE(R7:U7)</f>
        <v>11.25</v>
      </c>
      <c r="W7" s="136"/>
      <c r="X7" s="97"/>
      <c r="Y7" s="149"/>
      <c r="Z7" s="97"/>
    </row>
    <row r="8" spans="1:26" x14ac:dyDescent="0.25">
      <c r="A8" s="270"/>
      <c r="B8" s="101">
        <v>43748</v>
      </c>
      <c r="C8" s="291"/>
      <c r="D8" s="157"/>
      <c r="E8" s="144"/>
      <c r="F8" s="144"/>
      <c r="G8" s="144"/>
      <c r="H8" s="23"/>
      <c r="I8" s="26"/>
      <c r="J8" s="97"/>
      <c r="K8" s="22">
        <v>150</v>
      </c>
      <c r="L8" s="23">
        <v>140</v>
      </c>
      <c r="M8" s="23">
        <v>150</v>
      </c>
      <c r="N8" s="23">
        <v>155</v>
      </c>
      <c r="O8" s="25">
        <f t="shared" si="0"/>
        <v>148.75</v>
      </c>
      <c r="P8" s="26"/>
      <c r="Q8" s="27"/>
      <c r="R8" s="107"/>
      <c r="S8" s="23">
        <v>5</v>
      </c>
      <c r="T8" s="23">
        <v>5</v>
      </c>
      <c r="U8" s="23"/>
      <c r="V8" s="125">
        <f>AVERAGE(R8:U8)</f>
        <v>5</v>
      </c>
      <c r="W8" s="136"/>
      <c r="X8" s="97"/>
      <c r="Y8" s="149"/>
      <c r="Z8" s="97"/>
    </row>
    <row r="9" spans="1:26" x14ac:dyDescent="0.25">
      <c r="A9" s="270"/>
      <c r="B9" s="101">
        <v>43749</v>
      </c>
      <c r="C9" s="291"/>
      <c r="D9" s="157">
        <v>120</v>
      </c>
      <c r="E9" s="144">
        <v>110</v>
      </c>
      <c r="F9" s="144">
        <v>85</v>
      </c>
      <c r="G9" s="144">
        <v>90</v>
      </c>
      <c r="H9" s="25">
        <f>AVERAGE(D9:G9)</f>
        <v>101.25</v>
      </c>
      <c r="I9" s="26"/>
      <c r="J9" s="97"/>
      <c r="K9" s="22"/>
      <c r="L9" s="23"/>
      <c r="M9" s="23"/>
      <c r="N9" s="23"/>
      <c r="O9" s="25"/>
      <c r="P9" s="26"/>
      <c r="Q9" s="27"/>
      <c r="R9" s="107"/>
      <c r="S9" s="23"/>
      <c r="T9" s="23"/>
      <c r="U9" s="23"/>
      <c r="V9" s="125"/>
      <c r="W9" s="136"/>
      <c r="X9" s="97"/>
      <c r="Y9" s="149"/>
      <c r="Z9" s="97"/>
    </row>
    <row r="10" spans="1:26" x14ac:dyDescent="0.25">
      <c r="A10" s="270"/>
      <c r="B10" s="101">
        <v>43750</v>
      </c>
      <c r="C10" s="291"/>
      <c r="D10" s="157"/>
      <c r="E10" s="144"/>
      <c r="F10" s="144"/>
      <c r="G10" s="144"/>
      <c r="H10" s="23"/>
      <c r="I10" s="24"/>
      <c r="J10" s="214"/>
      <c r="K10" s="22">
        <v>40</v>
      </c>
      <c r="L10" s="23">
        <v>55</v>
      </c>
      <c r="M10" s="23">
        <v>40</v>
      </c>
      <c r="N10" s="23">
        <v>55</v>
      </c>
      <c r="O10" s="25">
        <f>AVERAGE(K10:N10)</f>
        <v>47.5</v>
      </c>
      <c r="P10" s="26"/>
      <c r="Q10" s="223"/>
      <c r="R10" s="107">
        <v>45</v>
      </c>
      <c r="S10" s="23">
        <v>30</v>
      </c>
      <c r="T10" s="23">
        <v>40</v>
      </c>
      <c r="U10" s="23">
        <v>30</v>
      </c>
      <c r="V10" s="125">
        <f>AVERAGE(R10:U10)</f>
        <v>36.25</v>
      </c>
      <c r="W10" s="136"/>
      <c r="X10" s="214"/>
      <c r="Y10" s="149"/>
      <c r="Z10" s="97"/>
    </row>
    <row r="11" spans="1:26" x14ac:dyDescent="0.25">
      <c r="A11" s="270"/>
      <c r="B11" s="101">
        <v>43751</v>
      </c>
      <c r="C11" s="291"/>
      <c r="D11" s="157"/>
      <c r="E11" s="144"/>
      <c r="F11" s="144"/>
      <c r="G11" s="144"/>
      <c r="H11" s="23"/>
      <c r="I11" s="24"/>
      <c r="J11" s="214"/>
      <c r="K11" s="22">
        <v>35</v>
      </c>
      <c r="L11" s="23">
        <v>5</v>
      </c>
      <c r="M11" s="23">
        <v>30</v>
      </c>
      <c r="N11" s="23">
        <v>15</v>
      </c>
      <c r="O11" s="25">
        <f>AVERAGE(K11:N11)</f>
        <v>21.25</v>
      </c>
      <c r="P11" s="26"/>
      <c r="Q11" s="223"/>
      <c r="R11" s="107"/>
      <c r="S11" s="23"/>
      <c r="T11" s="23"/>
      <c r="U11" s="23"/>
      <c r="V11" s="125"/>
      <c r="W11" s="136"/>
      <c r="X11" s="214"/>
      <c r="Y11" s="149"/>
      <c r="Z11" s="97"/>
    </row>
    <row r="12" spans="1:26" x14ac:dyDescent="0.25">
      <c r="A12" s="270"/>
      <c r="B12" s="101">
        <v>43752</v>
      </c>
      <c r="C12" s="291"/>
      <c r="D12" s="157"/>
      <c r="E12" s="144"/>
      <c r="F12" s="144"/>
      <c r="G12" s="144"/>
      <c r="H12" s="23"/>
      <c r="I12" s="24"/>
      <c r="J12" s="214"/>
      <c r="K12" s="22">
        <v>190</v>
      </c>
      <c r="L12" s="23">
        <v>190</v>
      </c>
      <c r="M12" s="23">
        <v>160</v>
      </c>
      <c r="N12" s="23">
        <v>190</v>
      </c>
      <c r="O12" s="25">
        <f>AVERAGE(K12:N12)</f>
        <v>182.5</v>
      </c>
      <c r="P12" s="26"/>
      <c r="Q12" s="223"/>
      <c r="R12" s="107">
        <v>65</v>
      </c>
      <c r="S12" s="23">
        <v>45</v>
      </c>
      <c r="T12" s="23">
        <v>45</v>
      </c>
      <c r="U12" s="23">
        <v>50</v>
      </c>
      <c r="V12" s="125">
        <f>AVERAGE(R12:U12)</f>
        <v>51.25</v>
      </c>
      <c r="W12" s="136"/>
      <c r="X12" s="214"/>
      <c r="Y12" s="149"/>
      <c r="Z12" s="97"/>
    </row>
    <row r="13" spans="1:26" x14ac:dyDescent="0.25">
      <c r="A13" s="270"/>
      <c r="B13" s="101">
        <v>43763</v>
      </c>
      <c r="C13" s="291"/>
      <c r="D13" s="157"/>
      <c r="E13" s="144"/>
      <c r="F13" s="144"/>
      <c r="G13" s="144"/>
      <c r="H13" s="23"/>
      <c r="I13" s="24"/>
      <c r="J13" s="214"/>
      <c r="K13" s="22">
        <v>115</v>
      </c>
      <c r="L13" s="23">
        <v>65</v>
      </c>
      <c r="M13" s="23">
        <v>65</v>
      </c>
      <c r="N13" s="23">
        <v>50</v>
      </c>
      <c r="O13" s="25">
        <f>AVERAGE(K13:N13)</f>
        <v>73.75</v>
      </c>
      <c r="P13" s="26"/>
      <c r="Q13" s="223"/>
      <c r="R13" s="107"/>
      <c r="S13" s="23"/>
      <c r="T13" s="23"/>
      <c r="U13" s="23"/>
      <c r="V13" s="125"/>
      <c r="W13" s="136"/>
      <c r="X13" s="214"/>
      <c r="Y13" s="149"/>
      <c r="Z13" s="97"/>
    </row>
    <row r="14" spans="1:26" ht="15.75" thickBot="1" x14ac:dyDescent="0.3">
      <c r="A14" s="270"/>
      <c r="B14" s="102">
        <v>43769</v>
      </c>
      <c r="C14" s="291"/>
      <c r="D14" s="158"/>
      <c r="E14" s="159"/>
      <c r="F14" s="159"/>
      <c r="G14" s="159"/>
      <c r="H14" s="31"/>
      <c r="I14" s="32"/>
      <c r="J14" s="215"/>
      <c r="K14" s="30"/>
      <c r="L14" s="31"/>
      <c r="M14" s="31"/>
      <c r="N14" s="31"/>
      <c r="O14" s="33"/>
      <c r="P14" s="34"/>
      <c r="Q14" s="224"/>
      <c r="R14" s="108"/>
      <c r="S14" s="31">
        <v>5</v>
      </c>
      <c r="T14" s="31"/>
      <c r="U14" s="31"/>
      <c r="V14" s="126">
        <f>AVERAGE(R14:U14)</f>
        <v>5</v>
      </c>
      <c r="W14" s="137"/>
      <c r="X14" s="215"/>
      <c r="Y14" s="150"/>
      <c r="Z14" s="109"/>
    </row>
    <row r="15" spans="1:26" x14ac:dyDescent="0.25">
      <c r="A15" s="269" t="s">
        <v>3</v>
      </c>
      <c r="B15" s="100">
        <v>43773</v>
      </c>
      <c r="C15" s="291"/>
      <c r="D15" s="155"/>
      <c r="E15" s="156"/>
      <c r="F15" s="156"/>
      <c r="G15" s="156"/>
      <c r="H15" s="17"/>
      <c r="I15" s="83">
        <v>0</v>
      </c>
      <c r="J15" s="216"/>
      <c r="K15" s="35">
        <v>60</v>
      </c>
      <c r="L15" s="17">
        <v>80</v>
      </c>
      <c r="M15" s="17">
        <v>50</v>
      </c>
      <c r="N15" s="17">
        <v>45</v>
      </c>
      <c r="O15" s="18">
        <f t="shared" ref="O15:O58" si="1">AVERAGE(K15:N15)</f>
        <v>58.75</v>
      </c>
      <c r="P15" s="26">
        <f>SUM(O15:O20)</f>
        <v>588.33333333333337</v>
      </c>
      <c r="Q15" s="225"/>
      <c r="R15" s="110"/>
      <c r="S15" s="17">
        <v>5</v>
      </c>
      <c r="T15" s="17">
        <v>15</v>
      </c>
      <c r="U15" s="17">
        <v>15</v>
      </c>
      <c r="V15" s="124">
        <f>AVERAGE(R15:U15)</f>
        <v>11.666666666666666</v>
      </c>
      <c r="W15" s="136">
        <f>SUM(V15:V20)</f>
        <v>109.99999999999999</v>
      </c>
      <c r="X15" s="216"/>
      <c r="Y15" s="148">
        <f>I15+P15+W15</f>
        <v>698.33333333333337</v>
      </c>
      <c r="Z15" s="95"/>
    </row>
    <row r="16" spans="1:26" x14ac:dyDescent="0.25">
      <c r="A16" s="270"/>
      <c r="B16" s="101">
        <v>43775</v>
      </c>
      <c r="C16" s="291"/>
      <c r="D16" s="157"/>
      <c r="E16" s="144"/>
      <c r="F16" s="144"/>
      <c r="G16" s="144"/>
      <c r="H16" s="23"/>
      <c r="I16" s="24"/>
      <c r="J16" s="214"/>
      <c r="K16" s="22">
        <v>100</v>
      </c>
      <c r="L16" s="23">
        <v>100</v>
      </c>
      <c r="M16" s="23">
        <v>85</v>
      </c>
      <c r="N16" s="23">
        <v>115</v>
      </c>
      <c r="O16" s="25">
        <f t="shared" si="1"/>
        <v>100</v>
      </c>
      <c r="P16" s="26"/>
      <c r="Q16" s="223"/>
      <c r="R16" s="107">
        <v>35</v>
      </c>
      <c r="S16" s="23">
        <v>40</v>
      </c>
      <c r="T16" s="23">
        <v>45</v>
      </c>
      <c r="U16" s="23">
        <v>35</v>
      </c>
      <c r="V16" s="125">
        <f>AVERAGE(R16:U16)</f>
        <v>38.75</v>
      </c>
      <c r="W16" s="136"/>
      <c r="X16" s="214"/>
      <c r="Y16" s="149"/>
      <c r="Z16" s="97"/>
    </row>
    <row r="17" spans="1:26" x14ac:dyDescent="0.25">
      <c r="A17" s="270"/>
      <c r="B17" s="101">
        <v>43777</v>
      </c>
      <c r="C17" s="291"/>
      <c r="D17" s="157"/>
      <c r="E17" s="144"/>
      <c r="F17" s="144"/>
      <c r="G17" s="144"/>
      <c r="H17" s="23"/>
      <c r="I17" s="24"/>
      <c r="J17" s="214"/>
      <c r="K17" s="22">
        <v>30</v>
      </c>
      <c r="L17" s="23">
        <v>55</v>
      </c>
      <c r="M17" s="23">
        <v>85</v>
      </c>
      <c r="N17" s="23">
        <v>50</v>
      </c>
      <c r="O17" s="25">
        <f t="shared" si="1"/>
        <v>55</v>
      </c>
      <c r="P17" s="26"/>
      <c r="Q17" s="223"/>
      <c r="R17" s="107"/>
      <c r="S17" s="23"/>
      <c r="T17" s="23"/>
      <c r="U17" s="23"/>
      <c r="V17" s="125"/>
      <c r="W17" s="136"/>
      <c r="X17" s="214"/>
      <c r="Y17" s="149"/>
      <c r="Z17" s="97"/>
    </row>
    <row r="18" spans="1:26" x14ac:dyDescent="0.25">
      <c r="A18" s="270"/>
      <c r="B18" s="101">
        <v>43779</v>
      </c>
      <c r="C18" s="291"/>
      <c r="D18" s="157"/>
      <c r="E18" s="144"/>
      <c r="F18" s="144"/>
      <c r="G18" s="144"/>
      <c r="H18" s="23"/>
      <c r="I18" s="24"/>
      <c r="J18" s="214"/>
      <c r="K18" s="22">
        <v>160</v>
      </c>
      <c r="L18" s="23">
        <v>160</v>
      </c>
      <c r="M18" s="23">
        <v>160</v>
      </c>
      <c r="N18" s="23">
        <v>190</v>
      </c>
      <c r="O18" s="25">
        <f t="shared" si="1"/>
        <v>167.5</v>
      </c>
      <c r="P18" s="26"/>
      <c r="Q18" s="223"/>
      <c r="R18" s="107"/>
      <c r="S18" s="23"/>
      <c r="T18" s="23"/>
      <c r="U18" s="23"/>
      <c r="V18" s="125"/>
      <c r="W18" s="136"/>
      <c r="X18" s="214"/>
      <c r="Y18" s="149"/>
      <c r="Z18" s="97"/>
    </row>
    <row r="19" spans="1:26" x14ac:dyDescent="0.25">
      <c r="A19" s="270"/>
      <c r="B19" s="101">
        <v>43783</v>
      </c>
      <c r="C19" s="291"/>
      <c r="D19" s="157"/>
      <c r="E19" s="144"/>
      <c r="F19" s="144"/>
      <c r="G19" s="144"/>
      <c r="H19" s="23"/>
      <c r="I19" s="24"/>
      <c r="J19" s="214"/>
      <c r="K19" s="22">
        <v>25</v>
      </c>
      <c r="L19" s="23">
        <v>25</v>
      </c>
      <c r="M19" s="23">
        <v>15</v>
      </c>
      <c r="N19" s="23">
        <v>30</v>
      </c>
      <c r="O19" s="25">
        <f t="shared" si="1"/>
        <v>23.75</v>
      </c>
      <c r="P19" s="26"/>
      <c r="Q19" s="223"/>
      <c r="R19" s="107">
        <v>45</v>
      </c>
      <c r="S19" s="23">
        <v>30</v>
      </c>
      <c r="T19" s="23">
        <v>25</v>
      </c>
      <c r="U19" s="23">
        <v>25</v>
      </c>
      <c r="V19" s="125">
        <f>AVERAGE(R19:U19)</f>
        <v>31.25</v>
      </c>
      <c r="W19" s="136"/>
      <c r="X19" s="214"/>
      <c r="Y19" s="149"/>
      <c r="Z19" s="97"/>
    </row>
    <row r="20" spans="1:26" ht="15.75" thickBot="1" x14ac:dyDescent="0.3">
      <c r="A20" s="270"/>
      <c r="B20" s="103">
        <v>43793</v>
      </c>
      <c r="C20" s="291"/>
      <c r="D20" s="160"/>
      <c r="E20" s="161"/>
      <c r="F20" s="161"/>
      <c r="G20" s="161"/>
      <c r="H20" s="65"/>
      <c r="I20" s="66"/>
      <c r="J20" s="217"/>
      <c r="K20" s="84">
        <v>205</v>
      </c>
      <c r="L20" s="65">
        <v>175</v>
      </c>
      <c r="M20" s="65"/>
      <c r="N20" s="65">
        <v>170</v>
      </c>
      <c r="O20" s="67">
        <f t="shared" si="1"/>
        <v>183.33333333333334</v>
      </c>
      <c r="P20" s="42"/>
      <c r="Q20" s="226"/>
      <c r="R20" s="111">
        <v>20</v>
      </c>
      <c r="S20" s="65">
        <v>35</v>
      </c>
      <c r="T20" s="65"/>
      <c r="U20" s="65">
        <v>30</v>
      </c>
      <c r="V20" s="127">
        <f>AVERAGE(R20:U20)</f>
        <v>28.333333333333332</v>
      </c>
      <c r="W20" s="138"/>
      <c r="X20" s="217"/>
      <c r="Y20" s="151"/>
      <c r="Z20" s="112"/>
    </row>
    <row r="21" spans="1:26" x14ac:dyDescent="0.25">
      <c r="A21" s="271" t="s">
        <v>4</v>
      </c>
      <c r="B21" s="100">
        <v>43803</v>
      </c>
      <c r="C21" s="291"/>
      <c r="D21" s="155"/>
      <c r="E21" s="156"/>
      <c r="F21" s="156"/>
      <c r="G21" s="156">
        <v>15</v>
      </c>
      <c r="H21" s="18">
        <f>AVERAGE(D21:G21)</f>
        <v>15</v>
      </c>
      <c r="I21" s="19">
        <f>SUM(H21:H27)</f>
        <v>37.5</v>
      </c>
      <c r="J21" s="95"/>
      <c r="K21" s="35">
        <v>180</v>
      </c>
      <c r="L21" s="17">
        <v>160</v>
      </c>
      <c r="M21" s="17">
        <v>180</v>
      </c>
      <c r="N21" s="17">
        <v>150</v>
      </c>
      <c r="O21" s="18">
        <f t="shared" si="1"/>
        <v>167.5</v>
      </c>
      <c r="P21" s="19">
        <f>SUM(O21:O27)</f>
        <v>564.16666666666674</v>
      </c>
      <c r="Q21" s="20"/>
      <c r="R21" s="110">
        <v>15</v>
      </c>
      <c r="S21" s="17">
        <v>15</v>
      </c>
      <c r="T21" s="17">
        <v>15</v>
      </c>
      <c r="U21" s="17">
        <v>10</v>
      </c>
      <c r="V21" s="124">
        <f>AVERAGE(R21:U21)</f>
        <v>13.75</v>
      </c>
      <c r="W21" s="135">
        <f>SUM(V21:V27)</f>
        <v>78.75</v>
      </c>
      <c r="X21" s="95"/>
      <c r="Y21" s="148">
        <f>I21+P21+W21</f>
        <v>680.41666666666674</v>
      </c>
      <c r="Z21" s="95"/>
    </row>
    <row r="22" spans="1:26" x14ac:dyDescent="0.25">
      <c r="A22" s="272"/>
      <c r="B22" s="101">
        <v>43805</v>
      </c>
      <c r="C22" s="291"/>
      <c r="D22" s="157">
        <v>5</v>
      </c>
      <c r="E22" s="144">
        <v>10</v>
      </c>
      <c r="F22" s="144"/>
      <c r="G22" s="144"/>
      <c r="H22" s="25">
        <f>AVERAGE(D22:G22)</f>
        <v>7.5</v>
      </c>
      <c r="I22" s="29"/>
      <c r="J22" s="96"/>
      <c r="K22" s="22">
        <v>150</v>
      </c>
      <c r="L22" s="23">
        <v>165</v>
      </c>
      <c r="M22" s="23">
        <v>145</v>
      </c>
      <c r="N22" s="23">
        <v>140</v>
      </c>
      <c r="O22" s="25">
        <f t="shared" si="1"/>
        <v>150</v>
      </c>
      <c r="P22" s="29"/>
      <c r="Q22" s="227"/>
      <c r="R22" s="107"/>
      <c r="S22" s="23">
        <v>10</v>
      </c>
      <c r="T22" s="23"/>
      <c r="U22" s="23"/>
      <c r="V22" s="125">
        <f>AVERAGE(R22:U22)</f>
        <v>10</v>
      </c>
      <c r="W22" s="139"/>
      <c r="X22" s="96"/>
      <c r="Y22" s="152"/>
      <c r="Z22" s="96"/>
    </row>
    <row r="23" spans="1:26" x14ac:dyDescent="0.25">
      <c r="A23" s="272"/>
      <c r="B23" s="101">
        <v>43806</v>
      </c>
      <c r="C23" s="291"/>
      <c r="D23" s="157"/>
      <c r="E23" s="144"/>
      <c r="F23" s="144"/>
      <c r="G23" s="144"/>
      <c r="H23" s="23"/>
      <c r="I23" s="24"/>
      <c r="J23" s="214"/>
      <c r="K23" s="22"/>
      <c r="L23" s="23">
        <v>20</v>
      </c>
      <c r="M23" s="23">
        <v>30</v>
      </c>
      <c r="N23" s="23">
        <v>15</v>
      </c>
      <c r="O23" s="25">
        <f t="shared" si="1"/>
        <v>21.666666666666668</v>
      </c>
      <c r="P23" s="29"/>
      <c r="Q23" s="223"/>
      <c r="R23" s="107"/>
      <c r="S23" s="23"/>
      <c r="T23" s="23"/>
      <c r="U23" s="23"/>
      <c r="V23" s="125"/>
      <c r="W23" s="139"/>
      <c r="X23" s="214"/>
      <c r="Y23" s="152"/>
      <c r="Z23" s="96"/>
    </row>
    <row r="24" spans="1:26" x14ac:dyDescent="0.25">
      <c r="A24" s="272"/>
      <c r="B24" s="101">
        <v>43809</v>
      </c>
      <c r="C24" s="291"/>
      <c r="D24" s="157"/>
      <c r="E24" s="144"/>
      <c r="F24" s="144"/>
      <c r="G24" s="144">
        <v>10</v>
      </c>
      <c r="H24" s="25">
        <f>AVERAGE(D24:G24)</f>
        <v>10</v>
      </c>
      <c r="I24" s="29"/>
      <c r="J24" s="96"/>
      <c r="K24" s="22"/>
      <c r="L24" s="23">
        <v>70</v>
      </c>
      <c r="M24" s="23">
        <v>80</v>
      </c>
      <c r="N24" s="23">
        <v>80</v>
      </c>
      <c r="O24" s="25">
        <f t="shared" si="1"/>
        <v>76.666666666666671</v>
      </c>
      <c r="P24" s="26"/>
      <c r="Q24" s="227"/>
      <c r="R24" s="107"/>
      <c r="S24" s="23">
        <v>10</v>
      </c>
      <c r="T24" s="23"/>
      <c r="U24" s="23">
        <v>10</v>
      </c>
      <c r="V24" s="125">
        <f t="shared" ref="V24:V29" si="2">AVERAGE(R24:U24)</f>
        <v>10</v>
      </c>
      <c r="W24" s="136"/>
      <c r="X24" s="96"/>
      <c r="Y24" s="149"/>
      <c r="Z24" s="97"/>
    </row>
    <row r="25" spans="1:26" x14ac:dyDescent="0.25">
      <c r="A25" s="272"/>
      <c r="B25" s="101">
        <v>43810</v>
      </c>
      <c r="C25" s="291"/>
      <c r="D25" s="157"/>
      <c r="E25" s="144"/>
      <c r="F25" s="144"/>
      <c r="G25" s="144"/>
      <c r="H25" s="23"/>
      <c r="I25" s="24"/>
      <c r="J25" s="214"/>
      <c r="K25" s="22"/>
      <c r="L25" s="23">
        <v>15</v>
      </c>
      <c r="M25" s="23">
        <v>15</v>
      </c>
      <c r="N25" s="23">
        <v>20</v>
      </c>
      <c r="O25" s="25">
        <f t="shared" si="1"/>
        <v>16.666666666666668</v>
      </c>
      <c r="P25" s="29"/>
      <c r="Q25" s="223"/>
      <c r="R25" s="107"/>
      <c r="S25" s="23">
        <v>20</v>
      </c>
      <c r="T25" s="23">
        <v>5</v>
      </c>
      <c r="U25" s="23">
        <v>5</v>
      </c>
      <c r="V25" s="125">
        <f t="shared" si="2"/>
        <v>10</v>
      </c>
      <c r="W25" s="139"/>
      <c r="X25" s="214"/>
      <c r="Y25" s="152"/>
      <c r="Z25" s="96"/>
    </row>
    <row r="26" spans="1:26" ht="15.75" thickBot="1" x14ac:dyDescent="0.3">
      <c r="A26" s="272"/>
      <c r="B26" s="101">
        <v>43811</v>
      </c>
      <c r="C26" s="291"/>
      <c r="D26" s="157"/>
      <c r="E26" s="144"/>
      <c r="F26" s="144"/>
      <c r="G26" s="144"/>
      <c r="H26" s="23"/>
      <c r="I26" s="24"/>
      <c r="J26" s="214"/>
      <c r="K26" s="22"/>
      <c r="L26" s="23">
        <v>15</v>
      </c>
      <c r="M26" s="23">
        <v>5</v>
      </c>
      <c r="N26" s="23">
        <v>15</v>
      </c>
      <c r="O26" s="25">
        <f t="shared" si="1"/>
        <v>11.666666666666666</v>
      </c>
      <c r="P26" s="29"/>
      <c r="Q26" s="223"/>
      <c r="R26" s="107"/>
      <c r="S26" s="23">
        <v>30</v>
      </c>
      <c r="T26" s="23">
        <v>30</v>
      </c>
      <c r="U26" s="23">
        <v>25</v>
      </c>
      <c r="V26" s="125">
        <f t="shared" si="2"/>
        <v>28.333333333333332</v>
      </c>
      <c r="W26" s="139"/>
      <c r="X26" s="214"/>
      <c r="Y26" s="152"/>
      <c r="Z26" s="96"/>
    </row>
    <row r="27" spans="1:26" ht="15.75" thickBot="1" x14ac:dyDescent="0.3">
      <c r="A27" s="273"/>
      <c r="B27" s="102">
        <v>43820</v>
      </c>
      <c r="C27" s="292" t="s">
        <v>26</v>
      </c>
      <c r="D27" s="158"/>
      <c r="E27" s="159">
        <v>5</v>
      </c>
      <c r="F27" s="159"/>
      <c r="G27" s="159"/>
      <c r="H27" s="33">
        <f>AVERAGE(D27:G27)</f>
        <v>5</v>
      </c>
      <c r="I27" s="85"/>
      <c r="J27" s="98">
        <f>SUM(I27:I39)</f>
        <v>5</v>
      </c>
      <c r="K27" s="30">
        <v>120</v>
      </c>
      <c r="L27" s="31">
        <v>115</v>
      </c>
      <c r="M27" s="31">
        <v>115</v>
      </c>
      <c r="N27" s="31">
        <v>130</v>
      </c>
      <c r="O27" s="33">
        <f t="shared" si="1"/>
        <v>120</v>
      </c>
      <c r="P27" s="85"/>
      <c r="Q27" s="228">
        <f>SUM(P27:P39)</f>
        <v>1240</v>
      </c>
      <c r="R27" s="108">
        <v>5</v>
      </c>
      <c r="S27" s="31">
        <v>5</v>
      </c>
      <c r="T27" s="31">
        <v>10</v>
      </c>
      <c r="U27" s="31"/>
      <c r="V27" s="126">
        <f t="shared" si="2"/>
        <v>6.666666666666667</v>
      </c>
      <c r="W27" s="140"/>
      <c r="X27" s="98">
        <f>SUM(W27:W39)</f>
        <v>297.91666666666663</v>
      </c>
      <c r="Y27" s="153"/>
      <c r="Z27" s="94">
        <f>J27+Q27+X27</f>
        <v>1542.9166666666665</v>
      </c>
    </row>
    <row r="28" spans="1:26" x14ac:dyDescent="0.25">
      <c r="A28" s="269" t="s">
        <v>5</v>
      </c>
      <c r="B28" s="100">
        <v>43841</v>
      </c>
      <c r="C28" s="293"/>
      <c r="D28" s="155"/>
      <c r="E28" s="156"/>
      <c r="F28" s="156"/>
      <c r="G28" s="156"/>
      <c r="H28" s="17"/>
      <c r="I28" s="83">
        <v>0</v>
      </c>
      <c r="J28" s="216"/>
      <c r="K28" s="35">
        <v>265</v>
      </c>
      <c r="L28" s="17">
        <v>245</v>
      </c>
      <c r="M28" s="17">
        <v>255</v>
      </c>
      <c r="N28" s="17"/>
      <c r="O28" s="18">
        <f t="shared" si="1"/>
        <v>255</v>
      </c>
      <c r="P28" s="26">
        <f>SUM(O28:O29)</f>
        <v>277.5</v>
      </c>
      <c r="Q28" s="225"/>
      <c r="R28" s="110">
        <v>55</v>
      </c>
      <c r="S28" s="17">
        <v>55</v>
      </c>
      <c r="T28" s="17">
        <v>70</v>
      </c>
      <c r="U28" s="17"/>
      <c r="V28" s="124">
        <f t="shared" si="2"/>
        <v>60</v>
      </c>
      <c r="W28" s="136">
        <f>SUM(V28:V29)</f>
        <v>91.25</v>
      </c>
      <c r="X28" s="216"/>
      <c r="Y28" s="148">
        <f>I28+P28+W28</f>
        <v>368.75</v>
      </c>
      <c r="Z28" s="95"/>
    </row>
    <row r="29" spans="1:26" ht="15.75" thickBot="1" x14ac:dyDescent="0.3">
      <c r="A29" s="274"/>
      <c r="B29" s="102">
        <v>43848</v>
      </c>
      <c r="C29" s="293"/>
      <c r="D29" s="158"/>
      <c r="E29" s="159"/>
      <c r="F29" s="159"/>
      <c r="G29" s="159"/>
      <c r="H29" s="31"/>
      <c r="I29" s="32"/>
      <c r="J29" s="215"/>
      <c r="K29" s="30">
        <v>25</v>
      </c>
      <c r="L29" s="31">
        <v>20</v>
      </c>
      <c r="M29" s="31">
        <v>25</v>
      </c>
      <c r="N29" s="31">
        <v>20</v>
      </c>
      <c r="O29" s="33">
        <f t="shared" si="1"/>
        <v>22.5</v>
      </c>
      <c r="P29" s="34"/>
      <c r="Q29" s="224"/>
      <c r="R29" s="108">
        <v>40</v>
      </c>
      <c r="S29" s="31">
        <v>25</v>
      </c>
      <c r="T29" s="31">
        <v>35</v>
      </c>
      <c r="U29" s="31">
        <v>25</v>
      </c>
      <c r="V29" s="126">
        <f t="shared" si="2"/>
        <v>31.25</v>
      </c>
      <c r="W29" s="137"/>
      <c r="X29" s="215"/>
      <c r="Y29" s="150"/>
      <c r="Z29" s="109"/>
    </row>
    <row r="30" spans="1:26" x14ac:dyDescent="0.25">
      <c r="A30" s="269" t="s">
        <v>6</v>
      </c>
      <c r="B30" s="104">
        <v>43863</v>
      </c>
      <c r="C30" s="293"/>
      <c r="D30" s="162"/>
      <c r="E30" s="163"/>
      <c r="F30" s="163"/>
      <c r="G30" s="163"/>
      <c r="H30" s="80"/>
      <c r="I30" s="81"/>
      <c r="J30" s="218"/>
      <c r="K30" s="79">
        <v>80</v>
      </c>
      <c r="L30" s="80">
        <v>145</v>
      </c>
      <c r="M30" s="80">
        <v>170</v>
      </c>
      <c r="N30" s="80">
        <v>85</v>
      </c>
      <c r="O30" s="82">
        <f t="shared" si="1"/>
        <v>120</v>
      </c>
      <c r="P30" s="26">
        <f>SUM(O30:O34)</f>
        <v>415</v>
      </c>
      <c r="Q30" s="229"/>
      <c r="R30" s="113"/>
      <c r="S30" s="80"/>
      <c r="T30" s="80"/>
      <c r="U30" s="80"/>
      <c r="V30" s="128"/>
      <c r="W30" s="136">
        <f>SUM(V30:V34)</f>
        <v>45</v>
      </c>
      <c r="X30" s="218"/>
      <c r="Y30" s="148">
        <f>I30+P30+W30</f>
        <v>460</v>
      </c>
      <c r="Z30" s="95"/>
    </row>
    <row r="31" spans="1:26" x14ac:dyDescent="0.25">
      <c r="A31" s="270"/>
      <c r="B31" s="101">
        <v>43864</v>
      </c>
      <c r="C31" s="293"/>
      <c r="D31" s="157"/>
      <c r="E31" s="144"/>
      <c r="F31" s="144"/>
      <c r="G31" s="144"/>
      <c r="H31" s="23"/>
      <c r="I31" s="24"/>
      <c r="J31" s="214"/>
      <c r="K31" s="22">
        <v>20</v>
      </c>
      <c r="L31" s="23">
        <v>15</v>
      </c>
      <c r="M31" s="23">
        <v>20</v>
      </c>
      <c r="N31" s="23">
        <v>10</v>
      </c>
      <c r="O31" s="25">
        <f t="shared" si="1"/>
        <v>16.25</v>
      </c>
      <c r="P31" s="26"/>
      <c r="Q31" s="223"/>
      <c r="R31" s="107">
        <v>20</v>
      </c>
      <c r="S31" s="23">
        <v>25</v>
      </c>
      <c r="T31" s="23">
        <v>25</v>
      </c>
      <c r="U31" s="23">
        <v>25</v>
      </c>
      <c r="V31" s="125">
        <f>AVERAGE(R31:U31)</f>
        <v>23.75</v>
      </c>
      <c r="W31" s="136"/>
      <c r="X31" s="214"/>
      <c r="Y31" s="149"/>
      <c r="Z31" s="97"/>
    </row>
    <row r="32" spans="1:26" x14ac:dyDescent="0.25">
      <c r="A32" s="270"/>
      <c r="B32" s="101">
        <v>43866</v>
      </c>
      <c r="C32" s="293"/>
      <c r="D32" s="157"/>
      <c r="E32" s="144"/>
      <c r="F32" s="144"/>
      <c r="G32" s="144"/>
      <c r="H32" s="23"/>
      <c r="I32" s="24"/>
      <c r="J32" s="214"/>
      <c r="K32" s="22">
        <v>125</v>
      </c>
      <c r="L32" s="23">
        <v>95</v>
      </c>
      <c r="M32" s="23">
        <v>120</v>
      </c>
      <c r="N32" s="23">
        <v>135</v>
      </c>
      <c r="O32" s="25">
        <f t="shared" si="1"/>
        <v>118.75</v>
      </c>
      <c r="P32" s="26"/>
      <c r="Q32" s="223"/>
      <c r="R32" s="107"/>
      <c r="S32" s="23"/>
      <c r="T32" s="23"/>
      <c r="U32" s="23"/>
      <c r="V32" s="125"/>
      <c r="W32" s="136"/>
      <c r="X32" s="214"/>
      <c r="Y32" s="149"/>
      <c r="Z32" s="97"/>
    </row>
    <row r="33" spans="1:26" x14ac:dyDescent="0.25">
      <c r="A33" s="270"/>
      <c r="B33" s="101">
        <v>43867</v>
      </c>
      <c r="C33" s="293"/>
      <c r="D33" s="157"/>
      <c r="E33" s="144"/>
      <c r="F33" s="144"/>
      <c r="G33" s="144"/>
      <c r="H33" s="23"/>
      <c r="I33" s="24"/>
      <c r="J33" s="214"/>
      <c r="K33" s="22">
        <v>50</v>
      </c>
      <c r="L33" s="23">
        <v>55</v>
      </c>
      <c r="M33" s="23">
        <v>55</v>
      </c>
      <c r="N33" s="23">
        <v>55</v>
      </c>
      <c r="O33" s="25">
        <f t="shared" si="1"/>
        <v>53.75</v>
      </c>
      <c r="P33" s="26"/>
      <c r="Q33" s="223"/>
      <c r="R33" s="107">
        <v>25</v>
      </c>
      <c r="S33" s="23">
        <v>10</v>
      </c>
      <c r="T33" s="23">
        <v>15</v>
      </c>
      <c r="U33" s="23">
        <v>15</v>
      </c>
      <c r="V33" s="125">
        <f>AVERAGE(R33:U33)</f>
        <v>16.25</v>
      </c>
      <c r="W33" s="136"/>
      <c r="X33" s="214"/>
      <c r="Y33" s="149"/>
      <c r="Z33" s="97"/>
    </row>
    <row r="34" spans="1:26" ht="15.75" thickBot="1" x14ac:dyDescent="0.3">
      <c r="A34" s="274"/>
      <c r="B34" s="102">
        <v>43879</v>
      </c>
      <c r="C34" s="293"/>
      <c r="D34" s="158"/>
      <c r="E34" s="159"/>
      <c r="F34" s="159"/>
      <c r="G34" s="159"/>
      <c r="H34" s="31"/>
      <c r="I34" s="32"/>
      <c r="J34" s="215"/>
      <c r="K34" s="30">
        <v>125</v>
      </c>
      <c r="L34" s="31">
        <v>100</v>
      </c>
      <c r="M34" s="31">
        <v>85</v>
      </c>
      <c r="N34" s="31">
        <v>115</v>
      </c>
      <c r="O34" s="33">
        <f t="shared" si="1"/>
        <v>106.25</v>
      </c>
      <c r="P34" s="34"/>
      <c r="Q34" s="224"/>
      <c r="R34" s="108"/>
      <c r="S34" s="31">
        <v>5</v>
      </c>
      <c r="T34" s="31"/>
      <c r="U34" s="31"/>
      <c r="V34" s="126">
        <f>AVERAGE(R34:U34)</f>
        <v>5</v>
      </c>
      <c r="W34" s="137"/>
      <c r="X34" s="215"/>
      <c r="Y34" s="150"/>
      <c r="Z34" s="109"/>
    </row>
    <row r="35" spans="1:26" ht="15.75" thickBot="1" x14ac:dyDescent="0.3">
      <c r="A35" s="75" t="s">
        <v>7</v>
      </c>
      <c r="B35" s="105">
        <v>43918</v>
      </c>
      <c r="C35" s="293"/>
      <c r="D35" s="164">
        <v>5</v>
      </c>
      <c r="E35" s="165"/>
      <c r="F35" s="165"/>
      <c r="G35" s="165"/>
      <c r="H35" s="25">
        <f>AVERAGE(D35:G35)</f>
        <v>5</v>
      </c>
      <c r="I35" s="70">
        <f>H35</f>
        <v>5</v>
      </c>
      <c r="J35" s="116"/>
      <c r="K35" s="205">
        <v>35</v>
      </c>
      <c r="L35" s="91">
        <v>60</v>
      </c>
      <c r="M35" s="91">
        <v>25</v>
      </c>
      <c r="N35" s="91">
        <v>30</v>
      </c>
      <c r="O35" s="92">
        <f t="shared" si="1"/>
        <v>37.5</v>
      </c>
      <c r="P35" s="42">
        <f>O35</f>
        <v>37.5</v>
      </c>
      <c r="Q35" s="230"/>
      <c r="R35" s="236">
        <v>40</v>
      </c>
      <c r="S35" s="91">
        <v>35</v>
      </c>
      <c r="T35" s="91">
        <v>40</v>
      </c>
      <c r="U35" s="91">
        <v>65</v>
      </c>
      <c r="V35" s="129">
        <f>AVERAGE(R35:U35)</f>
        <v>45</v>
      </c>
      <c r="W35" s="138">
        <f>V35</f>
        <v>45</v>
      </c>
      <c r="X35" s="116"/>
      <c r="Y35" s="148">
        <f>I35+P35+W35</f>
        <v>87.5</v>
      </c>
      <c r="Z35" s="95"/>
    </row>
    <row r="36" spans="1:26" ht="15.75" thickBot="1" x14ac:dyDescent="0.3">
      <c r="A36" s="76" t="s">
        <v>8</v>
      </c>
      <c r="B36" s="106">
        <v>43936</v>
      </c>
      <c r="C36" s="293"/>
      <c r="D36" s="166"/>
      <c r="E36" s="167"/>
      <c r="F36" s="167"/>
      <c r="G36" s="167"/>
      <c r="H36" s="37"/>
      <c r="I36" s="38"/>
      <c r="J36" s="219"/>
      <c r="K36" s="93"/>
      <c r="L36" s="37">
        <v>10</v>
      </c>
      <c r="M36" s="37">
        <v>25</v>
      </c>
      <c r="N36" s="37"/>
      <c r="O36" s="39">
        <f t="shared" si="1"/>
        <v>17.5</v>
      </c>
      <c r="P36" s="40">
        <f>O36</f>
        <v>17.5</v>
      </c>
      <c r="Q36" s="231"/>
      <c r="R36" s="114">
        <v>65</v>
      </c>
      <c r="S36" s="37">
        <v>35</v>
      </c>
      <c r="T36" s="37">
        <v>55</v>
      </c>
      <c r="U36" s="37"/>
      <c r="V36" s="130">
        <f>AVERAGE(R36:U36)</f>
        <v>51.666666666666664</v>
      </c>
      <c r="W36" s="141">
        <f>V36</f>
        <v>51.666666666666664</v>
      </c>
      <c r="X36" s="219"/>
      <c r="Y36" s="148">
        <f>I36+P36+W36</f>
        <v>69.166666666666657</v>
      </c>
      <c r="Z36" s="95"/>
    </row>
    <row r="37" spans="1:26" x14ac:dyDescent="0.25">
      <c r="A37" s="270" t="s">
        <v>9</v>
      </c>
      <c r="B37" s="104">
        <v>43952</v>
      </c>
      <c r="C37" s="293"/>
      <c r="D37" s="162"/>
      <c r="E37" s="163"/>
      <c r="F37" s="163"/>
      <c r="G37" s="163"/>
      <c r="H37" s="80"/>
      <c r="I37" s="81"/>
      <c r="J37" s="218"/>
      <c r="K37" s="79"/>
      <c r="L37" s="80"/>
      <c r="M37" s="80">
        <v>185</v>
      </c>
      <c r="N37" s="80"/>
      <c r="O37" s="82">
        <f t="shared" si="1"/>
        <v>185</v>
      </c>
      <c r="P37" s="26">
        <f>SUM(O37:O39)</f>
        <v>492.5</v>
      </c>
      <c r="Q37" s="229"/>
      <c r="R37" s="113"/>
      <c r="S37" s="80"/>
      <c r="T37" s="80"/>
      <c r="U37" s="80"/>
      <c r="V37" s="128"/>
      <c r="W37" s="136">
        <f>SUM(V37:V39)</f>
        <v>65</v>
      </c>
      <c r="X37" s="218"/>
      <c r="Y37" s="148">
        <f>I37+P37+W37</f>
        <v>557.5</v>
      </c>
      <c r="Z37" s="95"/>
    </row>
    <row r="38" spans="1:26" x14ac:dyDescent="0.25">
      <c r="A38" s="270"/>
      <c r="B38" s="101">
        <v>43958</v>
      </c>
      <c r="C38" s="293"/>
      <c r="D38" s="157"/>
      <c r="E38" s="144"/>
      <c r="F38" s="144"/>
      <c r="G38" s="144"/>
      <c r="H38" s="23"/>
      <c r="I38" s="24"/>
      <c r="J38" s="214"/>
      <c r="K38" s="22"/>
      <c r="L38" s="23"/>
      <c r="M38" s="23">
        <v>255</v>
      </c>
      <c r="N38" s="23"/>
      <c r="O38" s="25">
        <f t="shared" si="1"/>
        <v>255</v>
      </c>
      <c r="P38" s="26"/>
      <c r="Q38" s="223"/>
      <c r="R38" s="107"/>
      <c r="S38" s="23"/>
      <c r="T38" s="23">
        <v>65</v>
      </c>
      <c r="U38" s="23"/>
      <c r="V38" s="125">
        <f>AVERAGE(R38:U38)</f>
        <v>65</v>
      </c>
      <c r="W38" s="136"/>
      <c r="X38" s="214"/>
      <c r="Y38" s="149"/>
      <c r="Z38" s="97"/>
    </row>
    <row r="39" spans="1:26" ht="15.75" thickBot="1" x14ac:dyDescent="0.3">
      <c r="A39" s="274"/>
      <c r="B39" s="102">
        <v>43962</v>
      </c>
      <c r="C39" s="294"/>
      <c r="D39" s="158"/>
      <c r="E39" s="159"/>
      <c r="F39" s="159"/>
      <c r="G39" s="159"/>
      <c r="H39" s="31"/>
      <c r="I39" s="32"/>
      <c r="J39" s="215"/>
      <c r="K39" s="30">
        <v>55</v>
      </c>
      <c r="L39" s="31">
        <v>50</v>
      </c>
      <c r="M39" s="31">
        <v>55</v>
      </c>
      <c r="N39" s="31">
        <v>50</v>
      </c>
      <c r="O39" s="33">
        <f t="shared" si="1"/>
        <v>52.5</v>
      </c>
      <c r="P39" s="34"/>
      <c r="Q39" s="224"/>
      <c r="R39" s="108"/>
      <c r="S39" s="31"/>
      <c r="T39" s="31"/>
      <c r="U39" s="31"/>
      <c r="V39" s="126"/>
      <c r="W39" s="137"/>
      <c r="X39" s="215"/>
      <c r="Y39" s="150"/>
      <c r="Z39" s="109"/>
    </row>
    <row r="40" spans="1:26" ht="30.75" thickBot="1" x14ac:dyDescent="0.3">
      <c r="A40" s="193" t="s">
        <v>11</v>
      </c>
      <c r="B40" s="195">
        <v>44020</v>
      </c>
      <c r="C40" s="192" t="s">
        <v>27</v>
      </c>
      <c r="D40" s="168"/>
      <c r="E40" s="169"/>
      <c r="F40" s="169"/>
      <c r="G40" s="169"/>
      <c r="H40" s="37"/>
      <c r="I40" s="38">
        <v>0</v>
      </c>
      <c r="J40" s="219">
        <v>0</v>
      </c>
      <c r="K40" s="206">
        <v>30</v>
      </c>
      <c r="L40" s="36"/>
      <c r="M40" s="36">
        <v>15</v>
      </c>
      <c r="N40" s="36">
        <v>10</v>
      </c>
      <c r="O40" s="39">
        <f t="shared" si="1"/>
        <v>18.333333333333332</v>
      </c>
      <c r="P40" s="70">
        <f>O40</f>
        <v>18.333333333333332</v>
      </c>
      <c r="Q40" s="86">
        <f>SUM(P40)</f>
        <v>18.333333333333332</v>
      </c>
      <c r="R40" s="115"/>
      <c r="S40" s="36"/>
      <c r="T40" s="36"/>
      <c r="U40" s="36"/>
      <c r="V40" s="131"/>
      <c r="W40" s="142"/>
      <c r="X40" s="94">
        <f>SUM(W40)</f>
        <v>0</v>
      </c>
      <c r="Y40" s="148">
        <f>I40+P40+W40</f>
        <v>18.333333333333332</v>
      </c>
      <c r="Z40" s="95">
        <f>J40+Q40+X40</f>
        <v>18.333333333333332</v>
      </c>
    </row>
    <row r="41" spans="1:26" ht="15.75" thickBot="1" x14ac:dyDescent="0.3">
      <c r="A41" s="194" t="s">
        <v>4</v>
      </c>
      <c r="B41" s="195">
        <v>44186</v>
      </c>
      <c r="C41" s="279" t="s">
        <v>28</v>
      </c>
      <c r="D41" s="168"/>
      <c r="E41" s="169"/>
      <c r="F41" s="169"/>
      <c r="G41" s="169">
        <v>15</v>
      </c>
      <c r="H41" s="39">
        <f>AVERAGE(D41:G41)</f>
        <v>15</v>
      </c>
      <c r="I41" s="40">
        <f>H41</f>
        <v>15</v>
      </c>
      <c r="J41" s="94">
        <f>SUM(I41:I58)</f>
        <v>45</v>
      </c>
      <c r="K41" s="206">
        <v>45</v>
      </c>
      <c r="L41" s="36">
        <v>15</v>
      </c>
      <c r="M41" s="36">
        <v>35</v>
      </c>
      <c r="N41" s="36"/>
      <c r="O41" s="39">
        <f t="shared" si="1"/>
        <v>31.666666666666668</v>
      </c>
      <c r="P41" s="40">
        <f>O41</f>
        <v>31.666666666666668</v>
      </c>
      <c r="Q41" s="86">
        <f>SUM(P41:P58)</f>
        <v>529.16666666666663</v>
      </c>
      <c r="R41" s="115">
        <v>10</v>
      </c>
      <c r="S41" s="36">
        <v>15</v>
      </c>
      <c r="T41" s="36">
        <v>35</v>
      </c>
      <c r="U41" s="36">
        <v>15</v>
      </c>
      <c r="V41" s="130">
        <f>AVERAGE(R41:U41)</f>
        <v>18.75</v>
      </c>
      <c r="W41" s="141">
        <f>V41</f>
        <v>18.75</v>
      </c>
      <c r="X41" s="94">
        <f>SUM(W41:W58)</f>
        <v>279.16666666666669</v>
      </c>
      <c r="Y41" s="235">
        <f>I41+P41+W41</f>
        <v>65.416666666666671</v>
      </c>
      <c r="Z41" s="94">
        <f>J41+Q41+X41</f>
        <v>853.33333333333326</v>
      </c>
    </row>
    <row r="42" spans="1:26" x14ac:dyDescent="0.25">
      <c r="A42" s="272" t="s">
        <v>5</v>
      </c>
      <c r="B42" s="196">
        <v>44197</v>
      </c>
      <c r="C42" s="280"/>
      <c r="D42" s="170"/>
      <c r="E42" s="171"/>
      <c r="F42" s="171"/>
      <c r="G42" s="171"/>
      <c r="H42" s="80"/>
      <c r="I42" s="26">
        <f>SUM(H42:H44)</f>
        <v>5</v>
      </c>
      <c r="J42" s="218"/>
      <c r="K42" s="207">
        <v>15</v>
      </c>
      <c r="L42" s="87">
        <v>15</v>
      </c>
      <c r="M42" s="87">
        <v>10</v>
      </c>
      <c r="N42" s="87">
        <v>30</v>
      </c>
      <c r="O42" s="82">
        <f t="shared" si="1"/>
        <v>17.5</v>
      </c>
      <c r="P42" s="26">
        <f>SUM(O42:O44)</f>
        <v>141.66666666666666</v>
      </c>
      <c r="Q42" s="229"/>
      <c r="R42" s="117">
        <v>20</v>
      </c>
      <c r="S42" s="87">
        <v>25</v>
      </c>
      <c r="T42" s="87">
        <v>20</v>
      </c>
      <c r="U42" s="87">
        <v>15</v>
      </c>
      <c r="V42" s="128">
        <f>AVERAGE(R42:U42)</f>
        <v>20</v>
      </c>
      <c r="W42" s="136">
        <f>SUM(V42:V44)</f>
        <v>46.666666666666671</v>
      </c>
      <c r="X42" s="218"/>
      <c r="Y42" s="149">
        <f>I42+P42+W42</f>
        <v>193.33333333333331</v>
      </c>
      <c r="Z42" s="97"/>
    </row>
    <row r="43" spans="1:26" x14ac:dyDescent="0.25">
      <c r="A43" s="272"/>
      <c r="B43" s="197">
        <v>44206</v>
      </c>
      <c r="C43" s="280"/>
      <c r="D43" s="172"/>
      <c r="E43" s="173"/>
      <c r="F43" s="173"/>
      <c r="G43" s="173"/>
      <c r="H43" s="23"/>
      <c r="I43" s="24"/>
      <c r="J43" s="214"/>
      <c r="K43" s="208">
        <v>115</v>
      </c>
      <c r="L43" s="41">
        <v>100</v>
      </c>
      <c r="M43" s="41">
        <v>105</v>
      </c>
      <c r="N43" s="41">
        <v>90</v>
      </c>
      <c r="O43" s="25">
        <f t="shared" si="1"/>
        <v>102.5</v>
      </c>
      <c r="P43" s="26"/>
      <c r="Q43" s="223"/>
      <c r="R43" s="118">
        <v>15</v>
      </c>
      <c r="S43" s="41">
        <v>10</v>
      </c>
      <c r="T43" s="41">
        <v>10</v>
      </c>
      <c r="U43" s="41"/>
      <c r="V43" s="132"/>
      <c r="W43" s="136"/>
      <c r="X43" s="214"/>
      <c r="Y43" s="149"/>
      <c r="Z43" s="97"/>
    </row>
    <row r="44" spans="1:26" ht="15.75" thickBot="1" x14ac:dyDescent="0.3">
      <c r="A44" s="273"/>
      <c r="B44" s="198">
        <v>44224</v>
      </c>
      <c r="C44" s="280"/>
      <c r="D44" s="174"/>
      <c r="E44" s="175"/>
      <c r="F44" s="175">
        <v>5</v>
      </c>
      <c r="G44" s="175"/>
      <c r="H44" s="33">
        <f>AVERAGE(D44:G44)</f>
        <v>5</v>
      </c>
      <c r="I44" s="32"/>
      <c r="J44" s="215"/>
      <c r="K44" s="209">
        <v>15</v>
      </c>
      <c r="L44" s="43">
        <v>25</v>
      </c>
      <c r="M44" s="43">
        <v>25</v>
      </c>
      <c r="N44" s="43"/>
      <c r="O44" s="33">
        <f t="shared" si="1"/>
        <v>21.666666666666668</v>
      </c>
      <c r="P44" s="85"/>
      <c r="Q44" s="224"/>
      <c r="R44" s="119">
        <v>20</v>
      </c>
      <c r="S44" s="43">
        <v>35</v>
      </c>
      <c r="T44" s="43">
        <v>25</v>
      </c>
      <c r="U44" s="43"/>
      <c r="V44" s="126">
        <f>AVERAGE(R44:U44)</f>
        <v>26.666666666666668</v>
      </c>
      <c r="W44" s="140"/>
      <c r="X44" s="215"/>
      <c r="Y44" s="153"/>
      <c r="Z44" s="98"/>
    </row>
    <row r="45" spans="1:26" x14ac:dyDescent="0.25">
      <c r="A45" s="271" t="s">
        <v>6</v>
      </c>
      <c r="B45" s="199">
        <v>44244</v>
      </c>
      <c r="C45" s="280"/>
      <c r="D45" s="176"/>
      <c r="E45" s="177"/>
      <c r="F45" s="177"/>
      <c r="G45" s="177"/>
      <c r="H45" s="17"/>
      <c r="I45" s="19">
        <f>SUM(H45:H49)</f>
        <v>5</v>
      </c>
      <c r="J45" s="95"/>
      <c r="K45" s="210"/>
      <c r="L45" s="88">
        <v>20</v>
      </c>
      <c r="M45" s="88">
        <v>20</v>
      </c>
      <c r="N45" s="88">
        <v>20</v>
      </c>
      <c r="O45" s="18">
        <f t="shared" si="1"/>
        <v>20</v>
      </c>
      <c r="P45" s="19">
        <f>SUM(O45:O49)</f>
        <v>160</v>
      </c>
      <c r="Q45" s="20"/>
      <c r="R45" s="120"/>
      <c r="S45" s="88"/>
      <c r="T45" s="88"/>
      <c r="U45" s="88"/>
      <c r="V45" s="133"/>
      <c r="W45" s="135">
        <f>SUM(V45:V49)</f>
        <v>41.666666666666671</v>
      </c>
      <c r="X45" s="95"/>
      <c r="Y45" s="148">
        <f>I45+P45+W45</f>
        <v>206.66666666666669</v>
      </c>
      <c r="Z45" s="95"/>
    </row>
    <row r="46" spans="1:26" x14ac:dyDescent="0.25">
      <c r="A46" s="272"/>
      <c r="B46" s="197">
        <v>44245</v>
      </c>
      <c r="C46" s="280"/>
      <c r="D46" s="172"/>
      <c r="E46" s="173"/>
      <c r="F46" s="173"/>
      <c r="G46" s="173"/>
      <c r="H46" s="23"/>
      <c r="I46" s="24"/>
      <c r="J46" s="214"/>
      <c r="K46" s="208">
        <v>75</v>
      </c>
      <c r="L46" s="41">
        <v>50</v>
      </c>
      <c r="M46" s="41">
        <v>55</v>
      </c>
      <c r="N46" s="41">
        <v>65</v>
      </c>
      <c r="O46" s="25">
        <f t="shared" si="1"/>
        <v>61.25</v>
      </c>
      <c r="P46" s="29"/>
      <c r="Q46" s="223"/>
      <c r="R46" s="118">
        <v>15</v>
      </c>
      <c r="S46" s="41">
        <v>15</v>
      </c>
      <c r="T46" s="41">
        <v>15</v>
      </c>
      <c r="U46" s="41">
        <v>10</v>
      </c>
      <c r="V46" s="125">
        <f t="shared" ref="V46:V53" si="3">AVERAGE(R46:U46)</f>
        <v>13.75</v>
      </c>
      <c r="W46" s="139"/>
      <c r="X46" s="214"/>
      <c r="Y46" s="152"/>
      <c r="Z46" s="96"/>
    </row>
    <row r="47" spans="1:26" x14ac:dyDescent="0.25">
      <c r="A47" s="272"/>
      <c r="B47" s="197">
        <v>44250</v>
      </c>
      <c r="C47" s="280"/>
      <c r="D47" s="172"/>
      <c r="E47" s="173"/>
      <c r="F47" s="173"/>
      <c r="G47" s="173"/>
      <c r="H47" s="23"/>
      <c r="I47" s="24"/>
      <c r="J47" s="214"/>
      <c r="K47" s="208">
        <v>25</v>
      </c>
      <c r="L47" s="41">
        <v>30</v>
      </c>
      <c r="M47" s="41">
        <v>30</v>
      </c>
      <c r="N47" s="41">
        <v>25</v>
      </c>
      <c r="O47" s="25">
        <f t="shared" si="1"/>
        <v>27.5</v>
      </c>
      <c r="P47" s="26"/>
      <c r="Q47" s="223"/>
      <c r="R47" s="118">
        <v>5</v>
      </c>
      <c r="S47" s="41">
        <v>10</v>
      </c>
      <c r="T47" s="41"/>
      <c r="U47" s="41">
        <v>5</v>
      </c>
      <c r="V47" s="125">
        <f t="shared" si="3"/>
        <v>6.666666666666667</v>
      </c>
      <c r="W47" s="136"/>
      <c r="X47" s="214"/>
      <c r="Y47" s="149"/>
      <c r="Z47" s="97"/>
    </row>
    <row r="48" spans="1:26" x14ac:dyDescent="0.25">
      <c r="A48" s="272"/>
      <c r="B48" s="197">
        <v>44252</v>
      </c>
      <c r="C48" s="280"/>
      <c r="D48" s="172"/>
      <c r="E48" s="173"/>
      <c r="F48" s="173"/>
      <c r="G48" s="173"/>
      <c r="H48" s="23"/>
      <c r="I48" s="24"/>
      <c r="J48" s="214"/>
      <c r="K48" s="208">
        <v>10</v>
      </c>
      <c r="L48" s="41">
        <v>10</v>
      </c>
      <c r="M48" s="41">
        <v>35</v>
      </c>
      <c r="N48" s="41">
        <v>25</v>
      </c>
      <c r="O48" s="25">
        <f t="shared" si="1"/>
        <v>20</v>
      </c>
      <c r="P48" s="29"/>
      <c r="Q48" s="223"/>
      <c r="R48" s="118"/>
      <c r="S48" s="41">
        <v>10</v>
      </c>
      <c r="T48" s="41"/>
      <c r="U48" s="41">
        <v>5</v>
      </c>
      <c r="V48" s="125">
        <f t="shared" si="3"/>
        <v>7.5</v>
      </c>
      <c r="W48" s="139"/>
      <c r="X48" s="214"/>
      <c r="Y48" s="152"/>
      <c r="Z48" s="96"/>
    </row>
    <row r="49" spans="1:26" ht="15.75" thickBot="1" x14ac:dyDescent="0.3">
      <c r="A49" s="273"/>
      <c r="B49" s="198">
        <v>44253</v>
      </c>
      <c r="C49" s="280"/>
      <c r="D49" s="174"/>
      <c r="E49" s="175"/>
      <c r="F49" s="175"/>
      <c r="G49" s="175">
        <v>5</v>
      </c>
      <c r="H49" s="33">
        <f>AVERAGE(D49:G49)</f>
        <v>5</v>
      </c>
      <c r="I49" s="32"/>
      <c r="J49" s="215"/>
      <c r="K49" s="209">
        <v>40</v>
      </c>
      <c r="L49" s="43">
        <v>15</v>
      </c>
      <c r="M49" s="43">
        <v>40</v>
      </c>
      <c r="N49" s="43">
        <v>30</v>
      </c>
      <c r="O49" s="33">
        <f t="shared" si="1"/>
        <v>31.25</v>
      </c>
      <c r="P49" s="85"/>
      <c r="Q49" s="224"/>
      <c r="R49" s="119">
        <v>15</v>
      </c>
      <c r="S49" s="43">
        <v>15</v>
      </c>
      <c r="T49" s="43">
        <v>10</v>
      </c>
      <c r="U49" s="43">
        <v>15</v>
      </c>
      <c r="V49" s="126">
        <f t="shared" si="3"/>
        <v>13.75</v>
      </c>
      <c r="W49" s="140"/>
      <c r="X49" s="215"/>
      <c r="Y49" s="153"/>
      <c r="Z49" s="98"/>
    </row>
    <row r="50" spans="1:26" x14ac:dyDescent="0.25">
      <c r="A50" s="272" t="s">
        <v>7</v>
      </c>
      <c r="B50" s="196">
        <v>44257</v>
      </c>
      <c r="C50" s="280"/>
      <c r="D50" s="170"/>
      <c r="E50" s="171"/>
      <c r="F50" s="171"/>
      <c r="G50" s="171"/>
      <c r="H50" s="80"/>
      <c r="I50" s="26">
        <f>SUM(H50:H53)</f>
        <v>15</v>
      </c>
      <c r="J50" s="97"/>
      <c r="K50" s="207">
        <v>40</v>
      </c>
      <c r="L50" s="87">
        <v>5</v>
      </c>
      <c r="M50" s="87"/>
      <c r="N50" s="87">
        <v>20</v>
      </c>
      <c r="O50" s="82">
        <f t="shared" si="1"/>
        <v>21.666666666666668</v>
      </c>
      <c r="P50" s="26">
        <f>SUM(O50:O53)</f>
        <v>94.583333333333343</v>
      </c>
      <c r="Q50" s="27"/>
      <c r="R50" s="117">
        <v>15</v>
      </c>
      <c r="S50" s="87"/>
      <c r="T50" s="87">
        <v>20</v>
      </c>
      <c r="U50" s="87">
        <v>20</v>
      </c>
      <c r="V50" s="128">
        <f t="shared" si="3"/>
        <v>18.333333333333332</v>
      </c>
      <c r="W50" s="136">
        <f>SUM(V50:V53)</f>
        <v>75.833333333333329</v>
      </c>
      <c r="X50" s="97"/>
      <c r="Y50" s="148">
        <f>I50+P50+W50</f>
        <v>185.41666666666669</v>
      </c>
      <c r="Z50" s="95"/>
    </row>
    <row r="51" spans="1:26" x14ac:dyDescent="0.25">
      <c r="A51" s="272"/>
      <c r="B51" s="197">
        <v>44260</v>
      </c>
      <c r="C51" s="280"/>
      <c r="D51" s="172"/>
      <c r="E51" s="173"/>
      <c r="F51" s="173"/>
      <c r="G51" s="173"/>
      <c r="H51" s="23"/>
      <c r="I51" s="24"/>
      <c r="J51" s="214"/>
      <c r="K51" s="208">
        <v>25</v>
      </c>
      <c r="L51" s="41">
        <v>60</v>
      </c>
      <c r="M51" s="41">
        <v>40</v>
      </c>
      <c r="N51" s="41">
        <v>60</v>
      </c>
      <c r="O51" s="25">
        <f t="shared" si="1"/>
        <v>46.25</v>
      </c>
      <c r="P51" s="26"/>
      <c r="Q51" s="223"/>
      <c r="R51" s="118">
        <v>5</v>
      </c>
      <c r="S51" s="41"/>
      <c r="T51" s="41"/>
      <c r="U51" s="41"/>
      <c r="V51" s="125">
        <f t="shared" si="3"/>
        <v>5</v>
      </c>
      <c r="W51" s="136"/>
      <c r="X51" s="214"/>
      <c r="Y51" s="149"/>
      <c r="Z51" s="97"/>
    </row>
    <row r="52" spans="1:26" x14ac:dyDescent="0.25">
      <c r="A52" s="272"/>
      <c r="B52" s="197">
        <v>44265</v>
      </c>
      <c r="C52" s="280"/>
      <c r="D52" s="172">
        <v>15</v>
      </c>
      <c r="E52" s="173"/>
      <c r="F52" s="173"/>
      <c r="G52" s="173"/>
      <c r="H52" s="25">
        <f>AVERAGE(D52:G52)</f>
        <v>15</v>
      </c>
      <c r="I52" s="24"/>
      <c r="J52" s="214"/>
      <c r="K52" s="208">
        <v>10</v>
      </c>
      <c r="L52" s="41"/>
      <c r="M52" s="41">
        <v>30</v>
      </c>
      <c r="N52" s="41">
        <v>25</v>
      </c>
      <c r="O52" s="25">
        <f t="shared" si="1"/>
        <v>21.666666666666668</v>
      </c>
      <c r="P52" s="29"/>
      <c r="Q52" s="223"/>
      <c r="R52" s="118">
        <v>15</v>
      </c>
      <c r="S52" s="41"/>
      <c r="T52" s="41">
        <v>15</v>
      </c>
      <c r="U52" s="41"/>
      <c r="V52" s="125">
        <f t="shared" si="3"/>
        <v>15</v>
      </c>
      <c r="W52" s="139"/>
      <c r="X52" s="214"/>
      <c r="Y52" s="152"/>
      <c r="Z52" s="96"/>
    </row>
    <row r="53" spans="1:26" ht="15.75" thickBot="1" x14ac:dyDescent="0.3">
      <c r="A53" s="273"/>
      <c r="B53" s="198">
        <v>44274</v>
      </c>
      <c r="C53" s="280"/>
      <c r="D53" s="174"/>
      <c r="E53" s="175"/>
      <c r="F53" s="175"/>
      <c r="G53" s="175"/>
      <c r="H53" s="31"/>
      <c r="I53" s="32"/>
      <c r="J53" s="215"/>
      <c r="K53" s="209"/>
      <c r="L53" s="43"/>
      <c r="M53" s="43"/>
      <c r="N53" s="43">
        <v>5</v>
      </c>
      <c r="O53" s="33">
        <f t="shared" si="1"/>
        <v>5</v>
      </c>
      <c r="P53" s="85"/>
      <c r="Q53" s="224"/>
      <c r="R53" s="119">
        <v>40</v>
      </c>
      <c r="S53" s="43"/>
      <c r="T53" s="43"/>
      <c r="U53" s="43">
        <v>35</v>
      </c>
      <c r="V53" s="126">
        <f t="shared" si="3"/>
        <v>37.5</v>
      </c>
      <c r="W53" s="140"/>
      <c r="X53" s="215"/>
      <c r="Y53" s="153"/>
      <c r="Z53" s="98"/>
    </row>
    <row r="54" spans="1:26" x14ac:dyDescent="0.25">
      <c r="A54" s="271" t="s">
        <v>8</v>
      </c>
      <c r="B54" s="199">
        <v>44291</v>
      </c>
      <c r="C54" s="280"/>
      <c r="D54" s="155"/>
      <c r="E54" s="156"/>
      <c r="F54" s="156"/>
      <c r="G54" s="156"/>
      <c r="H54" s="17"/>
      <c r="I54" s="83">
        <v>0</v>
      </c>
      <c r="J54" s="216"/>
      <c r="K54" s="35">
        <v>20</v>
      </c>
      <c r="L54" s="17">
        <v>5</v>
      </c>
      <c r="M54" s="17">
        <v>20</v>
      </c>
      <c r="N54" s="17">
        <v>10</v>
      </c>
      <c r="O54" s="18">
        <f t="shared" si="1"/>
        <v>13.75</v>
      </c>
      <c r="P54" s="19">
        <f>SUM(O54:O55)</f>
        <v>41.25</v>
      </c>
      <c r="Q54" s="225"/>
      <c r="R54" s="110"/>
      <c r="S54" s="17"/>
      <c r="T54" s="17"/>
      <c r="U54" s="17"/>
      <c r="V54" s="134"/>
      <c r="W54" s="135">
        <f>SUM(V54:V55)</f>
        <v>33.75</v>
      </c>
      <c r="X54" s="216"/>
      <c r="Y54" s="148">
        <f>I54+P54+W54</f>
        <v>75</v>
      </c>
      <c r="Z54" s="95"/>
    </row>
    <row r="55" spans="1:26" ht="15.75" thickBot="1" x14ac:dyDescent="0.3">
      <c r="A55" s="273"/>
      <c r="B55" s="198">
        <v>44298</v>
      </c>
      <c r="C55" s="280"/>
      <c r="D55" s="158"/>
      <c r="E55" s="159"/>
      <c r="F55" s="159"/>
      <c r="G55" s="159"/>
      <c r="H55" s="31"/>
      <c r="I55" s="32"/>
      <c r="J55" s="215"/>
      <c r="K55" s="30">
        <v>35</v>
      </c>
      <c r="L55" s="31">
        <v>25</v>
      </c>
      <c r="M55" s="31">
        <v>30</v>
      </c>
      <c r="N55" s="31">
        <v>20</v>
      </c>
      <c r="O55" s="33">
        <f t="shared" si="1"/>
        <v>27.5</v>
      </c>
      <c r="P55" s="85"/>
      <c r="Q55" s="224"/>
      <c r="R55" s="108">
        <v>30</v>
      </c>
      <c r="S55" s="31">
        <v>30</v>
      </c>
      <c r="T55" s="31">
        <v>40</v>
      </c>
      <c r="U55" s="31">
        <v>35</v>
      </c>
      <c r="V55" s="126">
        <f>AVERAGE(R55:U55)</f>
        <v>33.75</v>
      </c>
      <c r="W55" s="140"/>
      <c r="X55" s="215"/>
      <c r="Y55" s="153"/>
      <c r="Z55" s="98"/>
    </row>
    <row r="56" spans="1:26" x14ac:dyDescent="0.25">
      <c r="A56" s="272" t="s">
        <v>9</v>
      </c>
      <c r="B56" s="200">
        <v>44333</v>
      </c>
      <c r="C56" s="280"/>
      <c r="D56" s="178">
        <v>5</v>
      </c>
      <c r="E56" s="179"/>
      <c r="F56" s="179">
        <v>5</v>
      </c>
      <c r="G56" s="179"/>
      <c r="H56" s="25">
        <f>AVERAGE(D56:G56)</f>
        <v>5</v>
      </c>
      <c r="I56" s="154">
        <f>H56</f>
        <v>5</v>
      </c>
      <c r="J56" s="220"/>
      <c r="K56" s="211">
        <v>15</v>
      </c>
      <c r="L56" s="99">
        <v>60</v>
      </c>
      <c r="M56" s="99">
        <v>25</v>
      </c>
      <c r="N56" s="99">
        <v>35</v>
      </c>
      <c r="O56" s="82">
        <f t="shared" si="1"/>
        <v>33.75</v>
      </c>
      <c r="P56" s="26">
        <f>SUM(O56:O58)</f>
        <v>60</v>
      </c>
      <c r="Q56" s="232"/>
      <c r="R56" s="121">
        <v>30</v>
      </c>
      <c r="S56" s="99">
        <v>70</v>
      </c>
      <c r="T56" s="99">
        <v>30</v>
      </c>
      <c r="U56" s="99">
        <v>30</v>
      </c>
      <c r="V56" s="128">
        <f>AVERAGE(R56:U56)</f>
        <v>40</v>
      </c>
      <c r="W56" s="136">
        <f>SUM(V56:V58)</f>
        <v>62.5</v>
      </c>
      <c r="X56" s="220"/>
      <c r="Y56" s="148">
        <f>I56+P56+W56</f>
        <v>127.5</v>
      </c>
      <c r="Z56" s="95"/>
    </row>
    <row r="57" spans="1:26" x14ac:dyDescent="0.25">
      <c r="A57" s="272"/>
      <c r="B57" s="201">
        <v>44334</v>
      </c>
      <c r="C57" s="280"/>
      <c r="D57" s="180"/>
      <c r="E57" s="181"/>
      <c r="F57" s="181"/>
      <c r="G57" s="181"/>
      <c r="H57" s="68"/>
      <c r="I57" s="69"/>
      <c r="J57" s="221"/>
      <c r="K57" s="212">
        <v>10</v>
      </c>
      <c r="L57" s="68">
        <v>15</v>
      </c>
      <c r="M57" s="68">
        <v>5</v>
      </c>
      <c r="N57" s="68">
        <v>15</v>
      </c>
      <c r="O57" s="25">
        <f t="shared" si="1"/>
        <v>11.25</v>
      </c>
      <c r="P57" s="29"/>
      <c r="Q57" s="233"/>
      <c r="R57" s="122">
        <v>15</v>
      </c>
      <c r="S57" s="68">
        <v>20</v>
      </c>
      <c r="T57" s="68">
        <v>10</v>
      </c>
      <c r="U57" s="68">
        <v>5</v>
      </c>
      <c r="V57" s="125">
        <f>AVERAGE(R57:U57)</f>
        <v>12.5</v>
      </c>
      <c r="W57" s="139"/>
      <c r="X57" s="221"/>
      <c r="Y57" s="152"/>
      <c r="Z57" s="96"/>
    </row>
    <row r="58" spans="1:26" ht="15.75" thickBot="1" x14ac:dyDescent="0.3">
      <c r="A58" s="273"/>
      <c r="B58" s="202">
        <v>44335</v>
      </c>
      <c r="C58" s="281"/>
      <c r="D58" s="182"/>
      <c r="E58" s="183"/>
      <c r="F58" s="183"/>
      <c r="G58" s="183"/>
      <c r="H58" s="89"/>
      <c r="I58" s="90"/>
      <c r="J58" s="222"/>
      <c r="K58" s="213">
        <v>10</v>
      </c>
      <c r="L58" s="89">
        <v>15</v>
      </c>
      <c r="M58" s="89">
        <v>30</v>
      </c>
      <c r="N58" s="89">
        <v>5</v>
      </c>
      <c r="O58" s="33">
        <f t="shared" si="1"/>
        <v>15</v>
      </c>
      <c r="P58" s="85"/>
      <c r="Q58" s="234"/>
      <c r="R58" s="123">
        <v>10</v>
      </c>
      <c r="S58" s="89">
        <v>5</v>
      </c>
      <c r="T58" s="89"/>
      <c r="U58" s="89">
        <v>15</v>
      </c>
      <c r="V58" s="126">
        <f>AVERAGE(R58:U58)</f>
        <v>10</v>
      </c>
      <c r="W58" s="140"/>
      <c r="X58" s="222"/>
      <c r="Y58" s="153"/>
      <c r="Z58" s="98"/>
    </row>
    <row r="59" spans="1:26" x14ac:dyDescent="0.25">
      <c r="A59" s="77"/>
      <c r="B59" s="78"/>
      <c r="C59" s="78"/>
    </row>
    <row r="60" spans="1:26" x14ac:dyDescent="0.25">
      <c r="A60" s="77"/>
      <c r="B60" s="78"/>
      <c r="C60" s="78"/>
    </row>
    <row r="61" spans="1:26" x14ac:dyDescent="0.25">
      <c r="A61" s="77"/>
      <c r="B61" s="78"/>
      <c r="C61" s="78"/>
    </row>
    <row r="62" spans="1:26" x14ac:dyDescent="0.25">
      <c r="A62" s="77"/>
      <c r="B62" s="78"/>
      <c r="C62" s="78"/>
    </row>
    <row r="63" spans="1:26" x14ac:dyDescent="0.25">
      <c r="A63" s="77"/>
      <c r="B63" s="78"/>
      <c r="C63" s="78"/>
    </row>
    <row r="64" spans="1:26" x14ac:dyDescent="0.25">
      <c r="A64" s="77"/>
      <c r="B64" s="78"/>
      <c r="C64" s="78"/>
    </row>
    <row r="65" spans="1:3" x14ac:dyDescent="0.25">
      <c r="A65" s="77"/>
      <c r="B65" s="78"/>
      <c r="C65" s="78"/>
    </row>
    <row r="66" spans="1:3" x14ac:dyDescent="0.25">
      <c r="A66" s="77"/>
      <c r="B66" s="78"/>
      <c r="C66" s="78"/>
    </row>
    <row r="67" spans="1:3" x14ac:dyDescent="0.25">
      <c r="A67" s="77"/>
      <c r="B67" s="78"/>
      <c r="C67" s="78"/>
    </row>
    <row r="68" spans="1:3" x14ac:dyDescent="0.25">
      <c r="A68" s="77"/>
      <c r="B68" s="78"/>
      <c r="C68" s="78"/>
    </row>
    <row r="69" spans="1:3" x14ac:dyDescent="0.25">
      <c r="A69" s="77"/>
      <c r="B69" s="78"/>
      <c r="C69" s="78"/>
    </row>
    <row r="70" spans="1:3" x14ac:dyDescent="0.25">
      <c r="A70" s="77"/>
      <c r="B70" s="78"/>
      <c r="C70" s="78"/>
    </row>
    <row r="71" spans="1:3" x14ac:dyDescent="0.25">
      <c r="A71" s="77"/>
      <c r="B71" s="78"/>
      <c r="C71" s="78"/>
    </row>
    <row r="72" spans="1:3" x14ac:dyDescent="0.25">
      <c r="A72" s="77"/>
      <c r="B72" s="78"/>
      <c r="C72" s="78"/>
    </row>
    <row r="73" spans="1:3" x14ac:dyDescent="0.25">
      <c r="A73" s="77"/>
      <c r="B73" s="78"/>
      <c r="C73" s="78"/>
    </row>
    <row r="74" spans="1:3" x14ac:dyDescent="0.25">
      <c r="A74" s="77"/>
      <c r="B74" s="78"/>
      <c r="C74" s="78"/>
    </row>
    <row r="75" spans="1:3" x14ac:dyDescent="0.25">
      <c r="A75" s="77"/>
      <c r="B75" s="78"/>
      <c r="C75" s="78"/>
    </row>
    <row r="76" spans="1:3" x14ac:dyDescent="0.25">
      <c r="A76" s="77"/>
      <c r="B76" s="78"/>
      <c r="C76" s="78"/>
    </row>
    <row r="77" spans="1:3" x14ac:dyDescent="0.25">
      <c r="A77" s="77"/>
      <c r="B77" s="78"/>
      <c r="C77" s="78"/>
    </row>
    <row r="78" spans="1:3" x14ac:dyDescent="0.25">
      <c r="A78" s="77"/>
      <c r="B78" s="78"/>
      <c r="C78" s="78"/>
    </row>
    <row r="79" spans="1:3" x14ac:dyDescent="0.25">
      <c r="A79" s="77"/>
      <c r="B79" s="78"/>
      <c r="C79" s="78"/>
    </row>
    <row r="80" spans="1:3" x14ac:dyDescent="0.25">
      <c r="A80" s="77"/>
      <c r="B80" s="78"/>
      <c r="C80" s="78"/>
    </row>
    <row r="81" spans="1:3" x14ac:dyDescent="0.25">
      <c r="A81" s="77"/>
      <c r="B81" s="78"/>
      <c r="C81" s="78"/>
    </row>
    <row r="82" spans="1:3" x14ac:dyDescent="0.25">
      <c r="A82" s="77"/>
      <c r="B82" s="78"/>
      <c r="C82" s="78"/>
    </row>
    <row r="83" spans="1:3" x14ac:dyDescent="0.25">
      <c r="A83" s="77"/>
      <c r="B83" s="78"/>
      <c r="C83" s="78"/>
    </row>
    <row r="84" spans="1:3" x14ac:dyDescent="0.25">
      <c r="A84" s="77"/>
      <c r="B84" s="78"/>
      <c r="C84" s="78"/>
    </row>
    <row r="85" spans="1:3" x14ac:dyDescent="0.25">
      <c r="A85" s="77"/>
      <c r="B85" s="78"/>
      <c r="C85" s="78"/>
    </row>
    <row r="86" spans="1:3" x14ac:dyDescent="0.25">
      <c r="A86" s="77"/>
      <c r="B86" s="78"/>
      <c r="C86" s="78"/>
    </row>
    <row r="133" spans="1:26" ht="15.75" thickBot="1" x14ac:dyDescent="0.3">
      <c r="A133" s="284"/>
      <c r="B133" s="285"/>
      <c r="C133" s="187"/>
      <c r="D133" s="44"/>
      <c r="E133" s="45"/>
      <c r="F133" s="45"/>
      <c r="G133" s="45"/>
      <c r="H133" s="46">
        <f>SUM(H3:H55)</f>
        <v>193.75</v>
      </c>
      <c r="I133" s="47">
        <f>SUM(I3:I55)</f>
        <v>193.75</v>
      </c>
      <c r="J133" s="47">
        <f>SUM(J3:J55)</f>
        <v>198.75</v>
      </c>
      <c r="K133" s="48"/>
      <c r="L133" s="48"/>
      <c r="M133" s="48"/>
      <c r="N133" s="48"/>
      <c r="O133" s="46">
        <f>SUM(O3:O55)</f>
        <v>3798.7499999999995</v>
      </c>
      <c r="P133" s="47">
        <f>SUM(P3:P55)</f>
        <v>3798.75</v>
      </c>
      <c r="Q133" s="47">
        <f>SUM(Q3:Q55)</f>
        <v>3858.75</v>
      </c>
      <c r="R133" s="48"/>
      <c r="S133" s="48"/>
      <c r="T133" s="48"/>
      <c r="U133" s="48"/>
      <c r="V133" s="46">
        <f>SUM(V3:V55)</f>
        <v>837.08333333333326</v>
      </c>
      <c r="W133" s="49">
        <f>SUM(W3:W55)</f>
        <v>837.08333333333326</v>
      </c>
      <c r="X133" s="47">
        <f>SUM(X3:X55)</f>
        <v>3119.583333333333</v>
      </c>
      <c r="Y133" s="49">
        <f>SUM(Y3:Y55)</f>
        <v>4829.5833333333339</v>
      </c>
      <c r="Z133" s="49">
        <f>SUM(Z3:Z55)</f>
        <v>7177.0833333333321</v>
      </c>
    </row>
    <row r="134" spans="1:26" s="54" customFormat="1" ht="15.75" thickBot="1" x14ac:dyDescent="0.3">
      <c r="A134" s="275"/>
      <c r="B134" s="276"/>
      <c r="C134" s="188"/>
      <c r="D134" s="51">
        <f>COUNT(B3:B55)</f>
        <v>53</v>
      </c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21"/>
      <c r="P134" s="21"/>
      <c r="Q134" s="52"/>
      <c r="R134" s="52"/>
      <c r="S134" s="52"/>
      <c r="T134" s="52"/>
      <c r="U134" s="52"/>
      <c r="V134" s="21"/>
      <c r="W134" s="53"/>
      <c r="X134" s="52"/>
      <c r="Y134" s="53"/>
      <c r="Z134" s="53"/>
    </row>
    <row r="135" spans="1:26" s="54" customFormat="1" ht="15.75" thickBot="1" x14ac:dyDescent="0.3">
      <c r="A135" s="275"/>
      <c r="B135" s="276"/>
      <c r="C135" s="62"/>
      <c r="D135" s="55">
        <f>SUM(I3:I9,P3:P55,W3:W55)</f>
        <v>4747.0833333333339</v>
      </c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28"/>
      <c r="P135" s="28"/>
      <c r="Q135" s="56"/>
      <c r="R135" s="56"/>
      <c r="S135" s="56"/>
      <c r="T135" s="56"/>
      <c r="U135" s="56"/>
      <c r="V135" s="28"/>
      <c r="W135" s="57"/>
      <c r="X135" s="56"/>
      <c r="Y135" s="57"/>
      <c r="Z135" s="57"/>
    </row>
    <row r="136" spans="1:26" s="54" customFormat="1" x14ac:dyDescent="0.25">
      <c r="A136" s="263"/>
      <c r="B136" s="277"/>
      <c r="C136" s="189"/>
      <c r="D136" s="261">
        <f>D135-SUM(I9,I55)</f>
        <v>4747.0833333333339</v>
      </c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28"/>
      <c r="P136" s="28"/>
      <c r="Q136" s="56"/>
      <c r="R136" s="56"/>
      <c r="S136" s="56"/>
      <c r="T136" s="56"/>
      <c r="U136" s="56"/>
      <c r="V136" s="28"/>
      <c r="W136" s="57"/>
      <c r="X136" s="56"/>
      <c r="Y136" s="57"/>
      <c r="Z136" s="57"/>
    </row>
    <row r="137" spans="1:26" s="54" customFormat="1" ht="31.5" customHeight="1" thickBot="1" x14ac:dyDescent="0.3">
      <c r="A137" s="265"/>
      <c r="B137" s="278"/>
      <c r="C137" s="189"/>
      <c r="D137" s="262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9"/>
      <c r="P137" s="59"/>
      <c r="Q137" s="58"/>
      <c r="R137" s="58"/>
      <c r="S137" s="58"/>
      <c r="T137" s="58"/>
      <c r="U137" s="58"/>
      <c r="V137" s="59"/>
      <c r="W137" s="60"/>
      <c r="X137" s="58"/>
      <c r="Y137" s="60"/>
      <c r="Z137" s="60"/>
    </row>
    <row r="138" spans="1:26" s="54" customFormat="1" ht="15" customHeight="1" x14ac:dyDescent="0.25">
      <c r="A138" s="263"/>
      <c r="B138" s="264"/>
      <c r="C138" s="190"/>
      <c r="D138" s="267">
        <f>SUM(O133,W133)</f>
        <v>4635.833333333333</v>
      </c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28"/>
      <c r="P138" s="28"/>
      <c r="Q138" s="56"/>
      <c r="R138" s="56"/>
      <c r="S138" s="56"/>
      <c r="T138" s="56"/>
      <c r="U138" s="56"/>
      <c r="V138" s="28"/>
      <c r="W138" s="57"/>
      <c r="X138" s="56"/>
      <c r="Y138" s="57"/>
      <c r="Z138" s="57"/>
    </row>
    <row r="139" spans="1:26" ht="15.75" thickBot="1" x14ac:dyDescent="0.3">
      <c r="A139" s="265"/>
      <c r="B139" s="266"/>
      <c r="C139" s="191"/>
      <c r="D139" s="268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31"/>
      <c r="V139" s="31"/>
      <c r="W139" s="61"/>
      <c r="X139" s="43"/>
      <c r="Y139" s="61"/>
      <c r="Z139" s="61"/>
    </row>
    <row r="140" spans="1:26" x14ac:dyDescent="0.25">
      <c r="A140" s="62"/>
      <c r="B140" s="62"/>
      <c r="C140" s="62"/>
    </row>
    <row r="141" spans="1:26" x14ac:dyDescent="0.25">
      <c r="A141" s="63"/>
      <c r="B141" t="s">
        <v>23</v>
      </c>
      <c r="C141"/>
    </row>
  </sheetData>
  <mergeCells count="27">
    <mergeCell ref="A134:B134"/>
    <mergeCell ref="A15:A20"/>
    <mergeCell ref="A1:A2"/>
    <mergeCell ref="C1:C2"/>
    <mergeCell ref="C3:C26"/>
    <mergeCell ref="C27:C39"/>
    <mergeCell ref="A56:A58"/>
    <mergeCell ref="C41:C58"/>
    <mergeCell ref="B1:B2"/>
    <mergeCell ref="A37:A39"/>
    <mergeCell ref="A133:B133"/>
    <mergeCell ref="D1:J1"/>
    <mergeCell ref="K1:Q1"/>
    <mergeCell ref="R1:X1"/>
    <mergeCell ref="D136:D137"/>
    <mergeCell ref="A138:B139"/>
    <mergeCell ref="D138:D139"/>
    <mergeCell ref="A3:A14"/>
    <mergeCell ref="A21:A27"/>
    <mergeCell ref="A28:A29"/>
    <mergeCell ref="A30:A34"/>
    <mergeCell ref="A135:B135"/>
    <mergeCell ref="A136:B137"/>
    <mergeCell ref="A42:A44"/>
    <mergeCell ref="A45:A49"/>
    <mergeCell ref="A50:A53"/>
    <mergeCell ref="A54:A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C4" sqref="C4:C5"/>
    </sheetView>
  </sheetViews>
  <sheetFormatPr baseColWidth="10" defaultRowHeight="15" x14ac:dyDescent="0.25"/>
  <cols>
    <col min="1" max="1" width="16.5703125" bestFit="1" customWidth="1"/>
  </cols>
  <sheetData>
    <row r="2" spans="1:3" ht="15.75" thickBot="1" x14ac:dyDescent="0.3"/>
    <row r="3" spans="1:3" ht="15.75" thickBot="1" x14ac:dyDescent="0.3">
      <c r="A3" s="241" t="s">
        <v>24</v>
      </c>
      <c r="B3" s="254" t="s">
        <v>34</v>
      </c>
      <c r="C3" s="254" t="s">
        <v>0</v>
      </c>
    </row>
    <row r="4" spans="1:3" x14ac:dyDescent="0.25">
      <c r="A4" s="242">
        <v>43425</v>
      </c>
      <c r="B4" s="4">
        <v>0</v>
      </c>
      <c r="C4" s="5">
        <v>0</v>
      </c>
    </row>
    <row r="5" spans="1:3" x14ac:dyDescent="0.25">
      <c r="A5" s="243">
        <v>43620</v>
      </c>
      <c r="B5" s="3">
        <v>0</v>
      </c>
      <c r="C5" s="6">
        <v>0</v>
      </c>
    </row>
    <row r="6" spans="1:3" x14ac:dyDescent="0.25">
      <c r="A6" s="243">
        <v>43817</v>
      </c>
      <c r="B6" s="255">
        <v>4762.5</v>
      </c>
      <c r="C6" s="71">
        <f t="shared" ref="C6:C9" si="0">CONVERT(B6,"mn","hr")</f>
        <v>79.375</v>
      </c>
    </row>
    <row r="7" spans="1:3" x14ac:dyDescent="0.25">
      <c r="A7" s="243">
        <v>43970</v>
      </c>
      <c r="B7" s="255">
        <v>1542.9166666666665</v>
      </c>
      <c r="C7" s="71">
        <f t="shared" si="0"/>
        <v>25.715277777777775</v>
      </c>
    </row>
    <row r="8" spans="1:3" x14ac:dyDescent="0.25">
      <c r="A8" s="243">
        <v>44152</v>
      </c>
      <c r="B8" s="255">
        <v>18.333333333333332</v>
      </c>
      <c r="C8" s="71">
        <f t="shared" si="0"/>
        <v>0.30555555555555558</v>
      </c>
    </row>
    <row r="9" spans="1:3" ht="15.75" thickBot="1" x14ac:dyDescent="0.3">
      <c r="A9" s="244">
        <v>44335</v>
      </c>
      <c r="B9" s="256">
        <v>853.33333333333326</v>
      </c>
      <c r="C9" s="72">
        <f t="shared" si="0"/>
        <v>14.22222222222222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F6" sqref="F6"/>
    </sheetView>
  </sheetViews>
  <sheetFormatPr baseColWidth="10" defaultRowHeight="15" x14ac:dyDescent="0.25"/>
  <cols>
    <col min="3" max="3" width="15.7109375" customWidth="1"/>
  </cols>
  <sheetData>
    <row r="1" spans="1:4" ht="15.75" thickBot="1" x14ac:dyDescent="0.3"/>
    <row r="2" spans="1:4" s="1" customFormat="1" ht="45.75" thickBot="1" x14ac:dyDescent="0.3">
      <c r="A2" s="184" t="s">
        <v>14</v>
      </c>
      <c r="B2" s="185" t="s">
        <v>1</v>
      </c>
      <c r="C2" s="245" t="s">
        <v>33</v>
      </c>
      <c r="D2" s="186" t="s">
        <v>15</v>
      </c>
    </row>
    <row r="3" spans="1:4" ht="15.75" thickBot="1" x14ac:dyDescent="0.3">
      <c r="A3" s="2">
        <v>2018</v>
      </c>
      <c r="B3" s="2" t="s">
        <v>4</v>
      </c>
      <c r="C3" s="246">
        <v>0</v>
      </c>
      <c r="D3" s="257">
        <v>0</v>
      </c>
    </row>
    <row r="4" spans="1:4" x14ac:dyDescent="0.25">
      <c r="A4" s="295">
        <v>2019</v>
      </c>
      <c r="B4" s="4" t="s">
        <v>5</v>
      </c>
      <c r="C4" s="4">
        <v>0</v>
      </c>
      <c r="D4" s="5">
        <v>0</v>
      </c>
    </row>
    <row r="5" spans="1:4" x14ac:dyDescent="0.25">
      <c r="A5" s="296"/>
      <c r="B5" s="3" t="s">
        <v>6</v>
      </c>
      <c r="C5" s="3">
        <v>0</v>
      </c>
      <c r="D5" s="6">
        <v>0</v>
      </c>
    </row>
    <row r="6" spans="1:4" x14ac:dyDescent="0.25">
      <c r="A6" s="296"/>
      <c r="B6" s="3" t="s">
        <v>7</v>
      </c>
      <c r="C6" s="3">
        <v>0</v>
      </c>
      <c r="D6" s="6">
        <v>0</v>
      </c>
    </row>
    <row r="7" spans="1:4" x14ac:dyDescent="0.25">
      <c r="A7" s="296"/>
      <c r="B7" s="3" t="s">
        <v>8</v>
      </c>
      <c r="C7" s="3">
        <v>0</v>
      </c>
      <c r="D7" s="6">
        <v>0</v>
      </c>
    </row>
    <row r="8" spans="1:4" x14ac:dyDescent="0.25">
      <c r="A8" s="296"/>
      <c r="B8" s="3" t="s">
        <v>9</v>
      </c>
      <c r="C8" s="3">
        <v>0</v>
      </c>
      <c r="D8" s="6">
        <v>0</v>
      </c>
    </row>
    <row r="9" spans="1:4" x14ac:dyDescent="0.25">
      <c r="A9" s="296"/>
      <c r="B9" s="3" t="s">
        <v>10</v>
      </c>
      <c r="C9" s="3">
        <v>0</v>
      </c>
      <c r="D9" s="6">
        <v>0</v>
      </c>
    </row>
    <row r="10" spans="1:4" x14ac:dyDescent="0.25">
      <c r="A10" s="296"/>
      <c r="B10" s="3" t="s">
        <v>11</v>
      </c>
      <c r="C10" s="3">
        <v>0</v>
      </c>
      <c r="D10" s="6">
        <v>0</v>
      </c>
    </row>
    <row r="11" spans="1:4" x14ac:dyDescent="0.25">
      <c r="A11" s="296"/>
      <c r="B11" s="3" t="s">
        <v>13</v>
      </c>
      <c r="C11" s="3">
        <v>0</v>
      </c>
      <c r="D11" s="6">
        <v>0</v>
      </c>
    </row>
    <row r="12" spans="1:4" x14ac:dyDescent="0.25">
      <c r="A12" s="296"/>
      <c r="B12" s="3" t="s">
        <v>12</v>
      </c>
      <c r="C12" s="247">
        <v>0</v>
      </c>
      <c r="D12" s="143">
        <v>0</v>
      </c>
    </row>
    <row r="13" spans="1:4" x14ac:dyDescent="0.25">
      <c r="A13" s="296"/>
      <c r="B13" s="3" t="s">
        <v>2</v>
      </c>
      <c r="C13" s="248">
        <v>1153.75</v>
      </c>
      <c r="D13" s="71">
        <f t="shared" ref="D13:D22" si="0">CONVERT(C13,"mn","hr")</f>
        <v>19.229166666666668</v>
      </c>
    </row>
    <row r="14" spans="1:4" x14ac:dyDescent="0.25">
      <c r="A14" s="296"/>
      <c r="B14" s="3" t="s">
        <v>3</v>
      </c>
      <c r="C14" s="248">
        <v>698.33333333333337</v>
      </c>
      <c r="D14" s="71">
        <f t="shared" si="0"/>
        <v>11.638888888888889</v>
      </c>
    </row>
    <row r="15" spans="1:4" ht="15.75" thickBot="1" x14ac:dyDescent="0.3">
      <c r="A15" s="297"/>
      <c r="B15" s="7" t="s">
        <v>4</v>
      </c>
      <c r="C15" s="249">
        <v>650.41666666666674</v>
      </c>
      <c r="D15" s="72">
        <f t="shared" si="0"/>
        <v>10.84027777777778</v>
      </c>
    </row>
    <row r="16" spans="1:4" x14ac:dyDescent="0.25">
      <c r="A16" s="295">
        <v>2020</v>
      </c>
      <c r="B16" s="4" t="s">
        <v>5</v>
      </c>
      <c r="C16" s="250">
        <v>368.75</v>
      </c>
      <c r="D16" s="73">
        <f t="shared" si="0"/>
        <v>6.145833333333333</v>
      </c>
    </row>
    <row r="17" spans="1:4" x14ac:dyDescent="0.25">
      <c r="A17" s="296"/>
      <c r="B17" s="3" t="s">
        <v>6</v>
      </c>
      <c r="C17" s="248">
        <v>460</v>
      </c>
      <c r="D17" s="71">
        <f t="shared" si="0"/>
        <v>7.666666666666667</v>
      </c>
    </row>
    <row r="18" spans="1:4" x14ac:dyDescent="0.25">
      <c r="A18" s="296"/>
      <c r="B18" s="3" t="s">
        <v>7</v>
      </c>
      <c r="C18" s="248">
        <v>82.5</v>
      </c>
      <c r="D18" s="71">
        <f t="shared" si="0"/>
        <v>1.375</v>
      </c>
    </row>
    <row r="19" spans="1:4" x14ac:dyDescent="0.25">
      <c r="A19" s="296"/>
      <c r="B19" s="3" t="s">
        <v>8</v>
      </c>
      <c r="C19" s="248">
        <v>69.166666666666657</v>
      </c>
      <c r="D19" s="71">
        <f t="shared" si="0"/>
        <v>1.1527777777777775</v>
      </c>
    </row>
    <row r="20" spans="1:4" x14ac:dyDescent="0.25">
      <c r="A20" s="296"/>
      <c r="B20" s="3" t="s">
        <v>9</v>
      </c>
      <c r="C20" s="248">
        <v>557.5</v>
      </c>
      <c r="D20" s="71">
        <f t="shared" si="0"/>
        <v>9.2916666666666661</v>
      </c>
    </row>
    <row r="21" spans="1:4" x14ac:dyDescent="0.25">
      <c r="A21" s="296"/>
      <c r="B21" s="3" t="s">
        <v>10</v>
      </c>
      <c r="C21" s="248">
        <v>0</v>
      </c>
      <c r="D21" s="71">
        <f t="shared" si="0"/>
        <v>0</v>
      </c>
    </row>
    <row r="22" spans="1:4" x14ac:dyDescent="0.25">
      <c r="A22" s="296"/>
      <c r="B22" s="3" t="s">
        <v>11</v>
      </c>
      <c r="C22" s="248">
        <v>18.333333333333332</v>
      </c>
      <c r="D22" s="71">
        <f t="shared" si="0"/>
        <v>0.30555555555555558</v>
      </c>
    </row>
    <row r="23" spans="1:4" x14ac:dyDescent="0.25">
      <c r="A23" s="296"/>
      <c r="B23" s="3" t="s">
        <v>13</v>
      </c>
      <c r="C23" s="251">
        <v>0</v>
      </c>
      <c r="D23" s="74">
        <v>0</v>
      </c>
    </row>
    <row r="24" spans="1:4" x14ac:dyDescent="0.25">
      <c r="A24" s="296"/>
      <c r="B24" s="3" t="s">
        <v>12</v>
      </c>
      <c r="C24" s="252">
        <v>0</v>
      </c>
      <c r="D24" s="74">
        <v>0</v>
      </c>
    </row>
    <row r="25" spans="1:4" x14ac:dyDescent="0.25">
      <c r="A25" s="296"/>
      <c r="B25" s="3" t="s">
        <v>2</v>
      </c>
      <c r="C25" s="252">
        <v>0</v>
      </c>
      <c r="D25" s="74">
        <v>0</v>
      </c>
    </row>
    <row r="26" spans="1:4" x14ac:dyDescent="0.25">
      <c r="A26" s="296"/>
      <c r="B26" s="3" t="s">
        <v>3</v>
      </c>
      <c r="C26" s="252">
        <v>0</v>
      </c>
      <c r="D26" s="74">
        <v>0</v>
      </c>
    </row>
    <row r="27" spans="1:4" ht="15.75" thickBot="1" x14ac:dyDescent="0.3">
      <c r="A27" s="297"/>
      <c r="B27" s="7" t="s">
        <v>4</v>
      </c>
      <c r="C27" s="249">
        <v>65.416666666666671</v>
      </c>
      <c r="D27" s="72">
        <f t="shared" ref="D27:D32" si="1">CONVERT(C27,"mn","hr")</f>
        <v>1.0902777777777779</v>
      </c>
    </row>
    <row r="28" spans="1:4" x14ac:dyDescent="0.25">
      <c r="A28" s="295">
        <v>2021</v>
      </c>
      <c r="B28" s="145" t="s">
        <v>5</v>
      </c>
      <c r="C28" s="253">
        <v>188.33333333333331</v>
      </c>
      <c r="D28" s="146">
        <f t="shared" si="1"/>
        <v>3.1388888888888884</v>
      </c>
    </row>
    <row r="29" spans="1:4" x14ac:dyDescent="0.25">
      <c r="A29" s="296"/>
      <c r="B29" s="3" t="s">
        <v>6</v>
      </c>
      <c r="C29" s="248">
        <v>206.66666666666669</v>
      </c>
      <c r="D29" s="71">
        <f t="shared" si="1"/>
        <v>3.4444444444444451</v>
      </c>
    </row>
    <row r="30" spans="1:4" x14ac:dyDescent="0.25">
      <c r="A30" s="296"/>
      <c r="B30" s="3" t="s">
        <v>7</v>
      </c>
      <c r="C30" s="248">
        <v>185.41666666666669</v>
      </c>
      <c r="D30" s="71">
        <f t="shared" si="1"/>
        <v>3.0902777777777781</v>
      </c>
    </row>
    <row r="31" spans="1:4" x14ac:dyDescent="0.25">
      <c r="A31" s="296"/>
      <c r="B31" s="3" t="s">
        <v>8</v>
      </c>
      <c r="C31" s="248">
        <v>75</v>
      </c>
      <c r="D31" s="71">
        <f t="shared" si="1"/>
        <v>1.25</v>
      </c>
    </row>
    <row r="32" spans="1:4" ht="15.75" thickBot="1" x14ac:dyDescent="0.3">
      <c r="A32" s="297"/>
      <c r="B32" s="7" t="s">
        <v>9</v>
      </c>
      <c r="C32" s="249">
        <v>122.5</v>
      </c>
      <c r="D32" s="72">
        <f t="shared" si="1"/>
        <v>2.0416666666666665</v>
      </c>
    </row>
  </sheetData>
  <mergeCells count="3">
    <mergeCell ref="A4:A15"/>
    <mergeCell ref="A28:A32"/>
    <mergeCell ref="A16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PASTOREO_EP_2019_2021</vt:lpstr>
      <vt:lpstr>Acumulado</vt:lpstr>
      <vt:lpstr>Mensual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Mauro Tognetti Barbieri</cp:lastModifiedBy>
  <dcterms:created xsi:type="dcterms:W3CDTF">2021-10-14T11:32:45Z</dcterms:created>
  <dcterms:modified xsi:type="dcterms:W3CDTF">2021-10-15T15:45:51Z</dcterms:modified>
</cp:coreProperties>
</file>