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ansour/Dropbox (BCH)/Priebe lab experimental files/Alex LPS/THP-1 macrophage assays/20230808_LBS dolosa THP invasion assay/"/>
    </mc:Choice>
  </mc:AlternateContent>
  <xr:revisionPtr revIDLastSave="0" documentId="8_{D2AC4B8B-20D0-2843-8CA0-79172586D312}" xr6:coauthVersionLast="47" xr6:coauthVersionMax="47" xr10:uidLastSave="{00000000-0000-0000-0000-000000000000}"/>
  <bookViews>
    <workbookView xWindow="10760" yWindow="2180" windowWidth="27640" windowHeight="16940" xr2:uid="{6EB595A0-56C4-404D-9DFB-8757D6519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4" i="1" l="1"/>
  <c r="H74" i="1" s="1"/>
  <c r="I74" i="1" s="1"/>
  <c r="E74" i="1"/>
  <c r="G73" i="1"/>
  <c r="H73" i="1" s="1"/>
  <c r="I73" i="1" s="1"/>
  <c r="E73" i="1"/>
  <c r="G72" i="1"/>
  <c r="H72" i="1" s="1"/>
  <c r="I72" i="1" s="1"/>
  <c r="E72" i="1"/>
  <c r="G71" i="1"/>
  <c r="H71" i="1" s="1"/>
  <c r="I71" i="1" s="1"/>
  <c r="E71" i="1"/>
  <c r="G70" i="1"/>
  <c r="H70" i="1" s="1"/>
  <c r="I70" i="1" s="1"/>
  <c r="E70" i="1"/>
  <c r="G69" i="1"/>
  <c r="H69" i="1" s="1"/>
  <c r="I69" i="1" s="1"/>
  <c r="E69" i="1"/>
  <c r="E65" i="1"/>
  <c r="G65" i="1" s="1"/>
  <c r="E64" i="1"/>
  <c r="G64" i="1" s="1"/>
  <c r="E63" i="1"/>
  <c r="G63" i="1" s="1"/>
  <c r="E62" i="1"/>
  <c r="G62" i="1" s="1"/>
  <c r="E60" i="1"/>
  <c r="G60" i="1" s="1"/>
  <c r="E59" i="1"/>
  <c r="G59" i="1" s="1"/>
  <c r="E58" i="1"/>
  <c r="G58" i="1" s="1"/>
  <c r="E57" i="1"/>
  <c r="G57" i="1" s="1"/>
  <c r="E55" i="1"/>
  <c r="G55" i="1" s="1"/>
  <c r="E54" i="1"/>
  <c r="G54" i="1" s="1"/>
  <c r="E53" i="1"/>
  <c r="G53" i="1" s="1"/>
  <c r="E52" i="1"/>
  <c r="G52" i="1" s="1"/>
  <c r="E50" i="1"/>
  <c r="G50" i="1" s="1"/>
  <c r="E49" i="1"/>
  <c r="G49" i="1" s="1"/>
  <c r="E48" i="1"/>
  <c r="G48" i="1" s="1"/>
  <c r="E47" i="1"/>
  <c r="G47" i="1" s="1"/>
  <c r="E45" i="1"/>
  <c r="G45" i="1" s="1"/>
  <c r="E44" i="1"/>
  <c r="G44" i="1" s="1"/>
  <c r="E43" i="1"/>
  <c r="G43" i="1" s="1"/>
  <c r="E42" i="1"/>
  <c r="G42" i="1" s="1"/>
  <c r="E40" i="1"/>
  <c r="G40" i="1" s="1"/>
  <c r="E39" i="1"/>
  <c r="G39" i="1" s="1"/>
  <c r="E38" i="1"/>
  <c r="G38" i="1" s="1"/>
  <c r="E37" i="1"/>
  <c r="G37" i="1" s="1"/>
  <c r="E31" i="1"/>
  <c r="G31" i="1" s="1"/>
  <c r="E30" i="1"/>
  <c r="G30" i="1" s="1"/>
  <c r="E29" i="1"/>
  <c r="G29" i="1" s="1"/>
  <c r="E28" i="1"/>
  <c r="G28" i="1" s="1"/>
  <c r="E26" i="1"/>
  <c r="G26" i="1" s="1"/>
  <c r="E25" i="1"/>
  <c r="G25" i="1" s="1"/>
  <c r="E24" i="1"/>
  <c r="G24" i="1" s="1"/>
  <c r="E23" i="1"/>
  <c r="G23" i="1" s="1"/>
  <c r="E21" i="1"/>
  <c r="G21" i="1" s="1"/>
  <c r="E20" i="1"/>
  <c r="G20" i="1" s="1"/>
  <c r="E19" i="1"/>
  <c r="G19" i="1" s="1"/>
  <c r="E18" i="1"/>
  <c r="G18" i="1" s="1"/>
  <c r="E16" i="1"/>
  <c r="G16" i="1" s="1"/>
  <c r="E15" i="1"/>
  <c r="G15" i="1" s="1"/>
  <c r="E14" i="1"/>
  <c r="G14" i="1" s="1"/>
  <c r="E13" i="1"/>
  <c r="G13" i="1" s="1"/>
  <c r="E11" i="1"/>
  <c r="G11" i="1" s="1"/>
  <c r="E10" i="1"/>
  <c r="G10" i="1" s="1"/>
  <c r="E9" i="1"/>
  <c r="G9" i="1" s="1"/>
  <c r="E8" i="1"/>
  <c r="G8" i="1" s="1"/>
  <c r="E6" i="1"/>
  <c r="G6" i="1" s="1"/>
  <c r="E5" i="1"/>
  <c r="G5" i="1" s="1"/>
  <c r="E4" i="1"/>
  <c r="G4" i="1" s="1"/>
  <c r="E3" i="1"/>
  <c r="G3" i="1" s="1"/>
  <c r="H29" i="1" l="1"/>
  <c r="H31" i="1"/>
  <c r="H30" i="1"/>
  <c r="H26" i="1"/>
  <c r="H24" i="1"/>
  <c r="H25" i="1"/>
  <c r="H54" i="1"/>
  <c r="H20" i="1"/>
  <c r="H19" i="1"/>
  <c r="H21" i="1"/>
  <c r="H15" i="1"/>
  <c r="H14" i="1"/>
  <c r="H16" i="1"/>
  <c r="H9" i="1"/>
  <c r="H11" i="1"/>
  <c r="H10" i="1"/>
  <c r="H44" i="1"/>
  <c r="H4" i="1"/>
  <c r="H5" i="1"/>
  <c r="H6" i="1"/>
  <c r="G56" i="1"/>
  <c r="H43" i="1"/>
  <c r="H59" i="1"/>
  <c r="H60" i="1"/>
  <c r="G12" i="1"/>
  <c r="I43" i="1" s="1"/>
  <c r="H8" i="1"/>
  <c r="H12" i="1" s="1"/>
  <c r="H38" i="1"/>
  <c r="H45" i="1"/>
  <c r="H18" i="1"/>
  <c r="G22" i="1"/>
  <c r="I55" i="1" s="1"/>
  <c r="H39" i="1"/>
  <c r="H47" i="1"/>
  <c r="G51" i="1"/>
  <c r="G41" i="1"/>
  <c r="H37" i="1"/>
  <c r="H62" i="1"/>
  <c r="G66" i="1"/>
  <c r="G32" i="1"/>
  <c r="I62" i="1" s="1"/>
  <c r="H28" i="1"/>
  <c r="H40" i="1"/>
  <c r="H48" i="1"/>
  <c r="H55" i="1"/>
  <c r="H64" i="1"/>
  <c r="G27" i="1"/>
  <c r="I59" i="1" s="1"/>
  <c r="H23" i="1"/>
  <c r="H53" i="1"/>
  <c r="H49" i="1"/>
  <c r="H57" i="1"/>
  <c r="G61" i="1"/>
  <c r="G7" i="1"/>
  <c r="I38" i="1" s="1"/>
  <c r="H3" i="1"/>
  <c r="H7" i="1" s="1"/>
  <c r="G17" i="1"/>
  <c r="I47" i="1" s="1"/>
  <c r="H13" i="1"/>
  <c r="H50" i="1"/>
  <c r="H58" i="1"/>
  <c r="G46" i="1"/>
  <c r="H52" i="1"/>
  <c r="H42" i="1"/>
  <c r="H63" i="1"/>
  <c r="H65" i="1"/>
  <c r="H32" i="1" l="1"/>
  <c r="H27" i="1"/>
  <c r="H22" i="1"/>
  <c r="H17" i="1"/>
  <c r="H56" i="1"/>
  <c r="H66" i="1"/>
  <c r="I64" i="1"/>
  <c r="I63" i="1"/>
  <c r="I65" i="1"/>
  <c r="I58" i="1"/>
  <c r="I53" i="1"/>
  <c r="H41" i="1"/>
  <c r="I39" i="1"/>
  <c r="I54" i="1"/>
  <c r="I52" i="1"/>
  <c r="I60" i="1"/>
  <c r="I50" i="1"/>
  <c r="I48" i="1"/>
  <c r="I57" i="1"/>
  <c r="I37" i="1"/>
  <c r="I44" i="1"/>
  <c r="I40" i="1"/>
  <c r="H61" i="1"/>
  <c r="I45" i="1"/>
  <c r="H46" i="1"/>
  <c r="I42" i="1"/>
  <c r="H51" i="1"/>
  <c r="I49" i="1"/>
  <c r="I56" i="1" l="1"/>
  <c r="I66" i="1"/>
  <c r="I51" i="1"/>
  <c r="I61" i="1"/>
  <c r="I46" i="1"/>
  <c r="I41" i="1"/>
</calcChain>
</file>

<file path=xl/sharedStrings.xml><?xml version="1.0" encoding="utf-8"?>
<sst xmlns="http://schemas.openxmlformats.org/spreadsheetml/2006/main" count="31" uniqueCount="15">
  <si>
    <t>Total  Plates</t>
  </si>
  <si>
    <t>Sample Number:</t>
  </si>
  <si>
    <t>Avg</t>
  </si>
  <si>
    <t>Dilution Factor</t>
  </si>
  <si>
    <t>CFU/mL</t>
  </si>
  <si>
    <t>% of inoculum</t>
  </si>
  <si>
    <t>Average</t>
  </si>
  <si>
    <t>Invaded Plates</t>
  </si>
  <si>
    <t xml:space="preserve">CFU/mL </t>
  </si>
  <si>
    <t xml:space="preserve">% total </t>
  </si>
  <si>
    <t>Inoculum</t>
  </si>
  <si>
    <t xml:space="preserve">dilution factor </t>
  </si>
  <si>
    <t>cfu/ml stock</t>
  </si>
  <si>
    <t xml:space="preserve">innoculum 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</si>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</sst>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DFF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5C68-AFB5-E24D-9822-C12C3CB9887F}">
  <dimension ref="A1:K74"/>
  <sheetViews>
    <sheetView tabSelected="1" workbookViewId="0">
      <selection activeCell="F71" sqref="F71"/>
    </sheetView>
  </sheetViews>
  <sheetFormatPr baseColWidth="10" defaultRowHeight="16" x14ac:dyDescent="0.2"/>
  <cols>
    <col min="1" max="1" width="13.5" customWidth="1"/>
    <col min="6" max="6" width="13.6640625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2">
      <c r="A2" s="1"/>
      <c r="B2" s="4" t="s">
        <v>1</v>
      </c>
      <c r="C2" s="1"/>
      <c r="D2" s="1"/>
      <c r="E2" s="1" t="s">
        <v>2</v>
      </c>
      <c r="F2" s="1" t="s">
        <v>3</v>
      </c>
      <c r="G2" s="1" t="s">
        <v>4</v>
      </c>
      <c r="H2" s="1" t="s">
        <v>5</v>
      </c>
      <c r="I2" s="1"/>
    </row>
    <row r="3" spans="1:9" x14ac:dyDescent="0.2">
      <c r="A3" s="2">
        <v>101</v>
      </c>
      <c r="B3" s="4">
        <v>1</v>
      </c>
      <c r="C3" s="5">
        <v>77</v>
      </c>
      <c r="D3" s="5">
        <v>87</v>
      </c>
      <c r="E3" s="1">
        <f>AVERAGE(C3:D3)</f>
        <v>82</v>
      </c>
      <c r="F3" s="6">
        <v>2</v>
      </c>
      <c r="G3" s="7">
        <f>E3/0.01/10^-F3</f>
        <v>820000</v>
      </c>
      <c r="H3" s="8" t="e">
        <f>G3/$H$69*100</f>
        <v>#DIV/0!</v>
      </c>
      <c r="I3" s="8"/>
    </row>
    <row r="4" spans="1:9" x14ac:dyDescent="0.2">
      <c r="A4" s="2"/>
      <c r="B4" s="4">
        <v>2</v>
      </c>
      <c r="C4" s="5">
        <v>107</v>
      </c>
      <c r="D4" s="5">
        <v>94</v>
      </c>
      <c r="E4" s="1">
        <f t="shared" ref="E4:E6" si="0">AVERAGE(C4:D4)</f>
        <v>100.5</v>
      </c>
      <c r="F4" s="6">
        <v>2</v>
      </c>
      <c r="G4" s="7">
        <f t="shared" ref="G4:G6" si="1">E4/0.01/10^-F4</f>
        <v>1005000</v>
      </c>
      <c r="H4" s="8" t="e">
        <f t="shared" ref="H4:H6" si="2">G4/$H$69*100</f>
        <v>#DIV/0!</v>
      </c>
      <c r="I4" s="8"/>
    </row>
    <row r="5" spans="1:9" x14ac:dyDescent="0.2">
      <c r="A5" s="2"/>
      <c r="B5" s="4">
        <v>3</v>
      </c>
      <c r="C5" s="6">
        <v>91</v>
      </c>
      <c r="D5" s="6">
        <v>79</v>
      </c>
      <c r="E5" s="1">
        <f t="shared" si="0"/>
        <v>85</v>
      </c>
      <c r="F5" s="6">
        <v>2</v>
      </c>
      <c r="G5" s="7">
        <f t="shared" si="1"/>
        <v>850000</v>
      </c>
      <c r="H5" s="8" t="e">
        <f t="shared" si="2"/>
        <v>#DIV/0!</v>
      </c>
      <c r="I5" s="8"/>
    </row>
    <row r="6" spans="1:9" x14ac:dyDescent="0.2">
      <c r="A6" s="2"/>
      <c r="B6" s="4">
        <v>4</v>
      </c>
      <c r="C6" s="6">
        <v>81</v>
      </c>
      <c r="D6" s="6">
        <v>97</v>
      </c>
      <c r="E6" s="1">
        <f t="shared" si="0"/>
        <v>89</v>
      </c>
      <c r="F6" s="6">
        <v>2</v>
      </c>
      <c r="G6" s="7">
        <f t="shared" si="1"/>
        <v>890000</v>
      </c>
      <c r="H6" s="8" t="e">
        <f t="shared" si="2"/>
        <v>#DIV/0!</v>
      </c>
      <c r="I6" s="8"/>
    </row>
    <row r="7" spans="1:9" ht="17" thickBot="1" x14ac:dyDescent="0.25">
      <c r="A7" s="2"/>
      <c r="B7" s="9" t="s">
        <v>6</v>
      </c>
      <c r="C7" s="10"/>
      <c r="D7" s="10"/>
      <c r="E7" s="10"/>
      <c r="F7" s="11"/>
      <c r="G7" s="12">
        <f>AVERAGE(G3:G6)</f>
        <v>891250</v>
      </c>
      <c r="H7" s="13" t="e">
        <f>AVERAGE(H3:H6)</f>
        <v>#DIV/0!</v>
      </c>
      <c r="I7" s="13"/>
    </row>
    <row r="8" spans="1:9" ht="17" thickTop="1" x14ac:dyDescent="0.2">
      <c r="A8" s="2">
        <v>107</v>
      </c>
      <c r="B8" s="4">
        <v>1</v>
      </c>
      <c r="C8" s="6">
        <v>122</v>
      </c>
      <c r="D8" s="6">
        <v>127</v>
      </c>
      <c r="E8" s="1">
        <f t="shared" ref="E8:E11" si="3">AVERAGE(C8:D8)</f>
        <v>124.5</v>
      </c>
      <c r="F8" s="6">
        <v>2</v>
      </c>
      <c r="G8" s="7">
        <f>E8/0.01/10^-F8</f>
        <v>1245000</v>
      </c>
      <c r="H8" s="8" t="e">
        <f>G8/$H$70*100</f>
        <v>#DIV/0!</v>
      </c>
      <c r="I8" s="8"/>
    </row>
    <row r="9" spans="1:9" x14ac:dyDescent="0.2">
      <c r="A9" s="2"/>
      <c r="B9" s="4">
        <v>2</v>
      </c>
      <c r="C9" s="6">
        <v>85</v>
      </c>
      <c r="D9" s="6">
        <v>89</v>
      </c>
      <c r="E9" s="1">
        <f t="shared" si="3"/>
        <v>87</v>
      </c>
      <c r="F9" s="6">
        <v>2</v>
      </c>
      <c r="G9" s="7">
        <f t="shared" ref="G9:G11" si="4">E9/0.01/10^-F9</f>
        <v>870000</v>
      </c>
      <c r="H9" s="8" t="e">
        <f t="shared" ref="H9:H11" si="5">G9/$H$70*100</f>
        <v>#DIV/0!</v>
      </c>
      <c r="I9" s="8"/>
    </row>
    <row r="10" spans="1:9" x14ac:dyDescent="0.2">
      <c r="A10" s="2"/>
      <c r="B10" s="4">
        <v>3</v>
      </c>
      <c r="C10" s="6">
        <v>101</v>
      </c>
      <c r="D10" s="6">
        <v>88</v>
      </c>
      <c r="E10" s="1">
        <f t="shared" si="3"/>
        <v>94.5</v>
      </c>
      <c r="F10" s="6">
        <v>2</v>
      </c>
      <c r="G10" s="7">
        <f t="shared" si="4"/>
        <v>945000</v>
      </c>
      <c r="H10" s="8" t="e">
        <f t="shared" si="5"/>
        <v>#DIV/0!</v>
      </c>
      <c r="I10" s="8"/>
    </row>
    <row r="11" spans="1:9" x14ac:dyDescent="0.2">
      <c r="A11" s="2"/>
      <c r="B11" s="4">
        <v>4</v>
      </c>
      <c r="C11" s="6">
        <v>118</v>
      </c>
      <c r="D11" s="6">
        <v>128</v>
      </c>
      <c r="E11" s="1">
        <f t="shared" si="3"/>
        <v>123</v>
      </c>
      <c r="F11" s="6">
        <v>2</v>
      </c>
      <c r="G11" s="7">
        <f t="shared" si="4"/>
        <v>1230000</v>
      </c>
      <c r="H11" s="8" t="e">
        <f t="shared" si="5"/>
        <v>#DIV/0!</v>
      </c>
      <c r="I11" s="8"/>
    </row>
    <row r="12" spans="1:9" ht="17" thickBot="1" x14ac:dyDescent="0.25">
      <c r="A12" s="2"/>
      <c r="B12" s="9" t="s">
        <v>6</v>
      </c>
      <c r="C12" s="10"/>
      <c r="D12" s="10"/>
      <c r="E12" s="10"/>
      <c r="F12" s="11"/>
      <c r="G12" s="12">
        <f>AVERAGE(G8:G11)</f>
        <v>1072500</v>
      </c>
      <c r="H12" s="13" t="e">
        <f>AVERAGE(H8:H11)</f>
        <v>#DIV/0!</v>
      </c>
      <c r="I12" s="13"/>
    </row>
    <row r="13" spans="1:9" ht="17" thickTop="1" x14ac:dyDescent="0.2">
      <c r="A13" s="2">
        <v>207</v>
      </c>
      <c r="B13" s="4">
        <v>1</v>
      </c>
      <c r="C13" s="6">
        <v>87</v>
      </c>
      <c r="D13" s="6">
        <v>80</v>
      </c>
      <c r="E13" s="1">
        <f>AVERAGE(C13:D13)</f>
        <v>83.5</v>
      </c>
      <c r="F13" s="6">
        <v>2</v>
      </c>
      <c r="G13" s="7">
        <f>E13/0.01/10^-F13</f>
        <v>835000</v>
      </c>
      <c r="H13" s="8">
        <f>G13/H$71*100</f>
        <v>184.53038674033152</v>
      </c>
      <c r="I13" s="8"/>
    </row>
    <row r="14" spans="1:9" x14ac:dyDescent="0.2">
      <c r="A14" s="2"/>
      <c r="B14" s="4">
        <v>2</v>
      </c>
      <c r="C14" s="6">
        <v>86</v>
      </c>
      <c r="D14" s="6">
        <v>77</v>
      </c>
      <c r="E14" s="1">
        <f t="shared" ref="E14:E16" si="6">AVERAGE(C14:D14)</f>
        <v>81.5</v>
      </c>
      <c r="F14" s="6">
        <v>2</v>
      </c>
      <c r="G14" s="7">
        <f t="shared" ref="G14:G16" si="7">E14/0.01/10^-F14</f>
        <v>815000</v>
      </c>
      <c r="H14" s="8">
        <f t="shared" ref="H14:H16" si="8">G14/H$71*100</f>
        <v>180.11049723756909</v>
      </c>
      <c r="I14" s="8"/>
    </row>
    <row r="15" spans="1:9" x14ac:dyDescent="0.2">
      <c r="A15" s="2"/>
      <c r="B15" s="4">
        <v>3</v>
      </c>
      <c r="C15" s="6">
        <v>78</v>
      </c>
      <c r="D15" s="6">
        <v>82</v>
      </c>
      <c r="E15" s="1">
        <f t="shared" si="6"/>
        <v>80</v>
      </c>
      <c r="F15" s="6">
        <v>2</v>
      </c>
      <c r="G15" s="7">
        <f t="shared" si="7"/>
        <v>800000</v>
      </c>
      <c r="H15" s="8">
        <f t="shared" si="8"/>
        <v>176.79558011049724</v>
      </c>
      <c r="I15" s="8"/>
    </row>
    <row r="16" spans="1:9" x14ac:dyDescent="0.2">
      <c r="A16" s="2"/>
      <c r="B16" s="4">
        <v>4</v>
      </c>
      <c r="C16" s="6">
        <v>73</v>
      </c>
      <c r="D16" s="6">
        <v>67</v>
      </c>
      <c r="E16" s="1">
        <f t="shared" si="6"/>
        <v>70</v>
      </c>
      <c r="F16" s="6">
        <v>2</v>
      </c>
      <c r="G16" s="7">
        <f t="shared" si="7"/>
        <v>700000</v>
      </c>
      <c r="H16" s="8">
        <f t="shared" si="8"/>
        <v>154.69613259668512</v>
      </c>
      <c r="I16" s="8"/>
    </row>
    <row r="17" spans="1:11" ht="17" thickBot="1" x14ac:dyDescent="0.25">
      <c r="A17" s="2"/>
      <c r="B17" s="9" t="s">
        <v>6</v>
      </c>
      <c r="C17" s="10"/>
      <c r="D17" s="10"/>
      <c r="E17" s="10"/>
      <c r="F17" s="11"/>
      <c r="G17" s="12">
        <f>AVERAGE(G13:G16)</f>
        <v>787500</v>
      </c>
      <c r="H17" s="13">
        <f>AVERAGE(H13:H16)</f>
        <v>174.03314917127074</v>
      </c>
      <c r="I17" s="13"/>
    </row>
    <row r="18" spans="1:11" ht="17" thickTop="1" x14ac:dyDescent="0.2">
      <c r="A18" s="2">
        <v>211</v>
      </c>
      <c r="B18" s="4">
        <v>1</v>
      </c>
      <c r="C18" s="6">
        <v>102</v>
      </c>
      <c r="D18" s="6">
        <v>94</v>
      </c>
      <c r="E18" s="1">
        <f>AVERAGE(C18:D18)</f>
        <v>98</v>
      </c>
      <c r="F18" s="6">
        <v>2</v>
      </c>
      <c r="G18" s="7">
        <f>E18/0.01/10^-F18</f>
        <v>980000</v>
      </c>
      <c r="H18" s="8">
        <f>G18/H$72*100</f>
        <v>248.10126582278485</v>
      </c>
      <c r="I18" s="8"/>
    </row>
    <row r="19" spans="1:11" x14ac:dyDescent="0.2">
      <c r="A19" s="2"/>
      <c r="B19" s="4">
        <v>2</v>
      </c>
      <c r="C19" s="6">
        <v>71</v>
      </c>
      <c r="D19" s="6">
        <v>61</v>
      </c>
      <c r="E19" s="1">
        <f t="shared" ref="E19:E21" si="9">AVERAGE(C19:D19)</f>
        <v>66</v>
      </c>
      <c r="F19" s="6">
        <v>2</v>
      </c>
      <c r="G19" s="7">
        <f t="shared" ref="G19:G21" si="10">E19/0.01/10^-F19</f>
        <v>660000</v>
      </c>
      <c r="H19" s="8">
        <f t="shared" ref="H19:H21" si="11">G19/H$72*100</f>
        <v>167.08860759493675</v>
      </c>
      <c r="I19" s="8"/>
    </row>
    <row r="20" spans="1:11" x14ac:dyDescent="0.2">
      <c r="A20" s="2"/>
      <c r="B20" s="4">
        <v>3</v>
      </c>
      <c r="C20" s="6">
        <v>74</v>
      </c>
      <c r="D20" s="6">
        <v>67</v>
      </c>
      <c r="E20" s="1">
        <f t="shared" si="9"/>
        <v>70.5</v>
      </c>
      <c r="F20" s="6">
        <v>2</v>
      </c>
      <c r="G20" s="7">
        <f t="shared" si="10"/>
        <v>705000</v>
      </c>
      <c r="H20" s="8">
        <f t="shared" si="11"/>
        <v>178.48101265822785</v>
      </c>
      <c r="I20" s="8"/>
    </row>
    <row r="21" spans="1:11" x14ac:dyDescent="0.2">
      <c r="A21" s="2"/>
      <c r="B21" s="4">
        <v>4</v>
      </c>
      <c r="C21" s="6">
        <v>55</v>
      </c>
      <c r="D21" s="6">
        <v>79</v>
      </c>
      <c r="E21" s="1">
        <f t="shared" si="9"/>
        <v>67</v>
      </c>
      <c r="F21" s="6">
        <v>2</v>
      </c>
      <c r="G21" s="7">
        <f t="shared" si="10"/>
        <v>670000</v>
      </c>
      <c r="H21" s="8">
        <f t="shared" si="11"/>
        <v>169.62025316455697</v>
      </c>
      <c r="I21" s="8"/>
      <c r="K21" s="14"/>
    </row>
    <row r="22" spans="1:11" ht="17" thickBot="1" x14ac:dyDescent="0.25">
      <c r="A22" s="2"/>
      <c r="B22" s="9" t="s">
        <v>6</v>
      </c>
      <c r="C22" s="10"/>
      <c r="D22" s="10"/>
      <c r="E22" s="10"/>
      <c r="F22" s="11"/>
      <c r="G22" s="12">
        <f>AVERAGE(G18:G21)</f>
        <v>753750</v>
      </c>
      <c r="H22" s="13">
        <f>AVERAGE(H18:H21)</f>
        <v>190.82278481012662</v>
      </c>
      <c r="I22" s="13"/>
    </row>
    <row r="23" spans="1:11" ht="17" thickTop="1" x14ac:dyDescent="0.2">
      <c r="A23" s="2">
        <v>311</v>
      </c>
      <c r="B23" s="4">
        <v>1</v>
      </c>
      <c r="C23" s="6">
        <v>101</v>
      </c>
      <c r="D23" s="6">
        <v>89</v>
      </c>
      <c r="E23" s="1">
        <f>AVERAGE(C23:D23)</f>
        <v>95</v>
      </c>
      <c r="F23" s="6">
        <v>2</v>
      </c>
      <c r="G23" s="7">
        <f>E23/0.01/10^-F23</f>
        <v>950000</v>
      </c>
      <c r="H23" s="8">
        <f>G23/H$73*100</f>
        <v>150.79365079365078</v>
      </c>
      <c r="I23" s="8"/>
    </row>
    <row r="24" spans="1:11" x14ac:dyDescent="0.2">
      <c r="A24" s="2"/>
      <c r="B24" s="4">
        <v>2</v>
      </c>
      <c r="C24" s="6">
        <v>96</v>
      </c>
      <c r="D24" s="6">
        <v>112</v>
      </c>
      <c r="E24" s="1">
        <f t="shared" ref="E24:E26" si="12">AVERAGE(C24:D24)</f>
        <v>104</v>
      </c>
      <c r="F24" s="6">
        <v>2</v>
      </c>
      <c r="G24" s="7">
        <f t="shared" ref="G24:G26" si="13">E24/0.01/10^-F24</f>
        <v>1040000</v>
      </c>
      <c r="H24" s="8">
        <f t="shared" ref="H24:H26" si="14">G24/H$73*100</f>
        <v>165.07936507936506</v>
      </c>
      <c r="I24" s="8"/>
    </row>
    <row r="25" spans="1:11" x14ac:dyDescent="0.2">
      <c r="A25" s="2"/>
      <c r="B25" s="4">
        <v>3</v>
      </c>
      <c r="C25" s="6">
        <v>92</v>
      </c>
      <c r="D25" s="6">
        <v>106</v>
      </c>
      <c r="E25" s="1">
        <f t="shared" si="12"/>
        <v>99</v>
      </c>
      <c r="F25" s="6">
        <v>2</v>
      </c>
      <c r="G25" s="7">
        <f t="shared" si="13"/>
        <v>990000</v>
      </c>
      <c r="H25" s="8">
        <f t="shared" si="14"/>
        <v>157.14285714285714</v>
      </c>
      <c r="I25" s="8"/>
    </row>
    <row r="26" spans="1:11" x14ac:dyDescent="0.2">
      <c r="A26" s="2"/>
      <c r="B26" s="4">
        <v>4</v>
      </c>
      <c r="C26" s="6">
        <v>71</v>
      </c>
      <c r="D26" s="6">
        <v>70</v>
      </c>
      <c r="E26" s="1">
        <f t="shared" si="12"/>
        <v>70.5</v>
      </c>
      <c r="F26" s="6">
        <v>2</v>
      </c>
      <c r="G26" s="7">
        <f t="shared" si="13"/>
        <v>705000</v>
      </c>
      <c r="H26" s="8">
        <f t="shared" si="14"/>
        <v>111.90476190476191</v>
      </c>
      <c r="I26" s="8"/>
    </row>
    <row r="27" spans="1:11" ht="17" thickBot="1" x14ac:dyDescent="0.25">
      <c r="A27" s="2"/>
      <c r="B27" s="9" t="s">
        <v>6</v>
      </c>
      <c r="C27" s="10"/>
      <c r="D27" s="10"/>
      <c r="E27" s="10"/>
      <c r="F27" s="11"/>
      <c r="G27" s="12">
        <f>AVERAGE(G23:G26)</f>
        <v>921250</v>
      </c>
      <c r="H27" s="13">
        <f>AVERAGE(H23:H26)</f>
        <v>146.23015873015873</v>
      </c>
      <c r="I27" s="13"/>
    </row>
    <row r="28" spans="1:11" ht="17" thickTop="1" x14ac:dyDescent="0.2">
      <c r="A28" s="2">
        <v>317</v>
      </c>
      <c r="B28" s="4">
        <v>1</v>
      </c>
      <c r="C28" s="6">
        <v>81</v>
      </c>
      <c r="D28" s="6">
        <v>83</v>
      </c>
      <c r="E28" s="1">
        <f>AVERAGE(C28:D28)</f>
        <v>82</v>
      </c>
      <c r="F28" s="6">
        <v>2</v>
      </c>
      <c r="G28" s="7">
        <f>E28/0.01/10^-F28</f>
        <v>820000</v>
      </c>
      <c r="H28" s="8">
        <f>G28/H$74*100</f>
        <v>109.33333333333334</v>
      </c>
      <c r="I28" s="8"/>
    </row>
    <row r="29" spans="1:11" x14ac:dyDescent="0.2">
      <c r="A29" s="2"/>
      <c r="B29" s="4">
        <v>2</v>
      </c>
      <c r="C29" s="6">
        <v>64</v>
      </c>
      <c r="D29" s="6">
        <v>77</v>
      </c>
      <c r="E29" s="1">
        <f t="shared" ref="E29:E31" si="15">AVERAGE(C29:D29)</f>
        <v>70.5</v>
      </c>
      <c r="F29" s="6">
        <v>2</v>
      </c>
      <c r="G29" s="7">
        <f t="shared" ref="G29:G31" si="16">E29/0.01/10^-F29</f>
        <v>705000</v>
      </c>
      <c r="H29" s="8">
        <f t="shared" ref="H29:H31" si="17">G29/H$74*100</f>
        <v>94.000000000000014</v>
      </c>
      <c r="I29" s="8"/>
    </row>
    <row r="30" spans="1:11" x14ac:dyDescent="0.2">
      <c r="A30" s="2"/>
      <c r="B30" s="4">
        <v>3</v>
      </c>
      <c r="C30" s="6">
        <v>60</v>
      </c>
      <c r="D30" s="6">
        <v>55</v>
      </c>
      <c r="E30" s="1">
        <f t="shared" si="15"/>
        <v>57.5</v>
      </c>
      <c r="F30" s="6">
        <v>2</v>
      </c>
      <c r="G30" s="7">
        <f t="shared" si="16"/>
        <v>575000</v>
      </c>
      <c r="H30" s="8">
        <f t="shared" si="17"/>
        <v>76.666666666666686</v>
      </c>
      <c r="I30" s="8"/>
    </row>
    <row r="31" spans="1:11" x14ac:dyDescent="0.2">
      <c r="A31" s="2"/>
      <c r="B31" s="4">
        <v>4</v>
      </c>
      <c r="C31" s="6">
        <v>40</v>
      </c>
      <c r="D31" s="6">
        <v>38</v>
      </c>
      <c r="E31" s="1">
        <f t="shared" si="15"/>
        <v>39</v>
      </c>
      <c r="F31" s="6">
        <v>2</v>
      </c>
      <c r="G31" s="7">
        <f t="shared" si="16"/>
        <v>390000</v>
      </c>
      <c r="H31" s="8">
        <f t="shared" si="17"/>
        <v>52.000000000000014</v>
      </c>
      <c r="I31" s="8"/>
    </row>
    <row r="32" spans="1:11" ht="17" thickBot="1" x14ac:dyDescent="0.25">
      <c r="A32" s="2"/>
      <c r="B32" s="9" t="s">
        <v>6</v>
      </c>
      <c r="C32" s="10"/>
      <c r="D32" s="10"/>
      <c r="E32" s="10"/>
      <c r="F32" s="11"/>
      <c r="G32" s="12">
        <f>AVERAGE(G28:G31)</f>
        <v>622500</v>
      </c>
      <c r="H32" s="13">
        <f>AVERAGE(H28:H31)</f>
        <v>83.000000000000014</v>
      </c>
      <c r="I32" s="13"/>
    </row>
    <row r="33" spans="1:9" ht="17" thickTop="1" x14ac:dyDescent="0.2">
      <c r="A33" s="1"/>
      <c r="B33" s="4"/>
      <c r="C33" s="1"/>
      <c r="D33" s="1"/>
      <c r="E33" s="1"/>
      <c r="F33" s="1"/>
      <c r="G33" s="7"/>
      <c r="H33" s="8"/>
      <c r="I33" s="8"/>
    </row>
    <row r="34" spans="1:9" x14ac:dyDescent="0.2">
      <c r="A34" s="1"/>
      <c r="B34" s="4"/>
      <c r="C34" s="1"/>
      <c r="D34" s="1"/>
      <c r="E34" s="1"/>
      <c r="F34" s="1"/>
      <c r="G34" s="7"/>
      <c r="H34" s="8"/>
      <c r="I34" s="8"/>
    </row>
    <row r="35" spans="1:9" x14ac:dyDescent="0.2">
      <c r="A35" s="1" t="s">
        <v>7</v>
      </c>
      <c r="B35" s="2"/>
      <c r="C35" s="2"/>
      <c r="D35" s="2"/>
      <c r="E35" s="2"/>
      <c r="F35" s="2"/>
      <c r="G35" s="2"/>
      <c r="H35" s="8"/>
      <c r="I35" s="15"/>
    </row>
    <row r="36" spans="1:9" x14ac:dyDescent="0.2">
      <c r="A36" s="1"/>
      <c r="B36" s="4" t="s">
        <v>1</v>
      </c>
      <c r="C36" s="1"/>
      <c r="D36" s="1"/>
      <c r="E36" s="1" t="s">
        <v>2</v>
      </c>
      <c r="F36" s="1" t="s">
        <v>3</v>
      </c>
      <c r="G36" s="1" t="s">
        <v>8</v>
      </c>
      <c r="H36" s="8" t="s">
        <v>5</v>
      </c>
      <c r="I36" s="8" t="s">
        <v>9</v>
      </c>
    </row>
    <row r="37" spans="1:9" x14ac:dyDescent="0.2">
      <c r="A37" s="2">
        <v>101</v>
      </c>
      <c r="B37" s="4">
        <v>1</v>
      </c>
      <c r="C37" s="6">
        <v>16</v>
      </c>
      <c r="D37" s="6">
        <v>12</v>
      </c>
      <c r="E37" s="1">
        <f>AVERAGE(C37:D37)</f>
        <v>14</v>
      </c>
      <c r="F37" s="6">
        <v>2</v>
      </c>
      <c r="G37" s="7">
        <f>E37/0.01/10^-F37</f>
        <v>140000</v>
      </c>
      <c r="H37" s="8" t="e">
        <f>G37/$H$69*100</f>
        <v>#DIV/0!</v>
      </c>
      <c r="I37" s="8">
        <f>G37/G$7*100</f>
        <v>15.708274894810659</v>
      </c>
    </row>
    <row r="38" spans="1:9" x14ac:dyDescent="0.2">
      <c r="A38" s="2"/>
      <c r="B38" s="4">
        <v>2</v>
      </c>
      <c r="C38" s="6">
        <v>15</v>
      </c>
      <c r="D38" s="6">
        <v>19</v>
      </c>
      <c r="E38" s="1">
        <f t="shared" ref="E38:E40" si="18">AVERAGE(C38:D38)</f>
        <v>17</v>
      </c>
      <c r="F38" s="6">
        <v>2</v>
      </c>
      <c r="G38" s="7">
        <f t="shared" ref="G38:G40" si="19">E38/0.01/10^-F38</f>
        <v>170000</v>
      </c>
      <c r="H38" s="8" t="e">
        <f t="shared" ref="H38:H40" si="20">G38/$H$69*100</f>
        <v>#DIV/0!</v>
      </c>
      <c r="I38" s="8">
        <f t="shared" ref="I38:I40" si="21">G38/G$7*100</f>
        <v>19.074333800841515</v>
      </c>
    </row>
    <row r="39" spans="1:9" x14ac:dyDescent="0.2">
      <c r="A39" s="2"/>
      <c r="B39" s="4">
        <v>3</v>
      </c>
      <c r="C39" s="6">
        <v>16</v>
      </c>
      <c r="D39" s="6">
        <v>20</v>
      </c>
      <c r="E39" s="1">
        <f t="shared" si="18"/>
        <v>18</v>
      </c>
      <c r="F39" s="6">
        <v>2</v>
      </c>
      <c r="G39" s="7">
        <f t="shared" si="19"/>
        <v>180000</v>
      </c>
      <c r="H39" s="8" t="e">
        <f t="shared" si="20"/>
        <v>#DIV/0!</v>
      </c>
      <c r="I39" s="8">
        <f t="shared" si="21"/>
        <v>20.196353436185134</v>
      </c>
    </row>
    <row r="40" spans="1:9" x14ac:dyDescent="0.2">
      <c r="A40" s="2"/>
      <c r="B40" s="4">
        <v>4</v>
      </c>
      <c r="C40" s="6">
        <v>12</v>
      </c>
      <c r="D40" s="6">
        <v>12</v>
      </c>
      <c r="E40" s="1">
        <f t="shared" si="18"/>
        <v>12</v>
      </c>
      <c r="F40" s="6">
        <v>2</v>
      </c>
      <c r="G40" s="7">
        <f t="shared" si="19"/>
        <v>120000</v>
      </c>
      <c r="H40" s="8" t="e">
        <f t="shared" si="20"/>
        <v>#DIV/0!</v>
      </c>
      <c r="I40" s="8">
        <f t="shared" si="21"/>
        <v>13.464235624123422</v>
      </c>
    </row>
    <row r="41" spans="1:9" ht="17" thickBot="1" x14ac:dyDescent="0.25">
      <c r="A41" s="2"/>
      <c r="B41" s="9" t="s">
        <v>6</v>
      </c>
      <c r="C41" s="10"/>
      <c r="D41" s="10"/>
      <c r="E41" s="10"/>
      <c r="F41" s="11"/>
      <c r="G41" s="12">
        <f>AVERAGE(G37:G40)</f>
        <v>152500</v>
      </c>
      <c r="H41" s="13" t="e">
        <f>AVERAGE(H37:H40)</f>
        <v>#DIV/0!</v>
      </c>
      <c r="I41" s="13">
        <f>AVERAGE(I37:I40)</f>
        <v>17.110799438990181</v>
      </c>
    </row>
    <row r="42" spans="1:9" ht="17" thickTop="1" x14ac:dyDescent="0.2">
      <c r="A42" s="2">
        <v>107</v>
      </c>
      <c r="B42" s="4">
        <v>1</v>
      </c>
      <c r="C42" s="6">
        <v>33</v>
      </c>
      <c r="D42" s="6">
        <v>29</v>
      </c>
      <c r="E42" s="1">
        <f>AVERAGE(C42:D42)</f>
        <v>31</v>
      </c>
      <c r="F42" s="6">
        <v>2</v>
      </c>
      <c r="G42" s="7">
        <f>E42/0.01/10^-F42</f>
        <v>310000</v>
      </c>
      <c r="H42" s="8" t="e">
        <f>G42/$H$70*100</f>
        <v>#DIV/0!</v>
      </c>
      <c r="I42" s="8">
        <f>G42/G$12*100</f>
        <v>28.904428904428904</v>
      </c>
    </row>
    <row r="43" spans="1:9" x14ac:dyDescent="0.2">
      <c r="A43" s="2"/>
      <c r="B43" s="4">
        <v>2</v>
      </c>
      <c r="C43" s="6">
        <v>32</v>
      </c>
      <c r="D43" s="6">
        <v>22</v>
      </c>
      <c r="E43" s="1">
        <f t="shared" ref="E43:E45" si="22">AVERAGE(C43:D43)</f>
        <v>27</v>
      </c>
      <c r="F43" s="6">
        <v>2</v>
      </c>
      <c r="G43" s="7">
        <f t="shared" ref="G43:G45" si="23">E43/0.01/10^-F43</f>
        <v>270000</v>
      </c>
      <c r="H43" s="8" t="e">
        <f t="shared" ref="H43:H45" si="24">G43/$H$70*100</f>
        <v>#DIV/0!</v>
      </c>
      <c r="I43" s="8">
        <f t="shared" ref="I43:I45" si="25">G43/G$12*100</f>
        <v>25.174825174825177</v>
      </c>
    </row>
    <row r="44" spans="1:9" x14ac:dyDescent="0.2">
      <c r="A44" s="2"/>
      <c r="B44" s="4">
        <v>3</v>
      </c>
      <c r="C44" s="6">
        <v>18</v>
      </c>
      <c r="D44" s="6">
        <v>23</v>
      </c>
      <c r="E44" s="1">
        <f t="shared" si="22"/>
        <v>20.5</v>
      </c>
      <c r="F44" s="6">
        <v>2</v>
      </c>
      <c r="G44" s="7">
        <f t="shared" si="23"/>
        <v>205000</v>
      </c>
      <c r="H44" s="8" t="e">
        <f t="shared" si="24"/>
        <v>#DIV/0!</v>
      </c>
      <c r="I44" s="8">
        <f t="shared" si="25"/>
        <v>19.114219114219114</v>
      </c>
    </row>
    <row r="45" spans="1:9" x14ac:dyDescent="0.2">
      <c r="A45" s="2"/>
      <c r="B45" s="4">
        <v>4</v>
      </c>
      <c r="C45" s="6">
        <v>20</v>
      </c>
      <c r="D45" s="6">
        <v>25</v>
      </c>
      <c r="E45" s="1">
        <f t="shared" si="22"/>
        <v>22.5</v>
      </c>
      <c r="F45" s="6">
        <v>2</v>
      </c>
      <c r="G45" s="7">
        <f t="shared" si="23"/>
        <v>225000</v>
      </c>
      <c r="H45" s="8" t="e">
        <f t="shared" si="24"/>
        <v>#DIV/0!</v>
      </c>
      <c r="I45" s="8">
        <f t="shared" si="25"/>
        <v>20.97902097902098</v>
      </c>
    </row>
    <row r="46" spans="1:9" ht="17" thickBot="1" x14ac:dyDescent="0.25">
      <c r="A46" s="2"/>
      <c r="B46" s="9" t="s">
        <v>6</v>
      </c>
      <c r="C46" s="10"/>
      <c r="D46" s="10"/>
      <c r="E46" s="10"/>
      <c r="F46" s="11"/>
      <c r="G46" s="12">
        <f>AVERAGE(G42:G45)</f>
        <v>252500</v>
      </c>
      <c r="H46" s="13" t="e">
        <f>AVERAGE(H42:H45)</f>
        <v>#DIV/0!</v>
      </c>
      <c r="I46" s="13">
        <f>AVERAGE(I42:I45)</f>
        <v>23.543123543123542</v>
      </c>
    </row>
    <row r="47" spans="1:9" ht="17" thickTop="1" x14ac:dyDescent="0.2">
      <c r="A47" s="2">
        <v>207</v>
      </c>
      <c r="B47" s="4">
        <v>1</v>
      </c>
      <c r="C47" s="6">
        <v>137</v>
      </c>
      <c r="D47" s="6">
        <v>139</v>
      </c>
      <c r="E47" s="1">
        <f>AVERAGE(C47:D47)</f>
        <v>138</v>
      </c>
      <c r="F47" s="6">
        <v>1</v>
      </c>
      <c r="G47" s="7">
        <f>E47/0.01/10^-F47</f>
        <v>138000</v>
      </c>
      <c r="H47" s="8">
        <f>G47/H$71*100</f>
        <v>30.497237569060776</v>
      </c>
      <c r="I47" s="8">
        <f>G47/$G$17*100</f>
        <v>17.523809523809526</v>
      </c>
    </row>
    <row r="48" spans="1:9" x14ac:dyDescent="0.2">
      <c r="A48" s="2"/>
      <c r="B48" s="4">
        <v>2</v>
      </c>
      <c r="C48" s="6">
        <v>118</v>
      </c>
      <c r="D48" s="6">
        <v>81</v>
      </c>
      <c r="E48" s="1">
        <f t="shared" ref="E48:E50" si="26">AVERAGE(C48:D48)</f>
        <v>99.5</v>
      </c>
      <c r="F48" s="6">
        <v>1</v>
      </c>
      <c r="G48" s="7">
        <f t="shared" ref="G48:G50" si="27">E48/0.01/10^-F48</f>
        <v>99500</v>
      </c>
      <c r="H48" s="8">
        <f t="shared" ref="H48:H50" si="28">G48/H$71*100</f>
        <v>21.988950276243095</v>
      </c>
      <c r="I48" s="8">
        <f t="shared" ref="I48:I50" si="29">G48/$G$17*100</f>
        <v>12.634920634920634</v>
      </c>
    </row>
    <row r="49" spans="1:9" x14ac:dyDescent="0.2">
      <c r="A49" s="2"/>
      <c r="B49" s="4">
        <v>3</v>
      </c>
      <c r="C49" s="6"/>
      <c r="D49" s="6"/>
      <c r="E49" s="1" t="e">
        <f t="shared" si="26"/>
        <v>#DIV/0!</v>
      </c>
      <c r="F49" s="6"/>
      <c r="G49" s="7" t="e">
        <f t="shared" si="27"/>
        <v>#DIV/0!</v>
      </c>
      <c r="H49" s="8" t="e">
        <f t="shared" si="28"/>
        <v>#DIV/0!</v>
      </c>
      <c r="I49" s="8" t="e">
        <f t="shared" si="29"/>
        <v>#DIV/0!</v>
      </c>
    </row>
    <row r="50" spans="1:9" x14ac:dyDescent="0.2">
      <c r="A50" s="2"/>
      <c r="B50" s="4">
        <v>4</v>
      </c>
      <c r="C50" s="6">
        <v>106</v>
      </c>
      <c r="D50" s="6">
        <v>98</v>
      </c>
      <c r="E50" s="1">
        <f t="shared" si="26"/>
        <v>102</v>
      </c>
      <c r="F50" s="6">
        <v>1</v>
      </c>
      <c r="G50" s="7">
        <f t="shared" si="27"/>
        <v>102000</v>
      </c>
      <c r="H50" s="8">
        <f t="shared" si="28"/>
        <v>22.541436464088402</v>
      </c>
      <c r="I50" s="8">
        <f t="shared" si="29"/>
        <v>12.952380952380951</v>
      </c>
    </row>
    <row r="51" spans="1:9" ht="17" thickBot="1" x14ac:dyDescent="0.25">
      <c r="A51" s="2"/>
      <c r="B51" s="9" t="s">
        <v>6</v>
      </c>
      <c r="C51" s="10"/>
      <c r="D51" s="10"/>
      <c r="E51" s="10"/>
      <c r="F51" s="11"/>
      <c r="G51" s="12" t="e">
        <f>AVERAGE(G47:G50)</f>
        <v>#DIV/0!</v>
      </c>
      <c r="H51" s="13" t="e">
        <f>AVERAGE(H47:H50)</f>
        <v>#DIV/0!</v>
      </c>
      <c r="I51" s="13" t="e">
        <f>AVERAGE(I47:I50)</f>
        <v>#DIV/0!</v>
      </c>
    </row>
    <row r="52" spans="1:9" ht="17" thickTop="1" x14ac:dyDescent="0.2">
      <c r="A52" s="2">
        <v>211</v>
      </c>
      <c r="B52" s="4">
        <v>1</v>
      </c>
      <c r="C52" s="6">
        <v>46</v>
      </c>
      <c r="D52" s="6">
        <v>37</v>
      </c>
      <c r="E52" s="1">
        <f>AVERAGE(C52:D52)</f>
        <v>41.5</v>
      </c>
      <c r="F52" s="6">
        <v>2</v>
      </c>
      <c r="G52" s="7">
        <f>E52/0.01/10^-F52</f>
        <v>415000</v>
      </c>
      <c r="H52" s="8">
        <f>G52/H$72*100</f>
        <v>105.0632911392405</v>
      </c>
      <c r="I52" s="8">
        <f>G52/G$22*100</f>
        <v>55.058043117744617</v>
      </c>
    </row>
    <row r="53" spans="1:9" x14ac:dyDescent="0.2">
      <c r="A53" s="2"/>
      <c r="B53" s="4">
        <v>2</v>
      </c>
      <c r="C53" s="6">
        <v>58</v>
      </c>
      <c r="D53" s="6">
        <v>54</v>
      </c>
      <c r="E53" s="1">
        <f t="shared" ref="E53:E55" si="30">AVERAGE(C53:D53)</f>
        <v>56</v>
      </c>
      <c r="F53" s="6">
        <v>2</v>
      </c>
      <c r="G53" s="7">
        <f t="shared" ref="G53:G55" si="31">E53/0.01/10^-F53</f>
        <v>560000</v>
      </c>
      <c r="H53" s="8">
        <f t="shared" ref="H53:H55" si="32">G53/H$72*100</f>
        <v>141.77215189873419</v>
      </c>
      <c r="I53" s="8">
        <f t="shared" ref="I53:I55" si="33">G53/G$22*100</f>
        <v>74.29519071310115</v>
      </c>
    </row>
    <row r="54" spans="1:9" x14ac:dyDescent="0.2">
      <c r="A54" s="2"/>
      <c r="B54" s="4">
        <v>3</v>
      </c>
      <c r="C54" s="6">
        <v>37</v>
      </c>
      <c r="D54" s="6">
        <v>43</v>
      </c>
      <c r="E54" s="1">
        <f t="shared" si="30"/>
        <v>40</v>
      </c>
      <c r="F54" s="6">
        <v>2</v>
      </c>
      <c r="G54" s="7">
        <f t="shared" si="31"/>
        <v>400000</v>
      </c>
      <c r="H54" s="8">
        <f t="shared" si="32"/>
        <v>101.26582278481013</v>
      </c>
      <c r="I54" s="8">
        <f t="shared" si="33"/>
        <v>53.067993366500829</v>
      </c>
    </row>
    <row r="55" spans="1:9" x14ac:dyDescent="0.2">
      <c r="A55" s="2"/>
      <c r="B55" s="4">
        <v>4</v>
      </c>
      <c r="C55" s="6">
        <v>51</v>
      </c>
      <c r="D55" s="6">
        <v>51</v>
      </c>
      <c r="E55" s="1">
        <f t="shared" si="30"/>
        <v>51</v>
      </c>
      <c r="F55" s="6">
        <v>2</v>
      </c>
      <c r="G55" s="7">
        <f t="shared" si="31"/>
        <v>510000</v>
      </c>
      <c r="H55" s="8">
        <f t="shared" si="32"/>
        <v>129.11392405063293</v>
      </c>
      <c r="I55" s="8">
        <f t="shared" si="33"/>
        <v>67.661691542288565</v>
      </c>
    </row>
    <row r="56" spans="1:9" ht="17" thickBot="1" x14ac:dyDescent="0.25">
      <c r="A56" s="2"/>
      <c r="B56" s="9" t="s">
        <v>6</v>
      </c>
      <c r="C56" s="10"/>
      <c r="D56" s="10"/>
      <c r="E56" s="10"/>
      <c r="F56" s="11"/>
      <c r="G56" s="12">
        <f>AVERAGE(G52:G55)</f>
        <v>471250</v>
      </c>
      <c r="H56" s="13">
        <f>AVERAGE(H52:H55)</f>
        <v>119.30379746835445</v>
      </c>
      <c r="I56" s="13">
        <f>AVERAGE(I52:I55)</f>
        <v>62.520729684908787</v>
      </c>
    </row>
    <row r="57" spans="1:9" ht="17" thickTop="1" x14ac:dyDescent="0.2">
      <c r="A57" s="2">
        <v>311</v>
      </c>
      <c r="B57" s="4">
        <v>1</v>
      </c>
      <c r="C57" s="6">
        <v>46</v>
      </c>
      <c r="D57" s="6">
        <v>39</v>
      </c>
      <c r="E57" s="1">
        <f>AVERAGE(C57:D57)</f>
        <v>42.5</v>
      </c>
      <c r="F57" s="6">
        <v>2</v>
      </c>
      <c r="G57" s="7">
        <f>E57/0.01/10^-F57</f>
        <v>425000</v>
      </c>
      <c r="H57" s="8">
        <f>G57/H$73*100</f>
        <v>67.460317460317469</v>
      </c>
      <c r="I57" s="8">
        <f>G57/G$27*100</f>
        <v>46.132971506105832</v>
      </c>
    </row>
    <row r="58" spans="1:9" x14ac:dyDescent="0.2">
      <c r="A58" s="2"/>
      <c r="B58" s="4">
        <v>2</v>
      </c>
      <c r="C58" s="6">
        <v>44</v>
      </c>
      <c r="D58" s="6">
        <v>33</v>
      </c>
      <c r="E58" s="1">
        <f t="shared" ref="E58:E60" si="34">AVERAGE(C58:D58)</f>
        <v>38.5</v>
      </c>
      <c r="F58" s="6">
        <v>2</v>
      </c>
      <c r="G58" s="7">
        <f t="shared" ref="G58:G60" si="35">E58/0.01/10^-F58</f>
        <v>385000</v>
      </c>
      <c r="H58" s="8">
        <f t="shared" ref="H58:H60" si="36">G58/H$73*100</f>
        <v>61.111111111111114</v>
      </c>
      <c r="I58" s="8">
        <f t="shared" ref="I58:I60" si="37">G58/G$27*100</f>
        <v>41.791044776119399</v>
      </c>
    </row>
    <row r="59" spans="1:9" x14ac:dyDescent="0.2">
      <c r="A59" s="2"/>
      <c r="B59" s="4">
        <v>3</v>
      </c>
      <c r="C59" s="6">
        <v>31</v>
      </c>
      <c r="D59" s="6">
        <v>37</v>
      </c>
      <c r="E59" s="1">
        <f t="shared" si="34"/>
        <v>34</v>
      </c>
      <c r="F59" s="6">
        <v>2</v>
      </c>
      <c r="G59" s="7">
        <f t="shared" si="35"/>
        <v>340000</v>
      </c>
      <c r="H59" s="8">
        <f t="shared" si="36"/>
        <v>53.968253968253968</v>
      </c>
      <c r="I59" s="8">
        <f t="shared" si="37"/>
        <v>36.906377204884663</v>
      </c>
    </row>
    <row r="60" spans="1:9" x14ac:dyDescent="0.2">
      <c r="A60" s="2"/>
      <c r="B60" s="4">
        <v>4</v>
      </c>
      <c r="C60" s="6">
        <v>55</v>
      </c>
      <c r="D60" s="6">
        <v>52</v>
      </c>
      <c r="E60" s="1">
        <f t="shared" si="34"/>
        <v>53.5</v>
      </c>
      <c r="F60" s="6">
        <v>2</v>
      </c>
      <c r="G60" s="7">
        <f t="shared" si="35"/>
        <v>535000</v>
      </c>
      <c r="H60" s="8">
        <f t="shared" si="36"/>
        <v>84.920634920634924</v>
      </c>
      <c r="I60" s="8">
        <f t="shared" si="37"/>
        <v>58.073270013568525</v>
      </c>
    </row>
    <row r="61" spans="1:9" ht="17" thickBot="1" x14ac:dyDescent="0.25">
      <c r="A61" s="2"/>
      <c r="B61" s="9" t="s">
        <v>6</v>
      </c>
      <c r="C61" s="10"/>
      <c r="D61" s="10"/>
      <c r="E61" s="10"/>
      <c r="F61" s="11"/>
      <c r="G61" s="12">
        <f>AVERAGE(G57:G60)</f>
        <v>421250</v>
      </c>
      <c r="H61" s="13">
        <f>AVERAGE(H57:H60)</f>
        <v>66.865079365079367</v>
      </c>
      <c r="I61" s="13">
        <f>AVERAGE(I57:I60)</f>
        <v>45.725915875169605</v>
      </c>
    </row>
    <row r="62" spans="1:9" ht="17" thickTop="1" x14ac:dyDescent="0.2">
      <c r="A62" s="2">
        <v>317</v>
      </c>
      <c r="B62" s="4">
        <v>1</v>
      </c>
      <c r="C62" s="6">
        <v>35</v>
      </c>
      <c r="D62" s="6">
        <v>36</v>
      </c>
      <c r="E62" s="1">
        <f>AVERAGE(C62:D62)</f>
        <v>35.5</v>
      </c>
      <c r="F62" s="6">
        <v>2</v>
      </c>
      <c r="G62" s="7">
        <f>E62/0.01/10^-F62</f>
        <v>355000</v>
      </c>
      <c r="H62" s="8">
        <f>G62/H$74*100</f>
        <v>47.333333333333336</v>
      </c>
      <c r="I62" s="8">
        <f>G62/G$32*100</f>
        <v>57.028112449799195</v>
      </c>
    </row>
    <row r="63" spans="1:9" x14ac:dyDescent="0.2">
      <c r="A63" s="2"/>
      <c r="B63" s="4">
        <v>2</v>
      </c>
      <c r="C63" s="6">
        <v>21</v>
      </c>
      <c r="D63" s="6">
        <v>19</v>
      </c>
      <c r="E63" s="1">
        <f t="shared" ref="E63:E65" si="38">AVERAGE(C63:D63)</f>
        <v>20</v>
      </c>
      <c r="F63" s="6">
        <v>2</v>
      </c>
      <c r="G63" s="7">
        <f t="shared" ref="G63:G65" si="39">E63/0.01/10^-F63</f>
        <v>200000</v>
      </c>
      <c r="H63" s="8">
        <f t="shared" ref="H63:H65" si="40">G63/H$74*100</f>
        <v>26.666666666666671</v>
      </c>
      <c r="I63" s="8">
        <f t="shared" ref="I63:I65" si="41">G63/G$32*100</f>
        <v>32.128514056224901</v>
      </c>
    </row>
    <row r="64" spans="1:9" x14ac:dyDescent="0.2">
      <c r="A64" s="2"/>
      <c r="B64" s="4">
        <v>3</v>
      </c>
      <c r="C64" s="6">
        <v>25</v>
      </c>
      <c r="D64" s="6">
        <v>23</v>
      </c>
      <c r="E64" s="1">
        <f t="shared" si="38"/>
        <v>24</v>
      </c>
      <c r="F64" s="6">
        <v>2</v>
      </c>
      <c r="G64" s="7">
        <f t="shared" si="39"/>
        <v>240000</v>
      </c>
      <c r="H64" s="8">
        <f t="shared" si="40"/>
        <v>32.000000000000007</v>
      </c>
      <c r="I64" s="8">
        <f t="shared" si="41"/>
        <v>38.554216867469883</v>
      </c>
    </row>
    <row r="65" spans="1:9" x14ac:dyDescent="0.2">
      <c r="A65" s="2"/>
      <c r="B65" s="4">
        <v>4</v>
      </c>
      <c r="C65" s="6">
        <v>24</v>
      </c>
      <c r="D65" s="6">
        <v>25</v>
      </c>
      <c r="E65" s="1">
        <f t="shared" si="38"/>
        <v>24.5</v>
      </c>
      <c r="F65" s="6">
        <v>2</v>
      </c>
      <c r="G65" s="7">
        <f t="shared" si="39"/>
        <v>245000</v>
      </c>
      <c r="H65" s="8">
        <f t="shared" si="40"/>
        <v>32.666666666666671</v>
      </c>
      <c r="I65" s="8">
        <f t="shared" si="41"/>
        <v>39.357429718875501</v>
      </c>
    </row>
    <row r="66" spans="1:9" ht="17" thickBot="1" x14ac:dyDescent="0.25">
      <c r="A66" s="2"/>
      <c r="B66" s="9" t="s">
        <v>6</v>
      </c>
      <c r="C66" s="10"/>
      <c r="D66" s="10"/>
      <c r="E66" s="10"/>
      <c r="F66" s="11"/>
      <c r="G66" s="12">
        <f>AVERAGE(G62:G65)</f>
        <v>260000</v>
      </c>
      <c r="H66" s="13">
        <f>AVERAGE(H62:H65)</f>
        <v>34.666666666666671</v>
      </c>
      <c r="I66" s="13">
        <f>AVERAGE(I62:I65)</f>
        <v>41.76706827309237</v>
      </c>
    </row>
    <row r="67" spans="1:9" ht="17" thickTop="1" x14ac:dyDescent="0.2">
      <c r="A67" s="1"/>
      <c r="B67" s="4"/>
      <c r="C67" s="1"/>
      <c r="D67" s="1"/>
      <c r="E67" s="1"/>
      <c r="F67" s="1"/>
      <c r="G67" s="7"/>
      <c r="H67" s="1"/>
      <c r="I67" s="1"/>
    </row>
    <row r="68" spans="1:9" ht="17" thickBot="1" x14ac:dyDescent="0.25">
      <c r="A68" s="16" t="s">
        <v>10</v>
      </c>
      <c r="B68" s="17"/>
      <c r="C68" s="16"/>
      <c r="D68" s="16"/>
      <c r="E68" s="16" t="s">
        <v>2</v>
      </c>
      <c r="F68" s="16" t="s">
        <v>11</v>
      </c>
      <c r="G68" s="16" t="s">
        <v>12</v>
      </c>
      <c r="H68" s="16" t="s">
        <v>13</v>
      </c>
      <c r="I68" s="18" t="s">
        <v>14</v>
      </c>
    </row>
    <row r="69" spans="1:9" x14ac:dyDescent="0.2">
      <c r="A69" s="1">
        <v>101</v>
      </c>
      <c r="B69" s="4"/>
      <c r="C69" s="6"/>
      <c r="D69" s="6"/>
      <c r="E69" s="1" t="e">
        <f>AVERAGE(C69:D69)</f>
        <v>#DIV/0!</v>
      </c>
      <c r="F69" s="6"/>
      <c r="G69" s="7" t="e">
        <f>AVERAGE(C69:D69)/0.01/10^-F69</f>
        <v>#DIV/0!</v>
      </c>
      <c r="H69" s="7" t="e">
        <f>G69/500</f>
        <v>#DIV/0!</v>
      </c>
      <c r="I69" s="19" t="e">
        <f>H69/93812.5</f>
        <v>#DIV/0!</v>
      </c>
    </row>
    <row r="70" spans="1:9" x14ac:dyDescent="0.2">
      <c r="A70" s="1">
        <v>107</v>
      </c>
      <c r="B70" s="4"/>
      <c r="C70" s="6"/>
      <c r="D70" s="6"/>
      <c r="E70" s="1" t="e">
        <f t="shared" ref="E70:E74" si="42">AVERAGE(C70:D70)</f>
        <v>#DIV/0!</v>
      </c>
      <c r="F70" s="6"/>
      <c r="G70" s="7" t="e">
        <f t="shared" ref="G70:G74" si="43">AVERAGE(C70:D70)/0.01/10^-F70</f>
        <v>#DIV/0!</v>
      </c>
      <c r="H70" s="7" t="e">
        <f t="shared" ref="H70:H74" si="44">G70/1000</f>
        <v>#DIV/0!</v>
      </c>
      <c r="I70" s="19" t="e">
        <f t="shared" ref="I70:I74" si="45">H70/93812.5</f>
        <v>#DIV/0!</v>
      </c>
    </row>
    <row r="71" spans="1:9" x14ac:dyDescent="0.2">
      <c r="A71" s="1">
        <v>207</v>
      </c>
      <c r="B71" s="4"/>
      <c r="C71" s="6">
        <v>98</v>
      </c>
      <c r="D71" s="6">
        <v>83</v>
      </c>
      <c r="E71" s="1">
        <f t="shared" si="42"/>
        <v>90.5</v>
      </c>
      <c r="F71" s="6">
        <v>5</v>
      </c>
      <c r="G71" s="7">
        <f t="shared" si="43"/>
        <v>904999999.99999988</v>
      </c>
      <c r="H71" s="7">
        <f>G71/2000</f>
        <v>452499.99999999994</v>
      </c>
      <c r="I71" s="19">
        <f t="shared" si="45"/>
        <v>4.8234510326449032</v>
      </c>
    </row>
    <row r="72" spans="1:9" x14ac:dyDescent="0.2">
      <c r="A72" s="1">
        <v>211</v>
      </c>
      <c r="B72" s="4"/>
      <c r="C72" s="6">
        <v>76</v>
      </c>
      <c r="D72" s="6">
        <v>82</v>
      </c>
      <c r="E72" s="1">
        <f t="shared" si="42"/>
        <v>79</v>
      </c>
      <c r="F72" s="6">
        <v>5</v>
      </c>
      <c r="G72" s="7">
        <f t="shared" si="43"/>
        <v>789999999.99999988</v>
      </c>
      <c r="H72" s="7">
        <f>G72/2000</f>
        <v>394999.99999999994</v>
      </c>
      <c r="I72" s="19">
        <f t="shared" si="45"/>
        <v>4.2105263157894735</v>
      </c>
    </row>
    <row r="73" spans="1:9" x14ac:dyDescent="0.2">
      <c r="A73" s="1">
        <v>311</v>
      </c>
      <c r="B73" s="4"/>
      <c r="C73" s="6">
        <v>54</v>
      </c>
      <c r="D73" s="6">
        <v>72</v>
      </c>
      <c r="E73" s="1">
        <f t="shared" si="42"/>
        <v>63</v>
      </c>
      <c r="F73" s="6">
        <v>5</v>
      </c>
      <c r="G73" s="7">
        <f t="shared" si="43"/>
        <v>630000000</v>
      </c>
      <c r="H73" s="7">
        <f t="shared" si="44"/>
        <v>630000</v>
      </c>
      <c r="I73" s="19">
        <f t="shared" si="45"/>
        <v>6.7155229846768822</v>
      </c>
    </row>
    <row r="74" spans="1:9" x14ac:dyDescent="0.2">
      <c r="A74" s="1">
        <v>317</v>
      </c>
      <c r="C74" s="6">
        <v>75</v>
      </c>
      <c r="D74" s="6">
        <v>75</v>
      </c>
      <c r="E74" s="1">
        <f t="shared" si="42"/>
        <v>75</v>
      </c>
      <c r="F74" s="6">
        <v>5</v>
      </c>
      <c r="G74" s="7">
        <f t="shared" si="43"/>
        <v>749999999.99999988</v>
      </c>
      <c r="H74" s="7">
        <f t="shared" si="44"/>
        <v>749999.99999999988</v>
      </c>
      <c r="I74" s="19">
        <f t="shared" si="45"/>
        <v>7.9946702198534298</v>
      </c>
    </row>
  </sheetData>
  <mergeCells count="26">
    <mergeCell ref="A52:A56"/>
    <mergeCell ref="C56:E56"/>
    <mergeCell ref="A57:A61"/>
    <mergeCell ref="C61:E61"/>
    <mergeCell ref="A62:A66"/>
    <mergeCell ref="C66:E66"/>
    <mergeCell ref="B35:G35"/>
    <mergeCell ref="A37:A41"/>
    <mergeCell ref="C41:E41"/>
    <mergeCell ref="A42:A46"/>
    <mergeCell ref="C46:E46"/>
    <mergeCell ref="A47:A51"/>
    <mergeCell ref="C51:E51"/>
    <mergeCell ref="A18:A22"/>
    <mergeCell ref="C22:E22"/>
    <mergeCell ref="A23:A27"/>
    <mergeCell ref="C27:E27"/>
    <mergeCell ref="A28:A32"/>
    <mergeCell ref="C32:E32"/>
    <mergeCell ref="B1:H1"/>
    <mergeCell ref="A3:A7"/>
    <mergeCell ref="C7:E7"/>
    <mergeCell ref="A8:A12"/>
    <mergeCell ref="C12:E12"/>
    <mergeCell ref="A13:A17"/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Mansour, Kathryn</dc:creator>
  <cp:lastModifiedBy>Mansour, Kathryn</cp:lastModifiedBy>
  <dcterms:created xsi:type="dcterms:W3CDTF">2023-08-10T17:50:44Z</dcterms:created>
  <dcterms:modified xsi:type="dcterms:W3CDTF">2023-08-10T17:58:58Z</dcterms:modified>
</cp:coreProperties>
</file>