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7955" windowHeight="11475"/>
  </bookViews>
  <sheets>
    <sheet name="DEA Lagan River" sheetId="1" r:id="rId1"/>
  </sheets>
  <externalReferences>
    <externalReference r:id="rId2"/>
  </externalReferences>
  <definedNames>
    <definedName name="_xlnm.Print_Area" localSheetId="0">'DEA Lagan River'!$A$1:$U$26</definedName>
  </definedNames>
  <calcPr calcId="145621"/>
</workbook>
</file>

<file path=xl/calcChain.xml><?xml version="1.0" encoding="utf-8"?>
<calcChain xmlns="http://schemas.openxmlformats.org/spreadsheetml/2006/main">
  <c r="Q26" i="1" l="1"/>
  <c r="O26" i="1"/>
  <c r="M26" i="1"/>
  <c r="K26" i="1"/>
  <c r="I26" i="1"/>
  <c r="G26" i="1"/>
  <c r="Q25" i="1"/>
  <c r="P25" i="1"/>
  <c r="O25" i="1"/>
  <c r="N25" i="1"/>
  <c r="M25" i="1"/>
  <c r="L25" i="1"/>
  <c r="K25" i="1"/>
  <c r="J25" i="1"/>
  <c r="I25" i="1"/>
  <c r="H25" i="1"/>
  <c r="G25" i="1"/>
  <c r="F25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16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13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11" i="1"/>
  <c r="P8" i="1"/>
  <c r="N8" i="1"/>
  <c r="L8" i="1"/>
  <c r="J8" i="1"/>
  <c r="H8" i="1"/>
  <c r="F8" i="1"/>
  <c r="P7" i="1"/>
  <c r="N7" i="1"/>
  <c r="L7" i="1"/>
  <c r="J7" i="1"/>
  <c r="H7" i="1"/>
  <c r="F7" i="1"/>
  <c r="J4" i="1"/>
  <c r="D4" i="1"/>
  <c r="M3" i="1"/>
  <c r="J3" i="1"/>
  <c r="G3" i="1"/>
  <c r="D3" i="1"/>
  <c r="D2" i="1"/>
  <c r="A2" i="1"/>
  <c r="K1" i="1"/>
  <c r="A1" i="1"/>
  <c r="G4" i="1" l="1"/>
  <c r="E26" i="1"/>
  <c r="S25" i="1"/>
  <c r="S17" i="1"/>
  <c r="S22" i="1"/>
  <c r="S21" i="1"/>
  <c r="S16" i="1"/>
  <c r="S20" i="1"/>
  <c r="S15" i="1"/>
  <c r="S14" i="1"/>
  <c r="S13" i="1"/>
  <c r="S19" i="1"/>
  <c r="S18" i="1"/>
  <c r="S12" i="1"/>
  <c r="S11" i="1"/>
  <c r="S26" i="1" l="1"/>
</calcChain>
</file>

<file path=xl/sharedStrings.xml><?xml version="1.0" encoding="utf-8"?>
<sst xmlns="http://schemas.openxmlformats.org/spreadsheetml/2006/main" count="50" uniqueCount="32">
  <si>
    <t>Stage 8</t>
  </si>
  <si>
    <t>Date of Poll</t>
  </si>
  <si>
    <t xml:space="preserve">Eligible Electorate </t>
  </si>
  <si>
    <t>Number to be Elected</t>
  </si>
  <si>
    <t xml:space="preserve">Invalid Votes </t>
  </si>
  <si>
    <t xml:space="preserve">Electoral Quota of </t>
  </si>
  <si>
    <t xml:space="preserve">Votes Polled </t>
  </si>
  <si>
    <t>Total Valid Votes</t>
  </si>
  <si>
    <t xml:space="preserve">% Poll </t>
  </si>
  <si>
    <t>Stage 1</t>
  </si>
  <si>
    <t>Stage 2</t>
  </si>
  <si>
    <t>Stage 3</t>
  </si>
  <si>
    <t>Stage 4</t>
  </si>
  <si>
    <t>Stage 5</t>
  </si>
  <si>
    <t>Stage 6</t>
  </si>
  <si>
    <t>Stage 7</t>
  </si>
  <si>
    <t>Result</t>
  </si>
  <si>
    <t>Elected</t>
  </si>
  <si>
    <t>No</t>
  </si>
  <si>
    <t>Candidate</t>
  </si>
  <si>
    <t>Description</t>
  </si>
  <si>
    <t>1st Preference</t>
  </si>
  <si>
    <t>Total</t>
  </si>
  <si>
    <t>Excluded</t>
  </si>
  <si>
    <t>Non transferable</t>
  </si>
  <si>
    <t>Totals</t>
  </si>
  <si>
    <t>Transfer</t>
  </si>
  <si>
    <t>Rankin, Paul David</t>
  </si>
  <si>
    <t>FINAL RESULTS</t>
  </si>
  <si>
    <t>Stage 9</t>
  </si>
  <si>
    <t>Exclude</t>
  </si>
  <si>
    <t>Mercer, Olive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</si>
</sst>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2" fillId="2" borderId="0" xfId="0" applyFont="1" applyFill="1" applyAlignment="1">
      <alignment horizontal="left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15" fontId="3" fillId="2" borderId="0" xfId="0" applyNumberFormat="1" applyFont="1" applyFill="1" applyBorder="1" applyAlignment="1">
      <alignment horizontal="center"/>
    </xf>
    <xf numFmtId="0" fontId="1" fillId="2" borderId="0" xfId="0" applyFont="1" applyFill="1"/>
    <xf numFmtId="0" fontId="5" fillId="2" borderId="0" xfId="1" applyFont="1" applyFill="1" applyBorder="1" applyAlignment="1" applyProtection="1">
      <alignment horizontal="center" vertical="center"/>
    </xf>
    <xf numFmtId="0" fontId="0" fillId="2" borderId="0" xfId="0" applyFill="1" applyAlignment="1">
      <alignment horizontal="right"/>
    </xf>
    <xf numFmtId="0" fontId="3" fillId="3" borderId="1" xfId="0" applyFont="1" applyFill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3" fillId="3" borderId="4" xfId="0" applyFont="1" applyFill="1" applyBorder="1"/>
    <xf numFmtId="44" fontId="6" fillId="2" borderId="0" xfId="1" applyNumberFormat="1" applyFont="1" applyFill="1" applyBorder="1" applyAlignment="1" applyProtection="1"/>
    <xf numFmtId="0" fontId="0" fillId="2" borderId="0" xfId="0" applyFill="1" applyAlignment="1">
      <alignment horizontal="right"/>
    </xf>
    <xf numFmtId="0" fontId="3" fillId="3" borderId="5" xfId="0" applyFont="1" applyFill="1" applyBorder="1"/>
    <xf numFmtId="2" fontId="3" fillId="3" borderId="4" xfId="0" applyNumberFormat="1" applyFont="1" applyFill="1" applyBorder="1"/>
    <xf numFmtId="0" fontId="0" fillId="2" borderId="0" xfId="0" applyFill="1" applyBorder="1"/>
    <xf numFmtId="0" fontId="6" fillId="2" borderId="0" xfId="1" applyFont="1" applyFill="1" applyBorder="1" applyAlignment="1" applyProtection="1">
      <alignment horizontal="left"/>
    </xf>
    <xf numFmtId="0" fontId="1" fillId="2" borderId="0" xfId="0" applyFont="1" applyFill="1" applyAlignment="1">
      <alignment horizontal="left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9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6" xfId="0" applyFill="1" applyBorder="1" applyAlignment="1">
      <alignment horizontal="left"/>
    </xf>
    <xf numFmtId="0" fontId="0" fillId="2" borderId="4" xfId="0" applyFill="1" applyBorder="1"/>
    <xf numFmtId="0" fontId="0" fillId="2" borderId="8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" xfId="0" applyFill="1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/>
    <xf numFmtId="2" fontId="0" fillId="3" borderId="18" xfId="0" applyNumberFormat="1" applyFill="1" applyBorder="1"/>
    <xf numFmtId="2" fontId="0" fillId="3" borderId="20" xfId="0" applyNumberFormat="1" applyFill="1" applyBorder="1"/>
    <xf numFmtId="2" fontId="0" fillId="2" borderId="20" xfId="0" applyNumberFormat="1" applyFill="1" applyBorder="1"/>
    <xf numFmtId="2" fontId="0" fillId="2" borderId="21" xfId="0" applyNumberFormat="1" applyFill="1" applyBorder="1"/>
    <xf numFmtId="0" fontId="0" fillId="2" borderId="22" xfId="0" applyFill="1" applyBorder="1"/>
    <xf numFmtId="0" fontId="0" fillId="2" borderId="23" xfId="0" applyFill="1" applyBorder="1" applyAlignment="1">
      <alignment horizontal="center"/>
    </xf>
    <xf numFmtId="0" fontId="0" fillId="2" borderId="24" xfId="0" applyFill="1" applyBorder="1"/>
    <xf numFmtId="2" fontId="0" fillId="3" borderId="10" xfId="0" applyNumberFormat="1" applyFill="1" applyBorder="1"/>
    <xf numFmtId="0" fontId="0" fillId="2" borderId="25" xfId="0" applyFill="1" applyBorder="1"/>
    <xf numFmtId="0" fontId="0" fillId="2" borderId="4" xfId="0" applyFill="1" applyBorder="1" applyAlignment="1">
      <alignment horizontal="left"/>
    </xf>
    <xf numFmtId="2" fontId="0" fillId="3" borderId="2" xfId="0" applyNumberFormat="1" applyFill="1" applyBorder="1"/>
    <xf numFmtId="2" fontId="0" fillId="2" borderId="26" xfId="0" applyNumberFormat="1" applyFill="1" applyBorder="1"/>
    <xf numFmtId="0" fontId="0" fillId="2" borderId="7" xfId="0" applyFill="1" applyBorder="1" applyAlignment="1">
      <alignment horizontal="left"/>
    </xf>
    <xf numFmtId="2" fontId="0" fillId="2" borderId="7" xfId="0" applyNumberFormat="1" applyFill="1" applyBorder="1"/>
    <xf numFmtId="2" fontId="0" fillId="2" borderId="27" xfId="0" applyNumberFormat="1" applyFill="1" applyBorder="1"/>
    <xf numFmtId="2" fontId="0" fillId="2" borderId="28" xfId="0" applyNumberFormat="1" applyFill="1" applyBorder="1"/>
    <xf numFmtId="2" fontId="0" fillId="2" borderId="8" xfId="0" applyNumberFormat="1" applyFill="1" applyBorder="1"/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left" wrapText="1"/>
    </xf>
    <xf numFmtId="0" fontId="0" fillId="2" borderId="9" xfId="0" applyFill="1" applyBorder="1" applyAlignment="1">
      <alignment wrapText="1"/>
    </xf>
    <xf numFmtId="0" fontId="0" fillId="2" borderId="11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C%20-%20DEA%20Lagan%20River%2022nd%20May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Rules"/>
      <sheetName val="Basic Input"/>
      <sheetName val="Verification of Boxes"/>
      <sheetName val="Overview Stage 1"/>
      <sheetName val="Stage 2"/>
      <sheetName val="Stage 3"/>
      <sheetName val="Stage 4"/>
      <sheetName val="Stage 5"/>
      <sheetName val="Stage 6"/>
      <sheetName val="Stage 7"/>
      <sheetName val="Stage 8"/>
      <sheetName val="Stage 9"/>
      <sheetName val="Stage 10"/>
      <sheetName val="Stage 11"/>
      <sheetName val="Stage 12"/>
      <sheetName val="Stage 13"/>
      <sheetName val="Stage 14"/>
      <sheetName val="Stage 15"/>
      <sheetName val="Stage 16"/>
      <sheetName val="Stage 17"/>
      <sheetName val="Stage 18"/>
      <sheetName val="Count Stats"/>
    </sheetNames>
    <sheetDataSet>
      <sheetData sheetId="0"/>
      <sheetData sheetId="1">
        <row r="2">
          <cell r="C2" t="str">
            <v>22nd May 2014</v>
          </cell>
        </row>
      </sheetData>
      <sheetData sheetId="2">
        <row r="1">
          <cell r="B1" t="str">
            <v>Armagh, Banbridge and Craigavon</v>
          </cell>
        </row>
        <row r="2">
          <cell r="L2">
            <v>16260</v>
          </cell>
        </row>
        <row r="3">
          <cell r="A3" t="str">
            <v>District Electoral Area of</v>
          </cell>
          <cell r="B3" t="str">
            <v>Lagan River</v>
          </cell>
          <cell r="G3">
            <v>5</v>
          </cell>
          <cell r="L3">
            <v>8473</v>
          </cell>
        </row>
        <row r="4">
          <cell r="G4">
            <v>1397</v>
          </cell>
        </row>
        <row r="5">
          <cell r="L5">
            <v>52.109471094710948</v>
          </cell>
        </row>
        <row r="10">
          <cell r="J10" t="str">
            <v>Baxter, Mark Thomas Richard</v>
          </cell>
          <cell r="K10" t="str">
            <v>DUP</v>
          </cell>
          <cell r="L10">
            <v>1341</v>
          </cell>
        </row>
        <row r="11">
          <cell r="J11" t="str">
            <v>Black, Carol</v>
          </cell>
          <cell r="K11" t="str">
            <v>ULSTER UNIONIST PARTY</v>
          </cell>
          <cell r="L11">
            <v>845</v>
          </cell>
        </row>
        <row r="12">
          <cell r="J12" t="str">
            <v>Downey, Keara Elizabeth</v>
          </cell>
          <cell r="K12" t="str">
            <v>SINN FÉIN</v>
          </cell>
          <cell r="L12">
            <v>272</v>
          </cell>
        </row>
        <row r="13">
          <cell r="J13" t="str">
            <v>Gamble, Hazel</v>
          </cell>
          <cell r="K13" t="str">
            <v>DUP</v>
          </cell>
          <cell r="L13">
            <v>804</v>
          </cell>
        </row>
        <row r="14">
          <cell r="J14" t="str">
            <v>Hamilton, Harry</v>
          </cell>
          <cell r="K14" t="str">
            <v>ALLIANCE PARTY</v>
          </cell>
          <cell r="L14">
            <v>522</v>
          </cell>
        </row>
        <row r="15">
          <cell r="J15" t="str">
            <v>Hutchinson, Neville</v>
          </cell>
          <cell r="K15" t="str">
            <v>NI21</v>
          </cell>
          <cell r="L15">
            <v>287</v>
          </cell>
        </row>
        <row r="16">
          <cell r="J16" t="str">
            <v>Litter, Maureen</v>
          </cell>
          <cell r="K16" t="str">
            <v>SDLP</v>
          </cell>
          <cell r="L16">
            <v>316</v>
          </cell>
        </row>
        <row r="17">
          <cell r="J17" t="str">
            <v>McCammond, Frazer Carson</v>
          </cell>
          <cell r="K17" t="str">
            <v>DEMOCRACY FIRST</v>
          </cell>
          <cell r="L17">
            <v>173</v>
          </cell>
        </row>
        <row r="18">
          <cell r="J18" t="str">
            <v>Mercer, Olive</v>
          </cell>
          <cell r="K18" t="str">
            <v>ULSTER UNIONIST PARTY</v>
          </cell>
          <cell r="L18">
            <v>764</v>
          </cell>
        </row>
        <row r="19">
          <cell r="J19" t="str">
            <v>Morrison, Samuel</v>
          </cell>
          <cell r="K19" t="str">
            <v>TUV</v>
          </cell>
          <cell r="L19">
            <v>766</v>
          </cell>
        </row>
        <row r="20">
          <cell r="J20" t="str">
            <v>Rankin, Paul David</v>
          </cell>
          <cell r="K20" t="str">
            <v>DUP</v>
          </cell>
          <cell r="L20">
            <v>1268</v>
          </cell>
        </row>
        <row r="21">
          <cell r="J21" t="str">
            <v>Woods, Marc</v>
          </cell>
          <cell r="K21" t="str">
            <v>ULSTER UNIONIST PARTY</v>
          </cell>
          <cell r="L21">
            <v>1023</v>
          </cell>
        </row>
        <row r="33">
          <cell r="L33">
            <v>92</v>
          </cell>
        </row>
      </sheetData>
      <sheetData sheetId="3"/>
      <sheetData sheetId="4">
        <row r="7">
          <cell r="F7" t="str">
            <v>Exclude</v>
          </cell>
        </row>
        <row r="8">
          <cell r="F8" t="str">
            <v>McCammond, Frazer Carson</v>
          </cell>
        </row>
        <row r="11">
          <cell r="F11">
            <v>11</v>
          </cell>
          <cell r="G11">
            <v>1352</v>
          </cell>
        </row>
        <row r="12">
          <cell r="F12">
            <v>22</v>
          </cell>
          <cell r="G12">
            <v>867</v>
          </cell>
        </row>
        <row r="13">
          <cell r="F13">
            <v>1</v>
          </cell>
          <cell r="G13">
            <v>273</v>
          </cell>
        </row>
        <row r="14">
          <cell r="F14">
            <v>15</v>
          </cell>
          <cell r="G14">
            <v>819</v>
          </cell>
        </row>
        <row r="15">
          <cell r="F15">
            <v>24</v>
          </cell>
          <cell r="G15">
            <v>546</v>
          </cell>
        </row>
        <row r="16">
          <cell r="F16">
            <v>15</v>
          </cell>
          <cell r="G16">
            <v>302</v>
          </cell>
        </row>
        <row r="17">
          <cell r="F17">
            <v>5</v>
          </cell>
          <cell r="G17">
            <v>321</v>
          </cell>
        </row>
        <row r="18">
          <cell r="F18">
            <v>-173</v>
          </cell>
          <cell r="G18">
            <v>0</v>
          </cell>
        </row>
        <row r="19">
          <cell r="F19">
            <v>11</v>
          </cell>
          <cell r="G19">
            <v>775</v>
          </cell>
        </row>
        <row r="20">
          <cell r="F20">
            <v>11</v>
          </cell>
          <cell r="G20">
            <v>777</v>
          </cell>
        </row>
        <row r="21">
          <cell r="F21">
            <v>40</v>
          </cell>
          <cell r="G21">
            <v>1308</v>
          </cell>
        </row>
        <row r="22">
          <cell r="F22">
            <v>9</v>
          </cell>
          <cell r="G22">
            <v>1032</v>
          </cell>
        </row>
        <row r="31">
          <cell r="F31">
            <v>9</v>
          </cell>
          <cell r="G31">
            <v>9</v>
          </cell>
        </row>
        <row r="32">
          <cell r="G32">
            <v>8381</v>
          </cell>
        </row>
      </sheetData>
      <sheetData sheetId="5">
        <row r="7">
          <cell r="H7" t="str">
            <v>Exclude</v>
          </cell>
        </row>
        <row r="8">
          <cell r="H8" t="str">
            <v>Downey, Keara Elizabeth</v>
          </cell>
        </row>
        <row r="11">
          <cell r="H11">
            <v>1</v>
          </cell>
          <cell r="I11">
            <v>1353</v>
          </cell>
        </row>
        <row r="12">
          <cell r="H12">
            <v>4</v>
          </cell>
          <cell r="I12">
            <v>871</v>
          </cell>
        </row>
        <row r="13">
          <cell r="H13">
            <v>-273</v>
          </cell>
          <cell r="I13">
            <v>0</v>
          </cell>
        </row>
        <row r="14">
          <cell r="H14">
            <v>1</v>
          </cell>
          <cell r="I14">
            <v>820</v>
          </cell>
        </row>
        <row r="15">
          <cell r="H15">
            <v>24</v>
          </cell>
          <cell r="I15">
            <v>570</v>
          </cell>
        </row>
        <row r="16">
          <cell r="H16">
            <v>12</v>
          </cell>
          <cell r="I16">
            <v>314</v>
          </cell>
        </row>
        <row r="17">
          <cell r="H17">
            <v>206</v>
          </cell>
          <cell r="I17">
            <v>527</v>
          </cell>
        </row>
        <row r="18">
          <cell r="H18">
            <v>0</v>
          </cell>
          <cell r="I18">
            <v>0</v>
          </cell>
        </row>
        <row r="19">
          <cell r="H19">
            <v>1</v>
          </cell>
          <cell r="I19">
            <v>776</v>
          </cell>
        </row>
        <row r="20">
          <cell r="H20">
            <v>1</v>
          </cell>
          <cell r="I20">
            <v>778</v>
          </cell>
        </row>
        <row r="21">
          <cell r="H21">
            <v>3</v>
          </cell>
          <cell r="I21">
            <v>1311</v>
          </cell>
        </row>
        <row r="22">
          <cell r="H22">
            <v>0</v>
          </cell>
          <cell r="I22">
            <v>1032</v>
          </cell>
        </row>
        <row r="31">
          <cell r="H31">
            <v>20</v>
          </cell>
          <cell r="I31">
            <v>29</v>
          </cell>
        </row>
        <row r="32">
          <cell r="I32">
            <v>8381</v>
          </cell>
        </row>
      </sheetData>
      <sheetData sheetId="6">
        <row r="7">
          <cell r="J7" t="str">
            <v>Exclude</v>
          </cell>
        </row>
        <row r="8">
          <cell r="J8" t="str">
            <v>Hutchinson, Neville</v>
          </cell>
        </row>
        <row r="11">
          <cell r="J11">
            <v>16</v>
          </cell>
          <cell r="K11">
            <v>1369</v>
          </cell>
        </row>
        <row r="12">
          <cell r="J12">
            <v>33</v>
          </cell>
          <cell r="K12">
            <v>904</v>
          </cell>
        </row>
        <row r="13">
          <cell r="J13">
            <v>0</v>
          </cell>
          <cell r="K13">
            <v>0</v>
          </cell>
        </row>
        <row r="14">
          <cell r="J14">
            <v>12</v>
          </cell>
          <cell r="K14">
            <v>832</v>
          </cell>
        </row>
        <row r="15">
          <cell r="J15">
            <v>145</v>
          </cell>
          <cell r="K15">
            <v>715</v>
          </cell>
        </row>
        <row r="16">
          <cell r="J16">
            <v>-314</v>
          </cell>
          <cell r="K16">
            <v>0</v>
          </cell>
        </row>
        <row r="17">
          <cell r="J17">
            <v>26</v>
          </cell>
          <cell r="K17">
            <v>553</v>
          </cell>
        </row>
        <row r="18">
          <cell r="J18">
            <v>0</v>
          </cell>
          <cell r="K18">
            <v>0</v>
          </cell>
        </row>
        <row r="19">
          <cell r="J19">
            <v>19</v>
          </cell>
          <cell r="K19">
            <v>795</v>
          </cell>
        </row>
        <row r="20">
          <cell r="J20">
            <v>11</v>
          </cell>
          <cell r="K20">
            <v>789</v>
          </cell>
        </row>
        <row r="21">
          <cell r="J21">
            <v>11</v>
          </cell>
          <cell r="K21">
            <v>1322</v>
          </cell>
        </row>
        <row r="22">
          <cell r="J22">
            <v>22</v>
          </cell>
          <cell r="K22">
            <v>1054</v>
          </cell>
        </row>
        <row r="31">
          <cell r="J31">
            <v>19</v>
          </cell>
          <cell r="K31">
            <v>48</v>
          </cell>
        </row>
        <row r="32">
          <cell r="K32">
            <v>8381</v>
          </cell>
        </row>
      </sheetData>
      <sheetData sheetId="7">
        <row r="7">
          <cell r="L7" t="str">
            <v>Exclude</v>
          </cell>
        </row>
        <row r="8">
          <cell r="L8" t="str">
            <v>Litter, Maureen</v>
          </cell>
        </row>
        <row r="11">
          <cell r="L11">
            <v>4</v>
          </cell>
          <cell r="M11">
            <v>1373</v>
          </cell>
        </row>
        <row r="12">
          <cell r="L12">
            <v>15</v>
          </cell>
          <cell r="M12">
            <v>919</v>
          </cell>
        </row>
        <row r="13">
          <cell r="L13">
            <v>0</v>
          </cell>
          <cell r="M13">
            <v>0</v>
          </cell>
        </row>
        <row r="14">
          <cell r="L14">
            <v>4</v>
          </cell>
          <cell r="M14">
            <v>836</v>
          </cell>
        </row>
        <row r="15">
          <cell r="L15">
            <v>319</v>
          </cell>
          <cell r="M15">
            <v>1034</v>
          </cell>
        </row>
        <row r="16">
          <cell r="L16">
            <v>0</v>
          </cell>
          <cell r="M16">
            <v>0</v>
          </cell>
        </row>
        <row r="17">
          <cell r="L17">
            <v>-553</v>
          </cell>
          <cell r="M17">
            <v>0</v>
          </cell>
        </row>
        <row r="18">
          <cell r="L18">
            <v>0</v>
          </cell>
          <cell r="M18">
            <v>0</v>
          </cell>
        </row>
        <row r="19">
          <cell r="L19">
            <v>16</v>
          </cell>
          <cell r="M19">
            <v>811</v>
          </cell>
        </row>
        <row r="20">
          <cell r="L20">
            <v>3</v>
          </cell>
          <cell r="M20">
            <v>792</v>
          </cell>
        </row>
        <row r="21">
          <cell r="L21">
            <v>13</v>
          </cell>
          <cell r="M21">
            <v>1335</v>
          </cell>
        </row>
        <row r="22">
          <cell r="L22">
            <v>5</v>
          </cell>
          <cell r="M22">
            <v>1059</v>
          </cell>
        </row>
        <row r="31">
          <cell r="L31">
            <v>174</v>
          </cell>
          <cell r="M31">
            <v>222</v>
          </cell>
        </row>
        <row r="32">
          <cell r="M32">
            <v>8381</v>
          </cell>
        </row>
      </sheetData>
      <sheetData sheetId="8">
        <row r="7">
          <cell r="N7" t="str">
            <v>Exclude</v>
          </cell>
        </row>
        <row r="8">
          <cell r="N8" t="str">
            <v>Morrison, Samuel</v>
          </cell>
        </row>
        <row r="11">
          <cell r="N11">
            <v>111</v>
          </cell>
          <cell r="O11">
            <v>1484</v>
          </cell>
        </row>
        <row r="12">
          <cell r="N12">
            <v>104</v>
          </cell>
          <cell r="O12">
            <v>1023</v>
          </cell>
        </row>
        <row r="13">
          <cell r="N13">
            <v>0</v>
          </cell>
          <cell r="O13">
            <v>0</v>
          </cell>
        </row>
        <row r="14">
          <cell r="N14">
            <v>79</v>
          </cell>
          <cell r="O14">
            <v>915</v>
          </cell>
        </row>
        <row r="15">
          <cell r="N15">
            <v>19</v>
          </cell>
          <cell r="O15">
            <v>1053</v>
          </cell>
        </row>
        <row r="16">
          <cell r="N16">
            <v>0</v>
          </cell>
          <cell r="O16">
            <v>0</v>
          </cell>
        </row>
        <row r="17">
          <cell r="N17">
            <v>0</v>
          </cell>
          <cell r="O17">
            <v>0</v>
          </cell>
        </row>
        <row r="18">
          <cell r="N18">
            <v>0</v>
          </cell>
          <cell r="O18">
            <v>0</v>
          </cell>
        </row>
        <row r="19">
          <cell r="N19">
            <v>98</v>
          </cell>
          <cell r="O19">
            <v>909</v>
          </cell>
        </row>
        <row r="20">
          <cell r="N20">
            <v>-792</v>
          </cell>
          <cell r="O20">
            <v>0</v>
          </cell>
        </row>
        <row r="21">
          <cell r="N21">
            <v>149</v>
          </cell>
          <cell r="O21">
            <v>1484</v>
          </cell>
        </row>
        <row r="22">
          <cell r="N22">
            <v>170</v>
          </cell>
          <cell r="O22">
            <v>1229</v>
          </cell>
        </row>
        <row r="31">
          <cell r="N31">
            <v>62</v>
          </cell>
          <cell r="O31">
            <v>284</v>
          </cell>
        </row>
        <row r="32">
          <cell r="O32">
            <v>8381</v>
          </cell>
        </row>
      </sheetData>
      <sheetData sheetId="9">
        <row r="7">
          <cell r="P7" t="str">
            <v>Transfer</v>
          </cell>
        </row>
        <row r="8">
          <cell r="P8" t="str">
            <v>Baxter, Mark Thomas Richard</v>
          </cell>
        </row>
        <row r="11">
          <cell r="A11" t="str">
            <v>Elected</v>
          </cell>
          <cell r="P11">
            <v>-87</v>
          </cell>
          <cell r="Q11">
            <v>1397</v>
          </cell>
        </row>
        <row r="12">
          <cell r="P12">
            <v>12.6</v>
          </cell>
          <cell r="Q12">
            <v>1035.5999999999999</v>
          </cell>
        </row>
        <row r="13">
          <cell r="A13" t="str">
            <v>Excluded</v>
          </cell>
          <cell r="P13">
            <v>0</v>
          </cell>
          <cell r="Q13">
            <v>0</v>
          </cell>
        </row>
        <row r="14">
          <cell r="P14">
            <v>65.52</v>
          </cell>
          <cell r="Q14">
            <v>980.52</v>
          </cell>
        </row>
        <row r="15">
          <cell r="P15">
            <v>0.84</v>
          </cell>
          <cell r="Q15">
            <v>1053.8399999999999</v>
          </cell>
        </row>
        <row r="16">
          <cell r="A16" t="str">
            <v>Excluded</v>
          </cell>
          <cell r="P16">
            <v>0</v>
          </cell>
          <cell r="Q16">
            <v>0</v>
          </cell>
        </row>
        <row r="17">
          <cell r="A17" t="str">
            <v>Excluded</v>
          </cell>
          <cell r="P17">
            <v>0</v>
          </cell>
          <cell r="Q17">
            <v>0</v>
          </cell>
        </row>
        <row r="18">
          <cell r="A18" t="str">
            <v>Excluded</v>
          </cell>
          <cell r="P18">
            <v>0</v>
          </cell>
          <cell r="Q18">
            <v>0</v>
          </cell>
        </row>
        <row r="19">
          <cell r="P19">
            <v>0.84</v>
          </cell>
          <cell r="Q19">
            <v>909.84</v>
          </cell>
        </row>
        <row r="20">
          <cell r="A20" t="str">
            <v>Excluded</v>
          </cell>
          <cell r="P20">
            <v>0</v>
          </cell>
          <cell r="Q20">
            <v>0</v>
          </cell>
        </row>
        <row r="21">
          <cell r="A21" t="str">
            <v>Elected</v>
          </cell>
          <cell r="P21">
            <v>0</v>
          </cell>
          <cell r="Q21">
            <v>1484</v>
          </cell>
        </row>
        <row r="22">
          <cell r="P22">
            <v>6.72</v>
          </cell>
          <cell r="Q22">
            <v>1235.72</v>
          </cell>
        </row>
        <row r="31">
          <cell r="P31">
            <v>0.48000000000000398</v>
          </cell>
          <cell r="Q31">
            <v>284.48</v>
          </cell>
        </row>
        <row r="32">
          <cell r="Q32">
            <v>8381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6"/>
  <sheetViews>
    <sheetView tabSelected="1" workbookViewId="0">
      <selection activeCell="C4" sqref="C4"/>
    </sheetView>
  </sheetViews>
  <sheetFormatPr defaultRowHeight="15" x14ac:dyDescent="0.25"/>
  <cols>
    <col min="3" max="3" width="27" bestFit="1" customWidth="1"/>
    <col min="5" max="5" width="14" bestFit="1" customWidth="1"/>
    <col min="7" max="7" width="7.5703125" bestFit="1" customWidth="1"/>
  </cols>
  <sheetData>
    <row r="1" spans="1:21" ht="18" x14ac:dyDescent="0.25">
      <c r="A1" s="1" t="str">
        <f>'[1]Verification of Boxes'!B1</f>
        <v>Armagh, Banbridge and Craigavon</v>
      </c>
      <c r="B1" s="2"/>
      <c r="C1" s="2"/>
      <c r="D1" s="2"/>
      <c r="E1" s="2"/>
      <c r="F1" s="3" t="s">
        <v>28</v>
      </c>
      <c r="G1" s="2"/>
      <c r="H1" s="2"/>
      <c r="I1" s="2"/>
      <c r="J1" s="4" t="s">
        <v>1</v>
      </c>
      <c r="K1" s="5" t="str">
        <f>'[1]Basic Input'!C2</f>
        <v>22nd May 2014</v>
      </c>
      <c r="L1" s="5"/>
      <c r="M1" s="2"/>
      <c r="N1" s="2"/>
      <c r="O1" s="6"/>
      <c r="P1" s="6"/>
      <c r="Q1" s="6"/>
      <c r="R1" s="6"/>
      <c r="S1" s="6"/>
      <c r="T1" s="2"/>
      <c r="U1" s="2"/>
    </row>
    <row r="2" spans="1:21" ht="18.75" thickBot="1" x14ac:dyDescent="0.3">
      <c r="A2" s="3" t="str">
        <f>'[1]Verification of Boxes'!A3</f>
        <v>District Electoral Area of</v>
      </c>
      <c r="B2" s="2"/>
      <c r="C2" s="2"/>
      <c r="D2" s="3" t="str">
        <f>'[1]Verification of Boxes'!B3</f>
        <v>Lagan River</v>
      </c>
      <c r="E2" s="2"/>
      <c r="F2" s="2"/>
      <c r="G2" s="2"/>
      <c r="H2" s="2"/>
      <c r="I2" s="2"/>
      <c r="J2" s="2"/>
      <c r="K2" s="2"/>
      <c r="L2" s="2"/>
      <c r="M2" s="2"/>
      <c r="N2" s="2"/>
      <c r="O2" s="7"/>
      <c r="P2" s="7"/>
      <c r="Q2" s="7"/>
      <c r="R2" s="7"/>
      <c r="S2" s="7"/>
      <c r="T2" s="2"/>
      <c r="U2" s="2"/>
    </row>
    <row r="3" spans="1:21" ht="15.75" thickBot="1" x14ac:dyDescent="0.3">
      <c r="A3" s="2"/>
      <c r="B3" s="2"/>
      <c r="C3" s="8" t="s">
        <v>2</v>
      </c>
      <c r="D3" s="9">
        <f>'[1]Verification of Boxes'!L2</f>
        <v>16260</v>
      </c>
      <c r="E3" s="10" t="s">
        <v>3</v>
      </c>
      <c r="F3" s="11"/>
      <c r="G3" s="12">
        <f>'[1]Verification of Boxes'!G3</f>
        <v>5</v>
      </c>
      <c r="H3" s="10" t="s">
        <v>4</v>
      </c>
      <c r="I3" s="11"/>
      <c r="J3" s="12">
        <f>'[1]Verification of Boxes'!L33</f>
        <v>92</v>
      </c>
      <c r="K3" s="2"/>
      <c r="L3" s="8" t="s">
        <v>5</v>
      </c>
      <c r="M3" s="12">
        <f>'[1]Verification of Boxes'!G4</f>
        <v>1397</v>
      </c>
      <c r="N3" s="2"/>
      <c r="O3" s="13"/>
      <c r="P3" s="13"/>
      <c r="Q3" s="13"/>
      <c r="R3" s="13"/>
      <c r="S3" s="13"/>
      <c r="T3" s="2"/>
      <c r="U3" s="2"/>
    </row>
    <row r="4" spans="1:21" ht="18.75" thickBot="1" x14ac:dyDescent="0.3">
      <c r="A4" s="3"/>
      <c r="B4" s="2"/>
      <c r="C4" s="8" t="s">
        <v>6</v>
      </c>
      <c r="D4" s="12">
        <f>'[1]Verification of Boxes'!L3</f>
        <v>8473</v>
      </c>
      <c r="E4" s="14" t="s">
        <v>7</v>
      </c>
      <c r="F4" s="11"/>
      <c r="G4" s="15">
        <f>D4-J3</f>
        <v>8381</v>
      </c>
      <c r="H4" s="10" t="s">
        <v>8</v>
      </c>
      <c r="I4" s="11"/>
      <c r="J4" s="16">
        <f>'[1]Verification of Boxes'!L5</f>
        <v>52.109471094710948</v>
      </c>
      <c r="K4" s="2"/>
      <c r="L4" s="2"/>
      <c r="M4" s="17"/>
      <c r="N4" s="2"/>
      <c r="O4" s="7"/>
      <c r="P4" s="7"/>
      <c r="Q4" s="7"/>
      <c r="R4" s="7"/>
      <c r="S4" s="7"/>
      <c r="T4" s="2"/>
      <c r="U4" s="2"/>
    </row>
    <row r="5" spans="1:21" ht="18.75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7"/>
      <c r="N5" s="2"/>
      <c r="O5" s="18"/>
      <c r="P5" s="18"/>
      <c r="Q5" s="18"/>
      <c r="R5" s="19"/>
      <c r="S5" s="6"/>
      <c r="T5" s="2"/>
      <c r="U5" s="2"/>
    </row>
    <row r="6" spans="1:21" ht="18.75" thickBot="1" x14ac:dyDescent="0.3">
      <c r="A6" s="3"/>
      <c r="B6" s="2"/>
      <c r="C6" s="2"/>
      <c r="D6" s="2"/>
      <c r="E6" s="20" t="s">
        <v>9</v>
      </c>
      <c r="F6" s="21" t="s">
        <v>10</v>
      </c>
      <c r="G6" s="22"/>
      <c r="H6" s="21" t="s">
        <v>11</v>
      </c>
      <c r="I6" s="22"/>
      <c r="J6" s="21" t="s">
        <v>12</v>
      </c>
      <c r="K6" s="22"/>
      <c r="L6" s="21" t="s">
        <v>13</v>
      </c>
      <c r="M6" s="22"/>
      <c r="N6" s="21" t="s">
        <v>14</v>
      </c>
      <c r="O6" s="22"/>
      <c r="P6" s="21" t="s">
        <v>15</v>
      </c>
      <c r="Q6" s="22"/>
      <c r="R6" s="21" t="s">
        <v>0</v>
      </c>
      <c r="S6" s="22"/>
      <c r="T6" s="21" t="s">
        <v>29</v>
      </c>
      <c r="U6" s="22"/>
    </row>
    <row r="7" spans="1:21" ht="15.75" thickBot="1" x14ac:dyDescent="0.3">
      <c r="A7" s="2"/>
      <c r="B7" s="2"/>
      <c r="C7" s="2"/>
      <c r="D7" s="23"/>
      <c r="E7" s="24"/>
      <c r="F7" s="21" t="str">
        <f>'[1]Stage 2'!F7:G7</f>
        <v>Exclude</v>
      </c>
      <c r="G7" s="22"/>
      <c r="H7" s="21" t="str">
        <f>'[1]Stage 3'!H7:I7</f>
        <v>Exclude</v>
      </c>
      <c r="I7" s="22"/>
      <c r="J7" s="21" t="str">
        <f>'[1]Stage 4'!J7:K7</f>
        <v>Exclude</v>
      </c>
      <c r="K7" s="22"/>
      <c r="L7" s="21" t="str">
        <f>'[1]Stage 5'!L7:M7</f>
        <v>Exclude</v>
      </c>
      <c r="M7" s="22"/>
      <c r="N7" s="21" t="str">
        <f>'[1]Stage 6'!N7:O7</f>
        <v>Exclude</v>
      </c>
      <c r="O7" s="22"/>
      <c r="P7" s="21" t="str">
        <f>'[1]Stage 7'!P7:Q7</f>
        <v>Transfer</v>
      </c>
      <c r="Q7" s="22"/>
      <c r="R7" s="21" t="s">
        <v>26</v>
      </c>
      <c r="S7" s="22"/>
      <c r="T7" s="21" t="s">
        <v>30</v>
      </c>
      <c r="U7" s="22"/>
    </row>
    <row r="8" spans="1:21" s="60" customFormat="1" ht="28.5" customHeight="1" thickBot="1" x14ac:dyDescent="0.3">
      <c r="A8" s="55"/>
      <c r="B8" s="55"/>
      <c r="C8" s="55"/>
      <c r="D8" s="56"/>
      <c r="E8" s="57"/>
      <c r="F8" s="53" t="str">
        <f>'[1]Stage 2'!F8:G8</f>
        <v>McCammond, Frazer Carson</v>
      </c>
      <c r="G8" s="54"/>
      <c r="H8" s="58" t="str">
        <f>'[1]Stage 3'!H8:I8</f>
        <v>Downey, Keara Elizabeth</v>
      </c>
      <c r="I8" s="59"/>
      <c r="J8" s="58" t="str">
        <f>'[1]Stage 4'!J8:K8</f>
        <v>Hutchinson, Neville</v>
      </c>
      <c r="K8" s="59"/>
      <c r="L8" s="58" t="str">
        <f>'[1]Stage 5'!L8:M8</f>
        <v>Litter, Maureen</v>
      </c>
      <c r="M8" s="59"/>
      <c r="N8" s="58" t="str">
        <f>'[1]Stage 6'!N8:O8</f>
        <v>Morrison, Samuel</v>
      </c>
      <c r="O8" s="59"/>
      <c r="P8" s="58" t="str">
        <f>'[1]Stage 7'!P8:Q8</f>
        <v>Baxter, Mark Thomas Richard</v>
      </c>
      <c r="Q8" s="59"/>
      <c r="R8" s="53" t="s">
        <v>27</v>
      </c>
      <c r="S8" s="54"/>
      <c r="T8" s="53" t="s">
        <v>31</v>
      </c>
      <c r="U8" s="54"/>
    </row>
    <row r="9" spans="1:21" ht="15.75" thickBot="1" x14ac:dyDescent="0.3">
      <c r="A9" s="2"/>
      <c r="B9" s="2"/>
      <c r="C9" s="2"/>
      <c r="D9" s="23"/>
      <c r="E9" s="25"/>
      <c r="F9" s="21" t="s">
        <v>16</v>
      </c>
      <c r="G9" s="22"/>
      <c r="H9" s="21" t="s">
        <v>16</v>
      </c>
      <c r="I9" s="22"/>
      <c r="J9" s="21" t="s">
        <v>16</v>
      </c>
      <c r="K9" s="22"/>
      <c r="L9" s="21" t="s">
        <v>16</v>
      </c>
      <c r="M9" s="22"/>
      <c r="N9" s="21" t="s">
        <v>16</v>
      </c>
      <c r="O9" s="22"/>
      <c r="P9" s="21" t="s">
        <v>16</v>
      </c>
      <c r="Q9" s="22"/>
      <c r="R9" s="21" t="s">
        <v>16</v>
      </c>
      <c r="S9" s="22"/>
      <c r="T9" s="21" t="s">
        <v>16</v>
      </c>
      <c r="U9" s="22"/>
    </row>
    <row r="10" spans="1:21" ht="15.75" thickBot="1" x14ac:dyDescent="0.3">
      <c r="A10" s="26" t="s">
        <v>17</v>
      </c>
      <c r="B10" s="27" t="s">
        <v>18</v>
      </c>
      <c r="C10" s="28" t="s">
        <v>19</v>
      </c>
      <c r="D10" s="29" t="s">
        <v>20</v>
      </c>
      <c r="E10" s="30" t="s">
        <v>21</v>
      </c>
      <c r="F10" s="61"/>
      <c r="G10" s="31" t="s">
        <v>22</v>
      </c>
      <c r="H10" s="61"/>
      <c r="I10" s="32" t="s">
        <v>22</v>
      </c>
      <c r="J10" s="61"/>
      <c r="K10" s="32" t="s">
        <v>22</v>
      </c>
      <c r="L10" s="61"/>
      <c r="M10" s="32" t="s">
        <v>22</v>
      </c>
      <c r="N10" s="61"/>
      <c r="O10" s="32" t="s">
        <v>22</v>
      </c>
      <c r="P10" s="61"/>
      <c r="Q10" s="32" t="s">
        <v>22</v>
      </c>
      <c r="R10" s="61"/>
      <c r="S10" s="32" t="s">
        <v>22</v>
      </c>
      <c r="T10" s="61"/>
      <c r="U10" s="32" t="s">
        <v>22</v>
      </c>
    </row>
    <row r="11" spans="1:21" ht="15.75" thickBot="1" x14ac:dyDescent="0.3">
      <c r="A11" s="33" t="str">
        <f>IF('[1]Stage 7'!A11&lt;&gt;0,'[1]Stage 7'!A11,IF(S11&gt;=$M$3,"Elected",IF(BP8&lt;&gt;0,"Excluded",0)))</f>
        <v>Elected</v>
      </c>
      <c r="B11" s="34">
        <v>1</v>
      </c>
      <c r="C11" s="35" t="str">
        <f>'[1]Verification of Boxes'!J10</f>
        <v>Baxter, Mark Thomas Richard</v>
      </c>
      <c r="D11" s="33" t="str">
        <f>'[1]Verification of Boxes'!K10</f>
        <v>DUP</v>
      </c>
      <c r="E11" s="36">
        <f>'[1]Verification of Boxes'!L10</f>
        <v>1341</v>
      </c>
      <c r="F11" s="37">
        <f>'[1]Stage 2'!F11</f>
        <v>11</v>
      </c>
      <c r="G11" s="38">
        <f>'[1]Stage 2'!G11</f>
        <v>1352</v>
      </c>
      <c r="H11" s="37">
        <f>'[1]Stage 3'!H11</f>
        <v>1</v>
      </c>
      <c r="I11" s="38">
        <f>'[1]Stage 3'!I11</f>
        <v>1353</v>
      </c>
      <c r="J11" s="37">
        <f>'[1]Stage 4'!J11</f>
        <v>16</v>
      </c>
      <c r="K11" s="38">
        <f>'[1]Stage 4'!K11</f>
        <v>1369</v>
      </c>
      <c r="L11" s="37">
        <f>'[1]Stage 5'!L11</f>
        <v>4</v>
      </c>
      <c r="M11" s="38">
        <f>'[1]Stage 5'!M11</f>
        <v>1373</v>
      </c>
      <c r="N11" s="37">
        <f>'[1]Stage 6'!N11</f>
        <v>111</v>
      </c>
      <c r="O11" s="38">
        <f>'[1]Stage 6'!O11</f>
        <v>1484</v>
      </c>
      <c r="P11" s="37">
        <f>'[1]Stage 7'!P11</f>
        <v>-87</v>
      </c>
      <c r="Q11" s="38">
        <f>'[1]Stage 7'!Q11</f>
        <v>1397</v>
      </c>
      <c r="R11" s="37">
        <v>0</v>
      </c>
      <c r="S11" s="39">
        <f t="shared" ref="S11:S25" si="0">IF(R$8=0,0,Q11+R11)</f>
        <v>1397</v>
      </c>
      <c r="T11" s="37">
        <v>0</v>
      </c>
      <c r="U11" s="39">
        <v>1397</v>
      </c>
    </row>
    <row r="12" spans="1:21" ht="15.75" thickBot="1" x14ac:dyDescent="0.3">
      <c r="A12" s="40" t="s">
        <v>17</v>
      </c>
      <c r="B12" s="41">
        <v>2</v>
      </c>
      <c r="C12" s="42" t="str">
        <f>'[1]Verification of Boxes'!J11</f>
        <v>Black, Carol</v>
      </c>
      <c r="D12" s="40" t="str">
        <f>'[1]Verification of Boxes'!K11</f>
        <v>ULSTER UNIONIST PARTY</v>
      </c>
      <c r="E12" s="43">
        <f>'[1]Verification of Boxes'!L11</f>
        <v>845</v>
      </c>
      <c r="F12" s="37">
        <f>'[1]Stage 2'!F12</f>
        <v>22</v>
      </c>
      <c r="G12" s="38">
        <f>'[1]Stage 2'!G12</f>
        <v>867</v>
      </c>
      <c r="H12" s="37">
        <f>'[1]Stage 3'!H12</f>
        <v>4</v>
      </c>
      <c r="I12" s="38">
        <f>'[1]Stage 3'!I12</f>
        <v>871</v>
      </c>
      <c r="J12" s="37">
        <f>'[1]Stage 4'!J12</f>
        <v>33</v>
      </c>
      <c r="K12" s="38">
        <f>'[1]Stage 4'!K12</f>
        <v>904</v>
      </c>
      <c r="L12" s="37">
        <f>'[1]Stage 5'!L12</f>
        <v>15</v>
      </c>
      <c r="M12" s="38">
        <f>'[1]Stage 5'!M12</f>
        <v>919</v>
      </c>
      <c r="N12" s="37">
        <f>'[1]Stage 6'!N12</f>
        <v>104</v>
      </c>
      <c r="O12" s="38">
        <f>'[1]Stage 6'!O12</f>
        <v>1023</v>
      </c>
      <c r="P12" s="37">
        <f>'[1]Stage 7'!P12</f>
        <v>12.6</v>
      </c>
      <c r="Q12" s="38">
        <f>'[1]Stage 7'!Q12</f>
        <v>1035.5999999999999</v>
      </c>
      <c r="R12" s="37">
        <v>14.08</v>
      </c>
      <c r="S12" s="39">
        <f t="shared" si="0"/>
        <v>1049.6799999999998</v>
      </c>
      <c r="T12" s="37">
        <v>401</v>
      </c>
      <c r="U12" s="39">
        <v>1450.68</v>
      </c>
    </row>
    <row r="13" spans="1:21" ht="15.75" thickBot="1" x14ac:dyDescent="0.3">
      <c r="A13" s="40" t="str">
        <f>IF('[1]Stage 7'!A13&lt;&gt;0,'[1]Stage 7'!A13,IF(S13&gt;=$M$3,"Elected",IF(BP10&lt;&gt;0,"Excluded",0)))</f>
        <v>Excluded</v>
      </c>
      <c r="B13" s="41">
        <v>3</v>
      </c>
      <c r="C13" s="42" t="str">
        <f>'[1]Verification of Boxes'!J12</f>
        <v>Downey, Keara Elizabeth</v>
      </c>
      <c r="D13" s="40" t="str">
        <f>'[1]Verification of Boxes'!K12</f>
        <v>SINN FÉIN</v>
      </c>
      <c r="E13" s="43">
        <f>'[1]Verification of Boxes'!L12</f>
        <v>272</v>
      </c>
      <c r="F13" s="37">
        <f>'[1]Stage 2'!F13</f>
        <v>1</v>
      </c>
      <c r="G13" s="38">
        <f>'[1]Stage 2'!G13</f>
        <v>273</v>
      </c>
      <c r="H13" s="37">
        <f>'[1]Stage 3'!H13</f>
        <v>-273</v>
      </c>
      <c r="I13" s="38">
        <f>'[1]Stage 3'!I13</f>
        <v>0</v>
      </c>
      <c r="J13" s="37">
        <f>'[1]Stage 4'!J13</f>
        <v>0</v>
      </c>
      <c r="K13" s="38">
        <f>'[1]Stage 4'!K13</f>
        <v>0</v>
      </c>
      <c r="L13" s="37">
        <f>'[1]Stage 5'!L13</f>
        <v>0</v>
      </c>
      <c r="M13" s="38">
        <f>'[1]Stage 5'!M13</f>
        <v>0</v>
      </c>
      <c r="N13" s="37">
        <f>'[1]Stage 6'!N13</f>
        <v>0</v>
      </c>
      <c r="O13" s="38">
        <f>'[1]Stage 6'!O13</f>
        <v>0</v>
      </c>
      <c r="P13" s="37">
        <f>'[1]Stage 7'!P13</f>
        <v>0</v>
      </c>
      <c r="Q13" s="38">
        <f>'[1]Stage 7'!Q13</f>
        <v>0</v>
      </c>
      <c r="R13" s="37">
        <v>0</v>
      </c>
      <c r="S13" s="39">
        <f t="shared" si="0"/>
        <v>0</v>
      </c>
      <c r="T13" s="37">
        <v>0</v>
      </c>
      <c r="U13" s="39">
        <v>0</v>
      </c>
    </row>
    <row r="14" spans="1:21" ht="15.75" thickBot="1" x14ac:dyDescent="0.3">
      <c r="A14" s="40" t="s">
        <v>17</v>
      </c>
      <c r="B14" s="41">
        <v>4</v>
      </c>
      <c r="C14" s="42" t="str">
        <f>'[1]Verification of Boxes'!J13</f>
        <v>Gamble, Hazel</v>
      </c>
      <c r="D14" s="40" t="str">
        <f>'[1]Verification of Boxes'!K13</f>
        <v>DUP</v>
      </c>
      <c r="E14" s="43">
        <f>'[1]Verification of Boxes'!L13</f>
        <v>804</v>
      </c>
      <c r="F14" s="37">
        <f>'[1]Stage 2'!F14</f>
        <v>15</v>
      </c>
      <c r="G14" s="38">
        <f>'[1]Stage 2'!G14</f>
        <v>819</v>
      </c>
      <c r="H14" s="37">
        <f>'[1]Stage 3'!H14</f>
        <v>1</v>
      </c>
      <c r="I14" s="38">
        <f>'[1]Stage 3'!I14</f>
        <v>820</v>
      </c>
      <c r="J14" s="37">
        <f>'[1]Stage 4'!J14</f>
        <v>12</v>
      </c>
      <c r="K14" s="38">
        <f>'[1]Stage 4'!K14</f>
        <v>832</v>
      </c>
      <c r="L14" s="37">
        <f>'[1]Stage 5'!L14</f>
        <v>4</v>
      </c>
      <c r="M14" s="38">
        <f>'[1]Stage 5'!M14</f>
        <v>836</v>
      </c>
      <c r="N14" s="37">
        <f>'[1]Stage 6'!N14</f>
        <v>79</v>
      </c>
      <c r="O14" s="38">
        <f>'[1]Stage 6'!O14</f>
        <v>915</v>
      </c>
      <c r="P14" s="37">
        <f>'[1]Stage 7'!P14</f>
        <v>65.52</v>
      </c>
      <c r="Q14" s="38">
        <f>'[1]Stage 7'!Q14</f>
        <v>980.52</v>
      </c>
      <c r="R14" s="37">
        <v>51.2</v>
      </c>
      <c r="S14" s="39">
        <f t="shared" si="0"/>
        <v>1031.72</v>
      </c>
      <c r="T14" s="37">
        <v>194.32</v>
      </c>
      <c r="U14" s="39">
        <v>1226.04</v>
      </c>
    </row>
    <row r="15" spans="1:21" ht="15.75" thickBot="1" x14ac:dyDescent="0.3">
      <c r="A15" s="40" t="s">
        <v>23</v>
      </c>
      <c r="B15" s="41">
        <v>5</v>
      </c>
      <c r="C15" s="42" t="str">
        <f>'[1]Verification of Boxes'!J14</f>
        <v>Hamilton, Harry</v>
      </c>
      <c r="D15" s="40" t="str">
        <f>'[1]Verification of Boxes'!K14</f>
        <v>ALLIANCE PARTY</v>
      </c>
      <c r="E15" s="43">
        <f>'[1]Verification of Boxes'!L14</f>
        <v>522</v>
      </c>
      <c r="F15" s="37">
        <f>'[1]Stage 2'!F15</f>
        <v>24</v>
      </c>
      <c r="G15" s="38">
        <f>'[1]Stage 2'!G15</f>
        <v>546</v>
      </c>
      <c r="H15" s="37">
        <f>'[1]Stage 3'!H15</f>
        <v>24</v>
      </c>
      <c r="I15" s="38">
        <f>'[1]Stage 3'!I15</f>
        <v>570</v>
      </c>
      <c r="J15" s="37">
        <f>'[1]Stage 4'!J15</f>
        <v>145</v>
      </c>
      <c r="K15" s="38">
        <f>'[1]Stage 4'!K15</f>
        <v>715</v>
      </c>
      <c r="L15" s="37">
        <f>'[1]Stage 5'!L15</f>
        <v>319</v>
      </c>
      <c r="M15" s="38">
        <f>'[1]Stage 5'!M15</f>
        <v>1034</v>
      </c>
      <c r="N15" s="37">
        <f>'[1]Stage 6'!N15</f>
        <v>19</v>
      </c>
      <c r="O15" s="38">
        <f>'[1]Stage 6'!O15</f>
        <v>1053</v>
      </c>
      <c r="P15" s="37">
        <f>'[1]Stage 7'!P15</f>
        <v>0.84</v>
      </c>
      <c r="Q15" s="38">
        <f>'[1]Stage 7'!Q15</f>
        <v>1053.8399999999999</v>
      </c>
      <c r="R15" s="37">
        <v>0</v>
      </c>
      <c r="S15" s="39">
        <f t="shared" si="0"/>
        <v>1053.8399999999999</v>
      </c>
      <c r="T15" s="37">
        <v>27</v>
      </c>
      <c r="U15" s="39">
        <v>1080.8399999999999</v>
      </c>
    </row>
    <row r="16" spans="1:21" ht="15.75" thickBot="1" x14ac:dyDescent="0.3">
      <c r="A16" s="40" t="str">
        <f>IF('[1]Stage 7'!A16&lt;&gt;0,'[1]Stage 7'!A16,IF(S16&gt;=$M$3,"Elected",IF(BP13&lt;&gt;0,"Excluded",0)))</f>
        <v>Excluded</v>
      </c>
      <c r="B16" s="41">
        <v>6</v>
      </c>
      <c r="C16" s="42" t="str">
        <f>'[1]Verification of Boxes'!J15</f>
        <v>Hutchinson, Neville</v>
      </c>
      <c r="D16" s="40" t="str">
        <f>'[1]Verification of Boxes'!K15</f>
        <v>NI21</v>
      </c>
      <c r="E16" s="43">
        <f>'[1]Verification of Boxes'!L15</f>
        <v>287</v>
      </c>
      <c r="F16" s="37">
        <f>'[1]Stage 2'!F16</f>
        <v>15</v>
      </c>
      <c r="G16" s="38">
        <f>'[1]Stage 2'!G16</f>
        <v>302</v>
      </c>
      <c r="H16" s="37">
        <f>'[1]Stage 3'!H16</f>
        <v>12</v>
      </c>
      <c r="I16" s="38">
        <f>'[1]Stage 3'!I16</f>
        <v>314</v>
      </c>
      <c r="J16" s="37">
        <f>'[1]Stage 4'!J16</f>
        <v>-314</v>
      </c>
      <c r="K16" s="38">
        <f>'[1]Stage 4'!K16</f>
        <v>0</v>
      </c>
      <c r="L16" s="37">
        <f>'[1]Stage 5'!L16</f>
        <v>0</v>
      </c>
      <c r="M16" s="38">
        <f>'[1]Stage 5'!M16</f>
        <v>0</v>
      </c>
      <c r="N16" s="37">
        <f>'[1]Stage 6'!N16</f>
        <v>0</v>
      </c>
      <c r="O16" s="38">
        <f>'[1]Stage 6'!O16</f>
        <v>0</v>
      </c>
      <c r="P16" s="37">
        <f>'[1]Stage 7'!P16</f>
        <v>0</v>
      </c>
      <c r="Q16" s="38">
        <f>'[1]Stage 7'!Q16</f>
        <v>0</v>
      </c>
      <c r="R16" s="37">
        <v>0</v>
      </c>
      <c r="S16" s="39">
        <f t="shared" si="0"/>
        <v>0</v>
      </c>
      <c r="T16" s="37">
        <v>0</v>
      </c>
      <c r="U16" s="39">
        <v>0</v>
      </c>
    </row>
    <row r="17" spans="1:21" ht="15.75" thickBot="1" x14ac:dyDescent="0.3">
      <c r="A17" s="40" t="str">
        <f>IF('[1]Stage 7'!A17&lt;&gt;0,'[1]Stage 7'!A17,IF(S17&gt;=$M$3,"Elected",IF(BP14&lt;&gt;0,"Excluded",0)))</f>
        <v>Excluded</v>
      </c>
      <c r="B17" s="41">
        <v>7</v>
      </c>
      <c r="C17" s="42" t="str">
        <f>'[1]Verification of Boxes'!J16</f>
        <v>Litter, Maureen</v>
      </c>
      <c r="D17" s="40" t="str">
        <f>'[1]Verification of Boxes'!K16</f>
        <v>SDLP</v>
      </c>
      <c r="E17" s="43">
        <f>'[1]Verification of Boxes'!L16</f>
        <v>316</v>
      </c>
      <c r="F17" s="37">
        <f>'[1]Stage 2'!F17</f>
        <v>5</v>
      </c>
      <c r="G17" s="38">
        <f>'[1]Stage 2'!G17</f>
        <v>321</v>
      </c>
      <c r="H17" s="37">
        <f>'[1]Stage 3'!H17</f>
        <v>206</v>
      </c>
      <c r="I17" s="38">
        <f>'[1]Stage 3'!I17</f>
        <v>527</v>
      </c>
      <c r="J17" s="37">
        <f>'[1]Stage 4'!J17</f>
        <v>26</v>
      </c>
      <c r="K17" s="38">
        <f>'[1]Stage 4'!K17</f>
        <v>553</v>
      </c>
      <c r="L17" s="37">
        <f>'[1]Stage 5'!L17</f>
        <v>-553</v>
      </c>
      <c r="M17" s="38">
        <f>'[1]Stage 5'!M17</f>
        <v>0</v>
      </c>
      <c r="N17" s="37">
        <f>'[1]Stage 6'!N17</f>
        <v>0</v>
      </c>
      <c r="O17" s="38">
        <f>'[1]Stage 6'!O17</f>
        <v>0</v>
      </c>
      <c r="P17" s="37">
        <f>'[1]Stage 7'!P17</f>
        <v>0</v>
      </c>
      <c r="Q17" s="38">
        <f>'[1]Stage 7'!Q17</f>
        <v>0</v>
      </c>
      <c r="R17" s="37">
        <v>0</v>
      </c>
      <c r="S17" s="39">
        <f t="shared" si="0"/>
        <v>0</v>
      </c>
      <c r="T17" s="37">
        <v>0</v>
      </c>
      <c r="U17" s="39">
        <v>0</v>
      </c>
    </row>
    <row r="18" spans="1:21" ht="15.75" thickBot="1" x14ac:dyDescent="0.3">
      <c r="A18" s="40" t="str">
        <f>IF('[1]Stage 7'!A18&lt;&gt;0,'[1]Stage 7'!A18,IF(S18&gt;=$M$3,"Elected",IF(BP15&lt;&gt;0,"Excluded",0)))</f>
        <v>Excluded</v>
      </c>
      <c r="B18" s="41">
        <v>8</v>
      </c>
      <c r="C18" s="42" t="str">
        <f>'[1]Verification of Boxes'!J17</f>
        <v>McCammond, Frazer Carson</v>
      </c>
      <c r="D18" s="40" t="str">
        <f>'[1]Verification of Boxes'!K17</f>
        <v>DEMOCRACY FIRST</v>
      </c>
      <c r="E18" s="43">
        <f>'[1]Verification of Boxes'!L17</f>
        <v>173</v>
      </c>
      <c r="F18" s="37">
        <f>'[1]Stage 2'!F18</f>
        <v>-173</v>
      </c>
      <c r="G18" s="38">
        <f>'[1]Stage 2'!G18</f>
        <v>0</v>
      </c>
      <c r="H18" s="37">
        <f>'[1]Stage 3'!H18</f>
        <v>0</v>
      </c>
      <c r="I18" s="38">
        <f>'[1]Stage 3'!I18</f>
        <v>0</v>
      </c>
      <c r="J18" s="37">
        <f>'[1]Stage 4'!J18</f>
        <v>0</v>
      </c>
      <c r="K18" s="38">
        <f>'[1]Stage 4'!K18</f>
        <v>0</v>
      </c>
      <c r="L18" s="37">
        <f>'[1]Stage 5'!L18</f>
        <v>0</v>
      </c>
      <c r="M18" s="38">
        <f>'[1]Stage 5'!M18</f>
        <v>0</v>
      </c>
      <c r="N18" s="37">
        <f>'[1]Stage 6'!N18</f>
        <v>0</v>
      </c>
      <c r="O18" s="38">
        <f>'[1]Stage 6'!O18</f>
        <v>0</v>
      </c>
      <c r="P18" s="37">
        <f>'[1]Stage 7'!P18</f>
        <v>0</v>
      </c>
      <c r="Q18" s="38">
        <f>'[1]Stage 7'!Q18</f>
        <v>0</v>
      </c>
      <c r="R18" s="37">
        <v>0</v>
      </c>
      <c r="S18" s="39">
        <f t="shared" si="0"/>
        <v>0</v>
      </c>
      <c r="T18" s="37">
        <v>0</v>
      </c>
      <c r="U18" s="39">
        <v>0</v>
      </c>
    </row>
    <row r="19" spans="1:21" ht="15.75" thickBot="1" x14ac:dyDescent="0.3">
      <c r="A19" s="40" t="s">
        <v>23</v>
      </c>
      <c r="B19" s="41">
        <v>9</v>
      </c>
      <c r="C19" s="42" t="str">
        <f>'[1]Verification of Boxes'!J18</f>
        <v>Mercer, Olive</v>
      </c>
      <c r="D19" s="40" t="str">
        <f>'[1]Verification of Boxes'!K18</f>
        <v>ULSTER UNIONIST PARTY</v>
      </c>
      <c r="E19" s="43">
        <f>'[1]Verification of Boxes'!L18</f>
        <v>764</v>
      </c>
      <c r="F19" s="37">
        <f>'[1]Stage 2'!F19</f>
        <v>11</v>
      </c>
      <c r="G19" s="38">
        <f>'[1]Stage 2'!G19</f>
        <v>775</v>
      </c>
      <c r="H19" s="37">
        <f>'[1]Stage 3'!H19</f>
        <v>1</v>
      </c>
      <c r="I19" s="38">
        <f>'[1]Stage 3'!I19</f>
        <v>776</v>
      </c>
      <c r="J19" s="37">
        <f>'[1]Stage 4'!J19</f>
        <v>19</v>
      </c>
      <c r="K19" s="38">
        <f>'[1]Stage 4'!K19</f>
        <v>795</v>
      </c>
      <c r="L19" s="37">
        <f>'[1]Stage 5'!L19</f>
        <v>16</v>
      </c>
      <c r="M19" s="38">
        <f>'[1]Stage 5'!M19</f>
        <v>811</v>
      </c>
      <c r="N19" s="37">
        <f>'[1]Stage 6'!N19</f>
        <v>98</v>
      </c>
      <c r="O19" s="38">
        <f>'[1]Stage 6'!O19</f>
        <v>909</v>
      </c>
      <c r="P19" s="37">
        <f>'[1]Stage 7'!P19</f>
        <v>0.84</v>
      </c>
      <c r="Q19" s="38">
        <f>'[1]Stage 7'!Q19</f>
        <v>909.84</v>
      </c>
      <c r="R19" s="37">
        <v>6.4</v>
      </c>
      <c r="S19" s="39">
        <f t="shared" si="0"/>
        <v>916.24</v>
      </c>
      <c r="T19" s="37">
        <v>-916.24</v>
      </c>
      <c r="U19" s="39">
        <v>0</v>
      </c>
    </row>
    <row r="20" spans="1:21" ht="15.75" thickBot="1" x14ac:dyDescent="0.3">
      <c r="A20" s="40" t="str">
        <f>IF('[1]Stage 7'!A20&lt;&gt;0,'[1]Stage 7'!A20,IF(S20&gt;=$M$3,"Elected",IF(BP17&lt;&gt;0,"Excluded",0)))</f>
        <v>Excluded</v>
      </c>
      <c r="B20" s="41">
        <v>10</v>
      </c>
      <c r="C20" s="42" t="str">
        <f>'[1]Verification of Boxes'!J19</f>
        <v>Morrison, Samuel</v>
      </c>
      <c r="D20" s="40" t="str">
        <f>'[1]Verification of Boxes'!K19</f>
        <v>TUV</v>
      </c>
      <c r="E20" s="43">
        <f>'[1]Verification of Boxes'!L19</f>
        <v>766</v>
      </c>
      <c r="F20" s="37">
        <f>'[1]Stage 2'!F20</f>
        <v>11</v>
      </c>
      <c r="G20" s="38">
        <f>'[1]Stage 2'!G20</f>
        <v>777</v>
      </c>
      <c r="H20" s="37">
        <f>'[1]Stage 3'!H20</f>
        <v>1</v>
      </c>
      <c r="I20" s="38">
        <f>'[1]Stage 3'!I20</f>
        <v>778</v>
      </c>
      <c r="J20" s="37">
        <f>'[1]Stage 4'!J20</f>
        <v>11</v>
      </c>
      <c r="K20" s="38">
        <f>'[1]Stage 4'!K20</f>
        <v>789</v>
      </c>
      <c r="L20" s="37">
        <f>'[1]Stage 5'!L20</f>
        <v>3</v>
      </c>
      <c r="M20" s="38">
        <f>'[1]Stage 5'!M20</f>
        <v>792</v>
      </c>
      <c r="N20" s="37">
        <f>'[1]Stage 6'!N20</f>
        <v>-792</v>
      </c>
      <c r="O20" s="38">
        <f>'[1]Stage 6'!O20</f>
        <v>0</v>
      </c>
      <c r="P20" s="37">
        <f>'[1]Stage 7'!P20</f>
        <v>0</v>
      </c>
      <c r="Q20" s="38">
        <f>'[1]Stage 7'!Q20</f>
        <v>0</v>
      </c>
      <c r="R20" s="37">
        <v>0</v>
      </c>
      <c r="S20" s="39">
        <f t="shared" si="0"/>
        <v>0</v>
      </c>
      <c r="T20" s="37">
        <v>0</v>
      </c>
      <c r="U20" s="39">
        <v>0</v>
      </c>
    </row>
    <row r="21" spans="1:21" ht="15.75" thickBot="1" x14ac:dyDescent="0.3">
      <c r="A21" s="40" t="str">
        <f>IF('[1]Stage 7'!A21&lt;&gt;0,'[1]Stage 7'!A21,IF(S21&gt;=$M$3,"Elected",IF(BP18&lt;&gt;0,"Excluded",0)))</f>
        <v>Elected</v>
      </c>
      <c r="B21" s="41">
        <v>11</v>
      </c>
      <c r="C21" s="42" t="str">
        <f>'[1]Verification of Boxes'!J20</f>
        <v>Rankin, Paul David</v>
      </c>
      <c r="D21" s="40" t="str">
        <f>'[1]Verification of Boxes'!K20</f>
        <v>DUP</v>
      </c>
      <c r="E21" s="43">
        <f>'[1]Verification of Boxes'!L20</f>
        <v>1268</v>
      </c>
      <c r="F21" s="37">
        <f>'[1]Stage 2'!F21</f>
        <v>40</v>
      </c>
      <c r="G21" s="38">
        <f>'[1]Stage 2'!G21</f>
        <v>1308</v>
      </c>
      <c r="H21" s="37">
        <f>'[1]Stage 3'!H21</f>
        <v>3</v>
      </c>
      <c r="I21" s="38">
        <f>'[1]Stage 3'!I21</f>
        <v>1311</v>
      </c>
      <c r="J21" s="37">
        <f>'[1]Stage 4'!J21</f>
        <v>11</v>
      </c>
      <c r="K21" s="38">
        <f>'[1]Stage 4'!K21</f>
        <v>1322</v>
      </c>
      <c r="L21" s="37">
        <f>'[1]Stage 5'!L21</f>
        <v>13</v>
      </c>
      <c r="M21" s="38">
        <f>'[1]Stage 5'!M21</f>
        <v>1335</v>
      </c>
      <c r="N21" s="37">
        <f>'[1]Stage 6'!N21</f>
        <v>149</v>
      </c>
      <c r="O21" s="38">
        <f>'[1]Stage 6'!O21</f>
        <v>1484</v>
      </c>
      <c r="P21" s="37">
        <f>'[1]Stage 7'!P21</f>
        <v>0</v>
      </c>
      <c r="Q21" s="38">
        <f>'[1]Stage 7'!Q21</f>
        <v>1484</v>
      </c>
      <c r="R21" s="37">
        <v>-87</v>
      </c>
      <c r="S21" s="39">
        <f t="shared" si="0"/>
        <v>1397</v>
      </c>
      <c r="T21" s="37">
        <v>0</v>
      </c>
      <c r="U21" s="39">
        <v>1397</v>
      </c>
    </row>
    <row r="22" spans="1:21" ht="15.75" thickBot="1" x14ac:dyDescent="0.3">
      <c r="A22" s="40" t="s">
        <v>17</v>
      </c>
      <c r="B22" s="41">
        <v>12</v>
      </c>
      <c r="C22" s="42" t="str">
        <f>'[1]Verification of Boxes'!J21</f>
        <v>Woods, Marc</v>
      </c>
      <c r="D22" s="40" t="str">
        <f>'[1]Verification of Boxes'!K21</f>
        <v>ULSTER UNIONIST PARTY</v>
      </c>
      <c r="E22" s="43">
        <f>'[1]Verification of Boxes'!L21</f>
        <v>1023</v>
      </c>
      <c r="F22" s="37">
        <f>'[1]Stage 2'!F22</f>
        <v>9</v>
      </c>
      <c r="G22" s="38">
        <f>'[1]Stage 2'!G22</f>
        <v>1032</v>
      </c>
      <c r="H22" s="37">
        <f>'[1]Stage 3'!H22</f>
        <v>0</v>
      </c>
      <c r="I22" s="38">
        <f>'[1]Stage 3'!I22</f>
        <v>1032</v>
      </c>
      <c r="J22" s="37">
        <f>'[1]Stage 4'!J22</f>
        <v>22</v>
      </c>
      <c r="K22" s="38">
        <f>'[1]Stage 4'!K22</f>
        <v>1054</v>
      </c>
      <c r="L22" s="37">
        <f>'[1]Stage 5'!L22</f>
        <v>5</v>
      </c>
      <c r="M22" s="38">
        <f>'[1]Stage 5'!M22</f>
        <v>1059</v>
      </c>
      <c r="N22" s="37">
        <f>'[1]Stage 6'!N22</f>
        <v>170</v>
      </c>
      <c r="O22" s="38">
        <f>'[1]Stage 6'!O22</f>
        <v>1229</v>
      </c>
      <c r="P22" s="37">
        <f>'[1]Stage 7'!P22</f>
        <v>6.72</v>
      </c>
      <c r="Q22" s="38">
        <f>'[1]Stage 7'!Q22</f>
        <v>1235.72</v>
      </c>
      <c r="R22" s="37">
        <v>14.08</v>
      </c>
      <c r="S22" s="39">
        <f t="shared" si="0"/>
        <v>1249.8</v>
      </c>
      <c r="T22" s="37">
        <v>234</v>
      </c>
      <c r="U22" s="39">
        <v>1483.8</v>
      </c>
    </row>
    <row r="23" spans="1:21" ht="15.75" thickBot="1" x14ac:dyDescent="0.3">
      <c r="A23" s="40"/>
      <c r="B23" s="41">
        <v>13</v>
      </c>
      <c r="C23" s="42"/>
      <c r="D23" s="40"/>
      <c r="E23" s="43"/>
      <c r="F23" s="37"/>
      <c r="G23" s="38"/>
      <c r="H23" s="37"/>
      <c r="I23" s="38"/>
      <c r="J23" s="37"/>
      <c r="K23" s="38"/>
      <c r="L23" s="37"/>
      <c r="M23" s="38"/>
      <c r="N23" s="37"/>
      <c r="O23" s="38"/>
      <c r="P23" s="37"/>
      <c r="Q23" s="38"/>
      <c r="R23" s="37"/>
      <c r="S23" s="39"/>
      <c r="T23" s="37"/>
      <c r="U23" s="39"/>
    </row>
    <row r="24" spans="1:21" ht="15.75" thickBot="1" x14ac:dyDescent="0.3">
      <c r="A24" s="40"/>
      <c r="B24" s="41">
        <v>14</v>
      </c>
      <c r="C24" s="42"/>
      <c r="D24" s="44"/>
      <c r="E24" s="43"/>
      <c r="F24" s="37"/>
      <c r="G24" s="38"/>
      <c r="H24" s="37"/>
      <c r="I24" s="38"/>
      <c r="J24" s="37"/>
      <c r="K24" s="38"/>
      <c r="L24" s="37"/>
      <c r="M24" s="38"/>
      <c r="N24" s="37"/>
      <c r="O24" s="38"/>
      <c r="P24" s="37"/>
      <c r="Q24" s="38"/>
      <c r="R24" s="37"/>
      <c r="S24" s="39"/>
      <c r="T24" s="37"/>
      <c r="U24" s="39"/>
    </row>
    <row r="25" spans="1:21" ht="15.75" thickBot="1" x14ac:dyDescent="0.3">
      <c r="A25" s="2"/>
      <c r="B25" s="2"/>
      <c r="C25" s="2"/>
      <c r="D25" s="45" t="s">
        <v>24</v>
      </c>
      <c r="E25" s="46"/>
      <c r="F25" s="37">
        <f>'[1]Stage 2'!F31</f>
        <v>9</v>
      </c>
      <c r="G25" s="38">
        <f>'[1]Stage 2'!G31</f>
        <v>9</v>
      </c>
      <c r="H25" s="37">
        <f>'[1]Stage 3'!H31</f>
        <v>20</v>
      </c>
      <c r="I25" s="38">
        <f>'[1]Stage 3'!I31</f>
        <v>29</v>
      </c>
      <c r="J25" s="37">
        <f>'[1]Stage 4'!J31</f>
        <v>19</v>
      </c>
      <c r="K25" s="38">
        <f>'[1]Stage 4'!K31</f>
        <v>48</v>
      </c>
      <c r="L25" s="37">
        <f>'[1]Stage 5'!L31</f>
        <v>174</v>
      </c>
      <c r="M25" s="38">
        <f>'[1]Stage 5'!M31</f>
        <v>222</v>
      </c>
      <c r="N25" s="37">
        <f>'[1]Stage 6'!N31</f>
        <v>62</v>
      </c>
      <c r="O25" s="38">
        <f>'[1]Stage 6'!O31</f>
        <v>284</v>
      </c>
      <c r="P25" s="37">
        <f>'[1]Stage 7'!P31</f>
        <v>0.48000000000000398</v>
      </c>
      <c r="Q25" s="38">
        <f>'[1]Stage 7'!Q31</f>
        <v>284.48</v>
      </c>
      <c r="R25" s="37">
        <v>1.24</v>
      </c>
      <c r="S25" s="47">
        <f t="shared" si="0"/>
        <v>285.72000000000003</v>
      </c>
      <c r="T25" s="37">
        <v>59.92</v>
      </c>
      <c r="U25" s="47">
        <v>345.64</v>
      </c>
    </row>
    <row r="26" spans="1:21" ht="15.75" thickBot="1" x14ac:dyDescent="0.3">
      <c r="A26" s="2"/>
      <c r="B26" s="2"/>
      <c r="C26" s="2"/>
      <c r="D26" s="48" t="s">
        <v>25</v>
      </c>
      <c r="E26" s="49">
        <f>SUM(E11:E24)</f>
        <v>8381</v>
      </c>
      <c r="F26" s="49"/>
      <c r="G26" s="51">
        <f>'[1]Stage 2'!G32</f>
        <v>8381</v>
      </c>
      <c r="H26" s="50"/>
      <c r="I26" s="51">
        <f>'[1]Stage 3'!I32</f>
        <v>8381</v>
      </c>
      <c r="J26" s="51"/>
      <c r="K26" s="51">
        <f>'[1]Stage 4'!K32</f>
        <v>8381</v>
      </c>
      <c r="L26" s="51"/>
      <c r="M26" s="51">
        <f>'[1]Stage 5'!M32</f>
        <v>8381</v>
      </c>
      <c r="N26" s="51"/>
      <c r="O26" s="51">
        <f>'[1]Stage 6'!O32</f>
        <v>8381</v>
      </c>
      <c r="P26" s="51"/>
      <c r="Q26" s="51">
        <f>'[1]Stage 7'!Q32</f>
        <v>8381</v>
      </c>
      <c r="R26" s="51"/>
      <c r="S26" s="52">
        <f>SUM(S11:S25)</f>
        <v>8381</v>
      </c>
      <c r="T26" s="51"/>
      <c r="U26" s="52">
        <v>8381</v>
      </c>
    </row>
  </sheetData>
  <mergeCells count="40">
    <mergeCell ref="T6:U6"/>
    <mergeCell ref="T7:U7"/>
    <mergeCell ref="T8:U8"/>
    <mergeCell ref="T9:U9"/>
    <mergeCell ref="R8:S8"/>
    <mergeCell ref="F9:G9"/>
    <mergeCell ref="H9:I9"/>
    <mergeCell ref="J9:K9"/>
    <mergeCell ref="L9:M9"/>
    <mergeCell ref="N9:O9"/>
    <mergeCell ref="P9:Q9"/>
    <mergeCell ref="R9:S9"/>
    <mergeCell ref="F8:G8"/>
    <mergeCell ref="H8:I8"/>
    <mergeCell ref="J8:K8"/>
    <mergeCell ref="L8:M8"/>
    <mergeCell ref="N8:O8"/>
    <mergeCell ref="P8:Q8"/>
    <mergeCell ref="R6:S6"/>
    <mergeCell ref="F7:G7"/>
    <mergeCell ref="H7:I7"/>
    <mergeCell ref="J7:K7"/>
    <mergeCell ref="L7:M7"/>
    <mergeCell ref="N7:O7"/>
    <mergeCell ref="P7:Q7"/>
    <mergeCell ref="R7:S7"/>
    <mergeCell ref="F6:G6"/>
    <mergeCell ref="H6:I6"/>
    <mergeCell ref="J6:K6"/>
    <mergeCell ref="L6:M6"/>
    <mergeCell ref="N6:O6"/>
    <mergeCell ref="P6:Q6"/>
    <mergeCell ref="K1:L1"/>
    <mergeCell ref="O2:S2"/>
    <mergeCell ref="E3:F3"/>
    <mergeCell ref="H3:I3"/>
    <mergeCell ref="O3:S3"/>
    <mergeCell ref="E4:F4"/>
    <mergeCell ref="H4:I4"/>
    <mergeCell ref="O4:S4"/>
  </mergeCells>
  <conditionalFormatting sqref="A11:A24">
    <cfRule type="expression" dxfId="0" priority="1">
      <formula>A11="Elected"</formula>
    </cfRule>
  </conditionalFormatting>
  <pageMargins left="0.70866141732283472" right="0.70866141732283472" top="0.74803149606299213" bottom="0.74803149606299213" header="0.31496062992125984" footer="0.31496062992125984"/>
  <pageSetup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DEA Lagan River</vt:lpstr>
      <vt:lpstr>'DEA Lagan River'!Print_Area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 McDowell</dc:creator>
  <cp:lastModifiedBy>Dawn McDowell</cp:lastModifiedBy>
  <cp:lastPrinted>2014-05-29T16:42:21Z</cp:lastPrinted>
  <dcterms:created xsi:type="dcterms:W3CDTF">2014-05-29T16:09:59Z</dcterms:created>
  <dcterms:modified xsi:type="dcterms:W3CDTF">2014-05-29T17:00:24Z</dcterms:modified>
</cp:coreProperties>
</file>