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uta Inventory" sheetId="1" r:id="rId4"/>
    <sheet state="visible" name="Eruta Inventory 11-19-24" sheetId="2" r:id="rId5"/>
    <sheet state="visible" name="Eruta Inventory 11-22-24" sheetId="3" r:id="rId6"/>
    <sheet state="visible" name="Eruta Inventory 12-3-24" sheetId="4" r:id="rId7"/>
    <sheet state="visible" name="Eruta Inventory 12-23-24" sheetId="5" r:id="rId8"/>
    <sheet state="visible" name="Eruta Inventory 01-30-25" sheetId="6" r:id="rId9"/>
    <sheet state="visible" name="Eruta Inventory 3-5-25" sheetId="7" r:id="rId10"/>
    <sheet state="visible" name="Eruta Inventory 3-11-25" sheetId="8" r:id="rId11"/>
    <sheet state="visible" name="Eruta Inventory 3-18-25" sheetId="9" r:id="rId12"/>
    <sheet state="visible" name="Eruta Inventory 3-25-25" sheetId="10" r:id="rId13"/>
    <sheet state="visible" name="Eruta Inventory 4-1-25" sheetId="11" r:id="rId14"/>
    <sheet state="visible" name="Eruta Inventory 4-8-25" sheetId="12" r:id="rId15"/>
    <sheet state="visible" name="Eruta Inventory 4-15-25" sheetId="13" r:id="rId16"/>
    <sheet state="visible" name="Eruta Inventory 4-22-25" sheetId="14" r:id="rId17"/>
    <sheet state="visible" name="Eruta Inventory 4-29-25" sheetId="15" r:id="rId18"/>
    <sheet state="visible" name="LEruta Inventory 5-6-25" sheetId="16" r:id="rId19"/>
    <sheet state="visible" name="Eruta Inventory 5-13-25" sheetId="17" r:id="rId20"/>
    <sheet state="visible" name="Eruta Inventory 5-20-25" sheetId="18" r:id="rId21"/>
    <sheet state="visible" name="Eruta Inventory 5-27-25" sheetId="19" r:id="rId22"/>
    <sheet state="visible" name="Eruta Inventory 6-3-25" sheetId="20" r:id="rId23"/>
    <sheet state="visible" name="Eruta Inventory 6-10-25" sheetId="21" r:id="rId24"/>
    <sheet state="visible" name="Eruta Inventory 6-17-25" sheetId="22" r:id="rId25"/>
  </sheets>
  <definedNames>
    <definedName hidden="1" localSheetId="0" name="_xlnm._FilterDatabase">'Eruta Inventory'!$B$2:$D$27</definedName>
    <definedName hidden="1" localSheetId="1" name="_xlnm._FilterDatabase">'Eruta Inventory 11-19-24'!$B$2:$D$27</definedName>
    <definedName hidden="1" localSheetId="2" name="_xlnm._FilterDatabase">'Eruta Inventory 11-22-24'!$B$2:$D$28</definedName>
    <definedName hidden="1" localSheetId="3" name="_xlnm._FilterDatabase">'Eruta Inventory 12-3-24'!$B$2:$D$28</definedName>
    <definedName hidden="1" localSheetId="4" name="_xlnm._FilterDatabase">'Eruta Inventory 12-23-24'!$B$2:$D$28</definedName>
    <definedName hidden="1" localSheetId="5" name="_xlnm._FilterDatabase">'Eruta Inventory 01-30-25'!$B$2:$D$28</definedName>
    <definedName hidden="1" localSheetId="6" name="_xlnm._FilterDatabase">'Eruta Inventory 3-5-25'!$B$2:$D$27</definedName>
    <definedName hidden="1" localSheetId="7" name="_xlnm._FilterDatabase">'Eruta Inventory 3-11-25'!$B$2:$D$27</definedName>
    <definedName hidden="1" localSheetId="8" name="_xlnm._FilterDatabase">'Eruta Inventory 3-18-25'!$B$2:$D$27</definedName>
    <definedName hidden="1" localSheetId="9" name="_xlnm._FilterDatabase">'Eruta Inventory 3-25-25'!$B$2:$D$27</definedName>
    <definedName hidden="1" localSheetId="10" name="_xlnm._FilterDatabase">'Eruta Inventory 4-1-25'!$B$2:$D$27</definedName>
    <definedName hidden="1" localSheetId="11" name="_xlnm._FilterDatabase">'Eruta Inventory 4-8-25'!$B$2:$D$27</definedName>
    <definedName hidden="1" localSheetId="12" name="_xlnm._FilterDatabase">'Eruta Inventory 4-15-25'!$B$2:$D$27</definedName>
    <definedName hidden="1" localSheetId="13" name="_xlnm._FilterDatabase">'Eruta Inventory 4-22-25'!$B$2:$D$27</definedName>
    <definedName hidden="1" localSheetId="14" name="_xlnm._FilterDatabase">'Eruta Inventory 4-29-25'!$B$2:$D$27</definedName>
    <definedName hidden="1" localSheetId="15" name="_xlnm._FilterDatabase">'LEruta Inventory 5-6-25'!$B$2:$D$27</definedName>
    <definedName hidden="1" localSheetId="16" name="_xlnm._FilterDatabase">'Eruta Inventory 5-13-25'!$B$2:$D$28</definedName>
    <definedName hidden="1" localSheetId="17" name="_xlnm._FilterDatabase">'Eruta Inventory 5-20-25'!$B$2:$D$34</definedName>
    <definedName hidden="1" localSheetId="18" name="_xlnm._FilterDatabase">'Eruta Inventory 5-27-25'!$B$2:$D$34</definedName>
    <definedName hidden="1" localSheetId="19" name="_xlnm._FilterDatabase">'Eruta Inventory 6-3-25'!$B$2:$D$34</definedName>
    <definedName hidden="1" localSheetId="20" name="_xlnm._FilterDatabase">'Eruta Inventory 6-10-25'!$B$2:$D$34</definedName>
    <definedName hidden="1" localSheetId="21" name="_xlnm._FilterDatabase">'Eruta Inventory 6-17-25'!$B$2:$D$34</definedName>
  </definedNames>
  <calcPr/>
</workbook>
</file>

<file path=xl/sharedStrings.xml><?xml version="1.0" encoding="utf-8"?>
<sst xmlns="http://schemas.openxmlformats.org/spreadsheetml/2006/main" count="1556" uniqueCount="122">
  <si>
    <t xml:space="preserve">             Syrups</t>
  </si>
  <si>
    <t>Bag o Beans</t>
  </si>
  <si>
    <t>Sauces</t>
  </si>
  <si>
    <t>Graham</t>
  </si>
  <si>
    <t>Pumpkin Spice</t>
  </si>
  <si>
    <t>Caramel</t>
  </si>
  <si>
    <t>large</t>
  </si>
  <si>
    <t>1 box</t>
  </si>
  <si>
    <t>Vanilla</t>
  </si>
  <si>
    <t>Chai Concentrate</t>
  </si>
  <si>
    <t>Pumpkin Pie</t>
  </si>
  <si>
    <t>1 packets</t>
  </si>
  <si>
    <t>Toasted Marshmallow</t>
  </si>
  <si>
    <t>Dark Chocolate</t>
  </si>
  <si>
    <t>Gingerbread</t>
  </si>
  <si>
    <t>Straws</t>
  </si>
  <si>
    <t>White Chocolate</t>
  </si>
  <si>
    <t>small</t>
  </si>
  <si>
    <t>Peppermint</t>
  </si>
  <si>
    <t>Salted Caramel</t>
  </si>
  <si>
    <t>Cups (sleeves)</t>
  </si>
  <si>
    <t>Brown Sugar Cinnamon</t>
  </si>
  <si>
    <t>Blank</t>
  </si>
  <si>
    <t>Chocolate Milano</t>
  </si>
  <si>
    <t>Standard Eruta N</t>
  </si>
  <si>
    <t>Hazelnut</t>
  </si>
  <si>
    <t>Halloween</t>
  </si>
  <si>
    <t>Butter Pecan</t>
  </si>
  <si>
    <t>Espresso Cups</t>
  </si>
  <si>
    <t>French Toast</t>
  </si>
  <si>
    <t>Cane Sugar</t>
  </si>
  <si>
    <t>Lids (sleeves)</t>
  </si>
  <si>
    <t>Coconut</t>
  </si>
  <si>
    <t>Standard</t>
  </si>
  <si>
    <t>Lavender</t>
  </si>
  <si>
    <t>Dome</t>
  </si>
  <si>
    <t>full box</t>
  </si>
  <si>
    <t>Cupcake</t>
  </si>
  <si>
    <t>Macadamia Nut</t>
  </si>
  <si>
    <t>Non-Dairy Milks</t>
  </si>
  <si>
    <t>Pistachio</t>
  </si>
  <si>
    <t>Oat</t>
  </si>
  <si>
    <t>Almond</t>
  </si>
  <si>
    <t>Classic Hazelnut</t>
  </si>
  <si>
    <t>Strawberry</t>
  </si>
  <si>
    <t>English Toffee</t>
  </si>
  <si>
    <t>Cheesecake</t>
  </si>
  <si>
    <t>Almond Rocka</t>
  </si>
  <si>
    <t>Rose</t>
  </si>
  <si>
    <t>Irish Cream</t>
  </si>
  <si>
    <t>4 packets</t>
  </si>
  <si>
    <t>1 opened</t>
  </si>
  <si>
    <t>Dairy</t>
  </si>
  <si>
    <t>Whole Milk</t>
  </si>
  <si>
    <t>Heavy Whipping Cream</t>
  </si>
  <si>
    <t>Whipped Cream</t>
  </si>
  <si>
    <t>Blank Ice</t>
  </si>
  <si>
    <t>Full Box</t>
  </si>
  <si>
    <t>Standard Eruta N Ice</t>
  </si>
  <si>
    <t>Order</t>
  </si>
  <si>
    <t>Category</t>
  </si>
  <si>
    <t>Lead</t>
  </si>
  <si>
    <t>Almond Roca</t>
  </si>
  <si>
    <t>Cup</t>
  </si>
  <si>
    <t>4-5 weeks</t>
  </si>
  <si>
    <t>Hot Cups/Sleeves</t>
  </si>
  <si>
    <t>2 weeks</t>
  </si>
  <si>
    <t>Stamps</t>
  </si>
  <si>
    <t>Misc</t>
  </si>
  <si>
    <t>2 Weeks</t>
  </si>
  <si>
    <t>Beans</t>
  </si>
  <si>
    <t>Coffee</t>
  </si>
  <si>
    <t>Cold Brew</t>
  </si>
  <si>
    <t>1 Week</t>
  </si>
  <si>
    <t>Total Consumables Sum</t>
  </si>
  <si>
    <t>Tamp mat</t>
  </si>
  <si>
    <t>1 Weak</t>
  </si>
  <si>
    <t>Vitamix Aer</t>
  </si>
  <si>
    <t>Storage For Foam</t>
  </si>
  <si>
    <t>Storage for Matcha</t>
  </si>
  <si>
    <t>Matcha</t>
  </si>
  <si>
    <t>3 Weeks?</t>
  </si>
  <si>
    <t>Tokens</t>
  </si>
  <si>
    <t>Merch</t>
  </si>
  <si>
    <t>4 Weeks?</t>
  </si>
  <si>
    <t>Hot Cups to be Updated</t>
  </si>
  <si>
    <t>Blank Iced</t>
  </si>
  <si>
    <t>Halloween Iced</t>
  </si>
  <si>
    <t>Blank Hot</t>
  </si>
  <si>
    <t>Hot Sleeves (25 Per)</t>
  </si>
  <si>
    <t>Standard Iced</t>
  </si>
  <si>
    <t xml:space="preserve"> Dome Iced</t>
  </si>
  <si>
    <t>Standard Hot</t>
  </si>
  <si>
    <t>✅</t>
  </si>
  <si>
    <t>YBC</t>
  </si>
  <si>
    <t>^</t>
  </si>
  <si>
    <t>Etsy</t>
  </si>
  <si>
    <t>Copper Moon</t>
  </si>
  <si>
    <t>Table Tents</t>
  </si>
  <si>
    <t>2 Weeos</t>
  </si>
  <si>
    <t>Menu Boards</t>
  </si>
  <si>
    <t>Unknown</t>
  </si>
  <si>
    <t>Amazon</t>
  </si>
  <si>
    <t>Vitamix</t>
  </si>
  <si>
    <t>Walmart</t>
  </si>
  <si>
    <t>Hibiki-an</t>
  </si>
  <si>
    <t>Matcha Scoop</t>
  </si>
  <si>
    <t>Cup/Sign Holders</t>
  </si>
  <si>
    <t>2 Days</t>
  </si>
  <si>
    <t>Ordered/need emb.</t>
  </si>
  <si>
    <t>Direct wholesale</t>
  </si>
  <si>
    <t>2 packets</t>
  </si>
  <si>
    <t>120g Bags</t>
  </si>
  <si>
    <t>j</t>
  </si>
  <si>
    <t xml:space="preserve">J </t>
  </si>
  <si>
    <t xml:space="preserve">j </t>
  </si>
  <si>
    <t>Do</t>
  </si>
  <si>
    <t xml:space="preserve"> </t>
  </si>
  <si>
    <t>Large</t>
  </si>
  <si>
    <t>Raspberry</t>
  </si>
  <si>
    <t>0 packets</t>
  </si>
  <si>
    <t xml:space="preserve">Butterscotch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</si>
</sst>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/>
    </xf>
    <xf borderId="4" fillId="2" fontId="3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right" readingOrder="0"/>
    </xf>
    <xf borderId="4" fillId="0" fontId="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4" fillId="0" fontId="1" numFmtId="164" xfId="0" applyAlignment="1" applyBorder="1" applyFont="1" applyNumberFormat="1">
      <alignment horizontal="center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0" fillId="0" fontId="1" numFmtId="164" xfId="0" applyFont="1" applyNumberFormat="1"/>
    <xf borderId="0" fillId="0" fontId="1" numFmtId="0" xfId="0" applyFont="1"/>
    <xf borderId="0" fillId="0" fontId="1" numFmtId="164" xfId="0" applyAlignment="1" applyFont="1" applyNumberFormat="1">
      <alignment horizontal="center"/>
    </xf>
    <xf borderId="4" fillId="0" fontId="1" numFmtId="0" xfId="0" applyAlignment="1" applyBorder="1" applyFont="1">
      <alignment horizontal="right" readingOrder="0" vertical="top"/>
    </xf>
    <xf borderId="4" fillId="0" fontId="1" numFmtId="0" xfId="0" applyAlignment="1" applyBorder="1" applyFont="1">
      <alignment horizontal="center" readingOrder="0" vertical="top"/>
    </xf>
    <xf borderId="4" fillId="0" fontId="1" numFmtId="164" xfId="0" applyAlignment="1" applyBorder="1" applyFont="1" applyNumberFormat="1">
      <alignment horizontal="center" vertical="top"/>
    </xf>
    <xf borderId="4" fillId="0" fontId="1" numFmtId="0" xfId="0" applyAlignment="1" applyBorder="1" applyFont="1">
      <alignment horizontal="right" readingOrder="0" vertical="center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 vertical="top"/>
    </xf>
    <xf borderId="0" fillId="0" fontId="1" numFmtId="164" xfId="0" applyAlignment="1" applyFont="1" applyNumberFormat="1">
      <alignment horizontal="center" vertical="top"/>
    </xf>
    <xf borderId="0" fillId="0" fontId="1" numFmtId="0" xfId="0" applyAlignment="1" applyFont="1">
      <alignment horizontal="right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4" fillId="0" fontId="1" numFmtId="164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4" fillId="0" fontId="1" numFmtId="164" xfId="0" applyBorder="1" applyFont="1" applyNumberFormat="1"/>
    <xf borderId="5" fillId="0" fontId="4" numFmtId="0" xfId="0" applyAlignment="1" applyBorder="1" applyFont="1">
      <alignment vertical="bottom"/>
    </xf>
    <xf borderId="2" fillId="2" fontId="5" numFmtId="0" xfId="0" applyAlignment="1" applyBorder="1" applyFont="1">
      <alignment horizontal="center" vertical="bottom"/>
    </xf>
    <xf borderId="5" fillId="0" fontId="4" numFmtId="0" xfId="0" applyAlignment="1" applyBorder="1" applyFont="1">
      <alignment vertical="bottom"/>
    </xf>
    <xf borderId="3" fillId="2" fontId="5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vertical="bottom"/>
    </xf>
    <xf borderId="3" fillId="0" fontId="4" numFmtId="164" xfId="0" applyAlignment="1" applyBorder="1" applyFont="1" applyNumberFormat="1">
      <alignment horizontal="center" vertical="bottom"/>
    </xf>
    <xf borderId="0" fillId="0" fontId="4" numFmtId="0" xfId="0" applyAlignment="1" applyFont="1">
      <alignment vertical="bottom"/>
    </xf>
    <xf borderId="6" fillId="0" fontId="4" numFmtId="0" xfId="0" applyAlignment="1" applyBorder="1" applyFont="1">
      <alignment horizontal="right" vertical="bottom"/>
    </xf>
    <xf borderId="6" fillId="0" fontId="4" numFmtId="0" xfId="0" applyAlignment="1" applyBorder="1" applyFont="1">
      <alignment horizontal="center" vertical="bottom"/>
    </xf>
    <xf borderId="6" fillId="0" fontId="4" numFmtId="164" xfId="0" applyAlignment="1" applyBorder="1" applyFont="1" applyNumberFormat="1">
      <alignment horizontal="center" vertical="bottom"/>
    </xf>
    <xf borderId="7" fillId="0" fontId="4" numFmtId="0" xfId="0" applyAlignment="1" applyBorder="1" applyFont="1">
      <alignment vertical="bottom"/>
    </xf>
    <xf borderId="6" fillId="2" fontId="5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right" readingOrder="0" vertical="bottom"/>
    </xf>
    <xf borderId="6" fillId="0" fontId="4" numFmtId="0" xfId="0" applyAlignment="1" applyBorder="1" applyFont="1">
      <alignment horizontal="center" readingOrder="0" vertical="bottom"/>
    </xf>
    <xf borderId="7" fillId="0" fontId="4" numFmtId="0" xfId="0" applyAlignment="1" applyBorder="1" applyFont="1">
      <alignment vertical="bottom"/>
    </xf>
    <xf borderId="7" fillId="2" fontId="5" numFmtId="0" xfId="0" applyAlignment="1" applyBorder="1" applyFont="1">
      <alignment horizontal="center" vertical="bottom"/>
    </xf>
    <xf borderId="6" fillId="0" fontId="2" numFmtId="0" xfId="0" applyBorder="1" applyFont="1"/>
    <xf borderId="6" fillId="0" fontId="4" numFmtId="0" xfId="0" applyAlignment="1" applyBorder="1" applyFont="1">
      <alignment vertical="bottom"/>
    </xf>
    <xf borderId="7" fillId="2" fontId="4" numFmtId="0" xfId="0" applyAlignment="1" applyBorder="1" applyFont="1">
      <alignment horizontal="center" vertical="bottom"/>
    </xf>
    <xf borderId="7" fillId="0" fontId="2" numFmtId="0" xfId="0" applyBorder="1" applyFont="1"/>
    <xf borderId="6" fillId="0" fontId="4" numFmtId="164" xfId="0" applyAlignment="1" applyBorder="1" applyFont="1" applyNumberFormat="1">
      <alignment horizontal="right" vertical="bottom"/>
    </xf>
    <xf borderId="0" fillId="0" fontId="4" numFmtId="164" xfId="0" applyAlignment="1" applyFont="1" applyNumberFormat="1">
      <alignment horizontal="center" vertical="bottom"/>
    </xf>
    <xf borderId="4" fillId="0" fontId="4" numFmtId="0" xfId="0" applyAlignment="1" applyBorder="1" applyFont="1">
      <alignment horizontal="right" vertical="bottom"/>
    </xf>
    <xf borderId="4" fillId="0" fontId="4" numFmtId="0" xfId="0" applyAlignment="1" applyBorder="1" applyFont="1">
      <alignment horizontal="center" vertical="bottom"/>
    </xf>
    <xf borderId="4" fillId="0" fontId="4" numFmtId="164" xfId="0" applyAlignment="1" applyBorder="1" applyFont="1" applyNumberFormat="1">
      <alignment horizontal="center" vertical="bottom"/>
    </xf>
    <xf borderId="4" fillId="0" fontId="4" numFmtId="0" xfId="0" applyAlignment="1" applyBorder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3" fillId="0" fontId="4" numFmtId="0" xfId="0" applyAlignment="1" applyBorder="1" applyFont="1">
      <alignment horizontal="center" readingOrder="0" vertical="bottom"/>
    </xf>
    <xf borderId="4" fillId="0" fontId="4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15.25"/>
    <col customWidth="1" min="6" max="6" width="16.5"/>
    <col customWidth="1" min="9" max="9" width="16.38"/>
  </cols>
  <sheetData>
    <row r="1">
      <c r="D1" s="1"/>
    </row>
    <row r="2">
      <c r="B2" s="2" t="s">
        <v>0</v>
      </c>
      <c r="C2" s="3"/>
      <c r="D2" s="4"/>
      <c r="E2" s="5"/>
      <c r="F2" s="6" t="s">
        <v>1</v>
      </c>
      <c r="G2" s="7">
        <v>43.0</v>
      </c>
      <c r="I2" s="8" t="s">
        <v>2</v>
      </c>
      <c r="J2" s="3"/>
      <c r="K2" s="4"/>
      <c r="M2" s="6" t="s">
        <v>3</v>
      </c>
    </row>
    <row r="3">
      <c r="B3" s="9" t="s">
        <v>4</v>
      </c>
      <c r="C3" s="7">
        <v>4.0</v>
      </c>
      <c r="D3" s="10"/>
      <c r="I3" s="9" t="s">
        <v>5</v>
      </c>
      <c r="J3" s="7">
        <v>2.0</v>
      </c>
      <c r="K3" s="7" t="s">
        <v>6</v>
      </c>
      <c r="M3" s="7" t="s">
        <v>7</v>
      </c>
    </row>
    <row r="4">
      <c r="B4" s="9" t="s">
        <v>8</v>
      </c>
      <c r="C4" s="7">
        <v>1.0</v>
      </c>
      <c r="D4" s="10"/>
      <c r="E4" s="5"/>
      <c r="F4" s="6" t="s">
        <v>9</v>
      </c>
      <c r="G4" s="7">
        <v>23.0</v>
      </c>
      <c r="I4" s="9" t="s">
        <v>10</v>
      </c>
      <c r="J4" s="7">
        <v>2.0</v>
      </c>
      <c r="K4" s="7" t="s">
        <v>6</v>
      </c>
      <c r="M4" s="7" t="s">
        <v>11</v>
      </c>
    </row>
    <row r="5">
      <c r="B5" s="9" t="s">
        <v>12</v>
      </c>
      <c r="C5" s="7">
        <v>6.0</v>
      </c>
      <c r="D5" s="10"/>
      <c r="I5" s="9" t="s">
        <v>13</v>
      </c>
      <c r="J5" s="7">
        <v>2.0</v>
      </c>
      <c r="K5" s="7" t="s">
        <v>6</v>
      </c>
    </row>
    <row r="6">
      <c r="B6" s="9" t="s">
        <v>14</v>
      </c>
      <c r="C6" s="7">
        <v>6.0</v>
      </c>
      <c r="D6" s="7"/>
      <c r="F6" s="6" t="s">
        <v>15</v>
      </c>
      <c r="G6" s="7">
        <v>3175.0</v>
      </c>
      <c r="I6" s="9" t="s">
        <v>16</v>
      </c>
      <c r="J6" s="7">
        <v>1.0</v>
      </c>
      <c r="K6" s="7" t="s">
        <v>17</v>
      </c>
    </row>
    <row r="7">
      <c r="B7" s="9" t="s">
        <v>18</v>
      </c>
      <c r="C7" s="7">
        <v>5.0</v>
      </c>
      <c r="D7" s="10"/>
      <c r="I7" s="9" t="s">
        <v>5</v>
      </c>
      <c r="J7" s="7">
        <v>3.0</v>
      </c>
      <c r="K7" s="7" t="s">
        <v>17</v>
      </c>
    </row>
    <row r="8">
      <c r="B8" s="9" t="s">
        <v>19</v>
      </c>
      <c r="C8" s="7">
        <v>6.0</v>
      </c>
      <c r="D8" s="10"/>
      <c r="F8" s="8" t="s">
        <v>20</v>
      </c>
      <c r="G8" s="4"/>
    </row>
    <row r="9">
      <c r="B9" s="9" t="s">
        <v>21</v>
      </c>
      <c r="C9" s="7">
        <v>3.0</v>
      </c>
      <c r="D9" s="10"/>
      <c r="F9" s="9" t="s">
        <v>22</v>
      </c>
      <c r="G9" s="7">
        <v>5.0</v>
      </c>
    </row>
    <row r="10">
      <c r="B10" s="9" t="s">
        <v>23</v>
      </c>
      <c r="C10" s="7">
        <v>5.0</v>
      </c>
      <c r="D10" s="10"/>
      <c r="F10" s="9" t="s">
        <v>24</v>
      </c>
      <c r="G10" s="7">
        <f>8+12</f>
        <v>20</v>
      </c>
    </row>
    <row r="11">
      <c r="B11" s="9" t="s">
        <v>25</v>
      </c>
      <c r="C11" s="7">
        <v>4.0</v>
      </c>
      <c r="D11" s="10"/>
      <c r="F11" s="9" t="s">
        <v>26</v>
      </c>
      <c r="G11" s="7">
        <v>5.0</v>
      </c>
    </row>
    <row r="12">
      <c r="B12" s="9" t="s">
        <v>27</v>
      </c>
      <c r="C12" s="7">
        <v>4.0</v>
      </c>
      <c r="D12" s="10"/>
      <c r="F12" s="9" t="s">
        <v>28</v>
      </c>
      <c r="G12" s="7">
        <v>2.0</v>
      </c>
    </row>
    <row r="13">
      <c r="B13" s="9" t="s">
        <v>29</v>
      </c>
      <c r="C13" s="7">
        <v>4.0</v>
      </c>
      <c r="D13" s="10"/>
    </row>
    <row r="14">
      <c r="B14" s="9" t="s">
        <v>30</v>
      </c>
      <c r="C14" s="7">
        <v>3.0</v>
      </c>
      <c r="D14" s="10"/>
      <c r="F14" s="8" t="s">
        <v>31</v>
      </c>
      <c r="G14" s="4"/>
    </row>
    <row r="15">
      <c r="B15" s="9" t="s">
        <v>32</v>
      </c>
      <c r="C15" s="7">
        <v>3.0</v>
      </c>
      <c r="D15" s="10"/>
      <c r="F15" s="9" t="s">
        <v>33</v>
      </c>
      <c r="G15" s="7">
        <v>2.0</v>
      </c>
    </row>
    <row r="16">
      <c r="B16" s="9" t="s">
        <v>34</v>
      </c>
      <c r="C16" s="7">
        <v>3.0</v>
      </c>
      <c r="D16" s="10"/>
      <c r="F16" s="9" t="s">
        <v>35</v>
      </c>
      <c r="G16" s="7" t="s">
        <v>36</v>
      </c>
    </row>
    <row r="17">
      <c r="B17" s="9" t="s">
        <v>37</v>
      </c>
      <c r="C17" s="7">
        <v>3.0</v>
      </c>
      <c r="D17" s="10"/>
    </row>
    <row r="18">
      <c r="B18" s="9" t="s">
        <v>38</v>
      </c>
      <c r="C18" s="7">
        <v>3.0</v>
      </c>
      <c r="D18" s="10"/>
      <c r="F18" s="8" t="s">
        <v>39</v>
      </c>
      <c r="G18" s="4"/>
    </row>
    <row r="19">
      <c r="B19" s="9" t="s">
        <v>40</v>
      </c>
      <c r="C19" s="7">
        <v>3.0</v>
      </c>
      <c r="D19" s="10"/>
      <c r="F19" s="9" t="s">
        <v>41</v>
      </c>
      <c r="G19" s="7">
        <v>45.0</v>
      </c>
      <c r="H19" s="11"/>
    </row>
    <row r="20">
      <c r="B20" s="9" t="s">
        <v>16</v>
      </c>
      <c r="C20" s="7">
        <v>7.0</v>
      </c>
      <c r="D20" s="10"/>
      <c r="F20" s="9" t="s">
        <v>42</v>
      </c>
      <c r="G20" s="10">
        <f>12*4+8</f>
        <v>56</v>
      </c>
      <c r="H20" s="11"/>
    </row>
    <row r="21">
      <c r="B21" s="9" t="s">
        <v>43</v>
      </c>
      <c r="C21" s="7">
        <v>2.0</v>
      </c>
      <c r="D21" s="10"/>
    </row>
    <row r="22">
      <c r="B22" s="9" t="s">
        <v>44</v>
      </c>
      <c r="C22" s="7">
        <v>6.0</v>
      </c>
      <c r="D22" s="7"/>
    </row>
    <row r="23">
      <c r="B23" s="9" t="s">
        <v>45</v>
      </c>
      <c r="C23" s="7">
        <v>7.0</v>
      </c>
      <c r="D23" s="10"/>
    </row>
    <row r="24">
      <c r="B24" s="9" t="s">
        <v>46</v>
      </c>
      <c r="C24" s="7">
        <v>1.0</v>
      </c>
      <c r="D24" s="10"/>
    </row>
    <row r="25">
      <c r="B25" s="9" t="s">
        <v>47</v>
      </c>
      <c r="C25" s="7">
        <v>1.0</v>
      </c>
      <c r="D25" s="7"/>
    </row>
    <row r="26">
      <c r="B26" s="9" t="s">
        <v>48</v>
      </c>
      <c r="C26" s="7">
        <v>1.0</v>
      </c>
      <c r="D26" s="10"/>
    </row>
    <row r="27">
      <c r="B27" s="9" t="s">
        <v>49</v>
      </c>
      <c r="C27" s="7">
        <v>2.0</v>
      </c>
      <c r="D27" s="10"/>
    </row>
    <row r="28">
      <c r="C28" s="1"/>
      <c r="D28" s="1"/>
    </row>
    <row r="29">
      <c r="D29" s="1"/>
    </row>
    <row r="30">
      <c r="D30" s="1"/>
    </row>
    <row r="31">
      <c r="D31" s="1"/>
    </row>
    <row r="32">
      <c r="D32" s="1"/>
    </row>
    <row r="33">
      <c r="D33" s="1"/>
    </row>
    <row r="34">
      <c r="D34" s="1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</sheetData>
  <autoFilter ref="$B$2:$D$27">
    <sortState ref="B2:D27">
      <sortCondition descending="1" ref="C2:C27"/>
    </sortState>
  </autoFilter>
  <mergeCells count="5">
    <mergeCell ref="B2:D2"/>
    <mergeCell ref="I2:K2"/>
    <mergeCell ref="F8:G8"/>
    <mergeCell ref="F14:G14"/>
    <mergeCell ref="F18:G1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15.25"/>
    <col customWidth="1" min="6" max="6" width="16.5"/>
    <col customWidth="1" min="10" max="10" width="18.63"/>
  </cols>
  <sheetData>
    <row r="1">
      <c r="D1" s="1"/>
    </row>
    <row r="2">
      <c r="B2" s="2" t="s">
        <v>0</v>
      </c>
      <c r="C2" s="3"/>
      <c r="D2" s="4"/>
      <c r="E2" s="5"/>
      <c r="F2" s="6" t="s">
        <v>1</v>
      </c>
      <c r="G2" s="7">
        <v>27.0</v>
      </c>
      <c r="H2" s="12">
        <f>11.2*G2</f>
        <v>302.4</v>
      </c>
      <c r="J2" s="8" t="s">
        <v>2</v>
      </c>
      <c r="K2" s="3"/>
      <c r="L2" s="3"/>
      <c r="M2" s="4"/>
      <c r="O2" s="6" t="s">
        <v>3</v>
      </c>
    </row>
    <row r="3">
      <c r="B3" s="9" t="s">
        <v>4</v>
      </c>
      <c r="C3" s="7">
        <v>5.0</v>
      </c>
      <c r="D3" s="12">
        <f t="shared" ref="D3:D9" si="1">7.15*C3</f>
        <v>35.75</v>
      </c>
      <c r="J3" s="9" t="s">
        <v>5</v>
      </c>
      <c r="K3" s="7">
        <v>2.0</v>
      </c>
      <c r="L3" s="7" t="s">
        <v>6</v>
      </c>
      <c r="M3" s="12">
        <f>20.87*K3</f>
        <v>41.74</v>
      </c>
      <c r="O3" s="7" t="s">
        <v>50</v>
      </c>
    </row>
    <row r="4">
      <c r="B4" s="9" t="s">
        <v>8</v>
      </c>
      <c r="C4" s="7">
        <v>8.0</v>
      </c>
      <c r="D4" s="12">
        <f t="shared" si="1"/>
        <v>57.2</v>
      </c>
      <c r="E4" s="5"/>
      <c r="F4" s="6" t="s">
        <v>9</v>
      </c>
      <c r="G4" s="7">
        <v>4.0</v>
      </c>
      <c r="H4" s="12">
        <f>15*G4</f>
        <v>60</v>
      </c>
      <c r="J4" s="9" t="s">
        <v>10</v>
      </c>
      <c r="K4" s="7">
        <v>1.0</v>
      </c>
      <c r="L4" s="7" t="s">
        <v>6</v>
      </c>
      <c r="M4" s="12">
        <f>23.87*K4</f>
        <v>23.87</v>
      </c>
    </row>
    <row r="5">
      <c r="B5" s="9" t="s">
        <v>12</v>
      </c>
      <c r="C5" s="7">
        <v>9.0</v>
      </c>
      <c r="D5" s="12">
        <f t="shared" si="1"/>
        <v>64.35</v>
      </c>
      <c r="J5" s="9" t="s">
        <v>13</v>
      </c>
      <c r="K5" s="7">
        <v>0.0</v>
      </c>
      <c r="L5" s="7" t="s">
        <v>6</v>
      </c>
      <c r="M5" s="12">
        <f>19.43*K5</f>
        <v>0</v>
      </c>
    </row>
    <row r="6">
      <c r="B6" s="9" t="s">
        <v>14</v>
      </c>
      <c r="C6" s="7">
        <v>5.0</v>
      </c>
      <c r="D6" s="12">
        <f t="shared" si="1"/>
        <v>35.75</v>
      </c>
      <c r="F6" s="6" t="s">
        <v>80</v>
      </c>
      <c r="G6" s="7">
        <v>3.0</v>
      </c>
      <c r="H6" s="31">
        <f>G6*60</f>
        <v>180</v>
      </c>
      <c r="J6" s="9" t="s">
        <v>16</v>
      </c>
      <c r="K6" s="7">
        <v>1.0</v>
      </c>
      <c r="L6" s="7" t="s">
        <v>6</v>
      </c>
      <c r="M6" s="12">
        <f>20*K6</f>
        <v>20</v>
      </c>
    </row>
    <row r="7">
      <c r="B7" s="9" t="s">
        <v>18</v>
      </c>
      <c r="C7" s="7">
        <v>6.0</v>
      </c>
      <c r="D7" s="12">
        <f t="shared" si="1"/>
        <v>42.9</v>
      </c>
      <c r="F7" s="32"/>
      <c r="G7" s="5"/>
      <c r="J7" s="9" t="s">
        <v>5</v>
      </c>
      <c r="K7" s="7" t="s">
        <v>51</v>
      </c>
      <c r="L7" s="7" t="s">
        <v>17</v>
      </c>
      <c r="M7" s="1"/>
    </row>
    <row r="8">
      <c r="B8" s="9" t="s">
        <v>19</v>
      </c>
      <c r="C8" s="7">
        <v>2.0</v>
      </c>
      <c r="D8" s="12">
        <f t="shared" si="1"/>
        <v>14.3</v>
      </c>
      <c r="F8" s="6" t="s">
        <v>15</v>
      </c>
      <c r="G8" s="7">
        <v>2000.0</v>
      </c>
    </row>
    <row r="9">
      <c r="B9" s="9" t="s">
        <v>21</v>
      </c>
      <c r="C9" s="7">
        <v>6.0</v>
      </c>
      <c r="D9" s="12">
        <f t="shared" si="1"/>
        <v>42.9</v>
      </c>
    </row>
    <row r="10">
      <c r="B10" s="9" t="s">
        <v>23</v>
      </c>
      <c r="C10" s="7">
        <v>4.0</v>
      </c>
      <c r="D10" s="12">
        <f>6.69*C10</f>
        <v>26.76</v>
      </c>
      <c r="F10" s="8" t="s">
        <v>20</v>
      </c>
      <c r="G10" s="4"/>
    </row>
    <row r="11">
      <c r="B11" s="9" t="s">
        <v>25</v>
      </c>
      <c r="C11" s="7">
        <v>4.0</v>
      </c>
      <c r="D11" s="12">
        <f t="shared" ref="D11:D13" si="2">7.15*C11</f>
        <v>28.6</v>
      </c>
      <c r="F11" s="9" t="s">
        <v>22</v>
      </c>
      <c r="G11" s="7">
        <v>5.0</v>
      </c>
    </row>
    <row r="12">
      <c r="B12" s="9" t="s">
        <v>27</v>
      </c>
      <c r="C12" s="7">
        <v>0.0</v>
      </c>
      <c r="D12" s="12">
        <f t="shared" si="2"/>
        <v>0</v>
      </c>
      <c r="F12" s="9" t="s">
        <v>24</v>
      </c>
      <c r="G12" s="7">
        <v>100.0</v>
      </c>
    </row>
    <row r="13">
      <c r="B13" s="9" t="s">
        <v>29</v>
      </c>
      <c r="C13" s="7">
        <v>4.0</v>
      </c>
      <c r="D13" s="12">
        <f t="shared" si="2"/>
        <v>28.6</v>
      </c>
      <c r="F13" s="9" t="s">
        <v>26</v>
      </c>
      <c r="G13" s="7">
        <v>5.0</v>
      </c>
      <c r="J13" s="2" t="s">
        <v>52</v>
      </c>
      <c r="K13" s="3"/>
      <c r="L13" s="4"/>
    </row>
    <row r="14">
      <c r="B14" s="9" t="s">
        <v>30</v>
      </c>
      <c r="C14" s="7">
        <v>3.0</v>
      </c>
      <c r="D14" s="12">
        <f>6.96*C14</f>
        <v>20.88</v>
      </c>
      <c r="F14" s="9" t="s">
        <v>28</v>
      </c>
      <c r="G14" s="7">
        <v>1.0</v>
      </c>
      <c r="J14" s="13" t="s">
        <v>53</v>
      </c>
      <c r="K14" s="13">
        <v>4.5</v>
      </c>
      <c r="L14" s="33">
        <f>3.99*K14</f>
        <v>17.955</v>
      </c>
    </row>
    <row r="15">
      <c r="B15" s="9" t="s">
        <v>32</v>
      </c>
      <c r="C15" s="7">
        <v>4.0</v>
      </c>
      <c r="D15" s="12">
        <f>7.15*C15</f>
        <v>28.6</v>
      </c>
      <c r="J15" s="13" t="s">
        <v>54</v>
      </c>
      <c r="K15" s="13">
        <v>6.0</v>
      </c>
      <c r="L15" s="33">
        <f>9.99*K15</f>
        <v>59.94</v>
      </c>
    </row>
    <row r="16">
      <c r="B16" s="9" t="s">
        <v>34</v>
      </c>
      <c r="C16" s="7">
        <v>3.0</v>
      </c>
      <c r="D16" s="12">
        <f>7.02*C16</f>
        <v>21.06</v>
      </c>
      <c r="F16" s="8" t="s">
        <v>31</v>
      </c>
      <c r="G16" s="4"/>
      <c r="J16" s="13" t="s">
        <v>55</v>
      </c>
      <c r="K16" s="13">
        <v>4.0</v>
      </c>
      <c r="L16" s="33">
        <f>3.49*K16</f>
        <v>13.96</v>
      </c>
    </row>
    <row r="17">
      <c r="B17" s="9" t="s">
        <v>37</v>
      </c>
      <c r="C17" s="7">
        <v>3.0</v>
      </c>
      <c r="D17" s="12">
        <f t="shared" ref="D17:D27" si="3">7.15*C17</f>
        <v>21.45</v>
      </c>
      <c r="F17" s="9" t="s">
        <v>33</v>
      </c>
      <c r="G17" s="7">
        <v>14.0</v>
      </c>
    </row>
    <row r="18">
      <c r="B18" s="9" t="s">
        <v>38</v>
      </c>
      <c r="C18" s="7">
        <v>3.0</v>
      </c>
      <c r="D18" s="12">
        <f t="shared" si="3"/>
        <v>21.45</v>
      </c>
      <c r="F18" s="9" t="s">
        <v>35</v>
      </c>
      <c r="G18" s="7" t="s">
        <v>36</v>
      </c>
    </row>
    <row r="19">
      <c r="B19" s="9" t="s">
        <v>40</v>
      </c>
      <c r="C19" s="7">
        <v>3.0</v>
      </c>
      <c r="D19" s="12">
        <f t="shared" si="3"/>
        <v>21.45</v>
      </c>
    </row>
    <row r="20">
      <c r="B20" s="9" t="s">
        <v>16</v>
      </c>
      <c r="C20" s="7">
        <v>2.0</v>
      </c>
      <c r="D20" s="12">
        <f t="shared" si="3"/>
        <v>14.3</v>
      </c>
      <c r="F20" s="8" t="s">
        <v>39</v>
      </c>
      <c r="G20" s="3"/>
      <c r="H20" s="4"/>
    </row>
    <row r="21">
      <c r="B21" s="9" t="s">
        <v>43</v>
      </c>
      <c r="C21" s="7">
        <v>2.0</v>
      </c>
      <c r="D21" s="12">
        <f t="shared" si="3"/>
        <v>14.3</v>
      </c>
      <c r="F21" s="9" t="s">
        <v>41</v>
      </c>
      <c r="G21" s="7">
        <v>38.0</v>
      </c>
      <c r="H21" s="12">
        <f>3.31*G21</f>
        <v>125.78</v>
      </c>
    </row>
    <row r="22">
      <c r="B22" s="9" t="s">
        <v>44</v>
      </c>
      <c r="C22" s="7">
        <v>7.0</v>
      </c>
      <c r="D22" s="12">
        <f t="shared" si="3"/>
        <v>50.05</v>
      </c>
      <c r="F22" s="9" t="s">
        <v>42</v>
      </c>
      <c r="G22" s="7">
        <v>14.0</v>
      </c>
      <c r="H22" s="12">
        <f>3.16*G22</f>
        <v>44.24</v>
      </c>
    </row>
    <row r="23">
      <c r="B23" s="9" t="s">
        <v>45</v>
      </c>
      <c r="C23" s="7">
        <v>1.0</v>
      </c>
      <c r="D23" s="12">
        <f t="shared" si="3"/>
        <v>7.15</v>
      </c>
      <c r="H23" s="1"/>
    </row>
    <row r="24">
      <c r="B24" s="9" t="s">
        <v>46</v>
      </c>
      <c r="C24" s="7">
        <v>1.0</v>
      </c>
      <c r="D24" s="12">
        <f t="shared" si="3"/>
        <v>7.15</v>
      </c>
    </row>
    <row r="25">
      <c r="B25" s="9" t="s">
        <v>47</v>
      </c>
      <c r="C25" s="7">
        <v>1.0</v>
      </c>
      <c r="D25" s="12">
        <f t="shared" si="3"/>
        <v>7.15</v>
      </c>
    </row>
    <row r="26">
      <c r="B26" s="9" t="s">
        <v>48</v>
      </c>
      <c r="C26" s="7">
        <v>1.0</v>
      </c>
      <c r="D26" s="12">
        <f t="shared" si="3"/>
        <v>7.15</v>
      </c>
    </row>
    <row r="27">
      <c r="B27" s="9" t="s">
        <v>49</v>
      </c>
      <c r="C27" s="7">
        <v>2.0</v>
      </c>
      <c r="D27" s="12">
        <f t="shared" si="3"/>
        <v>14.3</v>
      </c>
    </row>
    <row r="28">
      <c r="C28" s="1"/>
      <c r="D28" s="1"/>
    </row>
    <row r="29">
      <c r="D29" s="1"/>
    </row>
    <row r="30">
      <c r="D30" s="1"/>
    </row>
    <row r="31">
      <c r="D31" s="1"/>
    </row>
    <row r="32">
      <c r="D32" s="1"/>
    </row>
    <row r="33">
      <c r="D33" s="1"/>
    </row>
    <row r="34">
      <c r="D34" s="1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</sheetData>
  <autoFilter ref="$B$2:$D$27">
    <sortState ref="B2:D27">
      <sortCondition descending="1" ref="C2:C27"/>
    </sortState>
  </autoFilter>
  <mergeCells count="6">
    <mergeCell ref="B2:D2"/>
    <mergeCell ref="J2:M2"/>
    <mergeCell ref="F10:G10"/>
    <mergeCell ref="J13:L13"/>
    <mergeCell ref="F16:G16"/>
    <mergeCell ref="F20:H2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15.25"/>
    <col customWidth="1" min="6" max="6" width="16.5"/>
    <col customWidth="1" min="10" max="10" width="18.63"/>
  </cols>
  <sheetData>
    <row r="1">
      <c r="D1" s="1"/>
    </row>
    <row r="2">
      <c r="B2" s="2" t="s">
        <v>0</v>
      </c>
      <c r="C2" s="3"/>
      <c r="D2" s="4"/>
      <c r="E2" s="5"/>
      <c r="F2" s="6" t="s">
        <v>1</v>
      </c>
      <c r="G2" s="7">
        <v>11.0</v>
      </c>
      <c r="H2" s="12">
        <f>11.2*G2</f>
        <v>123.2</v>
      </c>
      <c r="J2" s="8" t="s">
        <v>2</v>
      </c>
      <c r="K2" s="3"/>
      <c r="L2" s="3"/>
      <c r="M2" s="4"/>
      <c r="O2" s="6" t="s">
        <v>3</v>
      </c>
    </row>
    <row r="3">
      <c r="B3" s="9" t="s">
        <v>4</v>
      </c>
      <c r="C3" s="7">
        <v>5.0</v>
      </c>
      <c r="D3" s="12">
        <f t="shared" ref="D3:D9" si="1">7.15*C3</f>
        <v>35.75</v>
      </c>
      <c r="J3" s="9" t="s">
        <v>5</v>
      </c>
      <c r="K3" s="7">
        <v>2.0</v>
      </c>
      <c r="L3" s="7" t="s">
        <v>6</v>
      </c>
      <c r="M3" s="12">
        <f>20.87*K3</f>
        <v>41.74</v>
      </c>
      <c r="O3" s="7" t="s">
        <v>50</v>
      </c>
    </row>
    <row r="4">
      <c r="B4" s="9" t="s">
        <v>8</v>
      </c>
      <c r="C4" s="7">
        <v>4.0</v>
      </c>
      <c r="D4" s="12">
        <f t="shared" si="1"/>
        <v>28.6</v>
      </c>
      <c r="E4" s="5"/>
      <c r="F4" s="6" t="s">
        <v>9</v>
      </c>
      <c r="G4" s="7">
        <v>0.0</v>
      </c>
      <c r="H4" s="12">
        <f>15*G4</f>
        <v>0</v>
      </c>
      <c r="J4" s="9" t="s">
        <v>10</v>
      </c>
      <c r="K4" s="7">
        <v>2.0</v>
      </c>
      <c r="L4" s="7" t="s">
        <v>6</v>
      </c>
      <c r="M4" s="12">
        <f>23.87*K4</f>
        <v>47.74</v>
      </c>
    </row>
    <row r="5">
      <c r="B5" s="9" t="s">
        <v>12</v>
      </c>
      <c r="C5" s="7">
        <v>7.0</v>
      </c>
      <c r="D5" s="12">
        <f t="shared" si="1"/>
        <v>50.05</v>
      </c>
      <c r="J5" s="9" t="s">
        <v>13</v>
      </c>
      <c r="K5" s="7">
        <v>2.0</v>
      </c>
      <c r="L5" s="7" t="s">
        <v>6</v>
      </c>
      <c r="M5" s="12">
        <f>19.43*K5</f>
        <v>38.86</v>
      </c>
    </row>
    <row r="6">
      <c r="B6" s="9" t="s">
        <v>14</v>
      </c>
      <c r="C6" s="7">
        <v>5.0</v>
      </c>
      <c r="D6" s="12">
        <f t="shared" si="1"/>
        <v>35.75</v>
      </c>
      <c r="F6" s="6" t="s">
        <v>80</v>
      </c>
      <c r="G6" s="7">
        <v>5.0</v>
      </c>
      <c r="H6" s="31">
        <f>G6*60</f>
        <v>300</v>
      </c>
      <c r="J6" s="9" t="s">
        <v>16</v>
      </c>
      <c r="K6" s="7">
        <v>1.0</v>
      </c>
      <c r="L6" s="7" t="s">
        <v>6</v>
      </c>
      <c r="M6" s="12">
        <f>20*K6</f>
        <v>20</v>
      </c>
    </row>
    <row r="7">
      <c r="B7" s="9" t="s">
        <v>18</v>
      </c>
      <c r="C7" s="7">
        <v>6.0</v>
      </c>
      <c r="D7" s="12">
        <f t="shared" si="1"/>
        <v>42.9</v>
      </c>
      <c r="F7" s="32"/>
      <c r="G7" s="5"/>
      <c r="J7" s="9" t="s">
        <v>5</v>
      </c>
      <c r="K7" s="7" t="s">
        <v>51</v>
      </c>
      <c r="L7" s="7" t="s">
        <v>17</v>
      </c>
      <c r="M7" s="1"/>
    </row>
    <row r="8">
      <c r="B8" s="9" t="s">
        <v>19</v>
      </c>
      <c r="C8" s="7">
        <v>8.0</v>
      </c>
      <c r="D8" s="12">
        <f t="shared" si="1"/>
        <v>57.2</v>
      </c>
      <c r="F8" s="6" t="s">
        <v>15</v>
      </c>
      <c r="G8" s="7">
        <v>2000.0</v>
      </c>
    </row>
    <row r="9">
      <c r="B9" s="9" t="s">
        <v>21</v>
      </c>
      <c r="C9" s="7">
        <v>2.0</v>
      </c>
      <c r="D9" s="12">
        <f t="shared" si="1"/>
        <v>14.3</v>
      </c>
    </row>
    <row r="10">
      <c r="B10" s="9" t="s">
        <v>23</v>
      </c>
      <c r="C10" s="7">
        <v>7.0</v>
      </c>
      <c r="D10" s="12">
        <f>6.69*C10</f>
        <v>46.83</v>
      </c>
      <c r="F10" s="8" t="s">
        <v>20</v>
      </c>
      <c r="G10" s="4"/>
    </row>
    <row r="11">
      <c r="B11" s="9" t="s">
        <v>25</v>
      </c>
      <c r="C11" s="7">
        <v>3.0</v>
      </c>
      <c r="D11" s="12">
        <f t="shared" ref="D11:D13" si="2">7.15*C11</f>
        <v>21.45</v>
      </c>
      <c r="F11" s="9" t="s">
        <v>22</v>
      </c>
      <c r="G11" s="7">
        <v>5.0</v>
      </c>
    </row>
    <row r="12">
      <c r="B12" s="9" t="s">
        <v>27</v>
      </c>
      <c r="C12" s="7">
        <v>0.0</v>
      </c>
      <c r="D12" s="12">
        <f t="shared" si="2"/>
        <v>0</v>
      </c>
      <c r="F12" s="9" t="s">
        <v>24</v>
      </c>
      <c r="G12" s="7">
        <v>80.0</v>
      </c>
    </row>
    <row r="13">
      <c r="B13" s="9" t="s">
        <v>29</v>
      </c>
      <c r="C13" s="7">
        <v>4.0</v>
      </c>
      <c r="D13" s="12">
        <f t="shared" si="2"/>
        <v>28.6</v>
      </c>
      <c r="F13" s="9" t="s">
        <v>26</v>
      </c>
      <c r="G13" s="7">
        <v>5.0</v>
      </c>
      <c r="J13" s="2" t="s">
        <v>52</v>
      </c>
      <c r="K13" s="3"/>
      <c r="L13" s="4"/>
    </row>
    <row r="14">
      <c r="B14" s="9" t="s">
        <v>30</v>
      </c>
      <c r="C14" s="7">
        <v>4.0</v>
      </c>
      <c r="D14" s="12">
        <f>6.96*C14</f>
        <v>27.84</v>
      </c>
      <c r="F14" s="9" t="s">
        <v>28</v>
      </c>
      <c r="G14" s="7">
        <v>1.0</v>
      </c>
      <c r="J14" s="13" t="s">
        <v>53</v>
      </c>
      <c r="K14" s="13">
        <v>4.5</v>
      </c>
      <c r="L14" s="33">
        <f>3.99*K14</f>
        <v>17.955</v>
      </c>
    </row>
    <row r="15">
      <c r="B15" s="9" t="s">
        <v>32</v>
      </c>
      <c r="C15" s="7">
        <v>4.0</v>
      </c>
      <c r="D15" s="12">
        <f>7.15*C15</f>
        <v>28.6</v>
      </c>
      <c r="J15" s="13" t="s">
        <v>54</v>
      </c>
      <c r="K15" s="13">
        <v>6.0</v>
      </c>
      <c r="L15" s="33">
        <f>9.99*K15</f>
        <v>59.94</v>
      </c>
    </row>
    <row r="16">
      <c r="B16" s="9" t="s">
        <v>34</v>
      </c>
      <c r="C16" s="7">
        <v>3.0</v>
      </c>
      <c r="D16" s="12">
        <f>7.02*C16</f>
        <v>21.06</v>
      </c>
      <c r="F16" s="8" t="s">
        <v>31</v>
      </c>
      <c r="G16" s="4"/>
      <c r="J16" s="13" t="s">
        <v>55</v>
      </c>
      <c r="K16" s="13">
        <v>4.0</v>
      </c>
      <c r="L16" s="33">
        <f>3.49*K16</f>
        <v>13.96</v>
      </c>
    </row>
    <row r="17">
      <c r="B17" s="9" t="s">
        <v>37</v>
      </c>
      <c r="C17" s="7">
        <v>3.0</v>
      </c>
      <c r="D17" s="12">
        <f t="shared" ref="D17:D27" si="3">7.15*C17</f>
        <v>21.45</v>
      </c>
      <c r="F17" s="9" t="s">
        <v>33</v>
      </c>
      <c r="G17" s="7">
        <v>14.0</v>
      </c>
    </row>
    <row r="18">
      <c r="B18" s="9" t="s">
        <v>38</v>
      </c>
      <c r="C18" s="7">
        <v>5.0</v>
      </c>
      <c r="D18" s="12">
        <f t="shared" si="3"/>
        <v>35.75</v>
      </c>
      <c r="F18" s="9" t="s">
        <v>35</v>
      </c>
      <c r="G18" s="7" t="s">
        <v>36</v>
      </c>
    </row>
    <row r="19">
      <c r="B19" s="9" t="s">
        <v>40</v>
      </c>
      <c r="C19" s="7">
        <v>3.0</v>
      </c>
      <c r="D19" s="12">
        <f t="shared" si="3"/>
        <v>21.45</v>
      </c>
    </row>
    <row r="20">
      <c r="B20" s="9" t="s">
        <v>16</v>
      </c>
      <c r="C20" s="7">
        <v>5.0</v>
      </c>
      <c r="D20" s="12">
        <f t="shared" si="3"/>
        <v>35.75</v>
      </c>
      <c r="F20" s="8" t="s">
        <v>39</v>
      </c>
      <c r="G20" s="3"/>
      <c r="H20" s="4"/>
    </row>
    <row r="21">
      <c r="B21" s="9" t="s">
        <v>43</v>
      </c>
      <c r="C21" s="7">
        <v>2.0</v>
      </c>
      <c r="D21" s="12">
        <f t="shared" si="3"/>
        <v>14.3</v>
      </c>
      <c r="F21" s="9" t="s">
        <v>41</v>
      </c>
      <c r="G21" s="7">
        <v>2.0</v>
      </c>
      <c r="H21" s="12">
        <f>3.31*G21</f>
        <v>6.62</v>
      </c>
    </row>
    <row r="22">
      <c r="B22" s="9" t="s">
        <v>44</v>
      </c>
      <c r="C22" s="7">
        <v>6.0</v>
      </c>
      <c r="D22" s="12">
        <f t="shared" si="3"/>
        <v>42.9</v>
      </c>
      <c r="F22" s="9" t="s">
        <v>42</v>
      </c>
      <c r="G22" s="7">
        <v>5.0</v>
      </c>
      <c r="H22" s="12">
        <f>3.16*G22</f>
        <v>15.8</v>
      </c>
    </row>
    <row r="23">
      <c r="B23" s="9" t="s">
        <v>45</v>
      </c>
      <c r="C23" s="7">
        <v>1.0</v>
      </c>
      <c r="D23" s="12">
        <f t="shared" si="3"/>
        <v>7.15</v>
      </c>
      <c r="H23" s="1"/>
    </row>
    <row r="24">
      <c r="B24" s="9" t="s">
        <v>46</v>
      </c>
      <c r="C24" s="7">
        <v>1.0</v>
      </c>
      <c r="D24" s="12">
        <f t="shared" si="3"/>
        <v>7.15</v>
      </c>
    </row>
    <row r="25">
      <c r="B25" s="9" t="s">
        <v>47</v>
      </c>
      <c r="C25" s="7">
        <v>1.0</v>
      </c>
      <c r="D25" s="12">
        <f t="shared" si="3"/>
        <v>7.15</v>
      </c>
    </row>
    <row r="26">
      <c r="B26" s="9" t="s">
        <v>48</v>
      </c>
      <c r="C26" s="7">
        <v>1.0</v>
      </c>
      <c r="D26" s="12">
        <f t="shared" si="3"/>
        <v>7.15</v>
      </c>
    </row>
    <row r="27">
      <c r="B27" s="9" t="s">
        <v>49</v>
      </c>
      <c r="C27" s="7">
        <v>1.0</v>
      </c>
      <c r="D27" s="12">
        <f t="shared" si="3"/>
        <v>7.15</v>
      </c>
    </row>
    <row r="28">
      <c r="C28" s="1"/>
      <c r="D28" s="1"/>
    </row>
    <row r="29">
      <c r="D29" s="1"/>
    </row>
    <row r="30">
      <c r="D30" s="1"/>
    </row>
    <row r="31">
      <c r="D31" s="1"/>
    </row>
    <row r="32">
      <c r="D32" s="1"/>
    </row>
    <row r="33">
      <c r="D33" s="1"/>
    </row>
    <row r="34">
      <c r="D34" s="1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</sheetData>
  <autoFilter ref="$B$2:$D$27">
    <sortState ref="B2:D27">
      <sortCondition descending="1" ref="C2:C27"/>
    </sortState>
  </autoFilter>
  <mergeCells count="6">
    <mergeCell ref="B2:D2"/>
    <mergeCell ref="J2:M2"/>
    <mergeCell ref="F10:G10"/>
    <mergeCell ref="J13:L13"/>
    <mergeCell ref="F16:G16"/>
    <mergeCell ref="F20:H2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15.25"/>
    <col customWidth="1" min="6" max="6" width="16.5"/>
    <col customWidth="1" min="10" max="10" width="18.63"/>
  </cols>
  <sheetData>
    <row r="1">
      <c r="D1" s="1"/>
    </row>
    <row r="2">
      <c r="B2" s="2" t="s">
        <v>0</v>
      </c>
      <c r="C2" s="3"/>
      <c r="D2" s="4"/>
      <c r="E2" s="5"/>
      <c r="F2" s="6" t="s">
        <v>1</v>
      </c>
      <c r="G2" s="7">
        <v>11.0</v>
      </c>
      <c r="H2" s="12">
        <f>11.2*G2</f>
        <v>123.2</v>
      </c>
      <c r="J2" s="8" t="s">
        <v>2</v>
      </c>
      <c r="K2" s="3"/>
      <c r="L2" s="3"/>
      <c r="M2" s="4"/>
      <c r="O2" s="6" t="s">
        <v>3</v>
      </c>
    </row>
    <row r="3">
      <c r="B3" s="9" t="s">
        <v>4</v>
      </c>
      <c r="C3" s="7">
        <v>4.0</v>
      </c>
      <c r="D3" s="12">
        <f t="shared" ref="D3:D9" si="1">7.15*C3</f>
        <v>28.6</v>
      </c>
      <c r="J3" s="9" t="s">
        <v>5</v>
      </c>
      <c r="K3" s="7">
        <v>2.0</v>
      </c>
      <c r="L3" s="7" t="s">
        <v>6</v>
      </c>
      <c r="M3" s="12">
        <f>20.87*K3</f>
        <v>41.74</v>
      </c>
      <c r="O3" s="7" t="s">
        <v>50</v>
      </c>
    </row>
    <row r="4">
      <c r="B4" s="9" t="s">
        <v>8</v>
      </c>
      <c r="C4" s="7">
        <v>1.0</v>
      </c>
      <c r="D4" s="12">
        <f t="shared" si="1"/>
        <v>7.15</v>
      </c>
      <c r="E4" s="5"/>
      <c r="F4" s="6" t="s">
        <v>9</v>
      </c>
      <c r="G4" s="7">
        <v>0.0</v>
      </c>
      <c r="H4" s="12">
        <f>15*G4</f>
        <v>0</v>
      </c>
      <c r="J4" s="9" t="s">
        <v>10</v>
      </c>
      <c r="K4" s="7">
        <v>2.0</v>
      </c>
      <c r="L4" s="7" t="s">
        <v>6</v>
      </c>
      <c r="M4" s="12">
        <f>23.87*K4</f>
        <v>47.74</v>
      </c>
    </row>
    <row r="5">
      <c r="B5" s="9" t="s">
        <v>12</v>
      </c>
      <c r="C5" s="7">
        <v>7.0</v>
      </c>
      <c r="D5" s="12">
        <f t="shared" si="1"/>
        <v>50.05</v>
      </c>
      <c r="J5" s="9" t="s">
        <v>13</v>
      </c>
      <c r="K5" s="7">
        <v>2.0</v>
      </c>
      <c r="L5" s="7" t="s">
        <v>6</v>
      </c>
      <c r="M5" s="12">
        <f>19.43*K5</f>
        <v>38.86</v>
      </c>
    </row>
    <row r="6">
      <c r="B6" s="9" t="s">
        <v>14</v>
      </c>
      <c r="C6" s="7">
        <v>5.0</v>
      </c>
      <c r="D6" s="12">
        <f t="shared" si="1"/>
        <v>35.75</v>
      </c>
      <c r="F6" s="6" t="s">
        <v>80</v>
      </c>
      <c r="G6" s="7">
        <v>5.0</v>
      </c>
      <c r="H6" s="31">
        <f>G6*60</f>
        <v>300</v>
      </c>
      <c r="J6" s="9" t="s">
        <v>16</v>
      </c>
      <c r="K6" s="7">
        <v>1.0</v>
      </c>
      <c r="L6" s="7" t="s">
        <v>6</v>
      </c>
      <c r="M6" s="12">
        <f>20*K6</f>
        <v>20</v>
      </c>
    </row>
    <row r="7">
      <c r="B7" s="9" t="s">
        <v>18</v>
      </c>
      <c r="C7" s="7">
        <v>6.0</v>
      </c>
      <c r="D7" s="12">
        <f t="shared" si="1"/>
        <v>42.9</v>
      </c>
      <c r="F7" s="32"/>
      <c r="G7" s="5"/>
      <c r="J7" s="9" t="s">
        <v>5</v>
      </c>
      <c r="K7" s="7" t="s">
        <v>51</v>
      </c>
      <c r="L7" s="7" t="s">
        <v>17</v>
      </c>
      <c r="M7" s="1"/>
    </row>
    <row r="8">
      <c r="B8" s="9" t="s">
        <v>19</v>
      </c>
      <c r="C8" s="7">
        <v>8.0</v>
      </c>
      <c r="D8" s="12">
        <f t="shared" si="1"/>
        <v>57.2</v>
      </c>
      <c r="F8" s="6" t="s">
        <v>15</v>
      </c>
      <c r="G8" s="7">
        <v>2000.0</v>
      </c>
    </row>
    <row r="9">
      <c r="B9" s="9" t="s">
        <v>21</v>
      </c>
      <c r="C9" s="7">
        <v>2.0</v>
      </c>
      <c r="D9" s="12">
        <f t="shared" si="1"/>
        <v>14.3</v>
      </c>
    </row>
    <row r="10">
      <c r="B10" s="9" t="s">
        <v>23</v>
      </c>
      <c r="C10" s="7">
        <v>7.0</v>
      </c>
      <c r="D10" s="12">
        <f>6.69*C10</f>
        <v>46.83</v>
      </c>
      <c r="F10" s="8" t="s">
        <v>20</v>
      </c>
      <c r="G10" s="4"/>
    </row>
    <row r="11">
      <c r="B11" s="9" t="s">
        <v>25</v>
      </c>
      <c r="C11" s="7">
        <v>4.0</v>
      </c>
      <c r="D11" s="12">
        <f t="shared" ref="D11:D13" si="2">7.15*C11</f>
        <v>28.6</v>
      </c>
      <c r="F11" s="9" t="s">
        <v>22</v>
      </c>
      <c r="G11" s="7">
        <v>5.0</v>
      </c>
    </row>
    <row r="12">
      <c r="B12" s="9" t="s">
        <v>27</v>
      </c>
      <c r="C12" s="7">
        <v>0.0</v>
      </c>
      <c r="D12" s="12">
        <f t="shared" si="2"/>
        <v>0</v>
      </c>
      <c r="F12" s="9" t="s">
        <v>24</v>
      </c>
      <c r="G12" s="7">
        <v>80.0</v>
      </c>
    </row>
    <row r="13">
      <c r="B13" s="9" t="s">
        <v>29</v>
      </c>
      <c r="C13" s="7">
        <v>4.0</v>
      </c>
      <c r="D13" s="12">
        <f t="shared" si="2"/>
        <v>28.6</v>
      </c>
      <c r="F13" s="9" t="s">
        <v>26</v>
      </c>
      <c r="G13" s="7">
        <v>5.0</v>
      </c>
      <c r="J13" s="2" t="s">
        <v>52</v>
      </c>
      <c r="K13" s="3"/>
      <c r="L13" s="4"/>
    </row>
    <row r="14">
      <c r="B14" s="9" t="s">
        <v>30</v>
      </c>
      <c r="C14" s="7">
        <v>4.0</v>
      </c>
      <c r="D14" s="12">
        <f>6.96*C14</f>
        <v>27.84</v>
      </c>
      <c r="F14" s="9" t="s">
        <v>28</v>
      </c>
      <c r="G14" s="7">
        <v>1.0</v>
      </c>
      <c r="J14" s="13" t="s">
        <v>53</v>
      </c>
      <c r="K14" s="13">
        <v>4.5</v>
      </c>
      <c r="L14" s="33">
        <f>3.99*K14</f>
        <v>17.955</v>
      </c>
    </row>
    <row r="15">
      <c r="B15" s="9" t="s">
        <v>32</v>
      </c>
      <c r="C15" s="7">
        <v>4.0</v>
      </c>
      <c r="D15" s="12">
        <f>7.15*C15</f>
        <v>28.6</v>
      </c>
      <c r="J15" s="13" t="s">
        <v>54</v>
      </c>
      <c r="K15" s="13">
        <v>6.0</v>
      </c>
      <c r="L15" s="33">
        <f>9.99*K15</f>
        <v>59.94</v>
      </c>
    </row>
    <row r="16">
      <c r="B16" s="9" t="s">
        <v>34</v>
      </c>
      <c r="C16" s="7">
        <v>3.0</v>
      </c>
      <c r="D16" s="12">
        <f>7.02*C16</f>
        <v>21.06</v>
      </c>
      <c r="F16" s="8" t="s">
        <v>31</v>
      </c>
      <c r="G16" s="4"/>
      <c r="J16" s="13" t="s">
        <v>55</v>
      </c>
      <c r="K16" s="13">
        <v>4.0</v>
      </c>
      <c r="L16" s="33">
        <f>3.49*K16</f>
        <v>13.96</v>
      </c>
    </row>
    <row r="17">
      <c r="B17" s="9" t="s">
        <v>37</v>
      </c>
      <c r="C17" s="7">
        <v>3.0</v>
      </c>
      <c r="D17" s="12">
        <f t="shared" ref="D17:D27" si="3">7.15*C17</f>
        <v>21.45</v>
      </c>
      <c r="F17" s="9" t="s">
        <v>33</v>
      </c>
      <c r="G17" s="7">
        <v>14.0</v>
      </c>
    </row>
    <row r="18">
      <c r="B18" s="9" t="s">
        <v>38</v>
      </c>
      <c r="C18" s="7">
        <v>5.0</v>
      </c>
      <c r="D18" s="12">
        <f t="shared" si="3"/>
        <v>35.75</v>
      </c>
      <c r="F18" s="9" t="s">
        <v>35</v>
      </c>
      <c r="G18" s="7" t="s">
        <v>36</v>
      </c>
    </row>
    <row r="19">
      <c r="B19" s="9" t="s">
        <v>40</v>
      </c>
      <c r="C19" s="7">
        <v>3.0</v>
      </c>
      <c r="D19" s="12">
        <f t="shared" si="3"/>
        <v>21.45</v>
      </c>
    </row>
    <row r="20">
      <c r="B20" s="9" t="s">
        <v>16</v>
      </c>
      <c r="C20" s="7">
        <v>5.0</v>
      </c>
      <c r="D20" s="12">
        <f t="shared" si="3"/>
        <v>35.75</v>
      </c>
      <c r="F20" s="8" t="s">
        <v>39</v>
      </c>
      <c r="G20" s="3"/>
      <c r="H20" s="4"/>
    </row>
    <row r="21">
      <c r="B21" s="9" t="s">
        <v>43</v>
      </c>
      <c r="C21" s="7">
        <v>2.0</v>
      </c>
      <c r="D21" s="12">
        <f t="shared" si="3"/>
        <v>14.3</v>
      </c>
      <c r="F21" s="9" t="s">
        <v>41</v>
      </c>
      <c r="G21" s="7">
        <v>45.0</v>
      </c>
      <c r="H21" s="12">
        <f>3.31*G21</f>
        <v>148.95</v>
      </c>
    </row>
    <row r="22">
      <c r="B22" s="9" t="s">
        <v>44</v>
      </c>
      <c r="C22" s="7">
        <v>6.0</v>
      </c>
      <c r="D22" s="12">
        <f t="shared" si="3"/>
        <v>42.9</v>
      </c>
      <c r="F22" s="9" t="s">
        <v>42</v>
      </c>
      <c r="G22" s="7"/>
      <c r="H22" s="12">
        <f>3.16*G22</f>
        <v>0</v>
      </c>
    </row>
    <row r="23">
      <c r="B23" s="9" t="s">
        <v>45</v>
      </c>
      <c r="C23" s="7">
        <v>1.0</v>
      </c>
      <c r="D23" s="12">
        <f t="shared" si="3"/>
        <v>7.15</v>
      </c>
      <c r="H23" s="1"/>
    </row>
    <row r="24">
      <c r="B24" s="9" t="s">
        <v>46</v>
      </c>
      <c r="C24" s="7">
        <v>1.0</v>
      </c>
      <c r="D24" s="12">
        <f t="shared" si="3"/>
        <v>7.15</v>
      </c>
    </row>
    <row r="25">
      <c r="B25" s="9" t="s">
        <v>47</v>
      </c>
      <c r="C25" s="7">
        <v>1.0</v>
      </c>
      <c r="D25" s="12">
        <f t="shared" si="3"/>
        <v>7.15</v>
      </c>
    </row>
    <row r="26">
      <c r="B26" s="9" t="s">
        <v>48</v>
      </c>
      <c r="C26" s="7">
        <v>1.0</v>
      </c>
      <c r="D26" s="12">
        <f t="shared" si="3"/>
        <v>7.15</v>
      </c>
    </row>
    <row r="27">
      <c r="B27" s="9" t="s">
        <v>49</v>
      </c>
      <c r="C27" s="7">
        <v>1.0</v>
      </c>
      <c r="D27" s="12">
        <f t="shared" si="3"/>
        <v>7.15</v>
      </c>
    </row>
    <row r="28">
      <c r="C28" s="1"/>
      <c r="D28" s="1"/>
    </row>
    <row r="29">
      <c r="D29" s="1"/>
    </row>
    <row r="30">
      <c r="D30" s="1"/>
    </row>
    <row r="31">
      <c r="D31" s="1"/>
    </row>
    <row r="32">
      <c r="D32" s="1"/>
    </row>
    <row r="33">
      <c r="D33" s="1"/>
    </row>
    <row r="34">
      <c r="D34" s="1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</sheetData>
  <autoFilter ref="$B$2:$D$27">
    <sortState ref="B2:D27">
      <sortCondition descending="1" ref="C2:C27"/>
    </sortState>
  </autoFilter>
  <mergeCells count="6">
    <mergeCell ref="B2:D2"/>
    <mergeCell ref="J2:M2"/>
    <mergeCell ref="F10:G10"/>
    <mergeCell ref="J13:L13"/>
    <mergeCell ref="F16:G16"/>
    <mergeCell ref="F20:H2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15.25"/>
    <col customWidth="1" min="6" max="6" width="16.5"/>
    <col customWidth="1" min="10" max="10" width="18.63"/>
  </cols>
  <sheetData>
    <row r="1">
      <c r="D1" s="1"/>
    </row>
    <row r="2">
      <c r="B2" s="2" t="s">
        <v>0</v>
      </c>
      <c r="C2" s="3"/>
      <c r="D2" s="4"/>
      <c r="E2" s="5"/>
      <c r="F2" s="6" t="s">
        <v>1</v>
      </c>
      <c r="G2" s="7">
        <v>30.0</v>
      </c>
      <c r="H2" s="12">
        <f>11.2*G2</f>
        <v>336</v>
      </c>
      <c r="J2" s="8" t="s">
        <v>2</v>
      </c>
      <c r="K2" s="3"/>
      <c r="L2" s="3"/>
      <c r="M2" s="4"/>
      <c r="O2" s="6" t="s">
        <v>3</v>
      </c>
    </row>
    <row r="3">
      <c r="B3" s="9" t="s">
        <v>4</v>
      </c>
      <c r="C3" s="7">
        <v>4.0</v>
      </c>
      <c r="D3" s="12">
        <f t="shared" ref="D3:D9" si="1">7.15*C3</f>
        <v>28.6</v>
      </c>
      <c r="J3" s="9" t="s">
        <v>5</v>
      </c>
      <c r="K3" s="7">
        <v>1.0</v>
      </c>
      <c r="L3" s="7" t="s">
        <v>6</v>
      </c>
      <c r="M3" s="12">
        <f>20.87*K3</f>
        <v>20.87</v>
      </c>
      <c r="O3" s="7" t="s">
        <v>50</v>
      </c>
    </row>
    <row r="4">
      <c r="B4" s="9" t="s">
        <v>8</v>
      </c>
      <c r="C4" s="7">
        <v>4.0</v>
      </c>
      <c r="D4" s="12">
        <f t="shared" si="1"/>
        <v>28.6</v>
      </c>
      <c r="E4" s="5"/>
      <c r="F4" s="6" t="s">
        <v>9</v>
      </c>
      <c r="G4" s="7">
        <v>0.0</v>
      </c>
      <c r="H4" s="12">
        <f>15*G4</f>
        <v>0</v>
      </c>
      <c r="J4" s="9" t="s">
        <v>10</v>
      </c>
      <c r="K4" s="7">
        <v>1.0</v>
      </c>
      <c r="L4" s="7" t="s">
        <v>6</v>
      </c>
      <c r="M4" s="12">
        <f>23.87*K4</f>
        <v>23.87</v>
      </c>
    </row>
    <row r="5">
      <c r="B5" s="9" t="s">
        <v>12</v>
      </c>
      <c r="C5" s="7">
        <v>2.0</v>
      </c>
      <c r="D5" s="12">
        <f t="shared" si="1"/>
        <v>14.3</v>
      </c>
      <c r="J5" s="9" t="s">
        <v>13</v>
      </c>
      <c r="K5" s="7">
        <v>2.0</v>
      </c>
      <c r="L5" s="7" t="s">
        <v>6</v>
      </c>
      <c r="M5" s="12">
        <f>19.43*K5</f>
        <v>38.86</v>
      </c>
    </row>
    <row r="6">
      <c r="B6" s="9" t="s">
        <v>14</v>
      </c>
      <c r="C6" s="7">
        <v>5.0</v>
      </c>
      <c r="D6" s="12">
        <f t="shared" si="1"/>
        <v>35.75</v>
      </c>
      <c r="F6" s="6" t="s">
        <v>80</v>
      </c>
      <c r="G6" s="7">
        <v>9.0</v>
      </c>
      <c r="H6" s="31">
        <f>240*G6</f>
        <v>2160</v>
      </c>
      <c r="J6" s="9" t="s">
        <v>16</v>
      </c>
      <c r="K6" s="7">
        <v>1.0</v>
      </c>
      <c r="L6" s="7" t="s">
        <v>6</v>
      </c>
      <c r="M6" s="12">
        <f>20*K6</f>
        <v>20</v>
      </c>
    </row>
    <row r="7">
      <c r="B7" s="9" t="s">
        <v>18</v>
      </c>
      <c r="C7" s="7">
        <v>6.0</v>
      </c>
      <c r="D7" s="12">
        <f t="shared" si="1"/>
        <v>42.9</v>
      </c>
      <c r="F7" s="32"/>
      <c r="G7" s="5"/>
      <c r="J7" s="9" t="s">
        <v>5</v>
      </c>
      <c r="K7" s="7" t="s">
        <v>51</v>
      </c>
      <c r="L7" s="7" t="s">
        <v>17</v>
      </c>
      <c r="M7" s="1"/>
    </row>
    <row r="8">
      <c r="B8" s="9" t="s">
        <v>19</v>
      </c>
      <c r="C8" s="7">
        <v>5.0</v>
      </c>
      <c r="D8" s="12">
        <f t="shared" si="1"/>
        <v>35.75</v>
      </c>
      <c r="F8" s="6" t="s">
        <v>15</v>
      </c>
      <c r="G8" s="7">
        <v>2000.0</v>
      </c>
    </row>
    <row r="9">
      <c r="B9" s="9" t="s">
        <v>21</v>
      </c>
      <c r="C9" s="7">
        <v>5.0</v>
      </c>
      <c r="D9" s="12">
        <f t="shared" si="1"/>
        <v>35.75</v>
      </c>
    </row>
    <row r="10">
      <c r="B10" s="9" t="s">
        <v>23</v>
      </c>
      <c r="C10" s="7">
        <v>3.0</v>
      </c>
      <c r="D10" s="12">
        <f>6.69*C10</f>
        <v>20.07</v>
      </c>
      <c r="F10" s="8" t="s">
        <v>20</v>
      </c>
      <c r="G10" s="4"/>
    </row>
    <row r="11">
      <c r="B11" s="9" t="s">
        <v>25</v>
      </c>
      <c r="C11" s="7">
        <v>3.0</v>
      </c>
      <c r="D11" s="12">
        <f t="shared" ref="D11:D13" si="2">7.15*C11</f>
        <v>21.45</v>
      </c>
      <c r="F11" s="9" t="s">
        <v>22</v>
      </c>
      <c r="G11" s="7">
        <v>20.0</v>
      </c>
    </row>
    <row r="12">
      <c r="B12" s="9" t="s">
        <v>27</v>
      </c>
      <c r="C12" s="7">
        <v>0.0</v>
      </c>
      <c r="D12" s="12">
        <f t="shared" si="2"/>
        <v>0</v>
      </c>
      <c r="F12" s="9" t="s">
        <v>24</v>
      </c>
      <c r="G12" s="7">
        <v>50.0</v>
      </c>
    </row>
    <row r="13">
      <c r="B13" s="9" t="s">
        <v>29</v>
      </c>
      <c r="C13" s="7">
        <v>4.0</v>
      </c>
      <c r="D13" s="12">
        <f t="shared" si="2"/>
        <v>28.6</v>
      </c>
      <c r="F13" s="9" t="s">
        <v>26</v>
      </c>
      <c r="G13" s="7">
        <v>5.0</v>
      </c>
      <c r="J13" s="2" t="s">
        <v>52</v>
      </c>
      <c r="K13" s="3"/>
      <c r="L13" s="4"/>
    </row>
    <row r="14">
      <c r="B14" s="9" t="s">
        <v>30</v>
      </c>
      <c r="C14" s="7">
        <v>3.0</v>
      </c>
      <c r="D14" s="12">
        <f>6.96*C14</f>
        <v>20.88</v>
      </c>
      <c r="F14" s="9" t="s">
        <v>28</v>
      </c>
      <c r="G14" s="7">
        <v>1.0</v>
      </c>
      <c r="J14" s="13" t="s">
        <v>53</v>
      </c>
      <c r="K14" s="13">
        <v>12.0</v>
      </c>
      <c r="L14" s="33">
        <f>3.99*K14</f>
        <v>47.88</v>
      </c>
    </row>
    <row r="15">
      <c r="B15" s="9" t="s">
        <v>32</v>
      </c>
      <c r="C15" s="7">
        <v>4.0</v>
      </c>
      <c r="D15" s="12">
        <f>7.15*C15</f>
        <v>28.6</v>
      </c>
      <c r="J15" s="13" t="s">
        <v>54</v>
      </c>
      <c r="K15" s="13">
        <v>8.0</v>
      </c>
      <c r="L15" s="33">
        <f>9.99*K15</f>
        <v>79.92</v>
      </c>
    </row>
    <row r="16">
      <c r="B16" s="9" t="s">
        <v>34</v>
      </c>
      <c r="C16" s="7">
        <v>1.0</v>
      </c>
      <c r="D16" s="12">
        <f>7.02*C16</f>
        <v>7.02</v>
      </c>
      <c r="F16" s="8" t="s">
        <v>31</v>
      </c>
      <c r="G16" s="4"/>
      <c r="J16" s="13"/>
      <c r="K16" s="13"/>
      <c r="L16" s="33">
        <f>3.49*K16</f>
        <v>0</v>
      </c>
    </row>
    <row r="17">
      <c r="B17" s="9" t="s">
        <v>37</v>
      </c>
      <c r="C17" s="7">
        <v>3.0</v>
      </c>
      <c r="D17" s="12">
        <f t="shared" ref="D17:D27" si="3">7.15*C17</f>
        <v>21.45</v>
      </c>
      <c r="F17" s="9" t="s">
        <v>33</v>
      </c>
      <c r="G17" s="7">
        <v>40.0</v>
      </c>
    </row>
    <row r="18">
      <c r="B18" s="9" t="s">
        <v>38</v>
      </c>
      <c r="C18" s="7">
        <v>5.0</v>
      </c>
      <c r="D18" s="12">
        <f t="shared" si="3"/>
        <v>35.75</v>
      </c>
      <c r="F18" s="9" t="s">
        <v>35</v>
      </c>
      <c r="G18" s="7" t="s">
        <v>36</v>
      </c>
    </row>
    <row r="19">
      <c r="B19" s="9" t="s">
        <v>40</v>
      </c>
      <c r="C19" s="7">
        <v>3.0</v>
      </c>
      <c r="D19" s="12">
        <f t="shared" si="3"/>
        <v>21.45</v>
      </c>
    </row>
    <row r="20">
      <c r="B20" s="9" t="s">
        <v>16</v>
      </c>
      <c r="C20" s="7">
        <v>5.0</v>
      </c>
      <c r="D20" s="12">
        <f t="shared" si="3"/>
        <v>35.75</v>
      </c>
      <c r="F20" s="8" t="s">
        <v>39</v>
      </c>
      <c r="G20" s="3"/>
      <c r="H20" s="4"/>
    </row>
    <row r="21">
      <c r="B21" s="9" t="s">
        <v>43</v>
      </c>
      <c r="C21" s="7">
        <v>2.0</v>
      </c>
      <c r="D21" s="12">
        <f t="shared" si="3"/>
        <v>14.3</v>
      </c>
      <c r="F21" s="9" t="s">
        <v>41</v>
      </c>
      <c r="G21" s="7">
        <v>73.0</v>
      </c>
      <c r="H21" s="12">
        <f>3.31*G21</f>
        <v>241.63</v>
      </c>
    </row>
    <row r="22">
      <c r="B22" s="9" t="s">
        <v>44</v>
      </c>
      <c r="C22" s="7">
        <v>5.0</v>
      </c>
      <c r="D22" s="12">
        <f t="shared" si="3"/>
        <v>35.75</v>
      </c>
      <c r="F22" s="9" t="s">
        <v>42</v>
      </c>
      <c r="G22" s="7">
        <v>40.0</v>
      </c>
      <c r="H22" s="12">
        <f>3.16*G22</f>
        <v>126.4</v>
      </c>
    </row>
    <row r="23">
      <c r="B23" s="9" t="s">
        <v>45</v>
      </c>
      <c r="C23" s="7">
        <v>1.0</v>
      </c>
      <c r="D23" s="12">
        <f t="shared" si="3"/>
        <v>7.15</v>
      </c>
      <c r="H23" s="1"/>
    </row>
    <row r="24">
      <c r="B24" s="9" t="s">
        <v>46</v>
      </c>
      <c r="C24" s="7">
        <v>1.0</v>
      </c>
      <c r="D24" s="12">
        <f t="shared" si="3"/>
        <v>7.15</v>
      </c>
    </row>
    <row r="25">
      <c r="B25" s="9" t="s">
        <v>119</v>
      </c>
      <c r="C25" s="7">
        <v>3.0</v>
      </c>
      <c r="D25" s="12">
        <f t="shared" si="3"/>
        <v>21.45</v>
      </c>
    </row>
    <row r="26">
      <c r="B26" s="9" t="s">
        <v>48</v>
      </c>
      <c r="C26" s="7">
        <v>1.0</v>
      </c>
      <c r="D26" s="12">
        <f t="shared" si="3"/>
        <v>7.15</v>
      </c>
    </row>
    <row r="27">
      <c r="B27" s="9" t="s">
        <v>49</v>
      </c>
      <c r="C27" s="7">
        <v>1.0</v>
      </c>
      <c r="D27" s="12">
        <f t="shared" si="3"/>
        <v>7.15</v>
      </c>
    </row>
    <row r="28">
      <c r="C28" s="1"/>
      <c r="D28" s="1"/>
    </row>
    <row r="29">
      <c r="D29" s="1"/>
    </row>
    <row r="30">
      <c r="D30" s="1"/>
    </row>
    <row r="31">
      <c r="D31" s="1"/>
    </row>
    <row r="32">
      <c r="D32" s="1"/>
    </row>
    <row r="33">
      <c r="D33" s="1"/>
    </row>
    <row r="34">
      <c r="D34" s="1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</sheetData>
  <autoFilter ref="$B$2:$D$27">
    <sortState ref="B2:D27">
      <sortCondition descending="1" ref="C2:C27"/>
    </sortState>
  </autoFilter>
  <mergeCells count="6">
    <mergeCell ref="B2:D2"/>
    <mergeCell ref="J2:M2"/>
    <mergeCell ref="F10:G10"/>
    <mergeCell ref="J13:L13"/>
    <mergeCell ref="F16:G16"/>
    <mergeCell ref="F20:H20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15.25"/>
    <col customWidth="1" min="6" max="6" width="16.5"/>
    <col customWidth="1" min="10" max="10" width="18.63"/>
  </cols>
  <sheetData>
    <row r="1">
      <c r="D1" s="1"/>
    </row>
    <row r="2">
      <c r="B2" s="2" t="s">
        <v>0</v>
      </c>
      <c r="C2" s="3"/>
      <c r="D2" s="4"/>
      <c r="E2" s="5"/>
      <c r="F2" s="6" t="s">
        <v>1</v>
      </c>
      <c r="G2" s="7">
        <v>13.0</v>
      </c>
      <c r="H2" s="12">
        <f>11.2*G2</f>
        <v>145.6</v>
      </c>
      <c r="J2" s="8" t="s">
        <v>2</v>
      </c>
      <c r="K2" s="3"/>
      <c r="L2" s="3"/>
      <c r="M2" s="4"/>
      <c r="O2" s="6" t="s">
        <v>3</v>
      </c>
    </row>
    <row r="3">
      <c r="B3" s="9" t="s">
        <v>4</v>
      </c>
      <c r="C3" s="7">
        <v>4.0</v>
      </c>
      <c r="D3" s="12">
        <f t="shared" ref="D3:D9" si="1">7.15*C3</f>
        <v>28.6</v>
      </c>
      <c r="J3" s="9" t="s">
        <v>5</v>
      </c>
      <c r="K3" s="7">
        <v>2.0</v>
      </c>
      <c r="L3" s="7" t="s">
        <v>6</v>
      </c>
      <c r="M3" s="12">
        <f>20.87*K3</f>
        <v>41.74</v>
      </c>
      <c r="O3" s="7" t="s">
        <v>50</v>
      </c>
    </row>
    <row r="4">
      <c r="B4" s="9" t="s">
        <v>8</v>
      </c>
      <c r="C4" s="7">
        <v>4.0</v>
      </c>
      <c r="D4" s="12">
        <f t="shared" si="1"/>
        <v>28.6</v>
      </c>
      <c r="E4" s="5"/>
      <c r="F4" s="6" t="s">
        <v>9</v>
      </c>
      <c r="G4" s="7">
        <v>8.0</v>
      </c>
      <c r="H4" s="12">
        <f>15*G4</f>
        <v>120</v>
      </c>
      <c r="J4" s="9" t="s">
        <v>10</v>
      </c>
      <c r="K4" s="7">
        <v>2.0</v>
      </c>
      <c r="L4" s="7" t="s">
        <v>6</v>
      </c>
      <c r="M4" s="12">
        <f>23.87*K4</f>
        <v>47.74</v>
      </c>
    </row>
    <row r="5">
      <c r="B5" s="9" t="s">
        <v>12</v>
      </c>
      <c r="C5" s="7">
        <v>9.0</v>
      </c>
      <c r="D5" s="12">
        <f t="shared" si="1"/>
        <v>64.35</v>
      </c>
      <c r="J5" s="9" t="s">
        <v>13</v>
      </c>
      <c r="K5" s="7">
        <v>2.0</v>
      </c>
      <c r="L5" s="7" t="s">
        <v>6</v>
      </c>
      <c r="M5" s="12">
        <f>19.43*K5</f>
        <v>38.86</v>
      </c>
    </row>
    <row r="6">
      <c r="B6" s="9" t="s">
        <v>14</v>
      </c>
      <c r="C6" s="7">
        <v>5.0</v>
      </c>
      <c r="D6" s="12">
        <f t="shared" si="1"/>
        <v>35.75</v>
      </c>
      <c r="F6" s="6" t="s">
        <v>80</v>
      </c>
      <c r="G6" s="7">
        <v>8.0</v>
      </c>
      <c r="H6" s="31">
        <f>240*G6</f>
        <v>1920</v>
      </c>
      <c r="J6" s="9" t="s">
        <v>16</v>
      </c>
      <c r="K6" s="7">
        <v>1.0</v>
      </c>
      <c r="L6" s="7" t="s">
        <v>6</v>
      </c>
      <c r="M6" s="12">
        <f>20*K6</f>
        <v>20</v>
      </c>
    </row>
    <row r="7">
      <c r="B7" s="9" t="s">
        <v>18</v>
      </c>
      <c r="C7" s="7">
        <v>6.0</v>
      </c>
      <c r="D7" s="12">
        <f t="shared" si="1"/>
        <v>42.9</v>
      </c>
      <c r="F7" s="32"/>
      <c r="G7" s="5"/>
      <c r="J7" s="9" t="s">
        <v>5</v>
      </c>
      <c r="K7" s="7" t="s">
        <v>51</v>
      </c>
      <c r="L7" s="7" t="s">
        <v>17</v>
      </c>
      <c r="M7" s="1"/>
    </row>
    <row r="8">
      <c r="B8" s="9" t="s">
        <v>19</v>
      </c>
      <c r="C8" s="7">
        <v>3.0</v>
      </c>
      <c r="D8" s="12">
        <f t="shared" si="1"/>
        <v>21.45</v>
      </c>
      <c r="F8" s="6" t="s">
        <v>15</v>
      </c>
      <c r="G8" s="7">
        <v>2000.0</v>
      </c>
    </row>
    <row r="9">
      <c r="B9" s="9" t="s">
        <v>21</v>
      </c>
      <c r="C9" s="7">
        <v>4.0</v>
      </c>
      <c r="D9" s="12">
        <f t="shared" si="1"/>
        <v>28.6</v>
      </c>
    </row>
    <row r="10">
      <c r="B10" s="9" t="s">
        <v>23</v>
      </c>
      <c r="C10" s="7">
        <v>7.0</v>
      </c>
      <c r="D10" s="12">
        <f>6.69*C10</f>
        <v>46.83</v>
      </c>
      <c r="F10" s="8" t="s">
        <v>20</v>
      </c>
      <c r="G10" s="4"/>
    </row>
    <row r="11">
      <c r="B11" s="9" t="s">
        <v>25</v>
      </c>
      <c r="C11" s="7">
        <v>2.0</v>
      </c>
      <c r="D11" s="12">
        <f t="shared" ref="D11:D13" si="2">7.15*C11</f>
        <v>14.3</v>
      </c>
      <c r="F11" s="9" t="s">
        <v>22</v>
      </c>
      <c r="G11" s="7">
        <v>20.0</v>
      </c>
    </row>
    <row r="12">
      <c r="B12" s="9" t="s">
        <v>27</v>
      </c>
      <c r="C12" s="7">
        <v>0.0</v>
      </c>
      <c r="D12" s="12">
        <f t="shared" si="2"/>
        <v>0</v>
      </c>
      <c r="F12" s="9" t="s">
        <v>24</v>
      </c>
      <c r="G12" s="7">
        <v>50.0</v>
      </c>
    </row>
    <row r="13">
      <c r="B13" s="9" t="s">
        <v>29</v>
      </c>
      <c r="C13" s="7">
        <v>4.0</v>
      </c>
      <c r="D13" s="12">
        <f t="shared" si="2"/>
        <v>28.6</v>
      </c>
      <c r="F13" s="9" t="s">
        <v>26</v>
      </c>
      <c r="G13" s="7">
        <v>5.0</v>
      </c>
      <c r="J13" s="2" t="s">
        <v>52</v>
      </c>
      <c r="K13" s="3"/>
      <c r="L13" s="4"/>
    </row>
    <row r="14">
      <c r="B14" s="9" t="s">
        <v>30</v>
      </c>
      <c r="C14" s="7">
        <v>2.0</v>
      </c>
      <c r="D14" s="12">
        <f>6.96*C14</f>
        <v>13.92</v>
      </c>
      <c r="F14" s="9" t="s">
        <v>28</v>
      </c>
      <c r="G14" s="7">
        <v>1.0</v>
      </c>
      <c r="J14" s="13" t="s">
        <v>53</v>
      </c>
      <c r="K14" s="13">
        <v>16.0</v>
      </c>
      <c r="L14" s="33">
        <f>3.99*K14</f>
        <v>63.84</v>
      </c>
    </row>
    <row r="15">
      <c r="B15" s="9" t="s">
        <v>32</v>
      </c>
      <c r="C15" s="7">
        <v>4.0</v>
      </c>
      <c r="D15" s="12">
        <f>7.15*C15</f>
        <v>28.6</v>
      </c>
      <c r="J15" s="13" t="s">
        <v>54</v>
      </c>
      <c r="K15" s="13">
        <v>0.0</v>
      </c>
      <c r="L15" s="33">
        <f>9.99*K15</f>
        <v>0</v>
      </c>
    </row>
    <row r="16">
      <c r="B16" s="9" t="s">
        <v>34</v>
      </c>
      <c r="C16" s="7">
        <v>1.0</v>
      </c>
      <c r="D16" s="12">
        <f>7.02*C16</f>
        <v>7.02</v>
      </c>
      <c r="F16" s="8" t="s">
        <v>31</v>
      </c>
      <c r="G16" s="4"/>
      <c r="J16" s="13"/>
      <c r="K16" s="13"/>
      <c r="L16" s="33">
        <f>3.49*K16</f>
        <v>0</v>
      </c>
    </row>
    <row r="17">
      <c r="B17" s="9" t="s">
        <v>37</v>
      </c>
      <c r="C17" s="7">
        <v>2.0</v>
      </c>
      <c r="D17" s="12">
        <f t="shared" ref="D17:D27" si="3">7.15*C17</f>
        <v>14.3</v>
      </c>
      <c r="F17" s="9" t="s">
        <v>33</v>
      </c>
      <c r="G17" s="7">
        <v>40.0</v>
      </c>
    </row>
    <row r="18">
      <c r="B18" s="9" t="s">
        <v>38</v>
      </c>
      <c r="C18" s="7">
        <v>5.0</v>
      </c>
      <c r="D18" s="12">
        <f t="shared" si="3"/>
        <v>35.75</v>
      </c>
      <c r="F18" s="9" t="s">
        <v>35</v>
      </c>
      <c r="G18" s="7" t="s">
        <v>36</v>
      </c>
    </row>
    <row r="19">
      <c r="B19" s="9" t="s">
        <v>40</v>
      </c>
      <c r="C19" s="7">
        <v>3.0</v>
      </c>
      <c r="D19" s="12">
        <f t="shared" si="3"/>
        <v>21.45</v>
      </c>
    </row>
    <row r="20">
      <c r="B20" s="9" t="s">
        <v>16</v>
      </c>
      <c r="C20" s="7">
        <v>5.0</v>
      </c>
      <c r="D20" s="12">
        <f t="shared" si="3"/>
        <v>35.75</v>
      </c>
      <c r="F20" s="8" t="s">
        <v>39</v>
      </c>
      <c r="G20" s="3"/>
      <c r="H20" s="4"/>
    </row>
    <row r="21">
      <c r="B21" s="9" t="s">
        <v>43</v>
      </c>
      <c r="C21" s="7">
        <v>2.0</v>
      </c>
      <c r="D21" s="12">
        <f t="shared" si="3"/>
        <v>14.3</v>
      </c>
      <c r="F21" s="9" t="s">
        <v>41</v>
      </c>
      <c r="G21" s="7">
        <v>18.0</v>
      </c>
      <c r="H21" s="12">
        <f>3.31*G21</f>
        <v>59.58</v>
      </c>
    </row>
    <row r="22">
      <c r="B22" s="9" t="s">
        <v>44</v>
      </c>
      <c r="C22" s="7">
        <v>4.0</v>
      </c>
      <c r="D22" s="12">
        <f t="shared" si="3"/>
        <v>28.6</v>
      </c>
      <c r="F22" s="9" t="s">
        <v>42</v>
      </c>
      <c r="G22" s="7">
        <v>22.0</v>
      </c>
      <c r="H22" s="12">
        <f>3.16*G22</f>
        <v>69.52</v>
      </c>
    </row>
    <row r="23">
      <c r="B23" s="9" t="s">
        <v>45</v>
      </c>
      <c r="C23" s="7">
        <v>1.0</v>
      </c>
      <c r="D23" s="12">
        <f t="shared" si="3"/>
        <v>7.15</v>
      </c>
      <c r="H23" s="1"/>
    </row>
    <row r="24">
      <c r="B24" s="9" t="s">
        <v>46</v>
      </c>
      <c r="C24" s="7">
        <v>1.0</v>
      </c>
      <c r="D24" s="12">
        <f t="shared" si="3"/>
        <v>7.15</v>
      </c>
    </row>
    <row r="25">
      <c r="B25" s="9" t="s">
        <v>119</v>
      </c>
      <c r="C25" s="7">
        <v>3.0</v>
      </c>
      <c r="D25" s="12">
        <f t="shared" si="3"/>
        <v>21.45</v>
      </c>
    </row>
    <row r="26">
      <c r="B26" s="9" t="s">
        <v>48</v>
      </c>
      <c r="C26" s="7">
        <v>1.0</v>
      </c>
      <c r="D26" s="12">
        <f t="shared" si="3"/>
        <v>7.15</v>
      </c>
    </row>
    <row r="27">
      <c r="B27" s="9" t="s">
        <v>49</v>
      </c>
      <c r="C27" s="7">
        <v>1.0</v>
      </c>
      <c r="D27" s="12">
        <f t="shared" si="3"/>
        <v>7.15</v>
      </c>
    </row>
    <row r="28">
      <c r="C28" s="1"/>
      <c r="D28" s="1"/>
    </row>
    <row r="29">
      <c r="D29" s="1"/>
    </row>
    <row r="30">
      <c r="D30" s="1"/>
    </row>
    <row r="31">
      <c r="D31" s="1"/>
    </row>
    <row r="32">
      <c r="D32" s="1"/>
    </row>
    <row r="33">
      <c r="D33" s="1"/>
    </row>
    <row r="34">
      <c r="D34" s="1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</sheetData>
  <autoFilter ref="$B$2:$D$27">
    <sortState ref="B2:D27">
      <sortCondition descending="1" ref="C2:C27"/>
    </sortState>
  </autoFilter>
  <mergeCells count="6">
    <mergeCell ref="B2:D2"/>
    <mergeCell ref="J2:M2"/>
    <mergeCell ref="F10:G10"/>
    <mergeCell ref="J13:L13"/>
    <mergeCell ref="F16:G16"/>
    <mergeCell ref="F20:H20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15.25"/>
    <col customWidth="1" min="6" max="6" width="16.5"/>
    <col customWidth="1" min="10" max="10" width="18.63"/>
  </cols>
  <sheetData>
    <row r="1">
      <c r="D1" s="1"/>
    </row>
    <row r="2">
      <c r="B2" s="2" t="s">
        <v>0</v>
      </c>
      <c r="C2" s="3"/>
      <c r="D2" s="4"/>
      <c r="E2" s="5"/>
      <c r="F2" s="6" t="s">
        <v>1</v>
      </c>
      <c r="G2" s="7">
        <v>38.0</v>
      </c>
      <c r="H2" s="12">
        <f>11.2*G2</f>
        <v>425.6</v>
      </c>
      <c r="J2" s="8" t="s">
        <v>2</v>
      </c>
      <c r="K2" s="3"/>
      <c r="L2" s="3"/>
      <c r="M2" s="4"/>
      <c r="O2" s="6" t="s">
        <v>3</v>
      </c>
    </row>
    <row r="3">
      <c r="B3" s="9" t="s">
        <v>4</v>
      </c>
      <c r="C3" s="7">
        <v>4.0</v>
      </c>
      <c r="D3" s="12">
        <f t="shared" ref="D3:D9" si="1">7.15*C3</f>
        <v>28.6</v>
      </c>
      <c r="J3" s="9" t="s">
        <v>5</v>
      </c>
      <c r="K3" s="7">
        <v>1.0</v>
      </c>
      <c r="L3" s="7" t="s">
        <v>6</v>
      </c>
      <c r="M3" s="12">
        <f>20.87*K3</f>
        <v>20.87</v>
      </c>
      <c r="O3" s="7" t="s">
        <v>50</v>
      </c>
    </row>
    <row r="4">
      <c r="B4" s="9" t="s">
        <v>8</v>
      </c>
      <c r="C4" s="7">
        <v>3.0</v>
      </c>
      <c r="D4" s="12">
        <f t="shared" si="1"/>
        <v>21.45</v>
      </c>
      <c r="E4" s="5"/>
      <c r="F4" s="6" t="s">
        <v>9</v>
      </c>
      <c r="G4" s="7">
        <v>4.0</v>
      </c>
      <c r="H4" s="12">
        <f>15*G4</f>
        <v>60</v>
      </c>
      <c r="J4" s="9" t="s">
        <v>10</v>
      </c>
      <c r="K4" s="7">
        <v>2.0</v>
      </c>
      <c r="L4" s="7" t="s">
        <v>6</v>
      </c>
      <c r="M4" s="12">
        <f>23.87*K4</f>
        <v>47.74</v>
      </c>
    </row>
    <row r="5">
      <c r="B5" s="9" t="s">
        <v>12</v>
      </c>
      <c r="C5" s="7">
        <v>9.0</v>
      </c>
      <c r="D5" s="12">
        <f t="shared" si="1"/>
        <v>64.35</v>
      </c>
      <c r="J5" s="9" t="s">
        <v>13</v>
      </c>
      <c r="K5" s="7">
        <v>1.0</v>
      </c>
      <c r="L5" s="7" t="s">
        <v>6</v>
      </c>
      <c r="M5" s="12">
        <f>19.43*K5</f>
        <v>19.43</v>
      </c>
    </row>
    <row r="6">
      <c r="B6" s="9" t="s">
        <v>14</v>
      </c>
      <c r="C6" s="7">
        <v>5.0</v>
      </c>
      <c r="D6" s="12">
        <f t="shared" si="1"/>
        <v>35.75</v>
      </c>
      <c r="F6" s="6" t="s">
        <v>80</v>
      </c>
      <c r="G6" s="7">
        <v>6.0</v>
      </c>
      <c r="H6" s="31">
        <f>240*G6</f>
        <v>1440</v>
      </c>
      <c r="J6" s="9" t="s">
        <v>16</v>
      </c>
      <c r="K6" s="7">
        <v>1.0</v>
      </c>
      <c r="L6" s="7" t="s">
        <v>6</v>
      </c>
      <c r="M6" s="12">
        <f>20*K6</f>
        <v>20</v>
      </c>
    </row>
    <row r="7">
      <c r="B7" s="9" t="s">
        <v>18</v>
      </c>
      <c r="C7" s="7">
        <v>6.0</v>
      </c>
      <c r="D7" s="12">
        <f t="shared" si="1"/>
        <v>42.9</v>
      </c>
      <c r="F7" s="32"/>
      <c r="G7" s="5"/>
      <c r="J7" s="9" t="s">
        <v>5</v>
      </c>
      <c r="K7" s="7" t="s">
        <v>51</v>
      </c>
      <c r="L7" s="7" t="s">
        <v>17</v>
      </c>
      <c r="M7" s="1"/>
    </row>
    <row r="8">
      <c r="B8" s="9" t="s">
        <v>19</v>
      </c>
      <c r="C8" s="7">
        <v>6.0</v>
      </c>
      <c r="D8" s="12">
        <f t="shared" si="1"/>
        <v>42.9</v>
      </c>
      <c r="F8" s="6" t="s">
        <v>15</v>
      </c>
      <c r="G8" s="7">
        <v>2000.0</v>
      </c>
    </row>
    <row r="9">
      <c r="B9" s="9" t="s">
        <v>21</v>
      </c>
      <c r="C9" s="7">
        <v>3.0</v>
      </c>
      <c r="D9" s="12">
        <f t="shared" si="1"/>
        <v>21.45</v>
      </c>
    </row>
    <row r="10">
      <c r="B10" s="9" t="s">
        <v>23</v>
      </c>
      <c r="C10" s="7">
        <v>6.0</v>
      </c>
      <c r="D10" s="12">
        <f>6.69*C10</f>
        <v>40.14</v>
      </c>
      <c r="F10" s="8" t="s">
        <v>20</v>
      </c>
      <c r="G10" s="4"/>
    </row>
    <row r="11">
      <c r="B11" s="9" t="s">
        <v>25</v>
      </c>
      <c r="C11" s="7">
        <v>3.0</v>
      </c>
      <c r="D11" s="12">
        <f t="shared" ref="D11:D13" si="2">7.15*C11</f>
        <v>21.45</v>
      </c>
      <c r="F11" s="9" t="s">
        <v>22</v>
      </c>
      <c r="G11" s="7">
        <v>20.0</v>
      </c>
    </row>
    <row r="12">
      <c r="B12" s="9" t="s">
        <v>27</v>
      </c>
      <c r="C12" s="7">
        <v>0.0</v>
      </c>
      <c r="D12" s="12">
        <f t="shared" si="2"/>
        <v>0</v>
      </c>
      <c r="F12" s="9" t="s">
        <v>24</v>
      </c>
      <c r="G12" s="7">
        <v>50.0</v>
      </c>
    </row>
    <row r="13">
      <c r="B13" s="9" t="s">
        <v>29</v>
      </c>
      <c r="C13" s="7">
        <v>4.0</v>
      </c>
      <c r="D13" s="12">
        <f t="shared" si="2"/>
        <v>28.6</v>
      </c>
      <c r="F13" s="9" t="s">
        <v>26</v>
      </c>
      <c r="G13" s="7">
        <v>5.0</v>
      </c>
      <c r="J13" s="2" t="s">
        <v>52</v>
      </c>
      <c r="K13" s="3"/>
      <c r="L13" s="4"/>
    </row>
    <row r="14">
      <c r="B14" s="9" t="s">
        <v>30</v>
      </c>
      <c r="C14" s="7">
        <v>2.0</v>
      </c>
      <c r="D14" s="12">
        <f>6.96*C14</f>
        <v>13.92</v>
      </c>
      <c r="F14" s="9" t="s">
        <v>28</v>
      </c>
      <c r="G14" s="7">
        <v>1.0</v>
      </c>
      <c r="J14" s="13" t="s">
        <v>53</v>
      </c>
      <c r="K14" s="13">
        <v>16.0</v>
      </c>
      <c r="L14" s="33">
        <f>7*K14</f>
        <v>112</v>
      </c>
    </row>
    <row r="15">
      <c r="B15" s="9" t="s">
        <v>32</v>
      </c>
      <c r="C15" s="7">
        <v>4.0</v>
      </c>
      <c r="D15" s="12">
        <f>7.15*C15</f>
        <v>28.6</v>
      </c>
      <c r="J15" s="13" t="s">
        <v>54</v>
      </c>
      <c r="K15" s="13">
        <v>4.0</v>
      </c>
      <c r="L15" s="33">
        <f>9.99*K15</f>
        <v>39.96</v>
      </c>
    </row>
    <row r="16">
      <c r="B16" s="9" t="s">
        <v>34</v>
      </c>
      <c r="C16" s="7">
        <v>1.0</v>
      </c>
      <c r="D16" s="12">
        <f>7.02*C16</f>
        <v>7.02</v>
      </c>
      <c r="F16" s="8" t="s">
        <v>31</v>
      </c>
      <c r="G16" s="4"/>
      <c r="J16" s="13"/>
      <c r="K16" s="13"/>
      <c r="L16" s="33">
        <f>3.49*K16</f>
        <v>0</v>
      </c>
    </row>
    <row r="17">
      <c r="B17" s="9" t="s">
        <v>37</v>
      </c>
      <c r="C17" s="7">
        <v>1.0</v>
      </c>
      <c r="D17" s="12">
        <f t="shared" ref="D17:D27" si="3">7.15*C17</f>
        <v>7.15</v>
      </c>
      <c r="F17" s="9" t="s">
        <v>33</v>
      </c>
      <c r="G17" s="7">
        <v>40.0</v>
      </c>
    </row>
    <row r="18">
      <c r="B18" s="9" t="s">
        <v>38</v>
      </c>
      <c r="C18" s="7">
        <v>5.0</v>
      </c>
      <c r="D18" s="12">
        <f t="shared" si="3"/>
        <v>35.75</v>
      </c>
      <c r="F18" s="9" t="s">
        <v>35</v>
      </c>
      <c r="G18" s="7" t="s">
        <v>36</v>
      </c>
    </row>
    <row r="19">
      <c r="B19" s="9" t="s">
        <v>40</v>
      </c>
      <c r="C19" s="7">
        <v>3.0</v>
      </c>
      <c r="D19" s="12">
        <f t="shared" si="3"/>
        <v>21.45</v>
      </c>
    </row>
    <row r="20">
      <c r="B20" s="9" t="s">
        <v>16</v>
      </c>
      <c r="C20" s="7">
        <v>5.0</v>
      </c>
      <c r="D20" s="12">
        <f t="shared" si="3"/>
        <v>35.75</v>
      </c>
      <c r="F20" s="8" t="s">
        <v>39</v>
      </c>
      <c r="G20" s="3"/>
      <c r="H20" s="4"/>
    </row>
    <row r="21">
      <c r="B21" s="9" t="s">
        <v>43</v>
      </c>
      <c r="C21" s="7">
        <v>2.0</v>
      </c>
      <c r="D21" s="12">
        <f t="shared" si="3"/>
        <v>14.3</v>
      </c>
      <c r="F21" s="9" t="s">
        <v>41</v>
      </c>
      <c r="G21" s="7">
        <v>53.0</v>
      </c>
      <c r="H21" s="12">
        <f>3.31*G21</f>
        <v>175.43</v>
      </c>
    </row>
    <row r="22">
      <c r="B22" s="9" t="s">
        <v>44</v>
      </c>
      <c r="C22" s="7">
        <v>6.0</v>
      </c>
      <c r="D22" s="12">
        <f t="shared" si="3"/>
        <v>42.9</v>
      </c>
      <c r="F22" s="9" t="s">
        <v>42</v>
      </c>
      <c r="G22" s="7">
        <v>72.0</v>
      </c>
      <c r="H22" s="12">
        <f>3.16*G22</f>
        <v>227.52</v>
      </c>
    </row>
    <row r="23">
      <c r="B23" s="9" t="s">
        <v>45</v>
      </c>
      <c r="C23" s="7">
        <v>1.0</v>
      </c>
      <c r="D23" s="12">
        <f t="shared" si="3"/>
        <v>7.15</v>
      </c>
      <c r="H23" s="1"/>
    </row>
    <row r="24">
      <c r="B24" s="9" t="s">
        <v>46</v>
      </c>
      <c r="C24" s="7">
        <v>1.0</v>
      </c>
      <c r="D24" s="12">
        <f t="shared" si="3"/>
        <v>7.15</v>
      </c>
    </row>
    <row r="25">
      <c r="B25" s="9" t="s">
        <v>119</v>
      </c>
      <c r="C25" s="7">
        <v>3.0</v>
      </c>
      <c r="D25" s="12">
        <f t="shared" si="3"/>
        <v>21.45</v>
      </c>
    </row>
    <row r="26">
      <c r="B26" s="9" t="s">
        <v>48</v>
      </c>
      <c r="C26" s="7">
        <v>1.0</v>
      </c>
      <c r="D26" s="12">
        <f t="shared" si="3"/>
        <v>7.15</v>
      </c>
    </row>
    <row r="27">
      <c r="B27" s="9" t="s">
        <v>49</v>
      </c>
      <c r="C27" s="7">
        <v>1.0</v>
      </c>
      <c r="D27" s="12">
        <f t="shared" si="3"/>
        <v>7.15</v>
      </c>
    </row>
    <row r="28">
      <c r="C28" s="1"/>
      <c r="D28" s="1"/>
    </row>
    <row r="29">
      <c r="D29" s="1"/>
    </row>
    <row r="30">
      <c r="D30" s="1"/>
    </row>
    <row r="31">
      <c r="D31" s="1"/>
    </row>
    <row r="32">
      <c r="D32" s="1"/>
    </row>
    <row r="33">
      <c r="D33" s="1"/>
    </row>
    <row r="34">
      <c r="D34" s="1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</sheetData>
  <autoFilter ref="$B$2:$D$27">
    <sortState ref="B2:D27">
      <sortCondition descending="1" ref="C2:C27"/>
    </sortState>
  </autoFilter>
  <mergeCells count="6">
    <mergeCell ref="B2:D2"/>
    <mergeCell ref="J2:M2"/>
    <mergeCell ref="F10:G10"/>
    <mergeCell ref="J13:L13"/>
    <mergeCell ref="F16:G16"/>
    <mergeCell ref="F20:H20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15.25"/>
    <col customWidth="1" min="6" max="6" width="16.5"/>
    <col customWidth="1" min="10" max="10" width="18.63"/>
  </cols>
  <sheetData>
    <row r="1">
      <c r="D1" s="1"/>
    </row>
    <row r="2">
      <c r="B2" s="2" t="s">
        <v>0</v>
      </c>
      <c r="C2" s="3"/>
      <c r="D2" s="4"/>
      <c r="E2" s="5"/>
      <c r="F2" s="6" t="s">
        <v>1</v>
      </c>
      <c r="G2" s="7">
        <v>24.0</v>
      </c>
      <c r="H2" s="12">
        <f>11.2*G2</f>
        <v>268.8</v>
      </c>
      <c r="J2" s="8" t="s">
        <v>2</v>
      </c>
      <c r="K2" s="3"/>
      <c r="L2" s="3"/>
      <c r="M2" s="4"/>
      <c r="O2" s="6" t="s">
        <v>3</v>
      </c>
    </row>
    <row r="3">
      <c r="B3" s="9" t="s">
        <v>4</v>
      </c>
      <c r="C3" s="7">
        <v>4.0</v>
      </c>
      <c r="D3" s="12">
        <f t="shared" ref="D3:D9" si="1">7.15*C3</f>
        <v>28.6</v>
      </c>
      <c r="J3" s="9" t="s">
        <v>5</v>
      </c>
      <c r="K3" s="7">
        <v>2.0</v>
      </c>
      <c r="L3" s="7" t="s">
        <v>6</v>
      </c>
      <c r="M3" s="12">
        <f>20.87*K3</f>
        <v>41.74</v>
      </c>
      <c r="O3" s="7" t="s">
        <v>50</v>
      </c>
    </row>
    <row r="4">
      <c r="B4" s="9" t="s">
        <v>8</v>
      </c>
      <c r="C4" s="7">
        <v>4.0</v>
      </c>
      <c r="D4" s="12">
        <f t="shared" si="1"/>
        <v>28.6</v>
      </c>
      <c r="E4" s="5"/>
      <c r="F4" s="6" t="s">
        <v>9</v>
      </c>
      <c r="G4" s="7">
        <v>1.0</v>
      </c>
      <c r="H4" s="12">
        <f>15*G4</f>
        <v>15</v>
      </c>
      <c r="J4" s="9" t="s">
        <v>10</v>
      </c>
      <c r="K4" s="7">
        <v>2.0</v>
      </c>
      <c r="L4" s="7" t="s">
        <v>6</v>
      </c>
      <c r="M4" s="12">
        <f>23.87*K4</f>
        <v>47.74</v>
      </c>
    </row>
    <row r="5">
      <c r="B5" s="9" t="s">
        <v>12</v>
      </c>
      <c r="C5" s="7">
        <v>6.0</v>
      </c>
      <c r="D5" s="12">
        <f t="shared" si="1"/>
        <v>42.9</v>
      </c>
      <c r="J5" s="9" t="s">
        <v>13</v>
      </c>
      <c r="K5" s="7">
        <v>2.0</v>
      </c>
      <c r="L5" s="7" t="s">
        <v>6</v>
      </c>
      <c r="M5" s="12">
        <f>19.43*K5</f>
        <v>38.86</v>
      </c>
    </row>
    <row r="6">
      <c r="B6" s="9" t="s">
        <v>14</v>
      </c>
      <c r="C6" s="7">
        <v>5.0</v>
      </c>
      <c r="D6" s="12">
        <f t="shared" si="1"/>
        <v>35.75</v>
      </c>
      <c r="F6" s="6" t="s">
        <v>80</v>
      </c>
      <c r="G6" s="7">
        <v>5.0</v>
      </c>
      <c r="H6" s="31">
        <f>240*G6</f>
        <v>1200</v>
      </c>
      <c r="J6" s="9" t="s">
        <v>16</v>
      </c>
      <c r="K6" s="7">
        <v>1.0</v>
      </c>
      <c r="L6" s="7" t="s">
        <v>6</v>
      </c>
      <c r="M6" s="12">
        <f>20*K6</f>
        <v>20</v>
      </c>
    </row>
    <row r="7">
      <c r="B7" s="9" t="s">
        <v>18</v>
      </c>
      <c r="C7" s="7">
        <v>6.0</v>
      </c>
      <c r="D7" s="12">
        <f t="shared" si="1"/>
        <v>42.9</v>
      </c>
      <c r="F7" s="32"/>
      <c r="G7" s="5"/>
      <c r="J7" s="9" t="s">
        <v>5</v>
      </c>
      <c r="K7" s="7" t="s">
        <v>51</v>
      </c>
      <c r="L7" s="7" t="s">
        <v>17</v>
      </c>
      <c r="M7" s="1"/>
    </row>
    <row r="8">
      <c r="B8" s="9" t="s">
        <v>19</v>
      </c>
      <c r="C8" s="7">
        <v>3.0</v>
      </c>
      <c r="D8" s="12">
        <f t="shared" si="1"/>
        <v>21.45</v>
      </c>
      <c r="F8" s="6" t="s">
        <v>15</v>
      </c>
      <c r="G8" s="7">
        <v>2000.0</v>
      </c>
    </row>
    <row r="9">
      <c r="B9" s="9" t="s">
        <v>21</v>
      </c>
      <c r="C9" s="7">
        <v>3.0</v>
      </c>
      <c r="D9" s="12">
        <f t="shared" si="1"/>
        <v>21.45</v>
      </c>
    </row>
    <row r="10">
      <c r="B10" s="9" t="s">
        <v>23</v>
      </c>
      <c r="C10" s="7">
        <v>4.0</v>
      </c>
      <c r="D10" s="12">
        <f>6.69*C10</f>
        <v>26.76</v>
      </c>
      <c r="F10" s="8" t="s">
        <v>20</v>
      </c>
      <c r="G10" s="4"/>
    </row>
    <row r="11">
      <c r="B11" s="9" t="s">
        <v>25</v>
      </c>
      <c r="C11" s="7">
        <v>1.0</v>
      </c>
      <c r="D11" s="12">
        <f t="shared" ref="D11:D13" si="2">7.15*C11</f>
        <v>7.15</v>
      </c>
      <c r="F11" s="9" t="s">
        <v>22</v>
      </c>
      <c r="G11" s="7">
        <v>20.0</v>
      </c>
    </row>
    <row r="12">
      <c r="B12" s="9" t="s">
        <v>27</v>
      </c>
      <c r="C12" s="7">
        <v>0.0</v>
      </c>
      <c r="D12" s="12">
        <f t="shared" si="2"/>
        <v>0</v>
      </c>
      <c r="F12" s="9" t="s">
        <v>24</v>
      </c>
      <c r="G12" s="7">
        <v>50.0</v>
      </c>
    </row>
    <row r="13">
      <c r="B13" s="9" t="s">
        <v>29</v>
      </c>
      <c r="C13" s="7">
        <v>4.0</v>
      </c>
      <c r="D13" s="12">
        <f t="shared" si="2"/>
        <v>28.6</v>
      </c>
      <c r="F13" s="9" t="s">
        <v>26</v>
      </c>
      <c r="G13" s="7">
        <v>5.0</v>
      </c>
      <c r="J13" s="2" t="s">
        <v>52</v>
      </c>
      <c r="K13" s="3"/>
      <c r="L13" s="4"/>
    </row>
    <row r="14">
      <c r="B14" s="9" t="s">
        <v>30</v>
      </c>
      <c r="C14" s="7">
        <v>1.0</v>
      </c>
      <c r="D14" s="12">
        <f>6.96*C14</f>
        <v>6.96</v>
      </c>
      <c r="F14" s="9" t="s">
        <v>28</v>
      </c>
      <c r="G14" s="7">
        <v>1.0</v>
      </c>
      <c r="J14" s="13" t="s">
        <v>53</v>
      </c>
      <c r="K14" s="13">
        <v>10.0</v>
      </c>
      <c r="L14" s="33">
        <f>7*K14</f>
        <v>70</v>
      </c>
    </row>
    <row r="15">
      <c r="B15" s="9" t="s">
        <v>32</v>
      </c>
      <c r="C15" s="7">
        <v>3.0</v>
      </c>
      <c r="D15" s="12">
        <f>7.15*C15</f>
        <v>21.45</v>
      </c>
      <c r="J15" s="13" t="s">
        <v>54</v>
      </c>
      <c r="K15" s="13">
        <v>3.0</v>
      </c>
      <c r="L15" s="33">
        <f>9.99*K15</f>
        <v>29.97</v>
      </c>
    </row>
    <row r="16">
      <c r="B16" s="9" t="s">
        <v>34</v>
      </c>
      <c r="C16" s="7">
        <v>1.0</v>
      </c>
      <c r="D16" s="12">
        <f>7.02*C16</f>
        <v>7.02</v>
      </c>
      <c r="F16" s="8" t="s">
        <v>31</v>
      </c>
      <c r="G16" s="4"/>
      <c r="J16" s="13"/>
      <c r="K16" s="13"/>
      <c r="L16" s="33">
        <f>3.49*K16</f>
        <v>0</v>
      </c>
    </row>
    <row r="17">
      <c r="B17" s="9" t="s">
        <v>37</v>
      </c>
      <c r="C17" s="7">
        <v>1.0</v>
      </c>
      <c r="D17" s="12">
        <f t="shared" ref="D17:D27" si="3">7.15*C17</f>
        <v>7.15</v>
      </c>
      <c r="F17" s="9" t="s">
        <v>33</v>
      </c>
      <c r="G17" s="7">
        <v>40.0</v>
      </c>
    </row>
    <row r="18">
      <c r="B18" s="9" t="s">
        <v>38</v>
      </c>
      <c r="C18" s="7">
        <v>4.0</v>
      </c>
      <c r="D18" s="12">
        <f t="shared" si="3"/>
        <v>28.6</v>
      </c>
      <c r="F18" s="9" t="s">
        <v>35</v>
      </c>
      <c r="G18" s="7" t="s">
        <v>36</v>
      </c>
    </row>
    <row r="19">
      <c r="B19" s="9" t="s">
        <v>40</v>
      </c>
      <c r="C19" s="7">
        <v>3.0</v>
      </c>
      <c r="D19" s="12">
        <f t="shared" si="3"/>
        <v>21.45</v>
      </c>
    </row>
    <row r="20">
      <c r="B20" s="9" t="s">
        <v>16</v>
      </c>
      <c r="C20" s="7">
        <v>4.0</v>
      </c>
      <c r="D20" s="12">
        <f t="shared" si="3"/>
        <v>28.6</v>
      </c>
      <c r="F20" s="8" t="s">
        <v>39</v>
      </c>
      <c r="G20" s="3"/>
      <c r="H20" s="4"/>
    </row>
    <row r="21">
      <c r="B21" s="9" t="s">
        <v>43</v>
      </c>
      <c r="C21" s="7">
        <v>2.0</v>
      </c>
      <c r="D21" s="12">
        <f t="shared" si="3"/>
        <v>14.3</v>
      </c>
      <c r="F21" s="9" t="s">
        <v>41</v>
      </c>
      <c r="G21" s="7">
        <v>17.0</v>
      </c>
      <c r="H21" s="12">
        <f>3.31*G21</f>
        <v>56.27</v>
      </c>
    </row>
    <row r="22">
      <c r="B22" s="9" t="s">
        <v>44</v>
      </c>
      <c r="C22" s="7">
        <v>4.0</v>
      </c>
      <c r="D22" s="12">
        <f t="shared" si="3"/>
        <v>28.6</v>
      </c>
      <c r="F22" s="9" t="s">
        <v>42</v>
      </c>
      <c r="G22" s="7">
        <v>52.0</v>
      </c>
      <c r="H22" s="12">
        <f>3.16*G22</f>
        <v>164.32</v>
      </c>
    </row>
    <row r="23">
      <c r="B23" s="9" t="s">
        <v>45</v>
      </c>
      <c r="C23" s="7">
        <v>1.0</v>
      </c>
      <c r="D23" s="12">
        <f t="shared" si="3"/>
        <v>7.15</v>
      </c>
      <c r="H23" s="1"/>
    </row>
    <row r="24">
      <c r="B24" s="9" t="s">
        <v>46</v>
      </c>
      <c r="C24" s="7">
        <v>1.0</v>
      </c>
      <c r="D24" s="12">
        <f t="shared" si="3"/>
        <v>7.15</v>
      </c>
    </row>
    <row r="25">
      <c r="B25" s="9" t="s">
        <v>119</v>
      </c>
      <c r="C25" s="7">
        <v>3.0</v>
      </c>
      <c r="D25" s="12">
        <f t="shared" si="3"/>
        <v>21.45</v>
      </c>
    </row>
    <row r="26">
      <c r="B26" s="9" t="s">
        <v>48</v>
      </c>
      <c r="C26" s="7">
        <v>1.0</v>
      </c>
      <c r="D26" s="12">
        <f t="shared" si="3"/>
        <v>7.15</v>
      </c>
    </row>
    <row r="27">
      <c r="B27" s="9" t="s">
        <v>49</v>
      </c>
      <c r="C27" s="7">
        <v>1.0</v>
      </c>
      <c r="D27" s="12">
        <f t="shared" si="3"/>
        <v>7.15</v>
      </c>
    </row>
    <row r="28">
      <c r="C28" s="1"/>
      <c r="D28" s="1"/>
    </row>
    <row r="29">
      <c r="D29" s="1"/>
    </row>
    <row r="30">
      <c r="D30" s="1"/>
    </row>
    <row r="31">
      <c r="D31" s="1"/>
    </row>
    <row r="32">
      <c r="D32" s="1"/>
    </row>
    <row r="33">
      <c r="D33" s="1"/>
    </row>
    <row r="34">
      <c r="D34" s="1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</sheetData>
  <autoFilter ref="$B$2:$D$27">
    <sortState ref="B2:D27">
      <sortCondition descending="1" ref="C2:C27"/>
    </sortState>
  </autoFilter>
  <mergeCells count="6">
    <mergeCell ref="B2:D2"/>
    <mergeCell ref="J2:M2"/>
    <mergeCell ref="F10:G10"/>
    <mergeCell ref="J13:L13"/>
    <mergeCell ref="F16:G16"/>
    <mergeCell ref="F20:H2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15.25"/>
    <col customWidth="1" min="6" max="6" width="16.5"/>
    <col customWidth="1" min="10" max="10" width="18.63"/>
  </cols>
  <sheetData>
    <row r="1">
      <c r="D1" s="1"/>
    </row>
    <row r="2">
      <c r="B2" s="2" t="s">
        <v>0</v>
      </c>
      <c r="C2" s="3"/>
      <c r="D2" s="4"/>
      <c r="E2" s="5"/>
      <c r="F2" s="6" t="s">
        <v>1</v>
      </c>
      <c r="G2" s="7">
        <v>8.0</v>
      </c>
      <c r="H2" s="12">
        <f>11.2*G2</f>
        <v>89.6</v>
      </c>
      <c r="J2" s="8" t="s">
        <v>2</v>
      </c>
      <c r="K2" s="3"/>
      <c r="L2" s="3"/>
      <c r="M2" s="4"/>
      <c r="O2" s="6" t="s">
        <v>3</v>
      </c>
    </row>
    <row r="3">
      <c r="B3" s="9" t="s">
        <v>21</v>
      </c>
      <c r="C3" s="7">
        <v>7.0</v>
      </c>
      <c r="D3" s="12">
        <f t="shared" ref="D3:D4" si="1">7.15*C3</f>
        <v>50.05</v>
      </c>
      <c r="J3" s="9" t="s">
        <v>5</v>
      </c>
      <c r="K3" s="7">
        <v>2.0</v>
      </c>
      <c r="L3" s="7" t="s">
        <v>6</v>
      </c>
      <c r="M3" s="12">
        <f>20.87*K3</f>
        <v>41.74</v>
      </c>
      <c r="O3" s="7" t="s">
        <v>50</v>
      </c>
    </row>
    <row r="4">
      <c r="B4" s="9" t="s">
        <v>27</v>
      </c>
      <c r="C4" s="7">
        <v>0.0</v>
      </c>
      <c r="D4" s="12">
        <f t="shared" si="1"/>
        <v>0</v>
      </c>
      <c r="E4" s="5"/>
      <c r="F4" s="6" t="s">
        <v>9</v>
      </c>
      <c r="G4" s="7">
        <v>8.0</v>
      </c>
      <c r="H4" s="12">
        <f>15*G4</f>
        <v>120</v>
      </c>
      <c r="J4" s="9" t="s">
        <v>10</v>
      </c>
      <c r="K4" s="7">
        <v>2.0</v>
      </c>
      <c r="L4" s="7" t="s">
        <v>6</v>
      </c>
      <c r="M4" s="12">
        <f>23.87*K4</f>
        <v>47.74</v>
      </c>
    </row>
    <row r="5">
      <c r="B5" s="9" t="s">
        <v>30</v>
      </c>
      <c r="C5" s="7">
        <v>4.0</v>
      </c>
      <c r="D5" s="12">
        <f>6.96*C5</f>
        <v>27.84</v>
      </c>
      <c r="J5" s="9" t="s">
        <v>13</v>
      </c>
      <c r="K5" s="7">
        <v>3.0</v>
      </c>
      <c r="L5" s="7" t="s">
        <v>6</v>
      </c>
      <c r="M5" s="12">
        <f>19.43*K5</f>
        <v>58.29</v>
      </c>
    </row>
    <row r="6">
      <c r="B6" s="9" t="s">
        <v>46</v>
      </c>
      <c r="C6" s="7">
        <v>1.0</v>
      </c>
      <c r="D6" s="12">
        <f>7.15*C6</f>
        <v>7.15</v>
      </c>
      <c r="F6" s="6" t="s">
        <v>80</v>
      </c>
      <c r="G6" s="7">
        <v>3.5</v>
      </c>
      <c r="H6" s="31">
        <f>240*G6</f>
        <v>840</v>
      </c>
      <c r="J6" s="9" t="s">
        <v>16</v>
      </c>
      <c r="K6" s="7">
        <v>1.0</v>
      </c>
      <c r="L6" s="7" t="s">
        <v>6</v>
      </c>
      <c r="M6" s="12">
        <f>20*K6</f>
        <v>20</v>
      </c>
    </row>
    <row r="7">
      <c r="B7" s="9" t="s">
        <v>23</v>
      </c>
      <c r="C7" s="7">
        <v>2.0</v>
      </c>
      <c r="D7" s="12">
        <f>6.69*C7</f>
        <v>13.38</v>
      </c>
      <c r="F7" s="32"/>
      <c r="G7" s="5"/>
      <c r="J7" s="9" t="s">
        <v>5</v>
      </c>
      <c r="K7" s="7" t="s">
        <v>51</v>
      </c>
      <c r="L7" s="7" t="s">
        <v>17</v>
      </c>
      <c r="M7" s="1"/>
    </row>
    <row r="8">
      <c r="B8" s="9" t="s">
        <v>43</v>
      </c>
      <c r="C8" s="7">
        <v>2.0</v>
      </c>
      <c r="D8" s="12">
        <f t="shared" ref="D8:D15" si="2">7.15*C8</f>
        <v>14.3</v>
      </c>
      <c r="F8" s="6" t="s">
        <v>15</v>
      </c>
      <c r="G8" s="7">
        <v>2000.0</v>
      </c>
    </row>
    <row r="9">
      <c r="B9" s="9" t="s">
        <v>32</v>
      </c>
      <c r="C9" s="7">
        <v>3.0</v>
      </c>
      <c r="D9" s="12">
        <f t="shared" si="2"/>
        <v>21.45</v>
      </c>
    </row>
    <row r="10">
      <c r="B10" s="9" t="s">
        <v>37</v>
      </c>
      <c r="C10" s="7">
        <v>1.0</v>
      </c>
      <c r="D10" s="12">
        <f t="shared" si="2"/>
        <v>7.15</v>
      </c>
      <c r="F10" s="8" t="s">
        <v>20</v>
      </c>
      <c r="G10" s="4"/>
    </row>
    <row r="11">
      <c r="B11" s="9" t="s">
        <v>45</v>
      </c>
      <c r="C11" s="7">
        <v>1.0</v>
      </c>
      <c r="D11" s="12">
        <f t="shared" si="2"/>
        <v>7.15</v>
      </c>
      <c r="F11" s="9" t="s">
        <v>22</v>
      </c>
      <c r="G11" s="7"/>
    </row>
    <row r="12">
      <c r="B12" s="9" t="s">
        <v>29</v>
      </c>
      <c r="C12" s="7">
        <v>4.0</v>
      </c>
      <c r="D12" s="12">
        <f t="shared" si="2"/>
        <v>28.6</v>
      </c>
      <c r="F12" s="9" t="s">
        <v>24</v>
      </c>
      <c r="G12" s="7"/>
    </row>
    <row r="13">
      <c r="B13" s="9" t="s">
        <v>14</v>
      </c>
      <c r="C13" s="7">
        <v>5.0</v>
      </c>
      <c r="D13" s="12">
        <f t="shared" si="2"/>
        <v>35.75</v>
      </c>
      <c r="F13" s="9" t="s">
        <v>26</v>
      </c>
      <c r="G13" s="7"/>
      <c r="J13" s="2" t="s">
        <v>52</v>
      </c>
      <c r="K13" s="3"/>
      <c r="L13" s="4"/>
    </row>
    <row r="14">
      <c r="B14" s="9" t="s">
        <v>25</v>
      </c>
      <c r="C14" s="7">
        <v>6.0</v>
      </c>
      <c r="D14" s="12">
        <f t="shared" si="2"/>
        <v>42.9</v>
      </c>
      <c r="F14" s="9" t="s">
        <v>28</v>
      </c>
      <c r="G14" s="7"/>
      <c r="J14" s="13" t="s">
        <v>53</v>
      </c>
      <c r="K14" s="13">
        <v>10.0</v>
      </c>
      <c r="L14" s="33">
        <f>7*K14</f>
        <v>70</v>
      </c>
    </row>
    <row r="15">
      <c r="B15" s="9" t="s">
        <v>49</v>
      </c>
      <c r="C15" s="7">
        <v>1.0</v>
      </c>
      <c r="D15" s="12">
        <f t="shared" si="2"/>
        <v>7.15</v>
      </c>
      <c r="J15" s="13" t="s">
        <v>54</v>
      </c>
      <c r="K15" s="13">
        <v>3.0</v>
      </c>
      <c r="L15" s="33">
        <f>9.99*K15</f>
        <v>29.97</v>
      </c>
    </row>
    <row r="16">
      <c r="B16" s="9" t="s">
        <v>34</v>
      </c>
      <c r="C16" s="7">
        <v>1.0</v>
      </c>
      <c r="D16" s="12">
        <f>7.02*C16</f>
        <v>7.02</v>
      </c>
      <c r="F16" s="8" t="s">
        <v>31</v>
      </c>
      <c r="G16" s="4"/>
      <c r="J16" s="13"/>
      <c r="K16" s="13"/>
      <c r="L16" s="33">
        <f>3.49*K16</f>
        <v>0</v>
      </c>
    </row>
    <row r="17">
      <c r="B17" s="9" t="s">
        <v>38</v>
      </c>
      <c r="C17" s="7">
        <v>3.0</v>
      </c>
      <c r="D17" s="12">
        <f t="shared" ref="D17:D27" si="3">7.15*C17</f>
        <v>21.45</v>
      </c>
      <c r="F17" s="9" t="s">
        <v>33</v>
      </c>
      <c r="G17" s="7"/>
    </row>
    <row r="18">
      <c r="B18" s="9" t="s">
        <v>18</v>
      </c>
      <c r="C18" s="7">
        <v>6.0</v>
      </c>
      <c r="D18" s="12">
        <f t="shared" si="3"/>
        <v>42.9</v>
      </c>
      <c r="F18" s="9" t="s">
        <v>35</v>
      </c>
      <c r="G18" s="7" t="s">
        <v>36</v>
      </c>
    </row>
    <row r="19">
      <c r="B19" s="9" t="s">
        <v>40</v>
      </c>
      <c r="C19" s="7">
        <v>3.0</v>
      </c>
      <c r="D19" s="12">
        <f t="shared" si="3"/>
        <v>21.45</v>
      </c>
    </row>
    <row r="20">
      <c r="B20" s="9" t="s">
        <v>4</v>
      </c>
      <c r="C20" s="7">
        <v>4.0</v>
      </c>
      <c r="D20" s="12">
        <f t="shared" si="3"/>
        <v>28.6</v>
      </c>
      <c r="F20" s="8" t="s">
        <v>39</v>
      </c>
      <c r="G20" s="3"/>
      <c r="H20" s="4"/>
    </row>
    <row r="21">
      <c r="B21" s="9" t="s">
        <v>119</v>
      </c>
      <c r="C21" s="7">
        <v>3.0</v>
      </c>
      <c r="D21" s="12">
        <f t="shared" si="3"/>
        <v>21.45</v>
      </c>
      <c r="F21" s="9" t="s">
        <v>41</v>
      </c>
      <c r="G21" s="7">
        <v>2.0</v>
      </c>
      <c r="H21" s="12">
        <f>3.31*G21</f>
        <v>6.62</v>
      </c>
    </row>
    <row r="22">
      <c r="B22" s="9" t="s">
        <v>48</v>
      </c>
      <c r="C22" s="7">
        <v>1.0</v>
      </c>
      <c r="D22" s="12">
        <f t="shared" si="3"/>
        <v>7.15</v>
      </c>
      <c r="F22" s="9" t="s">
        <v>42</v>
      </c>
      <c r="G22" s="7">
        <v>6.0</v>
      </c>
      <c r="H22" s="12">
        <f>3.16*G22</f>
        <v>18.96</v>
      </c>
    </row>
    <row r="23">
      <c r="B23" s="9" t="s">
        <v>19</v>
      </c>
      <c r="C23" s="7">
        <v>9.0</v>
      </c>
      <c r="D23" s="12">
        <f t="shared" si="3"/>
        <v>64.35</v>
      </c>
      <c r="H23" s="17">
        <f>SUM(H21:H22)</f>
        <v>25.58</v>
      </c>
    </row>
    <row r="24">
      <c r="B24" s="9" t="s">
        <v>44</v>
      </c>
      <c r="C24" s="7">
        <v>9.0</v>
      </c>
      <c r="D24" s="12">
        <f t="shared" si="3"/>
        <v>64.35</v>
      </c>
    </row>
    <row r="25">
      <c r="B25" s="9" t="s">
        <v>12</v>
      </c>
      <c r="C25" s="7">
        <v>4.0</v>
      </c>
      <c r="D25" s="12">
        <f t="shared" si="3"/>
        <v>28.6</v>
      </c>
    </row>
    <row r="26">
      <c r="B26" s="9" t="s">
        <v>8</v>
      </c>
      <c r="C26" s="7">
        <v>3.0</v>
      </c>
      <c r="D26" s="12">
        <f t="shared" si="3"/>
        <v>21.45</v>
      </c>
    </row>
    <row r="27">
      <c r="B27" s="9" t="s">
        <v>16</v>
      </c>
      <c r="C27" s="7">
        <v>3.0</v>
      </c>
      <c r="D27" s="12">
        <f t="shared" si="3"/>
        <v>21.45</v>
      </c>
    </row>
    <row r="28">
      <c r="C28" s="1"/>
      <c r="D28" s="17">
        <f>SUM(D3:D27)</f>
        <v>613.09</v>
      </c>
    </row>
    <row r="29">
      <c r="D29" s="1"/>
    </row>
    <row r="30">
      <c r="D30" s="1"/>
    </row>
    <row r="31">
      <c r="D31" s="1"/>
    </row>
    <row r="32">
      <c r="D32" s="1"/>
    </row>
    <row r="33">
      <c r="D33" s="1"/>
    </row>
    <row r="34">
      <c r="D34" s="1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</sheetData>
  <autoFilter ref="$B$2:$D$28">
    <sortState ref="B2:D28">
      <sortCondition ref="B2:B28"/>
      <sortCondition descending="1" ref="C2:C28"/>
    </sortState>
  </autoFilter>
  <mergeCells count="6">
    <mergeCell ref="B2:D2"/>
    <mergeCell ref="J2:M2"/>
    <mergeCell ref="F10:G10"/>
    <mergeCell ref="J13:L13"/>
    <mergeCell ref="F16:G16"/>
    <mergeCell ref="F20:H20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15.25"/>
    <col customWidth="1" min="6" max="6" width="16.5"/>
    <col customWidth="1" min="10" max="10" width="18.63"/>
  </cols>
  <sheetData>
    <row r="1">
      <c r="D1" s="1"/>
    </row>
    <row r="2">
      <c r="A2" s="34"/>
      <c r="B2" s="35" t="s">
        <v>0</v>
      </c>
      <c r="C2" s="3"/>
      <c r="D2" s="4"/>
      <c r="E2" s="36"/>
      <c r="F2" s="37" t="s">
        <v>1</v>
      </c>
      <c r="G2" s="38">
        <v>20.0</v>
      </c>
      <c r="H2" s="39">
        <f>11.2*G2</f>
        <v>224</v>
      </c>
      <c r="I2" s="34"/>
      <c r="J2" s="35" t="s">
        <v>2</v>
      </c>
      <c r="K2" s="3"/>
      <c r="L2" s="3"/>
      <c r="M2" s="4"/>
      <c r="N2" s="34"/>
      <c r="O2" s="37" t="s">
        <v>3</v>
      </c>
      <c r="P2" s="40"/>
    </row>
    <row r="3">
      <c r="A3" s="34"/>
      <c r="B3" s="41" t="s">
        <v>21</v>
      </c>
      <c r="C3" s="42">
        <v>6.0</v>
      </c>
      <c r="D3" s="43">
        <f t="shared" ref="D3:D5" si="1">7.15*C3</f>
        <v>42.9</v>
      </c>
      <c r="E3" s="40"/>
      <c r="F3" s="44"/>
      <c r="G3" s="44"/>
      <c r="H3" s="44"/>
      <c r="I3" s="34"/>
      <c r="J3" s="41" t="s">
        <v>5</v>
      </c>
      <c r="K3" s="42">
        <v>3.0</v>
      </c>
      <c r="L3" s="42" t="s">
        <v>6</v>
      </c>
      <c r="M3" s="43">
        <f>20.87*K3</f>
        <v>62.61</v>
      </c>
      <c r="N3" s="34"/>
      <c r="O3" s="42" t="s">
        <v>120</v>
      </c>
      <c r="P3" s="40"/>
    </row>
    <row r="4">
      <c r="A4" s="34"/>
      <c r="B4" s="41" t="s">
        <v>27</v>
      </c>
      <c r="C4" s="42">
        <v>0.0</v>
      </c>
      <c r="D4" s="43">
        <f t="shared" si="1"/>
        <v>0</v>
      </c>
      <c r="E4" s="36"/>
      <c r="F4" s="45" t="s">
        <v>9</v>
      </c>
      <c r="G4" s="42">
        <v>10.0</v>
      </c>
      <c r="H4" s="43">
        <f>15*G4</f>
        <v>150</v>
      </c>
      <c r="I4" s="34"/>
      <c r="J4" s="41" t="s">
        <v>10</v>
      </c>
      <c r="K4" s="42">
        <v>2.0</v>
      </c>
      <c r="L4" s="42" t="s">
        <v>6</v>
      </c>
      <c r="M4" s="43">
        <f>23.87*K4</f>
        <v>47.74</v>
      </c>
      <c r="N4" s="40"/>
      <c r="O4" s="40"/>
      <c r="P4" s="40"/>
    </row>
    <row r="5">
      <c r="A5" s="34"/>
      <c r="B5" s="46" t="s">
        <v>121</v>
      </c>
      <c r="C5" s="47">
        <v>2.0</v>
      </c>
      <c r="D5" s="43">
        <f t="shared" si="1"/>
        <v>14.3</v>
      </c>
      <c r="E5" s="40"/>
      <c r="F5" s="44"/>
      <c r="G5" s="44"/>
      <c r="H5" s="44"/>
      <c r="I5" s="34"/>
      <c r="J5" s="41" t="s">
        <v>13</v>
      </c>
      <c r="K5" s="42">
        <v>5.0</v>
      </c>
      <c r="L5" s="42" t="s">
        <v>6</v>
      </c>
      <c r="M5" s="43">
        <f>19.43*K5</f>
        <v>97.15</v>
      </c>
      <c r="N5" s="40"/>
      <c r="O5" s="40"/>
      <c r="P5" s="40"/>
    </row>
    <row r="6">
      <c r="A6" s="34"/>
      <c r="B6" s="41" t="s">
        <v>30</v>
      </c>
      <c r="C6" s="42">
        <v>4.0</v>
      </c>
      <c r="D6" s="43">
        <f>6.96*C6</f>
        <v>27.84</v>
      </c>
      <c r="E6" s="34"/>
      <c r="F6" s="45" t="s">
        <v>80</v>
      </c>
      <c r="G6" s="42">
        <v>3.5</v>
      </c>
      <c r="H6" s="43">
        <f>240*G6</f>
        <v>840</v>
      </c>
      <c r="I6" s="34"/>
      <c r="J6" s="41" t="s">
        <v>16</v>
      </c>
      <c r="K6" s="42">
        <v>1.0</v>
      </c>
      <c r="L6" s="42" t="s">
        <v>6</v>
      </c>
      <c r="M6" s="43">
        <f>20*K6</f>
        <v>20</v>
      </c>
      <c r="N6" s="40"/>
      <c r="O6" s="40"/>
      <c r="P6" s="40"/>
    </row>
    <row r="7">
      <c r="A7" s="34"/>
      <c r="B7" s="41" t="s">
        <v>46</v>
      </c>
      <c r="C7" s="42">
        <v>1.0</v>
      </c>
      <c r="D7" s="43">
        <f>7.15*C7</f>
        <v>7.15</v>
      </c>
      <c r="E7" s="40"/>
      <c r="F7" s="48"/>
      <c r="G7" s="48"/>
      <c r="H7" s="40"/>
      <c r="I7" s="34"/>
      <c r="J7" s="41" t="s">
        <v>5</v>
      </c>
      <c r="K7" s="42" t="s">
        <v>51</v>
      </c>
      <c r="L7" s="42" t="s">
        <v>17</v>
      </c>
      <c r="M7" s="40"/>
      <c r="N7" s="40"/>
      <c r="O7" s="40"/>
      <c r="P7" s="40"/>
    </row>
    <row r="8">
      <c r="A8" s="34"/>
      <c r="B8" s="41" t="s">
        <v>23</v>
      </c>
      <c r="C8" s="42">
        <v>7.0</v>
      </c>
      <c r="D8" s="43">
        <f>6.69*C8</f>
        <v>46.83</v>
      </c>
      <c r="E8" s="34"/>
      <c r="F8" s="45" t="s">
        <v>15</v>
      </c>
      <c r="G8" s="42">
        <v>2000.0</v>
      </c>
      <c r="H8" s="40"/>
      <c r="I8" s="40"/>
      <c r="J8" s="40"/>
      <c r="K8" s="40"/>
      <c r="L8" s="40"/>
      <c r="M8" s="40"/>
      <c r="N8" s="40"/>
      <c r="O8" s="40"/>
      <c r="P8" s="40"/>
    </row>
    <row r="9">
      <c r="A9" s="34"/>
      <c r="B9" s="41" t="s">
        <v>43</v>
      </c>
      <c r="C9" s="42">
        <v>2.0</v>
      </c>
      <c r="D9" s="43">
        <f t="shared" ref="D9:D16" si="2">7.15*C9</f>
        <v>14.3</v>
      </c>
      <c r="E9" s="40"/>
      <c r="F9" s="44"/>
      <c r="G9" s="44"/>
      <c r="H9" s="40"/>
      <c r="I9" s="40"/>
      <c r="J9" s="40"/>
      <c r="K9" s="40"/>
      <c r="L9" s="40"/>
      <c r="M9" s="40"/>
      <c r="N9" s="40"/>
      <c r="O9" s="40"/>
      <c r="P9" s="40"/>
    </row>
    <row r="10">
      <c r="A10" s="34"/>
      <c r="B10" s="41" t="s">
        <v>32</v>
      </c>
      <c r="C10" s="42">
        <v>2.0</v>
      </c>
      <c r="D10" s="43">
        <f t="shared" si="2"/>
        <v>14.3</v>
      </c>
      <c r="E10" s="34"/>
      <c r="F10" s="49" t="s">
        <v>20</v>
      </c>
      <c r="G10" s="50"/>
      <c r="H10" s="40"/>
      <c r="I10" s="40"/>
      <c r="J10" s="40"/>
      <c r="K10" s="40"/>
      <c r="L10" s="40"/>
      <c r="M10" s="40"/>
      <c r="N10" s="40"/>
      <c r="O10" s="40"/>
      <c r="P10" s="40"/>
    </row>
    <row r="11">
      <c r="A11" s="34"/>
      <c r="B11" s="41" t="s">
        <v>37</v>
      </c>
      <c r="C11" s="42">
        <v>0.0</v>
      </c>
      <c r="D11" s="43">
        <f t="shared" si="2"/>
        <v>0</v>
      </c>
      <c r="E11" s="34"/>
      <c r="F11" s="41" t="s">
        <v>22</v>
      </c>
      <c r="G11" s="51"/>
      <c r="H11" s="40"/>
      <c r="I11" s="40"/>
      <c r="J11" s="40"/>
      <c r="K11" s="40"/>
      <c r="L11" s="40"/>
      <c r="M11" s="40"/>
      <c r="N11" s="40"/>
      <c r="O11" s="40"/>
      <c r="P11" s="40"/>
    </row>
    <row r="12">
      <c r="A12" s="34"/>
      <c r="B12" s="41" t="s">
        <v>45</v>
      </c>
      <c r="C12" s="42">
        <v>0.0</v>
      </c>
      <c r="D12" s="43">
        <f t="shared" si="2"/>
        <v>0</v>
      </c>
      <c r="E12" s="34"/>
      <c r="F12" s="41" t="s">
        <v>24</v>
      </c>
      <c r="G12" s="51"/>
      <c r="H12" s="40"/>
      <c r="I12" s="40"/>
      <c r="J12" s="44"/>
      <c r="K12" s="44"/>
      <c r="L12" s="44"/>
      <c r="M12" s="40"/>
      <c r="N12" s="40"/>
      <c r="O12" s="40"/>
      <c r="P12" s="40"/>
    </row>
    <row r="13">
      <c r="A13" s="34"/>
      <c r="B13" s="41" t="s">
        <v>29</v>
      </c>
      <c r="C13" s="42">
        <v>4.0</v>
      </c>
      <c r="D13" s="43">
        <f t="shared" si="2"/>
        <v>28.6</v>
      </c>
      <c r="E13" s="34"/>
      <c r="F13" s="41" t="s">
        <v>26</v>
      </c>
      <c r="G13" s="51"/>
      <c r="H13" s="40"/>
      <c r="I13" s="34"/>
      <c r="J13" s="52" t="s">
        <v>52</v>
      </c>
      <c r="K13" s="53"/>
      <c r="L13" s="50"/>
      <c r="M13" s="40"/>
      <c r="N13" s="40"/>
      <c r="O13" s="40"/>
      <c r="P13" s="40"/>
    </row>
    <row r="14">
      <c r="A14" s="34"/>
      <c r="B14" s="41" t="s">
        <v>14</v>
      </c>
      <c r="C14" s="42">
        <v>4.0</v>
      </c>
      <c r="D14" s="43">
        <f t="shared" si="2"/>
        <v>28.6</v>
      </c>
      <c r="E14" s="34"/>
      <c r="F14" s="41" t="s">
        <v>28</v>
      </c>
      <c r="G14" s="51"/>
      <c r="H14" s="40"/>
      <c r="I14" s="34"/>
      <c r="J14" s="51" t="s">
        <v>53</v>
      </c>
      <c r="K14" s="41">
        <v>1.0</v>
      </c>
      <c r="L14" s="54">
        <f>7*K14</f>
        <v>7</v>
      </c>
      <c r="M14" s="40"/>
      <c r="N14" s="40"/>
      <c r="O14" s="40"/>
      <c r="P14" s="40"/>
    </row>
    <row r="15">
      <c r="A15" s="34"/>
      <c r="B15" s="41" t="s">
        <v>25</v>
      </c>
      <c r="C15" s="42">
        <v>6.0</v>
      </c>
      <c r="D15" s="43">
        <f t="shared" si="2"/>
        <v>42.9</v>
      </c>
      <c r="E15" s="40"/>
      <c r="F15" s="44"/>
      <c r="G15" s="44"/>
      <c r="H15" s="40"/>
      <c r="I15" s="34"/>
      <c r="J15" s="51" t="s">
        <v>54</v>
      </c>
      <c r="K15" s="41">
        <v>1.0</v>
      </c>
      <c r="L15" s="54">
        <f>9.99*K15</f>
        <v>9.99</v>
      </c>
      <c r="M15" s="40"/>
      <c r="N15" s="40"/>
      <c r="O15" s="40"/>
      <c r="P15" s="40"/>
    </row>
    <row r="16">
      <c r="A16" s="34"/>
      <c r="B16" s="41" t="s">
        <v>49</v>
      </c>
      <c r="C16" s="42">
        <v>2.0</v>
      </c>
      <c r="D16" s="43">
        <f t="shared" si="2"/>
        <v>14.3</v>
      </c>
      <c r="E16" s="34"/>
      <c r="F16" s="49" t="s">
        <v>31</v>
      </c>
      <c r="G16" s="50"/>
      <c r="H16" s="40"/>
      <c r="I16" s="34"/>
      <c r="J16" s="51"/>
      <c r="K16" s="51"/>
      <c r="L16" s="54">
        <f>3.49*K16</f>
        <v>0</v>
      </c>
      <c r="M16" s="40"/>
      <c r="N16" s="40"/>
      <c r="O16" s="40"/>
      <c r="P16" s="40"/>
    </row>
    <row r="17">
      <c r="A17" s="34"/>
      <c r="B17" s="41" t="s">
        <v>34</v>
      </c>
      <c r="C17" s="42">
        <v>1.0</v>
      </c>
      <c r="D17" s="43">
        <f>7.02*C17</f>
        <v>7.02</v>
      </c>
      <c r="E17" s="34"/>
      <c r="F17" s="41" t="s">
        <v>33</v>
      </c>
      <c r="G17" s="51"/>
      <c r="H17" s="40"/>
      <c r="I17" s="40"/>
      <c r="J17" s="40"/>
      <c r="K17" s="40"/>
      <c r="L17" s="40"/>
      <c r="M17" s="40"/>
      <c r="N17" s="40"/>
      <c r="O17" s="40"/>
      <c r="P17" s="40"/>
    </row>
    <row r="18">
      <c r="A18" s="34"/>
      <c r="B18" s="41" t="s">
        <v>38</v>
      </c>
      <c r="C18" s="42">
        <v>3.0</v>
      </c>
      <c r="D18" s="43">
        <f t="shared" ref="D18:D27" si="3">7.15*C18</f>
        <v>21.45</v>
      </c>
      <c r="E18" s="34"/>
      <c r="F18" s="41" t="s">
        <v>35</v>
      </c>
      <c r="G18" s="42" t="s">
        <v>36</v>
      </c>
      <c r="H18" s="40"/>
      <c r="I18" s="40"/>
      <c r="J18" s="40"/>
      <c r="K18" s="40"/>
      <c r="L18" s="40"/>
      <c r="M18" s="40"/>
      <c r="N18" s="40"/>
      <c r="O18" s="40"/>
      <c r="P18" s="40"/>
    </row>
    <row r="19">
      <c r="A19" s="34"/>
      <c r="B19" s="41" t="s">
        <v>18</v>
      </c>
      <c r="C19" s="42">
        <v>6.0</v>
      </c>
      <c r="D19" s="43">
        <f t="shared" si="3"/>
        <v>42.9</v>
      </c>
      <c r="E19" s="40"/>
      <c r="F19" s="44"/>
      <c r="G19" s="44"/>
      <c r="H19" s="44"/>
      <c r="I19" s="40"/>
      <c r="J19" s="40"/>
      <c r="K19" s="40"/>
      <c r="L19" s="40"/>
      <c r="M19" s="40"/>
      <c r="N19" s="40"/>
      <c r="O19" s="40"/>
      <c r="P19" s="40"/>
    </row>
    <row r="20">
      <c r="A20" s="34"/>
      <c r="B20" s="41" t="s">
        <v>40</v>
      </c>
      <c r="C20" s="42">
        <v>3.0</v>
      </c>
      <c r="D20" s="43">
        <f t="shared" si="3"/>
        <v>21.45</v>
      </c>
      <c r="E20" s="34"/>
      <c r="F20" s="49" t="s">
        <v>39</v>
      </c>
      <c r="G20" s="53"/>
      <c r="H20" s="50"/>
      <c r="I20" s="40"/>
      <c r="J20" s="40"/>
      <c r="K20" s="40"/>
      <c r="L20" s="40"/>
      <c r="M20" s="40"/>
      <c r="N20" s="40"/>
      <c r="O20" s="40"/>
      <c r="P20" s="40"/>
    </row>
    <row r="21">
      <c r="A21" s="34"/>
      <c r="B21" s="41" t="s">
        <v>4</v>
      </c>
      <c r="C21" s="42">
        <v>4.0</v>
      </c>
      <c r="D21" s="43">
        <f t="shared" si="3"/>
        <v>28.6</v>
      </c>
      <c r="E21" s="34"/>
      <c r="F21" s="41" t="s">
        <v>41</v>
      </c>
      <c r="G21" s="42">
        <v>51.0</v>
      </c>
      <c r="H21" s="43">
        <f>3.31*G21</f>
        <v>168.81</v>
      </c>
      <c r="I21" s="40"/>
      <c r="J21" s="40"/>
      <c r="K21" s="40"/>
      <c r="L21" s="40"/>
      <c r="M21" s="40"/>
      <c r="N21" s="40"/>
      <c r="O21" s="40"/>
      <c r="P21" s="40"/>
    </row>
    <row r="22">
      <c r="A22" s="34"/>
      <c r="B22" s="41" t="s">
        <v>119</v>
      </c>
      <c r="C22" s="42">
        <v>2.0</v>
      </c>
      <c r="D22" s="43">
        <f t="shared" si="3"/>
        <v>14.3</v>
      </c>
      <c r="E22" s="34"/>
      <c r="F22" s="41" t="s">
        <v>42</v>
      </c>
      <c r="G22" s="42">
        <v>73.0</v>
      </c>
      <c r="H22" s="43">
        <f>3.16*G22</f>
        <v>230.68</v>
      </c>
      <c r="I22" s="40"/>
      <c r="J22" s="40"/>
      <c r="K22" s="40"/>
      <c r="L22" s="40"/>
      <c r="M22" s="40"/>
      <c r="N22" s="40"/>
      <c r="O22" s="40"/>
      <c r="P22" s="40"/>
    </row>
    <row r="23">
      <c r="A23" s="34"/>
      <c r="B23" s="41" t="s">
        <v>48</v>
      </c>
      <c r="C23" s="42">
        <v>0.0</v>
      </c>
      <c r="D23" s="43">
        <f t="shared" si="3"/>
        <v>0</v>
      </c>
      <c r="E23" s="40"/>
      <c r="F23" s="40"/>
      <c r="G23" s="40"/>
      <c r="H23" s="55">
        <f>SUM(H21:H22)</f>
        <v>399.49</v>
      </c>
      <c r="I23" s="40"/>
      <c r="J23" s="40"/>
      <c r="K23" s="40"/>
      <c r="L23" s="40"/>
      <c r="M23" s="40"/>
      <c r="N23" s="40"/>
      <c r="O23" s="40"/>
      <c r="P23" s="40"/>
    </row>
    <row r="24">
      <c r="A24" s="34"/>
      <c r="B24" s="41" t="s">
        <v>19</v>
      </c>
      <c r="C24" s="42">
        <v>9.0</v>
      </c>
      <c r="D24" s="43">
        <f t="shared" si="3"/>
        <v>64.35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</row>
    <row r="25">
      <c r="A25" s="34"/>
      <c r="B25" s="41" t="s">
        <v>44</v>
      </c>
      <c r="C25" s="42">
        <v>8.0</v>
      </c>
      <c r="D25" s="43">
        <f t="shared" si="3"/>
        <v>57.2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>
      <c r="A26" s="34"/>
      <c r="B26" s="41" t="s">
        <v>12</v>
      </c>
      <c r="C26" s="42">
        <v>3.0</v>
      </c>
      <c r="D26" s="43">
        <f t="shared" si="3"/>
        <v>21.45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</row>
    <row r="27">
      <c r="A27" s="34"/>
      <c r="B27" s="41" t="s">
        <v>8</v>
      </c>
      <c r="C27" s="42">
        <v>3.0</v>
      </c>
      <c r="D27" s="43">
        <f t="shared" si="3"/>
        <v>21.45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</row>
    <row r="28">
      <c r="A28" s="40"/>
      <c r="B28" s="56" t="s">
        <v>16</v>
      </c>
      <c r="C28" s="57">
        <v>3.0</v>
      </c>
      <c r="D28" s="58">
        <f>7.15*D27</f>
        <v>153.3675</v>
      </c>
      <c r="E28" s="59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</row>
    <row r="29">
      <c r="A29" s="40"/>
      <c r="B29" s="60"/>
      <c r="C29" s="61"/>
      <c r="D29" s="55">
        <f>SUM(D3:D28)</f>
        <v>735.5575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</row>
    <row r="30">
      <c r="A30" s="40"/>
      <c r="B30" s="40"/>
      <c r="C30" s="62"/>
      <c r="D30" s="55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</row>
    <row r="31">
      <c r="A31" s="40"/>
      <c r="B31" s="40"/>
      <c r="C31" s="63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  <row r="997">
      <c r="D997" s="1"/>
    </row>
    <row r="998">
      <c r="D998" s="1"/>
    </row>
  </sheetData>
  <autoFilter ref="$B$2:$D$34">
    <sortState ref="B2:D34">
      <sortCondition ref="B2:B34"/>
      <sortCondition descending="1" ref="C2:C34"/>
    </sortState>
  </autoFilter>
  <mergeCells count="6">
    <mergeCell ref="B2:D2"/>
    <mergeCell ref="J2:M2"/>
    <mergeCell ref="F10:G10"/>
    <mergeCell ref="J13:L13"/>
    <mergeCell ref="F16:G16"/>
    <mergeCell ref="F20:H20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15.25"/>
    <col customWidth="1" min="6" max="6" width="16.5"/>
    <col customWidth="1" min="10" max="10" width="18.63"/>
  </cols>
  <sheetData>
    <row r="1">
      <c r="D1" s="1"/>
    </row>
    <row r="2">
      <c r="A2" s="34"/>
      <c r="B2" s="35" t="s">
        <v>0</v>
      </c>
      <c r="C2" s="3"/>
      <c r="D2" s="4"/>
      <c r="E2" s="36"/>
      <c r="F2" s="37" t="s">
        <v>1</v>
      </c>
      <c r="G2" s="64">
        <v>31.0</v>
      </c>
      <c r="H2" s="39">
        <f>11.2*G2</f>
        <v>347.2</v>
      </c>
      <c r="I2" s="34"/>
      <c r="J2" s="35" t="s">
        <v>2</v>
      </c>
      <c r="K2" s="3"/>
      <c r="L2" s="3"/>
      <c r="M2" s="4"/>
      <c r="N2" s="34"/>
      <c r="O2" s="37" t="s">
        <v>3</v>
      </c>
      <c r="P2" s="40"/>
    </row>
    <row r="3">
      <c r="A3" s="34"/>
      <c r="B3" s="41" t="s">
        <v>21</v>
      </c>
      <c r="C3" s="47">
        <v>5.0</v>
      </c>
      <c r="D3" s="43">
        <f t="shared" ref="D3:D5" si="1">7.15*C3</f>
        <v>35.75</v>
      </c>
      <c r="E3" s="40"/>
      <c r="F3" s="44"/>
      <c r="G3" s="44"/>
      <c r="H3" s="44"/>
      <c r="I3" s="34"/>
      <c r="J3" s="41" t="s">
        <v>5</v>
      </c>
      <c r="K3" s="42">
        <v>3.0</v>
      </c>
      <c r="L3" s="42" t="s">
        <v>6</v>
      </c>
      <c r="M3" s="43">
        <f>20.87*K3</f>
        <v>62.61</v>
      </c>
      <c r="N3" s="34"/>
      <c r="O3" s="42" t="s">
        <v>120</v>
      </c>
      <c r="P3" s="40"/>
    </row>
    <row r="4">
      <c r="A4" s="34"/>
      <c r="B4" s="41" t="s">
        <v>27</v>
      </c>
      <c r="C4" s="42">
        <v>0.0</v>
      </c>
      <c r="D4" s="43">
        <f t="shared" si="1"/>
        <v>0</v>
      </c>
      <c r="E4" s="36"/>
      <c r="F4" s="45" t="s">
        <v>9</v>
      </c>
      <c r="G4" s="47">
        <v>6.0</v>
      </c>
      <c r="H4" s="43">
        <f>15*G4</f>
        <v>90</v>
      </c>
      <c r="I4" s="34"/>
      <c r="J4" s="41" t="s">
        <v>10</v>
      </c>
      <c r="K4" s="42">
        <v>2.0</v>
      </c>
      <c r="L4" s="42" t="s">
        <v>6</v>
      </c>
      <c r="M4" s="43">
        <f>23.87*K4</f>
        <v>47.74</v>
      </c>
      <c r="N4" s="40"/>
      <c r="O4" s="40"/>
      <c r="P4" s="40"/>
    </row>
    <row r="5">
      <c r="A5" s="34"/>
      <c r="B5" s="46" t="s">
        <v>121</v>
      </c>
      <c r="C5" s="47">
        <v>2.0</v>
      </c>
      <c r="D5" s="43">
        <f t="shared" si="1"/>
        <v>14.3</v>
      </c>
      <c r="E5" s="40"/>
      <c r="F5" s="44"/>
      <c r="G5" s="44"/>
      <c r="H5" s="44"/>
      <c r="I5" s="34"/>
      <c r="J5" s="41" t="s">
        <v>13</v>
      </c>
      <c r="K5" s="42">
        <v>5.0</v>
      </c>
      <c r="L5" s="42" t="s">
        <v>6</v>
      </c>
      <c r="M5" s="43">
        <f>19.43*K5</f>
        <v>97.15</v>
      </c>
      <c r="N5" s="40"/>
      <c r="O5" s="40"/>
      <c r="P5" s="40"/>
    </row>
    <row r="6">
      <c r="A6" s="34"/>
      <c r="B6" s="41" t="s">
        <v>30</v>
      </c>
      <c r="C6" s="42">
        <v>4.0</v>
      </c>
      <c r="D6" s="43">
        <f>6.96*C6</f>
        <v>27.84</v>
      </c>
      <c r="E6" s="34"/>
      <c r="F6" s="45" t="s">
        <v>80</v>
      </c>
      <c r="G6" s="42">
        <v>3.5</v>
      </c>
      <c r="H6" s="43">
        <f>240*G6</f>
        <v>840</v>
      </c>
      <c r="I6" s="34"/>
      <c r="J6" s="41" t="s">
        <v>16</v>
      </c>
      <c r="K6" s="42">
        <v>1.0</v>
      </c>
      <c r="L6" s="42" t="s">
        <v>6</v>
      </c>
      <c r="M6" s="43">
        <f>20*K6</f>
        <v>20</v>
      </c>
      <c r="N6" s="40"/>
      <c r="O6" s="40"/>
      <c r="P6" s="40"/>
    </row>
    <row r="7">
      <c r="A7" s="34"/>
      <c r="B7" s="41" t="s">
        <v>46</v>
      </c>
      <c r="C7" s="42">
        <v>1.0</v>
      </c>
      <c r="D7" s="43">
        <f>7.15*C7</f>
        <v>7.15</v>
      </c>
      <c r="E7" s="40"/>
      <c r="F7" s="48"/>
      <c r="G7" s="48"/>
      <c r="H7" s="40"/>
      <c r="I7" s="34"/>
      <c r="J7" s="41" t="s">
        <v>5</v>
      </c>
      <c r="K7" s="42" t="s">
        <v>51</v>
      </c>
      <c r="L7" s="42" t="s">
        <v>17</v>
      </c>
      <c r="M7" s="40"/>
      <c r="N7" s="40"/>
      <c r="O7" s="40"/>
      <c r="P7" s="40"/>
    </row>
    <row r="8">
      <c r="A8" s="34"/>
      <c r="B8" s="41" t="s">
        <v>23</v>
      </c>
      <c r="C8" s="42">
        <v>7.0</v>
      </c>
      <c r="D8" s="43">
        <f>6.69*C8</f>
        <v>46.83</v>
      </c>
      <c r="E8" s="34"/>
      <c r="F8" s="45" t="s">
        <v>15</v>
      </c>
      <c r="G8" s="42">
        <v>2000.0</v>
      </c>
      <c r="H8" s="40"/>
      <c r="I8" s="40"/>
      <c r="J8" s="40"/>
      <c r="K8" s="40"/>
      <c r="L8" s="40"/>
      <c r="M8" s="40"/>
      <c r="N8" s="40"/>
      <c r="O8" s="40"/>
      <c r="P8" s="40"/>
    </row>
    <row r="9">
      <c r="A9" s="34"/>
      <c r="B9" s="41" t="s">
        <v>43</v>
      </c>
      <c r="C9" s="42">
        <v>2.0</v>
      </c>
      <c r="D9" s="43">
        <f t="shared" ref="D9:D16" si="2">7.15*C9</f>
        <v>14.3</v>
      </c>
      <c r="E9" s="40"/>
      <c r="F9" s="44"/>
      <c r="G9" s="44"/>
      <c r="H9" s="40"/>
      <c r="I9" s="40"/>
      <c r="J9" s="40"/>
      <c r="K9" s="40"/>
      <c r="L9" s="40"/>
      <c r="M9" s="40"/>
      <c r="N9" s="40"/>
      <c r="O9" s="40"/>
      <c r="P9" s="40"/>
    </row>
    <row r="10">
      <c r="A10" s="34"/>
      <c r="B10" s="41" t="s">
        <v>32</v>
      </c>
      <c r="C10" s="42">
        <v>2.0</v>
      </c>
      <c r="D10" s="43">
        <f t="shared" si="2"/>
        <v>14.3</v>
      </c>
      <c r="E10" s="34"/>
      <c r="F10" s="49" t="s">
        <v>20</v>
      </c>
      <c r="G10" s="50"/>
      <c r="H10" s="40"/>
      <c r="I10" s="40"/>
      <c r="J10" s="40"/>
      <c r="K10" s="40"/>
      <c r="L10" s="40"/>
      <c r="M10" s="40"/>
      <c r="N10" s="40"/>
      <c r="O10" s="40"/>
      <c r="P10" s="40"/>
    </row>
    <row r="11">
      <c r="A11" s="34"/>
      <c r="B11" s="41" t="s">
        <v>37</v>
      </c>
      <c r="C11" s="42">
        <v>0.0</v>
      </c>
      <c r="D11" s="43">
        <f t="shared" si="2"/>
        <v>0</v>
      </c>
      <c r="E11" s="34"/>
      <c r="F11" s="41" t="s">
        <v>22</v>
      </c>
      <c r="G11" s="51"/>
      <c r="H11" s="40"/>
      <c r="I11" s="40"/>
      <c r="J11" s="40"/>
      <c r="K11" s="40"/>
      <c r="L11" s="40"/>
      <c r="M11" s="40"/>
      <c r="N11" s="40"/>
      <c r="O11" s="40"/>
      <c r="P11" s="40"/>
    </row>
    <row r="12">
      <c r="A12" s="34"/>
      <c r="B12" s="41" t="s">
        <v>45</v>
      </c>
      <c r="C12" s="42">
        <v>0.0</v>
      </c>
      <c r="D12" s="43">
        <f t="shared" si="2"/>
        <v>0</v>
      </c>
      <c r="E12" s="34"/>
      <c r="F12" s="41" t="s">
        <v>24</v>
      </c>
      <c r="G12" s="51"/>
      <c r="H12" s="40"/>
      <c r="I12" s="40"/>
      <c r="J12" s="44"/>
      <c r="K12" s="44"/>
      <c r="L12" s="44"/>
      <c r="M12" s="40"/>
      <c r="N12" s="40"/>
      <c r="O12" s="40"/>
      <c r="P12" s="40"/>
    </row>
    <row r="13">
      <c r="A13" s="34"/>
      <c r="B13" s="41" t="s">
        <v>29</v>
      </c>
      <c r="C13" s="42">
        <v>4.0</v>
      </c>
      <c r="D13" s="43">
        <f t="shared" si="2"/>
        <v>28.6</v>
      </c>
      <c r="E13" s="34"/>
      <c r="F13" s="41" t="s">
        <v>26</v>
      </c>
      <c r="G13" s="51"/>
      <c r="H13" s="40"/>
      <c r="I13" s="34"/>
      <c r="J13" s="52" t="s">
        <v>52</v>
      </c>
      <c r="K13" s="53"/>
      <c r="L13" s="50"/>
      <c r="M13" s="40"/>
      <c r="N13" s="40"/>
      <c r="O13" s="40"/>
      <c r="P13" s="40"/>
    </row>
    <row r="14">
      <c r="A14" s="34"/>
      <c r="B14" s="41" t="s">
        <v>14</v>
      </c>
      <c r="C14" s="42">
        <v>4.0</v>
      </c>
      <c r="D14" s="43">
        <f t="shared" si="2"/>
        <v>28.6</v>
      </c>
      <c r="E14" s="34"/>
      <c r="F14" s="41" t="s">
        <v>28</v>
      </c>
      <c r="G14" s="51"/>
      <c r="H14" s="40"/>
      <c r="I14" s="34"/>
      <c r="J14" s="51" t="s">
        <v>53</v>
      </c>
      <c r="K14" s="41">
        <v>1.0</v>
      </c>
      <c r="L14" s="54">
        <f>7*K14</f>
        <v>7</v>
      </c>
      <c r="M14" s="40"/>
      <c r="N14" s="40"/>
      <c r="O14" s="40"/>
      <c r="P14" s="40"/>
    </row>
    <row r="15">
      <c r="A15" s="34"/>
      <c r="B15" s="41" t="s">
        <v>25</v>
      </c>
      <c r="C15" s="47">
        <v>7.0</v>
      </c>
      <c r="D15" s="43">
        <f t="shared" si="2"/>
        <v>50.05</v>
      </c>
      <c r="E15" s="40"/>
      <c r="F15" s="44"/>
      <c r="G15" s="44"/>
      <c r="H15" s="40"/>
      <c r="I15" s="34"/>
      <c r="J15" s="51" t="s">
        <v>54</v>
      </c>
      <c r="K15" s="41">
        <v>1.0</v>
      </c>
      <c r="L15" s="54">
        <f>9.99*K15</f>
        <v>9.99</v>
      </c>
      <c r="M15" s="40"/>
      <c r="N15" s="40"/>
      <c r="O15" s="40"/>
      <c r="P15" s="40"/>
    </row>
    <row r="16">
      <c r="A16" s="34"/>
      <c r="B16" s="41" t="s">
        <v>49</v>
      </c>
      <c r="C16" s="42">
        <v>2.0</v>
      </c>
      <c r="D16" s="43">
        <f t="shared" si="2"/>
        <v>14.3</v>
      </c>
      <c r="E16" s="34"/>
      <c r="F16" s="49" t="s">
        <v>31</v>
      </c>
      <c r="G16" s="50"/>
      <c r="H16" s="40"/>
      <c r="I16" s="34"/>
      <c r="J16" s="51"/>
      <c r="K16" s="51"/>
      <c r="L16" s="54">
        <f>3.49*K16</f>
        <v>0</v>
      </c>
      <c r="M16" s="40"/>
      <c r="N16" s="40"/>
      <c r="O16" s="40"/>
      <c r="P16" s="40"/>
    </row>
    <row r="17">
      <c r="A17" s="34"/>
      <c r="B17" s="41" t="s">
        <v>34</v>
      </c>
      <c r="C17" s="42">
        <v>1.0</v>
      </c>
      <c r="D17" s="43">
        <f>7.02*C17</f>
        <v>7.02</v>
      </c>
      <c r="E17" s="34"/>
      <c r="F17" s="41" t="s">
        <v>33</v>
      </c>
      <c r="G17" s="51"/>
      <c r="H17" s="40"/>
      <c r="I17" s="40"/>
      <c r="J17" s="40"/>
      <c r="K17" s="40"/>
      <c r="L17" s="40"/>
      <c r="M17" s="40"/>
      <c r="N17" s="40"/>
      <c r="O17" s="40"/>
      <c r="P17" s="40"/>
    </row>
    <row r="18">
      <c r="A18" s="34"/>
      <c r="B18" s="41" t="s">
        <v>38</v>
      </c>
      <c r="C18" s="42">
        <v>3.0</v>
      </c>
      <c r="D18" s="43">
        <f t="shared" ref="D18:D27" si="3">7.15*C18</f>
        <v>21.45</v>
      </c>
      <c r="E18" s="34"/>
      <c r="F18" s="41" t="s">
        <v>35</v>
      </c>
      <c r="G18" s="42" t="s">
        <v>36</v>
      </c>
      <c r="H18" s="40"/>
      <c r="I18" s="40"/>
      <c r="J18" s="40"/>
      <c r="K18" s="40"/>
      <c r="L18" s="40"/>
      <c r="M18" s="40"/>
      <c r="N18" s="40"/>
      <c r="O18" s="40"/>
      <c r="P18" s="40"/>
    </row>
    <row r="19">
      <c r="A19" s="34"/>
      <c r="B19" s="41" t="s">
        <v>18</v>
      </c>
      <c r="C19" s="42">
        <v>6.0</v>
      </c>
      <c r="D19" s="43">
        <f t="shared" si="3"/>
        <v>42.9</v>
      </c>
      <c r="E19" s="40"/>
      <c r="F19" s="44"/>
      <c r="G19" s="44"/>
      <c r="H19" s="44"/>
      <c r="I19" s="40"/>
      <c r="J19" s="40"/>
      <c r="K19" s="40"/>
      <c r="L19" s="40"/>
      <c r="M19" s="40"/>
      <c r="N19" s="40"/>
      <c r="O19" s="40"/>
      <c r="P19" s="40"/>
    </row>
    <row r="20">
      <c r="A20" s="34"/>
      <c r="B20" s="41" t="s">
        <v>40</v>
      </c>
      <c r="C20" s="42">
        <v>3.0</v>
      </c>
      <c r="D20" s="43">
        <f t="shared" si="3"/>
        <v>21.45</v>
      </c>
      <c r="E20" s="34"/>
      <c r="F20" s="49" t="s">
        <v>39</v>
      </c>
      <c r="G20" s="53"/>
      <c r="H20" s="50"/>
      <c r="I20" s="40"/>
      <c r="J20" s="40"/>
      <c r="K20" s="40"/>
      <c r="L20" s="40"/>
      <c r="M20" s="40"/>
      <c r="N20" s="40"/>
      <c r="O20" s="40"/>
      <c r="P20" s="40"/>
    </row>
    <row r="21">
      <c r="A21" s="34"/>
      <c r="B21" s="41" t="s">
        <v>4</v>
      </c>
      <c r="C21" s="42">
        <v>4.0</v>
      </c>
      <c r="D21" s="43">
        <f t="shared" si="3"/>
        <v>28.6</v>
      </c>
      <c r="E21" s="34"/>
      <c r="F21" s="41" t="s">
        <v>41</v>
      </c>
      <c r="G21" s="47">
        <v>47.0</v>
      </c>
      <c r="H21" s="43">
        <f>3.31*G21</f>
        <v>155.57</v>
      </c>
      <c r="I21" s="40"/>
      <c r="J21" s="40"/>
      <c r="K21" s="40"/>
      <c r="L21" s="40"/>
      <c r="M21" s="40"/>
      <c r="N21" s="40"/>
      <c r="O21" s="40"/>
      <c r="P21" s="40"/>
    </row>
    <row r="22">
      <c r="A22" s="34"/>
      <c r="B22" s="41" t="s">
        <v>119</v>
      </c>
      <c r="C22" s="42">
        <v>2.0</v>
      </c>
      <c r="D22" s="43">
        <f t="shared" si="3"/>
        <v>14.3</v>
      </c>
      <c r="E22" s="34"/>
      <c r="F22" s="41" t="s">
        <v>42</v>
      </c>
      <c r="G22" s="47">
        <v>62.0</v>
      </c>
      <c r="H22" s="43">
        <f>3.16*G22</f>
        <v>195.92</v>
      </c>
      <c r="I22" s="40"/>
      <c r="J22" s="40"/>
      <c r="K22" s="40"/>
      <c r="L22" s="40"/>
      <c r="M22" s="40"/>
      <c r="N22" s="40"/>
      <c r="O22" s="40"/>
      <c r="P22" s="40"/>
    </row>
    <row r="23">
      <c r="A23" s="34"/>
      <c r="B23" s="41" t="s">
        <v>48</v>
      </c>
      <c r="C23" s="42">
        <v>0.0</v>
      </c>
      <c r="D23" s="43">
        <f t="shared" si="3"/>
        <v>0</v>
      </c>
      <c r="E23" s="40"/>
      <c r="F23" s="40"/>
      <c r="G23" s="40"/>
      <c r="H23" s="55">
        <f>SUM(H21:H22)</f>
        <v>351.49</v>
      </c>
      <c r="I23" s="40"/>
      <c r="J23" s="40"/>
      <c r="K23" s="40"/>
      <c r="L23" s="40"/>
      <c r="M23" s="40"/>
      <c r="N23" s="40"/>
      <c r="O23" s="40"/>
      <c r="P23" s="40"/>
    </row>
    <row r="24">
      <c r="A24" s="34"/>
      <c r="B24" s="41" t="s">
        <v>19</v>
      </c>
      <c r="C24" s="47">
        <v>8.0</v>
      </c>
      <c r="D24" s="43">
        <f t="shared" si="3"/>
        <v>57.2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</row>
    <row r="25">
      <c r="A25" s="34"/>
      <c r="B25" s="41" t="s">
        <v>44</v>
      </c>
      <c r="C25" s="42">
        <v>8.0</v>
      </c>
      <c r="D25" s="43">
        <f t="shared" si="3"/>
        <v>57.2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>
      <c r="A26" s="34"/>
      <c r="B26" s="41" t="s">
        <v>12</v>
      </c>
      <c r="C26" s="42">
        <v>3.0</v>
      </c>
      <c r="D26" s="43">
        <f t="shared" si="3"/>
        <v>21.45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</row>
    <row r="27">
      <c r="A27" s="34"/>
      <c r="B27" s="41" t="s">
        <v>8</v>
      </c>
      <c r="C27" s="47">
        <v>8.0</v>
      </c>
      <c r="D27" s="43">
        <f t="shared" si="3"/>
        <v>57.2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</row>
    <row r="28">
      <c r="A28" s="40"/>
      <c r="B28" s="56" t="s">
        <v>16</v>
      </c>
      <c r="C28" s="65">
        <v>5.0</v>
      </c>
      <c r="D28" s="58">
        <f>7.15*D27</f>
        <v>408.98</v>
      </c>
      <c r="E28" s="59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</row>
    <row r="29">
      <c r="A29" s="40"/>
      <c r="B29" s="60"/>
      <c r="C29" s="61"/>
      <c r="D29" s="55">
        <f>SUM(D3:D28)</f>
        <v>1019.77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</row>
    <row r="30">
      <c r="A30" s="40"/>
      <c r="B30" s="40"/>
      <c r="C30" s="62"/>
      <c r="D30" s="55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</row>
    <row r="31">
      <c r="A31" s="40"/>
      <c r="B31" s="40"/>
      <c r="C31" s="63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  <row r="997">
      <c r="D997" s="1"/>
    </row>
    <row r="998">
      <c r="D998" s="1"/>
    </row>
  </sheetData>
  <autoFilter ref="$B$2:$D$34">
    <sortState ref="B2:D34">
      <sortCondition ref="B2:B34"/>
      <sortCondition descending="1" ref="C2:C34"/>
    </sortState>
  </autoFilter>
  <mergeCells count="6">
    <mergeCell ref="B2:D2"/>
    <mergeCell ref="J2:M2"/>
    <mergeCell ref="F10:G10"/>
    <mergeCell ref="J13:L13"/>
    <mergeCell ref="F16:G16"/>
    <mergeCell ref="F20:H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15.25"/>
    <col customWidth="1" min="6" max="6" width="16.5"/>
    <col customWidth="1" min="10" max="10" width="18.63"/>
  </cols>
  <sheetData>
    <row r="1">
      <c r="D1" s="1"/>
    </row>
    <row r="2">
      <c r="B2" s="2" t="s">
        <v>0</v>
      </c>
      <c r="C2" s="3"/>
      <c r="D2" s="4"/>
      <c r="E2" s="5"/>
      <c r="F2" s="6" t="s">
        <v>1</v>
      </c>
      <c r="G2" s="7">
        <v>8.0</v>
      </c>
      <c r="H2" s="12">
        <f>11.2*G2</f>
        <v>89.6</v>
      </c>
      <c r="J2" s="8" t="s">
        <v>2</v>
      </c>
      <c r="K2" s="3"/>
      <c r="L2" s="3"/>
      <c r="M2" s="4"/>
      <c r="O2" s="6" t="s">
        <v>3</v>
      </c>
    </row>
    <row r="3">
      <c r="B3" s="9" t="s">
        <v>4</v>
      </c>
      <c r="C3" s="7">
        <v>5.0</v>
      </c>
      <c r="D3" s="12">
        <f t="shared" ref="D3:D9" si="1">7.15*C3</f>
        <v>35.75</v>
      </c>
      <c r="J3" s="9" t="s">
        <v>5</v>
      </c>
      <c r="K3" s="7">
        <v>1.0</v>
      </c>
      <c r="L3" s="7" t="s">
        <v>6</v>
      </c>
      <c r="M3" s="12">
        <f>20.87*K3</f>
        <v>20.87</v>
      </c>
      <c r="O3" s="7" t="s">
        <v>50</v>
      </c>
    </row>
    <row r="4">
      <c r="B4" s="9" t="s">
        <v>8</v>
      </c>
      <c r="C4" s="7">
        <v>5.0</v>
      </c>
      <c r="D4" s="12">
        <f t="shared" si="1"/>
        <v>35.75</v>
      </c>
      <c r="E4" s="5"/>
      <c r="F4" s="6" t="s">
        <v>9</v>
      </c>
      <c r="G4" s="7">
        <v>10.0</v>
      </c>
      <c r="H4" s="12">
        <f>15*G4</f>
        <v>150</v>
      </c>
      <c r="J4" s="9" t="s">
        <v>10</v>
      </c>
      <c r="K4" s="7">
        <v>2.0</v>
      </c>
      <c r="L4" s="7" t="s">
        <v>6</v>
      </c>
      <c r="M4" s="12">
        <f>23.87*K4</f>
        <v>47.74</v>
      </c>
    </row>
    <row r="5">
      <c r="B5" s="9" t="s">
        <v>12</v>
      </c>
      <c r="C5" s="7">
        <v>4.0</v>
      </c>
      <c r="D5" s="12">
        <f t="shared" si="1"/>
        <v>28.6</v>
      </c>
      <c r="J5" s="9" t="s">
        <v>13</v>
      </c>
      <c r="K5" s="7">
        <v>2.0</v>
      </c>
      <c r="L5" s="7" t="s">
        <v>6</v>
      </c>
      <c r="M5" s="12">
        <f>19.43*K5</f>
        <v>38.86</v>
      </c>
    </row>
    <row r="6">
      <c r="B6" s="9" t="s">
        <v>14</v>
      </c>
      <c r="C6" s="7">
        <v>5.0</v>
      </c>
      <c r="D6" s="12">
        <f t="shared" si="1"/>
        <v>35.75</v>
      </c>
      <c r="F6" s="6" t="s">
        <v>15</v>
      </c>
      <c r="G6" s="7">
        <v>2000.0</v>
      </c>
      <c r="J6" s="9" t="s">
        <v>16</v>
      </c>
      <c r="K6" s="7">
        <v>0.0</v>
      </c>
      <c r="L6" s="7" t="s">
        <v>17</v>
      </c>
      <c r="M6" s="1"/>
    </row>
    <row r="7">
      <c r="B7" s="9" t="s">
        <v>18</v>
      </c>
      <c r="C7" s="7">
        <v>6.0</v>
      </c>
      <c r="D7" s="12">
        <f t="shared" si="1"/>
        <v>42.9</v>
      </c>
      <c r="J7" s="9" t="s">
        <v>5</v>
      </c>
      <c r="K7" s="7" t="s">
        <v>51</v>
      </c>
      <c r="L7" s="7" t="s">
        <v>17</v>
      </c>
      <c r="M7" s="1"/>
    </row>
    <row r="8">
      <c r="B8" s="9" t="s">
        <v>19</v>
      </c>
      <c r="C8" s="7">
        <v>5.0</v>
      </c>
      <c r="D8" s="12">
        <f t="shared" si="1"/>
        <v>35.75</v>
      </c>
      <c r="F8" s="8" t="s">
        <v>20</v>
      </c>
      <c r="G8" s="4"/>
    </row>
    <row r="9">
      <c r="B9" s="9" t="s">
        <v>21</v>
      </c>
      <c r="C9" s="7">
        <v>4.0</v>
      </c>
      <c r="D9" s="12">
        <f t="shared" si="1"/>
        <v>28.6</v>
      </c>
      <c r="F9" s="9" t="s">
        <v>22</v>
      </c>
      <c r="G9" s="7">
        <v>5.0</v>
      </c>
    </row>
    <row r="10">
      <c r="B10" s="9" t="s">
        <v>23</v>
      </c>
      <c r="C10" s="7">
        <v>8.0</v>
      </c>
      <c r="D10" s="12">
        <f>6.69*C10</f>
        <v>53.52</v>
      </c>
      <c r="F10" s="9" t="s">
        <v>24</v>
      </c>
      <c r="G10" s="7">
        <v>16.0</v>
      </c>
    </row>
    <row r="11">
      <c r="B11" s="9" t="s">
        <v>25</v>
      </c>
      <c r="C11" s="7">
        <v>4.0</v>
      </c>
      <c r="D11" s="12">
        <f t="shared" ref="D11:D13" si="2">7.15*C11</f>
        <v>28.6</v>
      </c>
      <c r="F11" s="9" t="s">
        <v>26</v>
      </c>
      <c r="G11" s="7">
        <v>5.0</v>
      </c>
    </row>
    <row r="12">
      <c r="B12" s="9" t="s">
        <v>27</v>
      </c>
      <c r="C12" s="7">
        <v>0.0</v>
      </c>
      <c r="D12" s="12">
        <f t="shared" si="2"/>
        <v>0</v>
      </c>
      <c r="F12" s="9" t="s">
        <v>28</v>
      </c>
      <c r="G12" s="7">
        <v>1.0</v>
      </c>
    </row>
    <row r="13">
      <c r="B13" s="9" t="s">
        <v>29</v>
      </c>
      <c r="C13" s="7">
        <v>4.0</v>
      </c>
      <c r="D13" s="12">
        <f t="shared" si="2"/>
        <v>28.6</v>
      </c>
      <c r="J13" s="2" t="s">
        <v>52</v>
      </c>
      <c r="K13" s="3"/>
      <c r="L13" s="4"/>
    </row>
    <row r="14">
      <c r="B14" s="9" t="s">
        <v>30</v>
      </c>
      <c r="C14" s="7">
        <v>0.0</v>
      </c>
      <c r="D14" s="12">
        <f>6.96*C14</f>
        <v>0</v>
      </c>
      <c r="F14" s="8" t="s">
        <v>31</v>
      </c>
      <c r="G14" s="4"/>
      <c r="J14" s="13" t="s">
        <v>53</v>
      </c>
      <c r="K14" s="13">
        <v>4.5</v>
      </c>
      <c r="L14" s="14">
        <f>3.99*K14</f>
        <v>17.955</v>
      </c>
    </row>
    <row r="15">
      <c r="B15" s="9" t="s">
        <v>32</v>
      </c>
      <c r="C15" s="7">
        <v>3.0</v>
      </c>
      <c r="D15" s="12">
        <f>7.15*C15</f>
        <v>21.45</v>
      </c>
      <c r="F15" s="9" t="s">
        <v>33</v>
      </c>
      <c r="G15" s="7">
        <v>14.0</v>
      </c>
      <c r="J15" s="13" t="s">
        <v>54</v>
      </c>
      <c r="K15" s="13">
        <v>6.0</v>
      </c>
      <c r="L15" s="14">
        <f>9.99*K15</f>
        <v>59.94</v>
      </c>
    </row>
    <row r="16">
      <c r="B16" s="9" t="s">
        <v>34</v>
      </c>
      <c r="C16" s="7">
        <v>3.0</v>
      </c>
      <c r="D16" s="12">
        <f>7.02*C16</f>
        <v>21.06</v>
      </c>
      <c r="F16" s="9" t="s">
        <v>35</v>
      </c>
      <c r="G16" s="7" t="s">
        <v>36</v>
      </c>
      <c r="J16" s="13" t="s">
        <v>55</v>
      </c>
      <c r="K16" s="13">
        <v>4.0</v>
      </c>
      <c r="L16" s="14">
        <f>3.49*K16</f>
        <v>13.96</v>
      </c>
    </row>
    <row r="17">
      <c r="B17" s="9" t="s">
        <v>37</v>
      </c>
      <c r="C17" s="7">
        <v>3.0</v>
      </c>
      <c r="D17" s="12">
        <f t="shared" ref="D17:D27" si="3">7.15*C17</f>
        <v>21.45</v>
      </c>
    </row>
    <row r="18">
      <c r="B18" s="9" t="s">
        <v>38</v>
      </c>
      <c r="C18" s="7">
        <v>3.0</v>
      </c>
      <c r="D18" s="12">
        <f t="shared" si="3"/>
        <v>21.45</v>
      </c>
      <c r="F18" s="8" t="s">
        <v>39</v>
      </c>
      <c r="G18" s="3"/>
      <c r="H18" s="4"/>
    </row>
    <row r="19">
      <c r="B19" s="9" t="s">
        <v>40</v>
      </c>
      <c r="C19" s="7">
        <v>3.0</v>
      </c>
      <c r="D19" s="12">
        <f t="shared" si="3"/>
        <v>21.45</v>
      </c>
      <c r="F19" s="9" t="s">
        <v>41</v>
      </c>
      <c r="G19" s="7">
        <v>12.0</v>
      </c>
      <c r="H19" s="12">
        <f>3.31*G19</f>
        <v>39.72</v>
      </c>
    </row>
    <row r="20">
      <c r="B20" s="9" t="s">
        <v>16</v>
      </c>
      <c r="C20" s="7">
        <v>2.0</v>
      </c>
      <c r="D20" s="12">
        <f t="shared" si="3"/>
        <v>14.3</v>
      </c>
      <c r="F20" s="9" t="s">
        <v>42</v>
      </c>
      <c r="G20" s="7">
        <v>24.0</v>
      </c>
      <c r="H20" s="12">
        <f>3.16*G20</f>
        <v>75.84</v>
      </c>
    </row>
    <row r="21">
      <c r="B21" s="9" t="s">
        <v>43</v>
      </c>
      <c r="C21" s="7">
        <v>2.0</v>
      </c>
      <c r="D21" s="12">
        <f t="shared" si="3"/>
        <v>14.3</v>
      </c>
      <c r="H21" s="1"/>
    </row>
    <row r="22">
      <c r="B22" s="9" t="s">
        <v>44</v>
      </c>
      <c r="C22" s="7">
        <v>1.0</v>
      </c>
      <c r="D22" s="12">
        <f t="shared" si="3"/>
        <v>7.15</v>
      </c>
    </row>
    <row r="23">
      <c r="B23" s="9" t="s">
        <v>45</v>
      </c>
      <c r="C23" s="7">
        <v>1.0</v>
      </c>
      <c r="D23" s="12">
        <f t="shared" si="3"/>
        <v>7.15</v>
      </c>
    </row>
    <row r="24">
      <c r="B24" s="9" t="s">
        <v>46</v>
      </c>
      <c r="C24" s="7">
        <v>1.0</v>
      </c>
      <c r="D24" s="12">
        <f t="shared" si="3"/>
        <v>7.15</v>
      </c>
    </row>
    <row r="25">
      <c r="B25" s="9" t="s">
        <v>47</v>
      </c>
      <c r="C25" s="7">
        <v>1.0</v>
      </c>
      <c r="D25" s="12">
        <f t="shared" si="3"/>
        <v>7.15</v>
      </c>
    </row>
    <row r="26">
      <c r="B26" s="9" t="s">
        <v>48</v>
      </c>
      <c r="C26" s="7">
        <v>1.0</v>
      </c>
      <c r="D26" s="12">
        <f t="shared" si="3"/>
        <v>7.15</v>
      </c>
    </row>
    <row r="27">
      <c r="B27" s="9" t="s">
        <v>49</v>
      </c>
      <c r="C27" s="7">
        <v>4.0</v>
      </c>
      <c r="D27" s="12">
        <f t="shared" si="3"/>
        <v>28.6</v>
      </c>
    </row>
    <row r="28">
      <c r="C28" s="1"/>
      <c r="D28" s="1"/>
    </row>
    <row r="29">
      <c r="D29" s="1"/>
    </row>
    <row r="30">
      <c r="D30" s="1"/>
    </row>
    <row r="31">
      <c r="D31" s="1"/>
    </row>
    <row r="32">
      <c r="D32" s="1"/>
    </row>
    <row r="33">
      <c r="D33" s="1"/>
    </row>
    <row r="34">
      <c r="D34" s="1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</sheetData>
  <autoFilter ref="$B$2:$D$27">
    <sortState ref="B2:D27">
      <sortCondition descending="1" ref="C2:C27"/>
    </sortState>
  </autoFilter>
  <mergeCells count="6">
    <mergeCell ref="B2:D2"/>
    <mergeCell ref="J2:M2"/>
    <mergeCell ref="F8:G8"/>
    <mergeCell ref="J13:L13"/>
    <mergeCell ref="F14:G14"/>
    <mergeCell ref="F18:H18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15.25"/>
    <col customWidth="1" min="6" max="6" width="16.5"/>
    <col customWidth="1" min="10" max="10" width="18.63"/>
  </cols>
  <sheetData>
    <row r="1">
      <c r="D1" s="1"/>
    </row>
    <row r="2">
      <c r="A2" s="34"/>
      <c r="B2" s="35" t="s">
        <v>0</v>
      </c>
      <c r="C2" s="3"/>
      <c r="D2" s="4"/>
      <c r="E2" s="36"/>
      <c r="F2" s="37" t="s">
        <v>1</v>
      </c>
      <c r="G2" s="64">
        <v>28.0</v>
      </c>
      <c r="H2" s="39">
        <f>11.2*G2</f>
        <v>313.6</v>
      </c>
      <c r="I2" s="34"/>
      <c r="J2" s="35" t="s">
        <v>2</v>
      </c>
      <c r="K2" s="3"/>
      <c r="L2" s="3"/>
      <c r="M2" s="4"/>
      <c r="N2" s="34"/>
      <c r="O2" s="37" t="s">
        <v>3</v>
      </c>
      <c r="P2" s="40"/>
    </row>
    <row r="3">
      <c r="A3" s="34"/>
      <c r="B3" s="41" t="s">
        <v>21</v>
      </c>
      <c r="C3" s="47">
        <v>4.0</v>
      </c>
      <c r="D3" s="43">
        <f t="shared" ref="D3:D5" si="1">7.15*C3</f>
        <v>28.6</v>
      </c>
      <c r="E3" s="40"/>
      <c r="F3" s="44"/>
      <c r="G3" s="44"/>
      <c r="H3" s="44"/>
      <c r="I3" s="34"/>
      <c r="J3" s="41" t="s">
        <v>5</v>
      </c>
      <c r="K3" s="42">
        <v>3.0</v>
      </c>
      <c r="L3" s="42" t="s">
        <v>6</v>
      </c>
      <c r="M3" s="43">
        <f>20.87*K3</f>
        <v>62.61</v>
      </c>
      <c r="N3" s="34"/>
      <c r="O3" s="42" t="s">
        <v>120</v>
      </c>
      <c r="P3" s="40"/>
    </row>
    <row r="4">
      <c r="A4" s="34"/>
      <c r="B4" s="41" t="s">
        <v>27</v>
      </c>
      <c r="C4" s="42">
        <v>0.0</v>
      </c>
      <c r="D4" s="43">
        <f t="shared" si="1"/>
        <v>0</v>
      </c>
      <c r="E4" s="36"/>
      <c r="F4" s="45" t="s">
        <v>9</v>
      </c>
      <c r="G4" s="47">
        <v>8.0</v>
      </c>
      <c r="H4" s="43">
        <f>15*G4</f>
        <v>120</v>
      </c>
      <c r="I4" s="34"/>
      <c r="J4" s="41" t="s">
        <v>10</v>
      </c>
      <c r="K4" s="42">
        <v>2.0</v>
      </c>
      <c r="L4" s="42" t="s">
        <v>6</v>
      </c>
      <c r="M4" s="43">
        <f>23.87*K4</f>
        <v>47.74</v>
      </c>
      <c r="N4" s="40"/>
      <c r="O4" s="40"/>
      <c r="P4" s="40"/>
    </row>
    <row r="5">
      <c r="A5" s="34"/>
      <c r="B5" s="46" t="s">
        <v>121</v>
      </c>
      <c r="C5" s="47">
        <v>2.0</v>
      </c>
      <c r="D5" s="43">
        <f t="shared" si="1"/>
        <v>14.3</v>
      </c>
      <c r="E5" s="40"/>
      <c r="F5" s="44"/>
      <c r="G5" s="44"/>
      <c r="H5" s="44"/>
      <c r="I5" s="34"/>
      <c r="J5" s="41" t="s">
        <v>13</v>
      </c>
      <c r="K5" s="47">
        <v>1.0</v>
      </c>
      <c r="L5" s="42" t="s">
        <v>6</v>
      </c>
      <c r="M5" s="43">
        <f>19.43*K5</f>
        <v>19.43</v>
      </c>
      <c r="N5" s="40"/>
      <c r="O5" s="40"/>
      <c r="P5" s="40"/>
    </row>
    <row r="6">
      <c r="A6" s="34"/>
      <c r="B6" s="41" t="s">
        <v>30</v>
      </c>
      <c r="C6" s="42">
        <v>4.0</v>
      </c>
      <c r="D6" s="43">
        <f>6.96*C6</f>
        <v>27.84</v>
      </c>
      <c r="E6" s="34"/>
      <c r="F6" s="45" t="s">
        <v>80</v>
      </c>
      <c r="G6" s="42">
        <v>3.5</v>
      </c>
      <c r="H6" s="43">
        <f>240*G6</f>
        <v>840</v>
      </c>
      <c r="I6" s="34"/>
      <c r="J6" s="41" t="s">
        <v>16</v>
      </c>
      <c r="K6" s="42">
        <v>1.0</v>
      </c>
      <c r="L6" s="42" t="s">
        <v>6</v>
      </c>
      <c r="M6" s="43">
        <f>20*K6</f>
        <v>20</v>
      </c>
      <c r="N6" s="40"/>
      <c r="O6" s="40"/>
      <c r="P6" s="40"/>
    </row>
    <row r="7">
      <c r="A7" s="34"/>
      <c r="B7" s="41" t="s">
        <v>46</v>
      </c>
      <c r="C7" s="42">
        <v>1.0</v>
      </c>
      <c r="D7" s="43">
        <f>7.15*C7</f>
        <v>7.15</v>
      </c>
      <c r="E7" s="40"/>
      <c r="F7" s="48"/>
      <c r="G7" s="48"/>
      <c r="H7" s="40"/>
      <c r="I7" s="34"/>
      <c r="J7" s="41" t="s">
        <v>5</v>
      </c>
      <c r="K7" s="42" t="s">
        <v>51</v>
      </c>
      <c r="L7" s="42" t="s">
        <v>17</v>
      </c>
      <c r="M7" s="40"/>
      <c r="N7" s="40"/>
      <c r="O7" s="40"/>
      <c r="P7" s="40"/>
    </row>
    <row r="8">
      <c r="A8" s="34"/>
      <c r="B8" s="41" t="s">
        <v>23</v>
      </c>
      <c r="C8" s="47">
        <v>6.0</v>
      </c>
      <c r="D8" s="43">
        <f>6.69*C8</f>
        <v>40.14</v>
      </c>
      <c r="E8" s="34"/>
      <c r="F8" s="45" t="s">
        <v>15</v>
      </c>
      <c r="G8" s="42">
        <v>2000.0</v>
      </c>
      <c r="H8" s="40"/>
      <c r="I8" s="40"/>
      <c r="J8" s="40"/>
      <c r="K8" s="40"/>
      <c r="L8" s="40"/>
      <c r="M8" s="40"/>
      <c r="N8" s="40"/>
      <c r="O8" s="40"/>
      <c r="P8" s="40"/>
    </row>
    <row r="9">
      <c r="A9" s="34"/>
      <c r="B9" s="41" t="s">
        <v>43</v>
      </c>
      <c r="C9" s="42">
        <v>2.0</v>
      </c>
      <c r="D9" s="43">
        <f t="shared" ref="D9:D16" si="2">7.15*C9</f>
        <v>14.3</v>
      </c>
      <c r="E9" s="40"/>
      <c r="F9" s="44"/>
      <c r="G9" s="44"/>
      <c r="H9" s="40"/>
      <c r="I9" s="40"/>
      <c r="J9" s="40"/>
      <c r="K9" s="40"/>
      <c r="L9" s="40"/>
      <c r="M9" s="40"/>
      <c r="N9" s="40"/>
      <c r="O9" s="40"/>
      <c r="P9" s="40"/>
    </row>
    <row r="10">
      <c r="A10" s="34"/>
      <c r="B10" s="41" t="s">
        <v>32</v>
      </c>
      <c r="C10" s="42">
        <v>2.0</v>
      </c>
      <c r="D10" s="43">
        <f t="shared" si="2"/>
        <v>14.3</v>
      </c>
      <c r="E10" s="34"/>
      <c r="F10" s="49" t="s">
        <v>20</v>
      </c>
      <c r="G10" s="50"/>
      <c r="H10" s="40"/>
      <c r="I10" s="40"/>
      <c r="J10" s="40"/>
      <c r="K10" s="40"/>
      <c r="L10" s="40"/>
      <c r="M10" s="40"/>
      <c r="N10" s="40"/>
      <c r="O10" s="40"/>
      <c r="P10" s="40"/>
    </row>
    <row r="11">
      <c r="A11" s="34"/>
      <c r="B11" s="41" t="s">
        <v>37</v>
      </c>
      <c r="C11" s="42">
        <v>0.0</v>
      </c>
      <c r="D11" s="43">
        <f t="shared" si="2"/>
        <v>0</v>
      </c>
      <c r="E11" s="34"/>
      <c r="F11" s="41" t="s">
        <v>22</v>
      </c>
      <c r="G11" s="51"/>
      <c r="H11" s="40"/>
      <c r="I11" s="40"/>
      <c r="J11" s="40"/>
      <c r="K11" s="40"/>
      <c r="L11" s="40"/>
      <c r="M11" s="40"/>
      <c r="N11" s="40"/>
      <c r="O11" s="40"/>
      <c r="P11" s="40"/>
    </row>
    <row r="12">
      <c r="A12" s="34"/>
      <c r="B12" s="41" t="s">
        <v>45</v>
      </c>
      <c r="C12" s="42">
        <v>0.0</v>
      </c>
      <c r="D12" s="43">
        <f t="shared" si="2"/>
        <v>0</v>
      </c>
      <c r="E12" s="34"/>
      <c r="F12" s="41" t="s">
        <v>24</v>
      </c>
      <c r="G12" s="51"/>
      <c r="H12" s="40"/>
      <c r="I12" s="40"/>
      <c r="J12" s="44"/>
      <c r="K12" s="44"/>
      <c r="L12" s="44"/>
      <c r="M12" s="40"/>
      <c r="N12" s="40"/>
      <c r="O12" s="40"/>
      <c r="P12" s="40"/>
    </row>
    <row r="13">
      <c r="A13" s="34"/>
      <c r="B13" s="41" t="s">
        <v>29</v>
      </c>
      <c r="C13" s="42">
        <v>4.0</v>
      </c>
      <c r="D13" s="43">
        <f t="shared" si="2"/>
        <v>28.6</v>
      </c>
      <c r="E13" s="34"/>
      <c r="F13" s="41" t="s">
        <v>26</v>
      </c>
      <c r="G13" s="51"/>
      <c r="H13" s="40"/>
      <c r="I13" s="34"/>
      <c r="J13" s="52" t="s">
        <v>52</v>
      </c>
      <c r="K13" s="53"/>
      <c r="L13" s="50"/>
      <c r="M13" s="40"/>
      <c r="N13" s="40"/>
      <c r="O13" s="40"/>
      <c r="P13" s="40"/>
    </row>
    <row r="14">
      <c r="A14" s="34"/>
      <c r="B14" s="41" t="s">
        <v>14</v>
      </c>
      <c r="C14" s="42">
        <v>4.0</v>
      </c>
      <c r="D14" s="43">
        <f t="shared" si="2"/>
        <v>28.6</v>
      </c>
      <c r="E14" s="34"/>
      <c r="F14" s="41" t="s">
        <v>28</v>
      </c>
      <c r="G14" s="51"/>
      <c r="H14" s="40"/>
      <c r="I14" s="34"/>
      <c r="J14" s="51" t="s">
        <v>53</v>
      </c>
      <c r="K14" s="41">
        <v>1.0</v>
      </c>
      <c r="L14" s="54">
        <f>7*K14</f>
        <v>7</v>
      </c>
      <c r="M14" s="40"/>
      <c r="N14" s="40"/>
      <c r="O14" s="40"/>
      <c r="P14" s="40"/>
    </row>
    <row r="15">
      <c r="A15" s="34"/>
      <c r="B15" s="41" t="s">
        <v>25</v>
      </c>
      <c r="C15" s="47">
        <v>7.0</v>
      </c>
      <c r="D15" s="43">
        <f t="shared" si="2"/>
        <v>50.05</v>
      </c>
      <c r="E15" s="40"/>
      <c r="F15" s="44"/>
      <c r="G15" s="44"/>
      <c r="H15" s="40"/>
      <c r="I15" s="34"/>
      <c r="J15" s="51" t="s">
        <v>54</v>
      </c>
      <c r="K15" s="41">
        <v>1.0</v>
      </c>
      <c r="L15" s="54">
        <f>9.99*K15</f>
        <v>9.99</v>
      </c>
      <c r="M15" s="40"/>
      <c r="N15" s="40"/>
      <c r="O15" s="40"/>
      <c r="P15" s="40"/>
    </row>
    <row r="16">
      <c r="A16" s="34"/>
      <c r="B16" s="41" t="s">
        <v>49</v>
      </c>
      <c r="C16" s="42">
        <v>2.0</v>
      </c>
      <c r="D16" s="43">
        <f t="shared" si="2"/>
        <v>14.3</v>
      </c>
      <c r="E16" s="34"/>
      <c r="F16" s="49" t="s">
        <v>31</v>
      </c>
      <c r="G16" s="50"/>
      <c r="H16" s="40"/>
      <c r="I16" s="34"/>
      <c r="J16" s="51"/>
      <c r="K16" s="51"/>
      <c r="L16" s="54">
        <f>3.49*K16</f>
        <v>0</v>
      </c>
      <c r="M16" s="40"/>
      <c r="N16" s="40"/>
      <c r="O16" s="40"/>
      <c r="P16" s="40"/>
    </row>
    <row r="17">
      <c r="A17" s="34"/>
      <c r="B17" s="41" t="s">
        <v>34</v>
      </c>
      <c r="C17" s="42">
        <v>1.0</v>
      </c>
      <c r="D17" s="43">
        <f>7.02*C17</f>
        <v>7.02</v>
      </c>
      <c r="E17" s="34"/>
      <c r="F17" s="41" t="s">
        <v>33</v>
      </c>
      <c r="G17" s="51"/>
      <c r="H17" s="40"/>
      <c r="I17" s="40"/>
      <c r="J17" s="40"/>
      <c r="K17" s="40"/>
      <c r="L17" s="40"/>
      <c r="M17" s="40"/>
      <c r="N17" s="40"/>
      <c r="O17" s="40"/>
      <c r="P17" s="40"/>
    </row>
    <row r="18">
      <c r="A18" s="34"/>
      <c r="B18" s="41" t="s">
        <v>38</v>
      </c>
      <c r="C18" s="42">
        <v>3.0</v>
      </c>
      <c r="D18" s="43">
        <f t="shared" ref="D18:D27" si="3">7.15*C18</f>
        <v>21.45</v>
      </c>
      <c r="E18" s="34"/>
      <c r="F18" s="41" t="s">
        <v>35</v>
      </c>
      <c r="G18" s="42" t="s">
        <v>36</v>
      </c>
      <c r="H18" s="40"/>
      <c r="I18" s="40"/>
      <c r="J18" s="40"/>
      <c r="K18" s="40"/>
      <c r="L18" s="40"/>
      <c r="M18" s="40"/>
      <c r="N18" s="40"/>
      <c r="O18" s="40"/>
      <c r="P18" s="40"/>
    </row>
    <row r="19">
      <c r="A19" s="34"/>
      <c r="B19" s="41" t="s">
        <v>18</v>
      </c>
      <c r="C19" s="42">
        <v>6.0</v>
      </c>
      <c r="D19" s="43">
        <f t="shared" si="3"/>
        <v>42.9</v>
      </c>
      <c r="E19" s="40"/>
      <c r="F19" s="44"/>
      <c r="G19" s="44"/>
      <c r="H19" s="44"/>
      <c r="I19" s="40"/>
      <c r="J19" s="40"/>
      <c r="K19" s="40"/>
      <c r="L19" s="40"/>
      <c r="M19" s="40"/>
      <c r="N19" s="40"/>
      <c r="O19" s="40"/>
      <c r="P19" s="40"/>
    </row>
    <row r="20">
      <c r="A20" s="34"/>
      <c r="B20" s="41" t="s">
        <v>40</v>
      </c>
      <c r="C20" s="42">
        <v>3.0</v>
      </c>
      <c r="D20" s="43">
        <f t="shared" si="3"/>
        <v>21.45</v>
      </c>
      <c r="E20" s="34"/>
      <c r="F20" s="49" t="s">
        <v>39</v>
      </c>
      <c r="G20" s="53"/>
      <c r="H20" s="50"/>
      <c r="I20" s="40"/>
      <c r="J20" s="40"/>
      <c r="K20" s="40"/>
      <c r="L20" s="40"/>
      <c r="M20" s="40"/>
      <c r="N20" s="40"/>
      <c r="O20" s="40"/>
      <c r="P20" s="40"/>
    </row>
    <row r="21">
      <c r="A21" s="34"/>
      <c r="B21" s="41" t="s">
        <v>4</v>
      </c>
      <c r="C21" s="42">
        <v>4.0</v>
      </c>
      <c r="D21" s="43">
        <f t="shared" si="3"/>
        <v>28.6</v>
      </c>
      <c r="E21" s="34"/>
      <c r="F21" s="41" t="s">
        <v>41</v>
      </c>
      <c r="G21" s="47">
        <v>29.0</v>
      </c>
      <c r="H21" s="43">
        <f>3.31*G21</f>
        <v>95.99</v>
      </c>
      <c r="I21" s="40"/>
      <c r="J21" s="40"/>
      <c r="K21" s="40"/>
      <c r="L21" s="40"/>
      <c r="M21" s="40"/>
      <c r="N21" s="40"/>
      <c r="O21" s="40"/>
      <c r="P21" s="40"/>
    </row>
    <row r="22">
      <c r="A22" s="34"/>
      <c r="B22" s="41" t="s">
        <v>119</v>
      </c>
      <c r="C22" s="42">
        <v>2.0</v>
      </c>
      <c r="D22" s="43">
        <f t="shared" si="3"/>
        <v>14.3</v>
      </c>
      <c r="E22" s="34"/>
      <c r="F22" s="41" t="s">
        <v>42</v>
      </c>
      <c r="G22" s="47">
        <v>55.0</v>
      </c>
      <c r="H22" s="43">
        <f>3.16*G22</f>
        <v>173.8</v>
      </c>
      <c r="I22" s="40"/>
      <c r="J22" s="40"/>
      <c r="K22" s="40"/>
      <c r="L22" s="40"/>
      <c r="M22" s="40"/>
      <c r="N22" s="40"/>
      <c r="O22" s="40"/>
      <c r="P22" s="40"/>
    </row>
    <row r="23">
      <c r="A23" s="34"/>
      <c r="B23" s="41" t="s">
        <v>48</v>
      </c>
      <c r="C23" s="42">
        <v>0.0</v>
      </c>
      <c r="D23" s="43">
        <f t="shared" si="3"/>
        <v>0</v>
      </c>
      <c r="E23" s="40"/>
      <c r="F23" s="40"/>
      <c r="G23" s="40"/>
      <c r="H23" s="55">
        <f>SUM(H21:H22)</f>
        <v>269.79</v>
      </c>
      <c r="I23" s="40"/>
      <c r="J23" s="40"/>
      <c r="K23" s="40"/>
      <c r="L23" s="40"/>
      <c r="M23" s="40"/>
      <c r="N23" s="40"/>
      <c r="O23" s="40"/>
      <c r="P23" s="40"/>
    </row>
    <row r="24">
      <c r="A24" s="34"/>
      <c r="B24" s="41" t="s">
        <v>19</v>
      </c>
      <c r="C24" s="47">
        <v>8.0</v>
      </c>
      <c r="D24" s="43">
        <f t="shared" si="3"/>
        <v>57.2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</row>
    <row r="25">
      <c r="A25" s="34"/>
      <c r="B25" s="41" t="s">
        <v>44</v>
      </c>
      <c r="C25" s="42">
        <v>8.0</v>
      </c>
      <c r="D25" s="43">
        <f t="shared" si="3"/>
        <v>57.2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>
      <c r="A26" s="34"/>
      <c r="B26" s="41" t="s">
        <v>12</v>
      </c>
      <c r="C26" s="47">
        <v>1.0</v>
      </c>
      <c r="D26" s="43">
        <f t="shared" si="3"/>
        <v>7.15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</row>
    <row r="27">
      <c r="A27" s="34"/>
      <c r="B27" s="41" t="s">
        <v>8</v>
      </c>
      <c r="C27" s="47">
        <v>6.0</v>
      </c>
      <c r="D27" s="43">
        <f t="shared" si="3"/>
        <v>42.9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</row>
    <row r="28">
      <c r="A28" s="40"/>
      <c r="B28" s="56" t="s">
        <v>16</v>
      </c>
      <c r="C28" s="65">
        <v>5.0</v>
      </c>
      <c r="D28" s="58">
        <f>7.15*D27</f>
        <v>306.735</v>
      </c>
      <c r="E28" s="59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</row>
    <row r="29">
      <c r="A29" s="40"/>
      <c r="B29" s="60"/>
      <c r="C29" s="61"/>
      <c r="D29" s="55">
        <f>SUM(D3:D28)</f>
        <v>875.085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</row>
    <row r="30">
      <c r="A30" s="40"/>
      <c r="B30" s="40"/>
      <c r="C30" s="62"/>
      <c r="D30" s="55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</row>
    <row r="31">
      <c r="A31" s="40"/>
      <c r="B31" s="40"/>
      <c r="C31" s="63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  <row r="997">
      <c r="D997" s="1"/>
    </row>
    <row r="998">
      <c r="D998" s="1"/>
    </row>
  </sheetData>
  <autoFilter ref="$B$2:$D$34">
    <sortState ref="B2:D34">
      <sortCondition ref="B2:B34"/>
      <sortCondition descending="1" ref="C2:C34"/>
    </sortState>
  </autoFilter>
  <mergeCells count="6">
    <mergeCell ref="B2:D2"/>
    <mergeCell ref="J2:M2"/>
    <mergeCell ref="F10:G10"/>
    <mergeCell ref="J13:L13"/>
    <mergeCell ref="F16:G16"/>
    <mergeCell ref="F20:H20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15.25"/>
    <col customWidth="1" min="6" max="6" width="16.5"/>
    <col customWidth="1" min="10" max="10" width="18.63"/>
  </cols>
  <sheetData>
    <row r="1">
      <c r="D1" s="1"/>
    </row>
    <row r="2">
      <c r="A2" s="34"/>
      <c r="B2" s="35" t="s">
        <v>0</v>
      </c>
      <c r="C2" s="3"/>
      <c r="D2" s="4"/>
      <c r="E2" s="36"/>
      <c r="F2" s="37" t="s">
        <v>1</v>
      </c>
      <c r="G2" s="64">
        <v>28.0</v>
      </c>
      <c r="H2" s="39">
        <f>11.2*G2</f>
        <v>313.6</v>
      </c>
      <c r="I2" s="34"/>
      <c r="J2" s="35" t="s">
        <v>2</v>
      </c>
      <c r="K2" s="3"/>
      <c r="L2" s="3"/>
      <c r="M2" s="4"/>
      <c r="N2" s="34"/>
      <c r="O2" s="37" t="s">
        <v>3</v>
      </c>
      <c r="P2" s="40"/>
    </row>
    <row r="3">
      <c r="A3" s="34"/>
      <c r="B3" s="41" t="s">
        <v>21</v>
      </c>
      <c r="C3" s="47">
        <v>4.0</v>
      </c>
      <c r="D3" s="43">
        <f t="shared" ref="D3:D5" si="1">7.15*C3</f>
        <v>28.6</v>
      </c>
      <c r="E3" s="40"/>
      <c r="F3" s="44"/>
      <c r="G3" s="44"/>
      <c r="H3" s="44"/>
      <c r="I3" s="34"/>
      <c r="J3" s="41" t="s">
        <v>5</v>
      </c>
      <c r="K3" s="47">
        <v>1.0</v>
      </c>
      <c r="L3" s="42" t="s">
        <v>6</v>
      </c>
      <c r="M3" s="43">
        <f>20.87*K3</f>
        <v>20.87</v>
      </c>
      <c r="N3" s="34"/>
      <c r="O3" s="42" t="s">
        <v>120</v>
      </c>
      <c r="P3" s="40"/>
    </row>
    <row r="4">
      <c r="A4" s="34"/>
      <c r="B4" s="41" t="s">
        <v>27</v>
      </c>
      <c r="C4" s="42">
        <v>0.0</v>
      </c>
      <c r="D4" s="43">
        <f t="shared" si="1"/>
        <v>0</v>
      </c>
      <c r="E4" s="36"/>
      <c r="F4" s="45" t="s">
        <v>9</v>
      </c>
      <c r="G4" s="47">
        <v>8.0</v>
      </c>
      <c r="H4" s="43">
        <f>15*G4</f>
        <v>120</v>
      </c>
      <c r="I4" s="34"/>
      <c r="J4" s="41" t="s">
        <v>10</v>
      </c>
      <c r="K4" s="42">
        <v>2.0</v>
      </c>
      <c r="L4" s="42" t="s">
        <v>6</v>
      </c>
      <c r="M4" s="43">
        <f>23.87*K4</f>
        <v>47.74</v>
      </c>
      <c r="N4" s="40"/>
      <c r="O4" s="40"/>
      <c r="P4" s="40"/>
    </row>
    <row r="5">
      <c r="A5" s="34"/>
      <c r="B5" s="46" t="s">
        <v>121</v>
      </c>
      <c r="C5" s="47">
        <v>2.0</v>
      </c>
      <c r="D5" s="43">
        <f t="shared" si="1"/>
        <v>14.3</v>
      </c>
      <c r="E5" s="40"/>
      <c r="F5" s="44"/>
      <c r="G5" s="44"/>
      <c r="H5" s="44"/>
      <c r="I5" s="34"/>
      <c r="J5" s="41" t="s">
        <v>13</v>
      </c>
      <c r="K5" s="47">
        <v>3.0</v>
      </c>
      <c r="L5" s="42" t="s">
        <v>6</v>
      </c>
      <c r="M5" s="43">
        <f>19.43*K5</f>
        <v>58.29</v>
      </c>
      <c r="N5" s="40"/>
      <c r="O5" s="40"/>
      <c r="P5" s="40"/>
    </row>
    <row r="6">
      <c r="A6" s="34"/>
      <c r="B6" s="41" t="s">
        <v>30</v>
      </c>
      <c r="C6" s="47">
        <v>3.0</v>
      </c>
      <c r="D6" s="43">
        <f>6.96*C6</f>
        <v>20.88</v>
      </c>
      <c r="E6" s="34"/>
      <c r="F6" s="45" t="s">
        <v>80</v>
      </c>
      <c r="G6" s="42">
        <v>3.5</v>
      </c>
      <c r="H6" s="43">
        <f>240*G6</f>
        <v>840</v>
      </c>
      <c r="I6" s="34"/>
      <c r="J6" s="41" t="s">
        <v>16</v>
      </c>
      <c r="K6" s="42">
        <v>1.0</v>
      </c>
      <c r="L6" s="42" t="s">
        <v>6</v>
      </c>
      <c r="M6" s="43">
        <f>20*K6</f>
        <v>20</v>
      </c>
      <c r="N6" s="40"/>
      <c r="O6" s="40"/>
      <c r="P6" s="40"/>
    </row>
    <row r="7">
      <c r="A7" s="34"/>
      <c r="B7" s="41" t="s">
        <v>46</v>
      </c>
      <c r="C7" s="42">
        <v>1.0</v>
      </c>
      <c r="D7" s="43">
        <f>7.15*C7</f>
        <v>7.15</v>
      </c>
      <c r="E7" s="40"/>
      <c r="F7" s="48"/>
      <c r="G7" s="48"/>
      <c r="H7" s="40"/>
      <c r="I7" s="34"/>
      <c r="J7" s="41" t="s">
        <v>5</v>
      </c>
      <c r="K7" s="42" t="s">
        <v>51</v>
      </c>
      <c r="L7" s="42" t="s">
        <v>17</v>
      </c>
      <c r="M7" s="40"/>
      <c r="N7" s="40"/>
      <c r="O7" s="40"/>
      <c r="P7" s="40"/>
    </row>
    <row r="8">
      <c r="A8" s="34"/>
      <c r="B8" s="41" t="s">
        <v>23</v>
      </c>
      <c r="C8" s="47">
        <v>6.0</v>
      </c>
      <c r="D8" s="43">
        <f>6.69*C8</f>
        <v>40.14</v>
      </c>
      <c r="E8" s="34"/>
      <c r="F8" s="45" t="s">
        <v>15</v>
      </c>
      <c r="G8" s="42">
        <v>2000.0</v>
      </c>
      <c r="H8" s="40"/>
      <c r="I8" s="40"/>
      <c r="J8" s="40"/>
      <c r="K8" s="40"/>
      <c r="L8" s="40"/>
      <c r="M8" s="40"/>
      <c r="N8" s="40"/>
      <c r="O8" s="40"/>
      <c r="P8" s="40"/>
    </row>
    <row r="9">
      <c r="A9" s="34"/>
      <c r="B9" s="41" t="s">
        <v>43</v>
      </c>
      <c r="C9" s="42">
        <v>2.0</v>
      </c>
      <c r="D9" s="43">
        <f t="shared" ref="D9:D16" si="2">7.15*C9</f>
        <v>14.3</v>
      </c>
      <c r="E9" s="40"/>
      <c r="F9" s="44"/>
      <c r="G9" s="44"/>
      <c r="H9" s="40"/>
      <c r="I9" s="40"/>
      <c r="J9" s="40"/>
      <c r="K9" s="40"/>
      <c r="L9" s="40"/>
      <c r="M9" s="40"/>
      <c r="N9" s="40"/>
      <c r="O9" s="40"/>
      <c r="P9" s="40"/>
    </row>
    <row r="10">
      <c r="A10" s="34"/>
      <c r="B10" s="41" t="s">
        <v>32</v>
      </c>
      <c r="C10" s="42">
        <v>2.0</v>
      </c>
      <c r="D10" s="43">
        <f t="shared" si="2"/>
        <v>14.3</v>
      </c>
      <c r="E10" s="34"/>
      <c r="F10" s="49" t="s">
        <v>20</v>
      </c>
      <c r="G10" s="50"/>
      <c r="H10" s="40"/>
      <c r="I10" s="40"/>
      <c r="J10" s="40"/>
      <c r="K10" s="40"/>
      <c r="L10" s="40"/>
      <c r="M10" s="40"/>
      <c r="N10" s="40"/>
      <c r="O10" s="40"/>
      <c r="P10" s="40"/>
    </row>
    <row r="11">
      <c r="A11" s="34"/>
      <c r="B11" s="41" t="s">
        <v>37</v>
      </c>
      <c r="C11" s="42">
        <v>0.0</v>
      </c>
      <c r="D11" s="43">
        <f t="shared" si="2"/>
        <v>0</v>
      </c>
      <c r="E11" s="34"/>
      <c r="F11" s="41" t="s">
        <v>22</v>
      </c>
      <c r="G11" s="51"/>
      <c r="H11" s="40"/>
      <c r="I11" s="40"/>
      <c r="J11" s="40"/>
      <c r="K11" s="40"/>
      <c r="L11" s="40"/>
      <c r="M11" s="40"/>
      <c r="N11" s="40"/>
      <c r="O11" s="40"/>
      <c r="P11" s="40"/>
    </row>
    <row r="12">
      <c r="A12" s="34"/>
      <c r="B12" s="41" t="s">
        <v>45</v>
      </c>
      <c r="C12" s="42">
        <v>0.0</v>
      </c>
      <c r="D12" s="43">
        <f t="shared" si="2"/>
        <v>0</v>
      </c>
      <c r="E12" s="34"/>
      <c r="F12" s="41" t="s">
        <v>24</v>
      </c>
      <c r="G12" s="51"/>
      <c r="H12" s="40"/>
      <c r="I12" s="40"/>
      <c r="J12" s="44"/>
      <c r="K12" s="44"/>
      <c r="L12" s="44"/>
      <c r="M12" s="40"/>
      <c r="N12" s="40"/>
      <c r="O12" s="40"/>
      <c r="P12" s="40"/>
    </row>
    <row r="13">
      <c r="A13" s="34"/>
      <c r="B13" s="41" t="s">
        <v>29</v>
      </c>
      <c r="C13" s="42">
        <v>4.0</v>
      </c>
      <c r="D13" s="43">
        <f t="shared" si="2"/>
        <v>28.6</v>
      </c>
      <c r="E13" s="34"/>
      <c r="F13" s="41" t="s">
        <v>26</v>
      </c>
      <c r="G13" s="51"/>
      <c r="H13" s="40"/>
      <c r="I13" s="34"/>
      <c r="J13" s="52" t="s">
        <v>52</v>
      </c>
      <c r="K13" s="53"/>
      <c r="L13" s="50"/>
      <c r="M13" s="40"/>
      <c r="N13" s="40"/>
      <c r="O13" s="40"/>
      <c r="P13" s="40"/>
    </row>
    <row r="14">
      <c r="A14" s="34"/>
      <c r="B14" s="41" t="s">
        <v>14</v>
      </c>
      <c r="C14" s="42">
        <v>4.0</v>
      </c>
      <c r="D14" s="43">
        <f t="shared" si="2"/>
        <v>28.6</v>
      </c>
      <c r="E14" s="34"/>
      <c r="F14" s="41" t="s">
        <v>28</v>
      </c>
      <c r="G14" s="51"/>
      <c r="H14" s="40"/>
      <c r="I14" s="34"/>
      <c r="J14" s="51" t="s">
        <v>53</v>
      </c>
      <c r="K14" s="41">
        <v>1.0</v>
      </c>
      <c r="L14" s="54">
        <f>7*K14</f>
        <v>7</v>
      </c>
      <c r="M14" s="40"/>
      <c r="N14" s="40"/>
      <c r="O14" s="40"/>
      <c r="P14" s="40"/>
    </row>
    <row r="15">
      <c r="A15" s="34"/>
      <c r="B15" s="41" t="s">
        <v>25</v>
      </c>
      <c r="C15" s="47">
        <v>7.0</v>
      </c>
      <c r="D15" s="43">
        <f t="shared" si="2"/>
        <v>50.05</v>
      </c>
      <c r="E15" s="40"/>
      <c r="F15" s="44"/>
      <c r="G15" s="44"/>
      <c r="H15" s="40"/>
      <c r="I15" s="34"/>
      <c r="J15" s="51" t="s">
        <v>54</v>
      </c>
      <c r="K15" s="41">
        <v>1.0</v>
      </c>
      <c r="L15" s="54">
        <f>9.99*K15</f>
        <v>9.99</v>
      </c>
      <c r="M15" s="40"/>
      <c r="N15" s="40"/>
      <c r="O15" s="40"/>
      <c r="P15" s="40"/>
    </row>
    <row r="16">
      <c r="A16" s="34"/>
      <c r="B16" s="41" t="s">
        <v>49</v>
      </c>
      <c r="C16" s="42">
        <v>2.0</v>
      </c>
      <c r="D16" s="43">
        <f t="shared" si="2"/>
        <v>14.3</v>
      </c>
      <c r="E16" s="34"/>
      <c r="F16" s="49" t="s">
        <v>31</v>
      </c>
      <c r="G16" s="50"/>
      <c r="H16" s="40"/>
      <c r="I16" s="34"/>
      <c r="J16" s="51"/>
      <c r="K16" s="51"/>
      <c r="L16" s="54">
        <f>3.49*K16</f>
        <v>0</v>
      </c>
      <c r="M16" s="40"/>
      <c r="N16" s="40"/>
      <c r="O16" s="40"/>
      <c r="P16" s="40"/>
    </row>
    <row r="17">
      <c r="A17" s="34"/>
      <c r="B17" s="41" t="s">
        <v>34</v>
      </c>
      <c r="C17" s="42">
        <v>1.0</v>
      </c>
      <c r="D17" s="43">
        <f>7.02*C17</f>
        <v>7.02</v>
      </c>
      <c r="E17" s="34"/>
      <c r="F17" s="41" t="s">
        <v>33</v>
      </c>
      <c r="G17" s="51"/>
      <c r="H17" s="40"/>
      <c r="I17" s="40"/>
      <c r="J17" s="40"/>
      <c r="K17" s="40"/>
      <c r="L17" s="40"/>
      <c r="M17" s="40"/>
      <c r="N17" s="40"/>
      <c r="O17" s="40"/>
      <c r="P17" s="40"/>
    </row>
    <row r="18">
      <c r="A18" s="34"/>
      <c r="B18" s="41" t="s">
        <v>38</v>
      </c>
      <c r="C18" s="42">
        <v>3.0</v>
      </c>
      <c r="D18" s="43">
        <f t="shared" ref="D18:D27" si="3">7.15*C18</f>
        <v>21.45</v>
      </c>
      <c r="E18" s="34"/>
      <c r="F18" s="41" t="s">
        <v>35</v>
      </c>
      <c r="G18" s="42" t="s">
        <v>36</v>
      </c>
      <c r="H18" s="40"/>
      <c r="I18" s="40"/>
      <c r="J18" s="40"/>
      <c r="K18" s="40"/>
      <c r="L18" s="40"/>
      <c r="M18" s="40"/>
      <c r="N18" s="40"/>
      <c r="O18" s="40"/>
      <c r="P18" s="40"/>
    </row>
    <row r="19">
      <c r="A19" s="34"/>
      <c r="B19" s="41" t="s">
        <v>18</v>
      </c>
      <c r="C19" s="42">
        <v>6.0</v>
      </c>
      <c r="D19" s="43">
        <f t="shared" si="3"/>
        <v>42.9</v>
      </c>
      <c r="E19" s="40"/>
      <c r="F19" s="44"/>
      <c r="G19" s="44"/>
      <c r="H19" s="44"/>
      <c r="I19" s="40"/>
      <c r="J19" s="40"/>
      <c r="K19" s="40"/>
      <c r="L19" s="40"/>
      <c r="M19" s="40"/>
      <c r="N19" s="40"/>
      <c r="O19" s="40"/>
      <c r="P19" s="40"/>
    </row>
    <row r="20">
      <c r="A20" s="34"/>
      <c r="B20" s="41" t="s">
        <v>40</v>
      </c>
      <c r="C20" s="42">
        <v>3.0</v>
      </c>
      <c r="D20" s="43">
        <f t="shared" si="3"/>
        <v>21.45</v>
      </c>
      <c r="E20" s="34"/>
      <c r="F20" s="49" t="s">
        <v>39</v>
      </c>
      <c r="G20" s="53"/>
      <c r="H20" s="50"/>
      <c r="I20" s="40"/>
      <c r="J20" s="40"/>
      <c r="K20" s="40"/>
      <c r="L20" s="40"/>
      <c r="M20" s="40"/>
      <c r="N20" s="40"/>
      <c r="O20" s="40"/>
      <c r="P20" s="40"/>
    </row>
    <row r="21">
      <c r="A21" s="34"/>
      <c r="B21" s="41" t="s">
        <v>4</v>
      </c>
      <c r="C21" s="42">
        <v>4.0</v>
      </c>
      <c r="D21" s="43">
        <f t="shared" si="3"/>
        <v>28.6</v>
      </c>
      <c r="E21" s="34"/>
      <c r="F21" s="41" t="s">
        <v>41</v>
      </c>
      <c r="G21" s="47">
        <v>16.0</v>
      </c>
      <c r="H21" s="43">
        <f>3.31*G21</f>
        <v>52.96</v>
      </c>
      <c r="I21" s="40"/>
      <c r="J21" s="40"/>
      <c r="K21" s="40"/>
      <c r="L21" s="40"/>
      <c r="M21" s="40"/>
      <c r="N21" s="40"/>
      <c r="O21" s="40"/>
      <c r="P21" s="40"/>
    </row>
    <row r="22">
      <c r="A22" s="34"/>
      <c r="B22" s="41" t="s">
        <v>119</v>
      </c>
      <c r="C22" s="42">
        <v>2.0</v>
      </c>
      <c r="D22" s="43">
        <f t="shared" si="3"/>
        <v>14.3</v>
      </c>
      <c r="E22" s="34"/>
      <c r="F22" s="41" t="s">
        <v>42</v>
      </c>
      <c r="G22" s="47">
        <v>45.0</v>
      </c>
      <c r="H22" s="43">
        <f>3.16*G22</f>
        <v>142.2</v>
      </c>
      <c r="I22" s="40"/>
      <c r="J22" s="40"/>
      <c r="K22" s="40"/>
      <c r="L22" s="40"/>
      <c r="M22" s="40"/>
      <c r="N22" s="40"/>
      <c r="O22" s="40"/>
      <c r="P22" s="40"/>
    </row>
    <row r="23">
      <c r="A23" s="34"/>
      <c r="B23" s="41" t="s">
        <v>48</v>
      </c>
      <c r="C23" s="42">
        <v>0.0</v>
      </c>
      <c r="D23" s="43">
        <f t="shared" si="3"/>
        <v>0</v>
      </c>
      <c r="E23" s="40"/>
      <c r="F23" s="40"/>
      <c r="G23" s="40"/>
      <c r="H23" s="55">
        <f>SUM(H21:H22)</f>
        <v>195.16</v>
      </c>
      <c r="I23" s="40"/>
      <c r="J23" s="40"/>
      <c r="K23" s="40"/>
      <c r="L23" s="40"/>
      <c r="M23" s="40"/>
      <c r="N23" s="40"/>
      <c r="O23" s="40"/>
      <c r="P23" s="40"/>
    </row>
    <row r="24">
      <c r="A24" s="34"/>
      <c r="B24" s="41" t="s">
        <v>19</v>
      </c>
      <c r="C24" s="47">
        <v>7.0</v>
      </c>
      <c r="D24" s="43">
        <f t="shared" si="3"/>
        <v>50.05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</row>
    <row r="25">
      <c r="A25" s="34"/>
      <c r="B25" s="41" t="s">
        <v>44</v>
      </c>
      <c r="C25" s="47">
        <v>7.0</v>
      </c>
      <c r="D25" s="43">
        <f t="shared" si="3"/>
        <v>50.05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>
      <c r="A26" s="34"/>
      <c r="B26" s="41" t="s">
        <v>12</v>
      </c>
      <c r="C26" s="47">
        <v>1.0</v>
      </c>
      <c r="D26" s="43">
        <f t="shared" si="3"/>
        <v>7.15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</row>
    <row r="27">
      <c r="A27" s="34"/>
      <c r="B27" s="41" t="s">
        <v>8</v>
      </c>
      <c r="C27" s="47">
        <v>6.0</v>
      </c>
      <c r="D27" s="43">
        <f t="shared" si="3"/>
        <v>42.9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</row>
    <row r="28">
      <c r="A28" s="40"/>
      <c r="B28" s="56" t="s">
        <v>16</v>
      </c>
      <c r="C28" s="65">
        <v>5.0</v>
      </c>
      <c r="D28" s="58">
        <f>7.15*D27</f>
        <v>306.735</v>
      </c>
      <c r="E28" s="59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</row>
    <row r="29">
      <c r="A29" s="40"/>
      <c r="B29" s="60"/>
      <c r="C29" s="61"/>
      <c r="D29" s="55">
        <f>SUM(D3:D28)</f>
        <v>853.825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</row>
    <row r="30">
      <c r="A30" s="40"/>
      <c r="B30" s="40"/>
      <c r="C30" s="62"/>
      <c r="D30" s="55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</row>
    <row r="31">
      <c r="A31" s="40"/>
      <c r="B31" s="40"/>
      <c r="C31" s="63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  <row r="997">
      <c r="D997" s="1"/>
    </row>
    <row r="998">
      <c r="D998" s="1"/>
    </row>
  </sheetData>
  <autoFilter ref="$B$2:$D$34">
    <sortState ref="B2:D34">
      <sortCondition ref="B2:B34"/>
      <sortCondition descending="1" ref="C2:C34"/>
    </sortState>
  </autoFilter>
  <mergeCells count="6">
    <mergeCell ref="B2:D2"/>
    <mergeCell ref="J2:M2"/>
    <mergeCell ref="F10:G10"/>
    <mergeCell ref="J13:L13"/>
    <mergeCell ref="F16:G16"/>
    <mergeCell ref="F20:H20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15.25"/>
    <col customWidth="1" min="6" max="6" width="16.5"/>
    <col customWidth="1" min="10" max="10" width="18.63"/>
  </cols>
  <sheetData>
    <row r="1">
      <c r="D1" s="1"/>
    </row>
    <row r="2">
      <c r="A2" s="34"/>
      <c r="B2" s="35" t="s">
        <v>0</v>
      </c>
      <c r="C2" s="3"/>
      <c r="D2" s="4"/>
      <c r="E2" s="36"/>
      <c r="F2" s="37" t="s">
        <v>1</v>
      </c>
      <c r="G2" s="64">
        <v>15.0</v>
      </c>
      <c r="H2" s="39">
        <f>11.2*G2</f>
        <v>168</v>
      </c>
      <c r="I2" s="34"/>
      <c r="J2" s="35" t="s">
        <v>2</v>
      </c>
      <c r="K2" s="3"/>
      <c r="L2" s="3"/>
      <c r="M2" s="4"/>
      <c r="N2" s="34"/>
      <c r="O2" s="37" t="s">
        <v>3</v>
      </c>
      <c r="P2" s="40"/>
    </row>
    <row r="3">
      <c r="A3" s="34"/>
      <c r="B3" s="41" t="s">
        <v>21</v>
      </c>
      <c r="C3" s="47">
        <v>4.0</v>
      </c>
      <c r="D3" s="43">
        <f t="shared" ref="D3:D5" si="1">7.15*C3</f>
        <v>28.6</v>
      </c>
      <c r="E3" s="40"/>
      <c r="F3" s="44"/>
      <c r="G3" s="44"/>
      <c r="H3" s="44"/>
      <c r="I3" s="34"/>
      <c r="J3" s="41" t="s">
        <v>5</v>
      </c>
      <c r="K3" s="47">
        <v>1.0</v>
      </c>
      <c r="L3" s="42" t="s">
        <v>6</v>
      </c>
      <c r="M3" s="43">
        <f>20.87*K3</f>
        <v>20.87</v>
      </c>
      <c r="N3" s="34"/>
      <c r="O3" s="42" t="s">
        <v>120</v>
      </c>
      <c r="P3" s="40"/>
    </row>
    <row r="4">
      <c r="A4" s="34"/>
      <c r="B4" s="41" t="s">
        <v>27</v>
      </c>
      <c r="C4" s="42">
        <v>0.0</v>
      </c>
      <c r="D4" s="43">
        <f t="shared" si="1"/>
        <v>0</v>
      </c>
      <c r="E4" s="36"/>
      <c r="F4" s="45" t="s">
        <v>9</v>
      </c>
      <c r="G4" s="47">
        <v>5.0</v>
      </c>
      <c r="H4" s="43">
        <f>15*G4</f>
        <v>75</v>
      </c>
      <c r="I4" s="34"/>
      <c r="J4" s="41" t="s">
        <v>10</v>
      </c>
      <c r="K4" s="42">
        <v>2.0</v>
      </c>
      <c r="L4" s="42" t="s">
        <v>6</v>
      </c>
      <c r="M4" s="43">
        <f>23.87*K4</f>
        <v>47.74</v>
      </c>
      <c r="N4" s="40"/>
      <c r="O4" s="40"/>
      <c r="P4" s="40"/>
    </row>
    <row r="5">
      <c r="A5" s="34"/>
      <c r="B5" s="46" t="s">
        <v>121</v>
      </c>
      <c r="C5" s="47">
        <v>2.0</v>
      </c>
      <c r="D5" s="43">
        <f t="shared" si="1"/>
        <v>14.3</v>
      </c>
      <c r="E5" s="40"/>
      <c r="F5" s="44"/>
      <c r="G5" s="44"/>
      <c r="H5" s="44"/>
      <c r="I5" s="34"/>
      <c r="J5" s="41" t="s">
        <v>13</v>
      </c>
      <c r="K5" s="47">
        <v>3.0</v>
      </c>
      <c r="L5" s="42" t="s">
        <v>6</v>
      </c>
      <c r="M5" s="43">
        <f>19.43*K5</f>
        <v>58.29</v>
      </c>
      <c r="N5" s="40"/>
      <c r="O5" s="40"/>
      <c r="P5" s="40"/>
    </row>
    <row r="6">
      <c r="A6" s="34"/>
      <c r="B6" s="41" t="s">
        <v>30</v>
      </c>
      <c r="C6" s="47">
        <v>2.0</v>
      </c>
      <c r="D6" s="43">
        <f>6.96*C6</f>
        <v>13.92</v>
      </c>
      <c r="E6" s="34"/>
      <c r="F6" s="45" t="s">
        <v>80</v>
      </c>
      <c r="G6" s="47">
        <v>2.5</v>
      </c>
      <c r="H6" s="43">
        <f>240*G6</f>
        <v>600</v>
      </c>
      <c r="I6" s="34"/>
      <c r="J6" s="41" t="s">
        <v>16</v>
      </c>
      <c r="K6" s="42">
        <v>1.0</v>
      </c>
      <c r="L6" s="42" t="s">
        <v>6</v>
      </c>
      <c r="M6" s="43">
        <f>20*K6</f>
        <v>20</v>
      </c>
      <c r="N6" s="40"/>
      <c r="O6" s="40"/>
      <c r="P6" s="40"/>
    </row>
    <row r="7">
      <c r="A7" s="34"/>
      <c r="B7" s="41" t="s">
        <v>46</v>
      </c>
      <c r="C7" s="42">
        <v>1.0</v>
      </c>
      <c r="D7" s="43">
        <f>7.15*C7</f>
        <v>7.15</v>
      </c>
      <c r="E7" s="40"/>
      <c r="F7" s="48"/>
      <c r="G7" s="48"/>
      <c r="H7" s="40"/>
      <c r="I7" s="34"/>
      <c r="J7" s="41" t="s">
        <v>5</v>
      </c>
      <c r="K7" s="42" t="s">
        <v>51</v>
      </c>
      <c r="L7" s="42" t="s">
        <v>17</v>
      </c>
      <c r="M7" s="40"/>
      <c r="N7" s="40"/>
      <c r="O7" s="40"/>
      <c r="P7" s="40"/>
    </row>
    <row r="8">
      <c r="A8" s="34"/>
      <c r="B8" s="41" t="s">
        <v>23</v>
      </c>
      <c r="C8" s="47">
        <v>5.0</v>
      </c>
      <c r="D8" s="43">
        <f>6.69*C8</f>
        <v>33.45</v>
      </c>
      <c r="E8" s="34"/>
      <c r="F8" s="45" t="s">
        <v>15</v>
      </c>
      <c r="G8" s="42">
        <v>2000.0</v>
      </c>
      <c r="H8" s="40"/>
      <c r="I8" s="40"/>
      <c r="J8" s="40"/>
      <c r="K8" s="40"/>
      <c r="L8" s="40"/>
      <c r="M8" s="40"/>
      <c r="N8" s="40"/>
      <c r="O8" s="40"/>
      <c r="P8" s="40"/>
    </row>
    <row r="9">
      <c r="A9" s="34"/>
      <c r="B9" s="41" t="s">
        <v>43</v>
      </c>
      <c r="C9" s="42">
        <v>2.0</v>
      </c>
      <c r="D9" s="43">
        <f t="shared" ref="D9:D16" si="2">7.15*C9</f>
        <v>14.3</v>
      </c>
      <c r="E9" s="40"/>
      <c r="F9" s="44"/>
      <c r="G9" s="44"/>
      <c r="H9" s="40"/>
      <c r="I9" s="40"/>
      <c r="J9" s="40"/>
      <c r="K9" s="40"/>
      <c r="L9" s="40"/>
      <c r="M9" s="40"/>
      <c r="N9" s="40"/>
      <c r="O9" s="40"/>
      <c r="P9" s="40"/>
    </row>
    <row r="10">
      <c r="A10" s="34"/>
      <c r="B10" s="41" t="s">
        <v>32</v>
      </c>
      <c r="C10" s="42">
        <v>2.0</v>
      </c>
      <c r="D10" s="43">
        <f t="shared" si="2"/>
        <v>14.3</v>
      </c>
      <c r="E10" s="34"/>
      <c r="F10" s="49" t="s">
        <v>20</v>
      </c>
      <c r="G10" s="50"/>
      <c r="H10" s="40"/>
      <c r="I10" s="40"/>
      <c r="J10" s="40"/>
      <c r="K10" s="40"/>
      <c r="L10" s="40"/>
      <c r="M10" s="40"/>
      <c r="N10" s="40"/>
      <c r="O10" s="40"/>
      <c r="P10" s="40"/>
    </row>
    <row r="11">
      <c r="A11" s="34"/>
      <c r="B11" s="41" t="s">
        <v>37</v>
      </c>
      <c r="C11" s="42">
        <v>0.0</v>
      </c>
      <c r="D11" s="43">
        <f t="shared" si="2"/>
        <v>0</v>
      </c>
      <c r="E11" s="34"/>
      <c r="F11" s="41" t="s">
        <v>22</v>
      </c>
      <c r="G11" s="51"/>
      <c r="H11" s="40"/>
      <c r="I11" s="40"/>
      <c r="J11" s="40"/>
      <c r="K11" s="40"/>
      <c r="L11" s="40"/>
      <c r="M11" s="40"/>
      <c r="N11" s="40"/>
      <c r="O11" s="40"/>
      <c r="P11" s="40"/>
    </row>
    <row r="12">
      <c r="A12" s="34"/>
      <c r="B12" s="41" t="s">
        <v>45</v>
      </c>
      <c r="C12" s="42">
        <v>0.0</v>
      </c>
      <c r="D12" s="43">
        <f t="shared" si="2"/>
        <v>0</v>
      </c>
      <c r="E12" s="34"/>
      <c r="F12" s="41" t="s">
        <v>24</v>
      </c>
      <c r="G12" s="51"/>
      <c r="H12" s="40"/>
      <c r="I12" s="40"/>
      <c r="J12" s="44"/>
      <c r="K12" s="44"/>
      <c r="L12" s="44"/>
      <c r="M12" s="40"/>
      <c r="N12" s="40"/>
      <c r="O12" s="40"/>
      <c r="P12" s="40"/>
    </row>
    <row r="13">
      <c r="A13" s="34"/>
      <c r="B13" s="41" t="s">
        <v>29</v>
      </c>
      <c r="C13" s="42">
        <v>4.0</v>
      </c>
      <c r="D13" s="43">
        <f t="shared" si="2"/>
        <v>28.6</v>
      </c>
      <c r="E13" s="34"/>
      <c r="F13" s="41" t="s">
        <v>26</v>
      </c>
      <c r="G13" s="51"/>
      <c r="H13" s="40"/>
      <c r="I13" s="34"/>
      <c r="J13" s="52" t="s">
        <v>52</v>
      </c>
      <c r="K13" s="53"/>
      <c r="L13" s="50"/>
      <c r="M13" s="40"/>
      <c r="N13" s="40"/>
      <c r="O13" s="40"/>
      <c r="P13" s="40"/>
    </row>
    <row r="14">
      <c r="A14" s="34"/>
      <c r="B14" s="41" t="s">
        <v>14</v>
      </c>
      <c r="C14" s="42">
        <v>4.0</v>
      </c>
      <c r="D14" s="43">
        <f t="shared" si="2"/>
        <v>28.6</v>
      </c>
      <c r="E14" s="34"/>
      <c r="F14" s="41" t="s">
        <v>28</v>
      </c>
      <c r="G14" s="51"/>
      <c r="H14" s="40"/>
      <c r="I14" s="34"/>
      <c r="J14" s="51" t="s">
        <v>53</v>
      </c>
      <c r="K14" s="41">
        <v>1.0</v>
      </c>
      <c r="L14" s="54">
        <f>7*K14</f>
        <v>7</v>
      </c>
      <c r="M14" s="40"/>
      <c r="N14" s="40"/>
      <c r="O14" s="40"/>
      <c r="P14" s="40"/>
    </row>
    <row r="15">
      <c r="A15" s="34"/>
      <c r="B15" s="41" t="s">
        <v>25</v>
      </c>
      <c r="C15" s="47">
        <v>6.0</v>
      </c>
      <c r="D15" s="43">
        <f t="shared" si="2"/>
        <v>42.9</v>
      </c>
      <c r="E15" s="40"/>
      <c r="F15" s="44"/>
      <c r="G15" s="44"/>
      <c r="H15" s="40"/>
      <c r="I15" s="34"/>
      <c r="J15" s="51" t="s">
        <v>54</v>
      </c>
      <c r="K15" s="41">
        <v>1.0</v>
      </c>
      <c r="L15" s="54">
        <f>9.99*K15</f>
        <v>9.99</v>
      </c>
      <c r="M15" s="40"/>
      <c r="N15" s="40"/>
      <c r="O15" s="40"/>
      <c r="P15" s="40"/>
    </row>
    <row r="16">
      <c r="A16" s="34"/>
      <c r="B16" s="41" t="s">
        <v>49</v>
      </c>
      <c r="C16" s="42">
        <v>2.0</v>
      </c>
      <c r="D16" s="43">
        <f t="shared" si="2"/>
        <v>14.3</v>
      </c>
      <c r="E16" s="34"/>
      <c r="F16" s="49" t="s">
        <v>31</v>
      </c>
      <c r="G16" s="50"/>
      <c r="H16" s="40"/>
      <c r="I16" s="34"/>
      <c r="J16" s="51"/>
      <c r="K16" s="51"/>
      <c r="L16" s="54">
        <f>3.49*K16</f>
        <v>0</v>
      </c>
      <c r="M16" s="40"/>
      <c r="N16" s="40"/>
      <c r="O16" s="40"/>
      <c r="P16" s="40"/>
    </row>
    <row r="17">
      <c r="A17" s="34"/>
      <c r="B17" s="41" t="s">
        <v>34</v>
      </c>
      <c r="C17" s="42">
        <v>1.0</v>
      </c>
      <c r="D17" s="43">
        <f>7.02*C17</f>
        <v>7.02</v>
      </c>
      <c r="E17" s="34"/>
      <c r="F17" s="41" t="s">
        <v>33</v>
      </c>
      <c r="G17" s="51"/>
      <c r="H17" s="40"/>
      <c r="I17" s="40"/>
      <c r="J17" s="40"/>
      <c r="K17" s="40"/>
      <c r="L17" s="40"/>
      <c r="M17" s="40"/>
      <c r="N17" s="40"/>
      <c r="O17" s="40"/>
      <c r="P17" s="40"/>
    </row>
    <row r="18">
      <c r="A18" s="34"/>
      <c r="B18" s="41" t="s">
        <v>38</v>
      </c>
      <c r="C18" s="42">
        <v>3.0</v>
      </c>
      <c r="D18" s="43">
        <f t="shared" ref="D18:D27" si="3">7.15*C18</f>
        <v>21.45</v>
      </c>
      <c r="E18" s="34"/>
      <c r="F18" s="41" t="s">
        <v>35</v>
      </c>
      <c r="G18" s="42" t="s">
        <v>36</v>
      </c>
      <c r="H18" s="40"/>
      <c r="I18" s="40"/>
      <c r="J18" s="40"/>
      <c r="K18" s="40"/>
      <c r="L18" s="40"/>
      <c r="M18" s="40"/>
      <c r="N18" s="40"/>
      <c r="O18" s="40"/>
      <c r="P18" s="40"/>
    </row>
    <row r="19">
      <c r="A19" s="34"/>
      <c r="B19" s="41" t="s">
        <v>18</v>
      </c>
      <c r="C19" s="42">
        <v>6.0</v>
      </c>
      <c r="D19" s="43">
        <f t="shared" si="3"/>
        <v>42.9</v>
      </c>
      <c r="E19" s="40"/>
      <c r="F19" s="44"/>
      <c r="G19" s="44"/>
      <c r="H19" s="44"/>
      <c r="I19" s="40"/>
      <c r="J19" s="40"/>
      <c r="K19" s="40"/>
      <c r="L19" s="40"/>
      <c r="M19" s="40"/>
      <c r="N19" s="40"/>
      <c r="O19" s="40"/>
      <c r="P19" s="40"/>
    </row>
    <row r="20">
      <c r="A20" s="34"/>
      <c r="B20" s="41" t="s">
        <v>40</v>
      </c>
      <c r="C20" s="42">
        <v>3.0</v>
      </c>
      <c r="D20" s="43">
        <f t="shared" si="3"/>
        <v>21.45</v>
      </c>
      <c r="E20" s="34"/>
      <c r="F20" s="49" t="s">
        <v>39</v>
      </c>
      <c r="G20" s="53"/>
      <c r="H20" s="50"/>
      <c r="I20" s="40"/>
      <c r="J20" s="40"/>
      <c r="K20" s="40"/>
      <c r="L20" s="40"/>
      <c r="M20" s="40"/>
      <c r="N20" s="40"/>
      <c r="O20" s="40"/>
      <c r="P20" s="40"/>
    </row>
    <row r="21">
      <c r="A21" s="34"/>
      <c r="B21" s="41" t="s">
        <v>4</v>
      </c>
      <c r="C21" s="42">
        <v>4.0</v>
      </c>
      <c r="D21" s="43">
        <f t="shared" si="3"/>
        <v>28.6</v>
      </c>
      <c r="E21" s="34"/>
      <c r="F21" s="41" t="s">
        <v>41</v>
      </c>
      <c r="G21" s="47">
        <v>0.0</v>
      </c>
      <c r="H21" s="43">
        <f>3.31*G21</f>
        <v>0</v>
      </c>
      <c r="I21" s="40"/>
      <c r="J21" s="40"/>
      <c r="K21" s="40"/>
      <c r="L21" s="40"/>
      <c r="M21" s="40"/>
      <c r="N21" s="40"/>
      <c r="O21" s="40"/>
      <c r="P21" s="40"/>
    </row>
    <row r="22">
      <c r="A22" s="34"/>
      <c r="B22" s="41" t="s">
        <v>119</v>
      </c>
      <c r="C22" s="42">
        <v>2.0</v>
      </c>
      <c r="D22" s="43">
        <f t="shared" si="3"/>
        <v>14.3</v>
      </c>
      <c r="E22" s="34"/>
      <c r="F22" s="41" t="s">
        <v>42</v>
      </c>
      <c r="G22" s="47">
        <v>29.0</v>
      </c>
      <c r="H22" s="43">
        <f>3.16*G22</f>
        <v>91.64</v>
      </c>
      <c r="I22" s="40"/>
      <c r="J22" s="40"/>
      <c r="K22" s="40"/>
      <c r="L22" s="40"/>
      <c r="M22" s="40"/>
      <c r="N22" s="40"/>
      <c r="O22" s="40"/>
      <c r="P22" s="40"/>
    </row>
    <row r="23">
      <c r="A23" s="34"/>
      <c r="B23" s="41" t="s">
        <v>48</v>
      </c>
      <c r="C23" s="42">
        <v>0.0</v>
      </c>
      <c r="D23" s="43">
        <f t="shared" si="3"/>
        <v>0</v>
      </c>
      <c r="E23" s="40"/>
      <c r="F23" s="40"/>
      <c r="G23" s="40"/>
      <c r="H23" s="55">
        <f>SUM(H21:H22)</f>
        <v>91.64</v>
      </c>
      <c r="I23" s="40"/>
      <c r="J23" s="40"/>
      <c r="K23" s="40"/>
      <c r="L23" s="40"/>
      <c r="M23" s="40"/>
      <c r="N23" s="40"/>
      <c r="O23" s="40"/>
      <c r="P23" s="40"/>
    </row>
    <row r="24">
      <c r="A24" s="34"/>
      <c r="B24" s="41" t="s">
        <v>19</v>
      </c>
      <c r="C24" s="47">
        <v>6.0</v>
      </c>
      <c r="D24" s="43">
        <f t="shared" si="3"/>
        <v>42.9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</row>
    <row r="25">
      <c r="A25" s="34"/>
      <c r="B25" s="41" t="s">
        <v>44</v>
      </c>
      <c r="C25" s="47">
        <v>7.0</v>
      </c>
      <c r="D25" s="43">
        <f t="shared" si="3"/>
        <v>50.05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>
      <c r="A26" s="34"/>
      <c r="B26" s="41" t="s">
        <v>12</v>
      </c>
      <c r="C26" s="47">
        <v>1.0</v>
      </c>
      <c r="D26" s="43">
        <f t="shared" si="3"/>
        <v>7.15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</row>
    <row r="27">
      <c r="A27" s="34"/>
      <c r="B27" s="41" t="s">
        <v>8</v>
      </c>
      <c r="C27" s="47">
        <v>5.0</v>
      </c>
      <c r="D27" s="43">
        <f t="shared" si="3"/>
        <v>35.75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</row>
    <row r="28">
      <c r="A28" s="40"/>
      <c r="B28" s="56" t="s">
        <v>16</v>
      </c>
      <c r="C28" s="65">
        <v>5.0</v>
      </c>
      <c r="D28" s="58">
        <f>7.15*D27</f>
        <v>255.6125</v>
      </c>
      <c r="E28" s="59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</row>
    <row r="29">
      <c r="A29" s="40"/>
      <c r="B29" s="60"/>
      <c r="C29" s="61"/>
      <c r="D29" s="55">
        <f>SUM(D3:D28)</f>
        <v>767.6025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</row>
    <row r="30">
      <c r="A30" s="40"/>
      <c r="B30" s="40"/>
      <c r="C30" s="62"/>
      <c r="D30" s="55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</row>
    <row r="31">
      <c r="A31" s="40"/>
      <c r="B31" s="40"/>
      <c r="C31" s="63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  <row r="997">
      <c r="D997" s="1"/>
    </row>
    <row r="998">
      <c r="D998" s="1"/>
    </row>
  </sheetData>
  <autoFilter ref="$B$2:$D$34">
    <sortState ref="B2:D34">
      <sortCondition ref="B2:B34"/>
      <sortCondition descending="1" ref="C2:C34"/>
    </sortState>
  </autoFilter>
  <mergeCells count="6">
    <mergeCell ref="B2:D2"/>
    <mergeCell ref="J2:M2"/>
    <mergeCell ref="F10:G10"/>
    <mergeCell ref="J13:L13"/>
    <mergeCell ref="F16:G16"/>
    <mergeCell ref="F20:H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15.25"/>
    <col customWidth="1" min="6" max="6" width="16.5"/>
    <col customWidth="1" min="10" max="10" width="18.63"/>
  </cols>
  <sheetData>
    <row r="1">
      <c r="D1" s="1"/>
    </row>
    <row r="2">
      <c r="B2" s="2" t="s">
        <v>0</v>
      </c>
      <c r="C2" s="3"/>
      <c r="D2" s="4"/>
      <c r="E2" s="5"/>
      <c r="F2" s="6" t="s">
        <v>1</v>
      </c>
      <c r="G2" s="7">
        <v>11.0</v>
      </c>
      <c r="H2" s="12">
        <f>11.2*G2</f>
        <v>123.2</v>
      </c>
      <c r="J2" s="8" t="s">
        <v>2</v>
      </c>
      <c r="K2" s="3"/>
      <c r="L2" s="3"/>
      <c r="M2" s="4"/>
      <c r="O2" s="6" t="s">
        <v>3</v>
      </c>
    </row>
    <row r="3">
      <c r="B3" s="9" t="s">
        <v>4</v>
      </c>
      <c r="C3" s="7">
        <v>8.0</v>
      </c>
      <c r="D3" s="12">
        <f t="shared" ref="D3:D9" si="1">7.15*C3</f>
        <v>57.2</v>
      </c>
      <c r="J3" s="9" t="s">
        <v>5</v>
      </c>
      <c r="K3" s="7">
        <v>3.0</v>
      </c>
      <c r="L3" s="7" t="s">
        <v>6</v>
      </c>
      <c r="M3" s="12">
        <f>20.87*K3</f>
        <v>62.61</v>
      </c>
      <c r="O3" s="7" t="s">
        <v>50</v>
      </c>
    </row>
    <row r="4">
      <c r="B4" s="9" t="s">
        <v>8</v>
      </c>
      <c r="C4" s="7">
        <v>6.0</v>
      </c>
      <c r="D4" s="12">
        <f t="shared" si="1"/>
        <v>42.9</v>
      </c>
      <c r="E4" s="5"/>
      <c r="F4" s="6" t="s">
        <v>9</v>
      </c>
      <c r="G4" s="7">
        <v>21.0</v>
      </c>
      <c r="H4" s="12">
        <f>15*G4</f>
        <v>315</v>
      </c>
      <c r="J4" s="9" t="s">
        <v>10</v>
      </c>
      <c r="K4" s="7">
        <v>3.0</v>
      </c>
      <c r="L4" s="7" t="s">
        <v>6</v>
      </c>
      <c r="M4" s="12">
        <f>23.87*K4</f>
        <v>71.61</v>
      </c>
    </row>
    <row r="5">
      <c r="B5" s="9" t="s">
        <v>12</v>
      </c>
      <c r="C5" s="7">
        <v>10.0</v>
      </c>
      <c r="D5" s="12">
        <f t="shared" si="1"/>
        <v>71.5</v>
      </c>
      <c r="J5" s="9" t="s">
        <v>13</v>
      </c>
      <c r="K5" s="7">
        <v>3.0</v>
      </c>
      <c r="L5" s="7" t="s">
        <v>6</v>
      </c>
      <c r="M5" s="12">
        <f>19.43*K5</f>
        <v>58.29</v>
      </c>
    </row>
    <row r="6">
      <c r="B6" s="9" t="s">
        <v>14</v>
      </c>
      <c r="C6" s="7">
        <v>5.0</v>
      </c>
      <c r="D6" s="12">
        <f t="shared" si="1"/>
        <v>35.75</v>
      </c>
      <c r="F6" s="6" t="s">
        <v>15</v>
      </c>
      <c r="G6" s="7">
        <v>3150.0</v>
      </c>
      <c r="J6" s="9" t="s">
        <v>16</v>
      </c>
      <c r="K6" s="7">
        <v>5.0</v>
      </c>
      <c r="L6" s="7" t="s">
        <v>17</v>
      </c>
      <c r="M6" s="1"/>
    </row>
    <row r="7">
      <c r="B7" s="9" t="s">
        <v>18</v>
      </c>
      <c r="C7" s="7">
        <v>6.0</v>
      </c>
      <c r="D7" s="12">
        <f t="shared" si="1"/>
        <v>42.9</v>
      </c>
      <c r="J7" s="9" t="s">
        <v>5</v>
      </c>
      <c r="K7" s="7" t="s">
        <v>51</v>
      </c>
      <c r="L7" s="7" t="s">
        <v>17</v>
      </c>
      <c r="M7" s="1"/>
    </row>
    <row r="8">
      <c r="B8" s="9" t="s">
        <v>19</v>
      </c>
      <c r="C8" s="7">
        <v>8.0</v>
      </c>
      <c r="D8" s="12">
        <f t="shared" si="1"/>
        <v>57.2</v>
      </c>
      <c r="F8" s="8" t="s">
        <v>20</v>
      </c>
      <c r="G8" s="4"/>
      <c r="M8" s="15">
        <f>SUM(M3, M4, M5)</f>
        <v>192.51</v>
      </c>
    </row>
    <row r="9">
      <c r="B9" s="9" t="s">
        <v>21</v>
      </c>
      <c r="C9" s="7">
        <v>14.0</v>
      </c>
      <c r="D9" s="12">
        <f t="shared" si="1"/>
        <v>100.1</v>
      </c>
      <c r="F9" s="9" t="s">
        <v>56</v>
      </c>
      <c r="G9" s="7" t="s">
        <v>57</v>
      </c>
    </row>
    <row r="10">
      <c r="B10" s="9" t="s">
        <v>23</v>
      </c>
      <c r="C10" s="7">
        <v>5.0</v>
      </c>
      <c r="D10" s="12">
        <f>6.69*C10</f>
        <v>33.45</v>
      </c>
      <c r="F10" s="9" t="s">
        <v>58</v>
      </c>
      <c r="G10" s="7">
        <v>16.0</v>
      </c>
    </row>
    <row r="11">
      <c r="B11" s="9" t="s">
        <v>25</v>
      </c>
      <c r="C11" s="7">
        <v>6.0</v>
      </c>
      <c r="D11" s="12">
        <f t="shared" ref="D11:D13" si="2">7.15*C11</f>
        <v>42.9</v>
      </c>
      <c r="F11" s="9" t="s">
        <v>26</v>
      </c>
      <c r="G11" s="7">
        <v>5.0</v>
      </c>
    </row>
    <row r="12">
      <c r="B12" s="9" t="s">
        <v>27</v>
      </c>
      <c r="C12" s="7">
        <v>3.0</v>
      </c>
      <c r="D12" s="12">
        <f t="shared" si="2"/>
        <v>21.45</v>
      </c>
      <c r="F12" s="9" t="s">
        <v>28</v>
      </c>
      <c r="G12" s="7">
        <v>1.0</v>
      </c>
    </row>
    <row r="13">
      <c r="B13" s="9" t="s">
        <v>29</v>
      </c>
      <c r="C13" s="7">
        <v>4.0</v>
      </c>
      <c r="D13" s="12">
        <f t="shared" si="2"/>
        <v>28.6</v>
      </c>
      <c r="J13" s="2" t="s">
        <v>52</v>
      </c>
      <c r="K13" s="3"/>
      <c r="L13" s="4"/>
    </row>
    <row r="14">
      <c r="B14" s="9" t="s">
        <v>30</v>
      </c>
      <c r="C14" s="7">
        <v>3.0</v>
      </c>
      <c r="D14" s="12">
        <f>6.96*C14</f>
        <v>20.88</v>
      </c>
      <c r="F14" s="8" t="s">
        <v>31</v>
      </c>
      <c r="G14" s="4"/>
      <c r="J14" s="13" t="s">
        <v>53</v>
      </c>
      <c r="K14" s="13">
        <v>1.0</v>
      </c>
      <c r="L14" s="14">
        <f>3.99*K14</f>
        <v>3.99</v>
      </c>
    </row>
    <row r="15">
      <c r="B15" s="9" t="s">
        <v>32</v>
      </c>
      <c r="C15" s="7">
        <v>3.0</v>
      </c>
      <c r="D15" s="12">
        <f>7.15*C15</f>
        <v>21.45</v>
      </c>
      <c r="F15" s="9" t="s">
        <v>33</v>
      </c>
      <c r="G15" s="7">
        <v>14.0</v>
      </c>
      <c r="J15" s="13" t="s">
        <v>54</v>
      </c>
      <c r="K15" s="13">
        <v>4.0</v>
      </c>
      <c r="L15" s="14">
        <f>9.99*K15</f>
        <v>39.96</v>
      </c>
    </row>
    <row r="16">
      <c r="B16" s="9" t="s">
        <v>34</v>
      </c>
      <c r="C16" s="7">
        <v>3.0</v>
      </c>
      <c r="D16" s="12">
        <f>7.02*C16</f>
        <v>21.06</v>
      </c>
      <c r="F16" s="9" t="s">
        <v>35</v>
      </c>
      <c r="G16" s="7" t="s">
        <v>36</v>
      </c>
      <c r="J16" s="13" t="s">
        <v>55</v>
      </c>
      <c r="K16" s="13">
        <v>4.0</v>
      </c>
      <c r="L16" s="14">
        <f>3.49*K16</f>
        <v>13.96</v>
      </c>
    </row>
    <row r="17">
      <c r="B17" s="9" t="s">
        <v>37</v>
      </c>
      <c r="C17" s="7">
        <v>3.0</v>
      </c>
      <c r="D17" s="12">
        <f t="shared" ref="D17:D27" si="3">7.15*C17</f>
        <v>21.45</v>
      </c>
      <c r="L17" s="16">
        <f>SUM(L14, L15, L16)</f>
        <v>57.91</v>
      </c>
    </row>
    <row r="18">
      <c r="B18" s="9" t="s">
        <v>38</v>
      </c>
      <c r="C18" s="7">
        <v>3.0</v>
      </c>
      <c r="D18" s="12">
        <f t="shared" si="3"/>
        <v>21.45</v>
      </c>
      <c r="F18" s="8" t="s">
        <v>39</v>
      </c>
      <c r="G18" s="3"/>
      <c r="H18" s="4"/>
    </row>
    <row r="19">
      <c r="B19" s="9" t="s">
        <v>40</v>
      </c>
      <c r="C19" s="7">
        <v>3.0</v>
      </c>
      <c r="D19" s="12">
        <f t="shared" si="3"/>
        <v>21.45</v>
      </c>
      <c r="F19" s="9" t="s">
        <v>41</v>
      </c>
      <c r="G19" s="7">
        <v>38.0</v>
      </c>
      <c r="H19" s="12">
        <f>3.31*G19</f>
        <v>125.78</v>
      </c>
    </row>
    <row r="20">
      <c r="B20" s="9" t="s">
        <v>16</v>
      </c>
      <c r="C20" s="7">
        <v>5.0</v>
      </c>
      <c r="D20" s="12">
        <f t="shared" si="3"/>
        <v>35.75</v>
      </c>
      <c r="F20" s="9" t="s">
        <v>42</v>
      </c>
      <c r="G20" s="7">
        <v>51.0</v>
      </c>
      <c r="H20" s="12">
        <f>3.16*G20</f>
        <v>161.16</v>
      </c>
    </row>
    <row r="21">
      <c r="B21" s="9" t="s">
        <v>43</v>
      </c>
      <c r="C21" s="7">
        <v>2.0</v>
      </c>
      <c r="D21" s="12">
        <f t="shared" si="3"/>
        <v>14.3</v>
      </c>
      <c r="H21" s="17">
        <f>SUM(H19, H19)</f>
        <v>251.56</v>
      </c>
    </row>
    <row r="22">
      <c r="B22" s="9" t="s">
        <v>44</v>
      </c>
      <c r="C22" s="7">
        <v>2.0</v>
      </c>
      <c r="D22" s="12">
        <f t="shared" si="3"/>
        <v>14.3</v>
      </c>
    </row>
    <row r="23">
      <c r="B23" s="9" t="s">
        <v>45</v>
      </c>
      <c r="C23" s="7">
        <v>1.0</v>
      </c>
      <c r="D23" s="12">
        <f t="shared" si="3"/>
        <v>7.15</v>
      </c>
    </row>
    <row r="24">
      <c r="B24" s="9" t="s">
        <v>46</v>
      </c>
      <c r="C24" s="7">
        <v>1.0</v>
      </c>
      <c r="D24" s="12">
        <f t="shared" si="3"/>
        <v>7.15</v>
      </c>
      <c r="F24" s="11" t="s">
        <v>59</v>
      </c>
      <c r="G24" s="11" t="s">
        <v>60</v>
      </c>
      <c r="H24" s="11" t="s">
        <v>61</v>
      </c>
    </row>
    <row r="25">
      <c r="B25" s="9" t="s">
        <v>62</v>
      </c>
      <c r="C25" s="7">
        <v>1.0</v>
      </c>
      <c r="D25" s="12">
        <f t="shared" si="3"/>
        <v>7.15</v>
      </c>
      <c r="F25" s="9" t="s">
        <v>58</v>
      </c>
      <c r="G25" s="11" t="s">
        <v>63</v>
      </c>
      <c r="H25" s="11" t="s">
        <v>64</v>
      </c>
    </row>
    <row r="26">
      <c r="B26" s="9" t="s">
        <v>48</v>
      </c>
      <c r="C26" s="7">
        <v>1.0</v>
      </c>
      <c r="D26" s="12">
        <f t="shared" si="3"/>
        <v>7.15</v>
      </c>
      <c r="F26" s="11" t="s">
        <v>65</v>
      </c>
      <c r="G26" s="11" t="s">
        <v>63</v>
      </c>
      <c r="H26" s="11" t="s">
        <v>66</v>
      </c>
    </row>
    <row r="27">
      <c r="B27" s="9" t="s">
        <v>49</v>
      </c>
      <c r="C27" s="7">
        <v>1.0</v>
      </c>
      <c r="D27" s="12">
        <f t="shared" si="3"/>
        <v>7.15</v>
      </c>
      <c r="F27" s="11" t="s">
        <v>67</v>
      </c>
      <c r="G27" s="11" t="s">
        <v>68</v>
      </c>
      <c r="H27" s="11" t="s">
        <v>69</v>
      </c>
    </row>
    <row r="28">
      <c r="C28" s="1"/>
      <c r="D28" s="17">
        <f>SUM(D3:D27)</f>
        <v>761.79</v>
      </c>
      <c r="F28" s="11" t="s">
        <v>70</v>
      </c>
      <c r="G28" s="11" t="s">
        <v>71</v>
      </c>
      <c r="H28" s="11" t="s">
        <v>69</v>
      </c>
    </row>
    <row r="29">
      <c r="D29" s="1"/>
      <c r="F29" s="11" t="s">
        <v>28</v>
      </c>
      <c r="G29" s="11" t="s">
        <v>63</v>
      </c>
      <c r="H29" s="11" t="s">
        <v>69</v>
      </c>
    </row>
    <row r="30">
      <c r="D30" s="1"/>
      <c r="F30" s="11" t="s">
        <v>72</v>
      </c>
      <c r="G30" s="11" t="s">
        <v>71</v>
      </c>
      <c r="H30" s="11" t="s">
        <v>73</v>
      </c>
    </row>
    <row r="31">
      <c r="B31" s="11" t="s">
        <v>74</v>
      </c>
      <c r="C31" s="15">
        <f>SUM(D28, H21, H2, H4, L17, M8)</f>
        <v>1701.97</v>
      </c>
      <c r="D31" s="1"/>
      <c r="F31" s="11" t="s">
        <v>75</v>
      </c>
      <c r="G31" s="11" t="s">
        <v>68</v>
      </c>
      <c r="H31" s="11" t="s">
        <v>76</v>
      </c>
    </row>
    <row r="32">
      <c r="D32" s="1"/>
      <c r="F32" s="11" t="s">
        <v>77</v>
      </c>
      <c r="G32" s="11" t="s">
        <v>68</v>
      </c>
      <c r="H32" s="11" t="s">
        <v>73</v>
      </c>
    </row>
    <row r="33">
      <c r="D33" s="1"/>
      <c r="F33" s="11" t="s">
        <v>78</v>
      </c>
      <c r="G33" s="11" t="s">
        <v>68</v>
      </c>
      <c r="H33" s="11" t="s">
        <v>73</v>
      </c>
    </row>
    <row r="34">
      <c r="D34" s="1"/>
      <c r="F34" s="11" t="s">
        <v>79</v>
      </c>
      <c r="G34" s="11" t="s">
        <v>68</v>
      </c>
      <c r="H34" s="11" t="s">
        <v>73</v>
      </c>
    </row>
    <row r="35">
      <c r="D35" s="1"/>
      <c r="F35" s="11" t="s">
        <v>80</v>
      </c>
      <c r="G35" s="11" t="s">
        <v>80</v>
      </c>
      <c r="H35" s="11" t="s">
        <v>81</v>
      </c>
    </row>
    <row r="36">
      <c r="D36" s="1"/>
      <c r="F36" s="11" t="s">
        <v>82</v>
      </c>
      <c r="G36" s="11" t="s">
        <v>68</v>
      </c>
      <c r="H36" s="11" t="s">
        <v>73</v>
      </c>
    </row>
    <row r="37">
      <c r="D37" s="1"/>
      <c r="F37" s="11" t="s">
        <v>83</v>
      </c>
      <c r="G37" s="11" t="s">
        <v>83</v>
      </c>
      <c r="H37" s="11" t="s">
        <v>84</v>
      </c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</sheetData>
  <autoFilter ref="$B$2:$D$28">
    <sortState ref="B2:D28">
      <sortCondition descending="1" ref="C2:C28"/>
    </sortState>
  </autoFilter>
  <mergeCells count="6">
    <mergeCell ref="B2:D2"/>
    <mergeCell ref="J2:M2"/>
    <mergeCell ref="F8:G8"/>
    <mergeCell ref="J13:L13"/>
    <mergeCell ref="F14:G14"/>
    <mergeCell ref="F18:H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15.25"/>
    <col customWidth="1" min="6" max="6" width="16.5"/>
    <col customWidth="1" min="10" max="10" width="18.63"/>
  </cols>
  <sheetData>
    <row r="1">
      <c r="D1" s="1"/>
    </row>
    <row r="2">
      <c r="B2" s="2" t="s">
        <v>0</v>
      </c>
      <c r="C2" s="3"/>
      <c r="D2" s="4"/>
      <c r="E2" s="5"/>
      <c r="F2" s="6" t="s">
        <v>1</v>
      </c>
      <c r="G2" s="7">
        <v>35.0</v>
      </c>
      <c r="H2" s="12">
        <f>11.2*G2</f>
        <v>392</v>
      </c>
      <c r="J2" s="8" t="s">
        <v>2</v>
      </c>
      <c r="K2" s="3"/>
      <c r="L2" s="3"/>
      <c r="M2" s="4"/>
      <c r="O2" s="6" t="s">
        <v>3</v>
      </c>
    </row>
    <row r="3">
      <c r="B3" s="9" t="s">
        <v>4</v>
      </c>
      <c r="C3" s="7">
        <v>8.0</v>
      </c>
      <c r="D3" s="12">
        <f t="shared" ref="D3:D9" si="1">7.15*C3</f>
        <v>57.2</v>
      </c>
      <c r="J3" s="9" t="s">
        <v>5</v>
      </c>
      <c r="K3" s="7">
        <v>3.0</v>
      </c>
      <c r="L3" s="7" t="s">
        <v>6</v>
      </c>
      <c r="M3" s="12">
        <f>20.87*K3</f>
        <v>62.61</v>
      </c>
      <c r="O3" s="7" t="s">
        <v>50</v>
      </c>
    </row>
    <row r="4">
      <c r="B4" s="9" t="s">
        <v>8</v>
      </c>
      <c r="C4" s="7">
        <v>15.0</v>
      </c>
      <c r="D4" s="12">
        <f t="shared" si="1"/>
        <v>107.25</v>
      </c>
      <c r="E4" s="5"/>
      <c r="F4" s="6" t="s">
        <v>9</v>
      </c>
      <c r="G4" s="7">
        <v>19.0</v>
      </c>
      <c r="H4" s="12">
        <f>15*G4</f>
        <v>285</v>
      </c>
      <c r="J4" s="9" t="s">
        <v>10</v>
      </c>
      <c r="K4" s="7">
        <v>3.0</v>
      </c>
      <c r="L4" s="7" t="s">
        <v>6</v>
      </c>
      <c r="M4" s="12">
        <f>23.87*K4</f>
        <v>71.61</v>
      </c>
    </row>
    <row r="5">
      <c r="B5" s="9" t="s">
        <v>12</v>
      </c>
      <c r="C5" s="7">
        <v>5.0</v>
      </c>
      <c r="D5" s="12">
        <f t="shared" si="1"/>
        <v>35.75</v>
      </c>
      <c r="J5" s="9" t="s">
        <v>13</v>
      </c>
      <c r="K5" s="7">
        <v>2.0</v>
      </c>
      <c r="L5" s="7" t="s">
        <v>6</v>
      </c>
      <c r="M5" s="12">
        <f>19.43*K5</f>
        <v>38.86</v>
      </c>
    </row>
    <row r="6">
      <c r="B6" s="9" t="s">
        <v>14</v>
      </c>
      <c r="C6" s="7">
        <v>5.0</v>
      </c>
      <c r="D6" s="12">
        <f t="shared" si="1"/>
        <v>35.75</v>
      </c>
      <c r="F6" s="6" t="s">
        <v>15</v>
      </c>
      <c r="G6" s="7">
        <v>3150.0</v>
      </c>
      <c r="J6" s="9" t="s">
        <v>16</v>
      </c>
      <c r="K6" s="7">
        <v>4.0</v>
      </c>
      <c r="L6" s="7" t="s">
        <v>17</v>
      </c>
      <c r="M6" s="1"/>
    </row>
    <row r="7">
      <c r="B7" s="9" t="s">
        <v>18</v>
      </c>
      <c r="C7" s="7">
        <v>5.0</v>
      </c>
      <c r="D7" s="12">
        <f t="shared" si="1"/>
        <v>35.75</v>
      </c>
      <c r="J7" s="9" t="s">
        <v>5</v>
      </c>
      <c r="K7" s="7">
        <v>0.0</v>
      </c>
      <c r="L7" s="7" t="s">
        <v>17</v>
      </c>
      <c r="M7" s="1"/>
    </row>
    <row r="8">
      <c r="B8" s="9" t="s">
        <v>19</v>
      </c>
      <c r="C8" s="7">
        <v>7.0</v>
      </c>
      <c r="D8" s="12">
        <f t="shared" si="1"/>
        <v>50.05</v>
      </c>
      <c r="F8" s="8" t="s">
        <v>20</v>
      </c>
      <c r="G8" s="4"/>
      <c r="M8" s="15">
        <f>SUM(M3, M4, M5)</f>
        <v>173.08</v>
      </c>
    </row>
    <row r="9">
      <c r="B9" s="9" t="s">
        <v>21</v>
      </c>
      <c r="C9" s="7">
        <v>12.0</v>
      </c>
      <c r="D9" s="12">
        <f t="shared" si="1"/>
        <v>85.8</v>
      </c>
      <c r="F9" s="9" t="s">
        <v>22</v>
      </c>
      <c r="G9" s="7">
        <v>3.0</v>
      </c>
    </row>
    <row r="10">
      <c r="B10" s="9" t="s">
        <v>23</v>
      </c>
      <c r="C10" s="7">
        <v>5.0</v>
      </c>
      <c r="D10" s="12">
        <f>6.69*C10</f>
        <v>33.45</v>
      </c>
      <c r="F10" s="9" t="s">
        <v>24</v>
      </c>
      <c r="G10" s="7">
        <v>27.0</v>
      </c>
      <c r="H10" s="11" t="s">
        <v>85</v>
      </c>
    </row>
    <row r="11">
      <c r="B11" s="9" t="s">
        <v>25</v>
      </c>
      <c r="C11" s="7">
        <v>5.0</v>
      </c>
      <c r="D11" s="12">
        <f t="shared" ref="D11:D13" si="2">7.15*C11</f>
        <v>35.75</v>
      </c>
      <c r="F11" s="9" t="s">
        <v>26</v>
      </c>
      <c r="G11" s="7">
        <v>5.0</v>
      </c>
    </row>
    <row r="12">
      <c r="B12" s="9" t="s">
        <v>27</v>
      </c>
      <c r="C12" s="7">
        <v>2.0</v>
      </c>
      <c r="D12" s="12">
        <f t="shared" si="2"/>
        <v>14.3</v>
      </c>
      <c r="F12" s="9" t="s">
        <v>28</v>
      </c>
      <c r="G12" s="7">
        <v>1.5</v>
      </c>
    </row>
    <row r="13">
      <c r="B13" s="9" t="s">
        <v>29</v>
      </c>
      <c r="C13" s="7">
        <v>4.0</v>
      </c>
      <c r="D13" s="12">
        <f t="shared" si="2"/>
        <v>28.6</v>
      </c>
      <c r="J13" s="2" t="s">
        <v>52</v>
      </c>
      <c r="K13" s="3"/>
      <c r="L13" s="4"/>
    </row>
    <row r="14">
      <c r="B14" s="9" t="s">
        <v>30</v>
      </c>
      <c r="C14" s="7">
        <v>3.0</v>
      </c>
      <c r="D14" s="12">
        <f>6.96*C14</f>
        <v>20.88</v>
      </c>
      <c r="F14" s="8" t="s">
        <v>31</v>
      </c>
      <c r="G14" s="4"/>
      <c r="J14" s="13" t="s">
        <v>53</v>
      </c>
      <c r="K14" s="13"/>
      <c r="L14" s="14">
        <f>3.99*K14</f>
        <v>0</v>
      </c>
    </row>
    <row r="15">
      <c r="B15" s="9" t="s">
        <v>32</v>
      </c>
      <c r="C15" s="7">
        <v>3.0</v>
      </c>
      <c r="D15" s="12">
        <f>7.15*C15</f>
        <v>21.45</v>
      </c>
      <c r="F15" s="9" t="s">
        <v>33</v>
      </c>
      <c r="G15" s="7">
        <v>14.0</v>
      </c>
      <c r="J15" s="13" t="s">
        <v>54</v>
      </c>
      <c r="K15" s="13"/>
      <c r="L15" s="14">
        <f>9.99*K15</f>
        <v>0</v>
      </c>
    </row>
    <row r="16">
      <c r="B16" s="9" t="s">
        <v>34</v>
      </c>
      <c r="C16" s="7">
        <v>3.0</v>
      </c>
      <c r="D16" s="12">
        <f>7.02*C16</f>
        <v>21.06</v>
      </c>
      <c r="F16" s="9" t="s">
        <v>35</v>
      </c>
      <c r="G16" s="7" t="s">
        <v>36</v>
      </c>
      <c r="J16" s="13" t="s">
        <v>55</v>
      </c>
      <c r="K16" s="13"/>
      <c r="L16" s="14">
        <f>3.49*K16</f>
        <v>0</v>
      </c>
    </row>
    <row r="17">
      <c r="B17" s="9" t="s">
        <v>37</v>
      </c>
      <c r="C17" s="7">
        <v>3.0</v>
      </c>
      <c r="D17" s="12">
        <f t="shared" ref="D17:D27" si="3">7.15*C17</f>
        <v>21.45</v>
      </c>
      <c r="L17" s="16">
        <f>SUM(L14, L15, L16)</f>
        <v>0</v>
      </c>
    </row>
    <row r="18">
      <c r="B18" s="9" t="s">
        <v>38</v>
      </c>
      <c r="C18" s="7">
        <v>3.0</v>
      </c>
      <c r="D18" s="12">
        <f t="shared" si="3"/>
        <v>21.45</v>
      </c>
      <c r="F18" s="8" t="s">
        <v>39</v>
      </c>
      <c r="G18" s="3"/>
      <c r="H18" s="4"/>
    </row>
    <row r="19">
      <c r="B19" s="9" t="s">
        <v>40</v>
      </c>
      <c r="C19" s="7">
        <v>3.0</v>
      </c>
      <c r="D19" s="12">
        <f t="shared" si="3"/>
        <v>21.45</v>
      </c>
      <c r="F19" s="9" t="s">
        <v>41</v>
      </c>
      <c r="G19" s="7">
        <v>20.0</v>
      </c>
      <c r="H19" s="12">
        <f>3.31*G19</f>
        <v>66.2</v>
      </c>
    </row>
    <row r="20">
      <c r="B20" s="9" t="s">
        <v>16</v>
      </c>
      <c r="C20" s="7">
        <v>5.0</v>
      </c>
      <c r="D20" s="12">
        <f t="shared" si="3"/>
        <v>35.75</v>
      </c>
      <c r="F20" s="9" t="s">
        <v>42</v>
      </c>
      <c r="G20" s="7">
        <v>42.0</v>
      </c>
      <c r="H20" s="12">
        <f>3.16*G20</f>
        <v>132.72</v>
      </c>
    </row>
    <row r="21">
      <c r="B21" s="9" t="s">
        <v>43</v>
      </c>
      <c r="C21" s="7">
        <v>2.0</v>
      </c>
      <c r="D21" s="12">
        <f t="shared" si="3"/>
        <v>14.3</v>
      </c>
      <c r="H21" s="17">
        <f>SUM(H19, H19)</f>
        <v>132.4</v>
      </c>
    </row>
    <row r="22">
      <c r="B22" s="9" t="s">
        <v>44</v>
      </c>
      <c r="C22" s="7">
        <v>2.0</v>
      </c>
      <c r="D22" s="12">
        <f t="shared" si="3"/>
        <v>14.3</v>
      </c>
    </row>
    <row r="23">
      <c r="B23" s="9" t="s">
        <v>45</v>
      </c>
      <c r="C23" s="7">
        <v>1.0</v>
      </c>
      <c r="D23" s="12">
        <f t="shared" si="3"/>
        <v>7.15</v>
      </c>
      <c r="F23" s="11" t="s">
        <v>59</v>
      </c>
      <c r="G23" s="11" t="s">
        <v>60</v>
      </c>
      <c r="H23" s="11" t="s">
        <v>61</v>
      </c>
    </row>
    <row r="24">
      <c r="B24" s="9" t="s">
        <v>46</v>
      </c>
      <c r="C24" s="7">
        <v>1.0</v>
      </c>
      <c r="D24" s="12">
        <f t="shared" si="3"/>
        <v>7.15</v>
      </c>
      <c r="F24" s="9" t="s">
        <v>58</v>
      </c>
      <c r="G24" s="11" t="s">
        <v>63</v>
      </c>
      <c r="H24" s="11" t="s">
        <v>64</v>
      </c>
    </row>
    <row r="25">
      <c r="B25" s="9" t="s">
        <v>62</v>
      </c>
      <c r="C25" s="7">
        <v>1.0</v>
      </c>
      <c r="D25" s="12">
        <f t="shared" si="3"/>
        <v>7.15</v>
      </c>
      <c r="F25" s="11" t="s">
        <v>65</v>
      </c>
      <c r="G25" s="11" t="s">
        <v>63</v>
      </c>
      <c r="H25" s="11" t="s">
        <v>66</v>
      </c>
    </row>
    <row r="26">
      <c r="B26" s="9" t="s">
        <v>48</v>
      </c>
      <c r="C26" s="7">
        <v>1.0</v>
      </c>
      <c r="D26" s="12">
        <f t="shared" si="3"/>
        <v>7.15</v>
      </c>
      <c r="F26" s="11" t="s">
        <v>67</v>
      </c>
      <c r="G26" s="11" t="s">
        <v>68</v>
      </c>
      <c r="H26" s="11" t="s">
        <v>69</v>
      </c>
    </row>
    <row r="27">
      <c r="B27" s="9" t="s">
        <v>49</v>
      </c>
      <c r="C27" s="7">
        <v>1.0</v>
      </c>
      <c r="D27" s="12">
        <f t="shared" si="3"/>
        <v>7.15</v>
      </c>
      <c r="F27" s="11" t="s">
        <v>70</v>
      </c>
      <c r="G27" s="11" t="s">
        <v>71</v>
      </c>
      <c r="H27" s="11" t="s">
        <v>69</v>
      </c>
    </row>
    <row r="28">
      <c r="C28" s="1"/>
      <c r="D28" s="17">
        <f>SUM(D3:D27)</f>
        <v>747.49</v>
      </c>
      <c r="F28" s="11" t="s">
        <v>28</v>
      </c>
      <c r="G28" s="11" t="s">
        <v>63</v>
      </c>
      <c r="H28" s="11" t="s">
        <v>69</v>
      </c>
    </row>
    <row r="29">
      <c r="D29" s="1"/>
      <c r="F29" s="11" t="s">
        <v>72</v>
      </c>
      <c r="G29" s="11" t="s">
        <v>71</v>
      </c>
      <c r="H29" s="11" t="s">
        <v>73</v>
      </c>
    </row>
    <row r="30">
      <c r="D30" s="1"/>
      <c r="F30" s="11" t="s">
        <v>75</v>
      </c>
      <c r="G30" s="11" t="s">
        <v>68</v>
      </c>
      <c r="H30" s="11" t="s">
        <v>76</v>
      </c>
    </row>
    <row r="31">
      <c r="B31" s="11" t="s">
        <v>74</v>
      </c>
      <c r="C31" s="15">
        <f>SUM(D28, H21, H2, H4, L17, M8)</f>
        <v>1729.97</v>
      </c>
      <c r="D31" s="1"/>
      <c r="F31" s="11" t="s">
        <v>77</v>
      </c>
      <c r="G31" s="11" t="s">
        <v>68</v>
      </c>
      <c r="H31" s="11" t="s">
        <v>73</v>
      </c>
    </row>
    <row r="32">
      <c r="D32" s="1"/>
      <c r="F32" s="11" t="s">
        <v>78</v>
      </c>
      <c r="G32" s="11" t="s">
        <v>68</v>
      </c>
      <c r="H32" s="11" t="s">
        <v>73</v>
      </c>
    </row>
    <row r="33">
      <c r="D33" s="1"/>
      <c r="F33" s="11" t="s">
        <v>79</v>
      </c>
      <c r="G33" s="11" t="s">
        <v>68</v>
      </c>
      <c r="H33" s="11" t="s">
        <v>73</v>
      </c>
    </row>
    <row r="34">
      <c r="D34" s="1"/>
      <c r="F34" s="11" t="s">
        <v>80</v>
      </c>
      <c r="G34" s="11" t="s">
        <v>80</v>
      </c>
      <c r="H34" s="11" t="s">
        <v>81</v>
      </c>
    </row>
    <row r="35">
      <c r="D35" s="1"/>
      <c r="F35" s="11" t="s">
        <v>82</v>
      </c>
      <c r="G35" s="11" t="s">
        <v>68</v>
      </c>
      <c r="H35" s="11" t="s">
        <v>73</v>
      </c>
    </row>
    <row r="36">
      <c r="D36" s="1"/>
      <c r="F36" s="11" t="s">
        <v>83</v>
      </c>
      <c r="G36" s="11" t="s">
        <v>83</v>
      </c>
      <c r="H36" s="11" t="s">
        <v>84</v>
      </c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</sheetData>
  <autoFilter ref="$B$2:$D$28">
    <sortState ref="B2:D28">
      <sortCondition descending="1" ref="C2:C28"/>
    </sortState>
  </autoFilter>
  <mergeCells count="6">
    <mergeCell ref="B2:D2"/>
    <mergeCell ref="J2:M2"/>
    <mergeCell ref="F8:G8"/>
    <mergeCell ref="J13:L13"/>
    <mergeCell ref="F14:G14"/>
    <mergeCell ref="F18:H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15.25"/>
    <col customWidth="1" min="6" max="6" width="16.5"/>
    <col customWidth="1" min="10" max="10" width="18.63"/>
  </cols>
  <sheetData>
    <row r="1">
      <c r="D1" s="1"/>
    </row>
    <row r="2">
      <c r="B2" s="2" t="s">
        <v>0</v>
      </c>
      <c r="C2" s="3"/>
      <c r="D2" s="4"/>
      <c r="E2" s="5"/>
      <c r="F2" s="6" t="s">
        <v>1</v>
      </c>
      <c r="G2" s="7">
        <v>19.0</v>
      </c>
      <c r="H2" s="12">
        <f>11.2*G2</f>
        <v>212.8</v>
      </c>
      <c r="J2" s="8" t="s">
        <v>2</v>
      </c>
      <c r="K2" s="3"/>
      <c r="L2" s="3"/>
      <c r="M2" s="4"/>
      <c r="O2" s="6" t="s">
        <v>3</v>
      </c>
    </row>
    <row r="3">
      <c r="B3" s="9" t="s">
        <v>4</v>
      </c>
      <c r="C3" s="7">
        <v>7.0</v>
      </c>
      <c r="D3" s="12">
        <f t="shared" ref="D3:D9" si="1">7.15*C3</f>
        <v>50.05</v>
      </c>
      <c r="J3" s="9" t="s">
        <v>5</v>
      </c>
      <c r="K3" s="7">
        <v>3.0</v>
      </c>
      <c r="L3" s="7" t="s">
        <v>6</v>
      </c>
      <c r="M3" s="12">
        <f>20.87*K3</f>
        <v>62.61</v>
      </c>
      <c r="O3" s="7" t="s">
        <v>50</v>
      </c>
    </row>
    <row r="4">
      <c r="B4" s="9" t="s">
        <v>8</v>
      </c>
      <c r="C4" s="7">
        <v>12.0</v>
      </c>
      <c r="D4" s="12">
        <f t="shared" si="1"/>
        <v>85.8</v>
      </c>
      <c r="E4" s="5"/>
      <c r="F4" s="6" t="s">
        <v>9</v>
      </c>
      <c r="G4" s="7">
        <v>14.0</v>
      </c>
      <c r="H4" s="12">
        <f>15*G4</f>
        <v>210</v>
      </c>
      <c r="J4" s="9" t="s">
        <v>10</v>
      </c>
      <c r="K4" s="7">
        <v>3.0</v>
      </c>
      <c r="L4" s="7" t="s">
        <v>6</v>
      </c>
      <c r="M4" s="12">
        <f>23.87*K4</f>
        <v>71.61</v>
      </c>
    </row>
    <row r="5">
      <c r="B5" s="9" t="s">
        <v>12</v>
      </c>
      <c r="C5" s="7">
        <v>7.0</v>
      </c>
      <c r="D5" s="12">
        <f t="shared" si="1"/>
        <v>50.05</v>
      </c>
      <c r="J5" s="9" t="s">
        <v>13</v>
      </c>
      <c r="K5" s="7">
        <v>1.0</v>
      </c>
      <c r="L5" s="7" t="s">
        <v>6</v>
      </c>
      <c r="M5" s="12">
        <f>19.43*K5</f>
        <v>19.43</v>
      </c>
    </row>
    <row r="6">
      <c r="B6" s="9" t="s">
        <v>14</v>
      </c>
      <c r="C6" s="7">
        <v>4.0</v>
      </c>
      <c r="D6" s="12">
        <f t="shared" si="1"/>
        <v>28.6</v>
      </c>
      <c r="F6" s="6" t="s">
        <v>15</v>
      </c>
      <c r="G6" s="7">
        <v>3100.0</v>
      </c>
      <c r="J6" s="9" t="s">
        <v>16</v>
      </c>
      <c r="K6" s="7">
        <v>4.0</v>
      </c>
      <c r="L6" s="7" t="s">
        <v>17</v>
      </c>
      <c r="M6" s="1"/>
    </row>
    <row r="7">
      <c r="B7" s="9" t="s">
        <v>18</v>
      </c>
      <c r="C7" s="7">
        <v>5.0</v>
      </c>
      <c r="D7" s="12">
        <f t="shared" si="1"/>
        <v>35.75</v>
      </c>
      <c r="J7" s="9" t="s">
        <v>5</v>
      </c>
      <c r="K7" s="7">
        <v>0.0</v>
      </c>
      <c r="L7" s="7" t="s">
        <v>17</v>
      </c>
      <c r="M7" s="1"/>
    </row>
    <row r="8">
      <c r="B8" s="9" t="s">
        <v>19</v>
      </c>
      <c r="C8" s="7">
        <v>5.0</v>
      </c>
      <c r="D8" s="12">
        <f t="shared" si="1"/>
        <v>35.75</v>
      </c>
      <c r="F8" s="8" t="s">
        <v>20</v>
      </c>
      <c r="G8" s="4"/>
      <c r="M8" s="15">
        <f>SUM(M3, M4, M5)</f>
        <v>153.65</v>
      </c>
    </row>
    <row r="9">
      <c r="B9" s="9" t="s">
        <v>21</v>
      </c>
      <c r="C9" s="7">
        <v>6.0</v>
      </c>
      <c r="D9" s="12">
        <f t="shared" si="1"/>
        <v>42.9</v>
      </c>
      <c r="F9" s="9" t="s">
        <v>86</v>
      </c>
      <c r="G9" s="7">
        <v>20.0</v>
      </c>
      <c r="H9" s="14"/>
    </row>
    <row r="10">
      <c r="B10" s="9" t="s">
        <v>23</v>
      </c>
      <c r="C10" s="7">
        <v>3.0</v>
      </c>
      <c r="D10" s="12">
        <f>6.69*C10</f>
        <v>20.07</v>
      </c>
      <c r="F10" s="9" t="s">
        <v>58</v>
      </c>
      <c r="G10" s="7">
        <v>15.0</v>
      </c>
      <c r="H10" s="14"/>
    </row>
    <row r="11">
      <c r="B11" s="9" t="s">
        <v>25</v>
      </c>
      <c r="C11" s="7">
        <v>3.0</v>
      </c>
      <c r="D11" s="12">
        <f t="shared" ref="D11:D13" si="2">7.15*C11</f>
        <v>21.45</v>
      </c>
      <c r="F11" s="9" t="s">
        <v>87</v>
      </c>
      <c r="G11" s="7">
        <v>5.0</v>
      </c>
      <c r="H11" s="14"/>
    </row>
    <row r="12">
      <c r="B12" s="9" t="s">
        <v>27</v>
      </c>
      <c r="C12" s="7">
        <v>0.0</v>
      </c>
      <c r="D12" s="12">
        <f t="shared" si="2"/>
        <v>0</v>
      </c>
      <c r="F12" s="9" t="s">
        <v>28</v>
      </c>
      <c r="G12" s="7">
        <v>7.0</v>
      </c>
      <c r="H12" s="14"/>
    </row>
    <row r="13">
      <c r="B13" s="18" t="s">
        <v>29</v>
      </c>
      <c r="C13" s="19">
        <v>4.0</v>
      </c>
      <c r="D13" s="20">
        <f t="shared" si="2"/>
        <v>28.6</v>
      </c>
      <c r="F13" s="21" t="s">
        <v>88</v>
      </c>
      <c r="G13" s="7">
        <v>19.0</v>
      </c>
      <c r="H13" s="14"/>
      <c r="J13" s="5"/>
      <c r="K13" s="5"/>
      <c r="L13" s="5"/>
    </row>
    <row r="14">
      <c r="B14" s="18" t="s">
        <v>30</v>
      </c>
      <c r="C14" s="19">
        <v>3.0</v>
      </c>
      <c r="D14" s="20">
        <f>6.96*C14</f>
        <v>20.88</v>
      </c>
      <c r="F14" s="9" t="s">
        <v>89</v>
      </c>
      <c r="G14" s="7">
        <v>38.0</v>
      </c>
      <c r="H14" s="14"/>
      <c r="J14" s="5"/>
      <c r="K14" s="5"/>
      <c r="L14" s="5"/>
    </row>
    <row r="15">
      <c r="B15" s="18" t="s">
        <v>32</v>
      </c>
      <c r="C15" s="19">
        <v>3.0</v>
      </c>
      <c r="D15" s="20">
        <f>7.15*C15</f>
        <v>21.45</v>
      </c>
      <c r="J15" s="2" t="s">
        <v>52</v>
      </c>
      <c r="K15" s="3"/>
      <c r="L15" s="4"/>
    </row>
    <row r="16">
      <c r="B16" s="18" t="s">
        <v>34</v>
      </c>
      <c r="C16" s="19">
        <v>3.0</v>
      </c>
      <c r="D16" s="20">
        <f>7.02*C16</f>
        <v>21.06</v>
      </c>
      <c r="F16" s="8" t="s">
        <v>31</v>
      </c>
      <c r="G16" s="4"/>
      <c r="J16" s="13" t="s">
        <v>53</v>
      </c>
      <c r="K16" s="13"/>
      <c r="L16" s="14">
        <f>3.99*K16</f>
        <v>0</v>
      </c>
    </row>
    <row r="17">
      <c r="B17" s="18" t="s">
        <v>37</v>
      </c>
      <c r="C17" s="19">
        <v>3.0</v>
      </c>
      <c r="D17" s="20">
        <f t="shared" ref="D17:D27" si="3">7.15*C17</f>
        <v>21.45</v>
      </c>
      <c r="F17" s="9" t="s">
        <v>90</v>
      </c>
      <c r="G17" s="7">
        <v>30.0</v>
      </c>
      <c r="J17" s="13" t="s">
        <v>54</v>
      </c>
      <c r="K17" s="13"/>
      <c r="L17" s="14">
        <f>9.99*K17</f>
        <v>0</v>
      </c>
    </row>
    <row r="18">
      <c r="B18" s="18" t="s">
        <v>38</v>
      </c>
      <c r="C18" s="19">
        <v>3.0</v>
      </c>
      <c r="D18" s="20">
        <f t="shared" si="3"/>
        <v>21.45</v>
      </c>
      <c r="F18" s="9" t="s">
        <v>91</v>
      </c>
      <c r="G18" s="7">
        <v>20.0</v>
      </c>
      <c r="J18" s="13" t="s">
        <v>55</v>
      </c>
      <c r="K18" s="13"/>
      <c r="L18" s="14">
        <f>3.49*K18</f>
        <v>0</v>
      </c>
    </row>
    <row r="19">
      <c r="B19" s="18" t="s">
        <v>40</v>
      </c>
      <c r="C19" s="19">
        <v>3.0</v>
      </c>
      <c r="D19" s="20">
        <f t="shared" si="3"/>
        <v>21.45</v>
      </c>
      <c r="F19" s="9" t="s">
        <v>92</v>
      </c>
      <c r="G19" s="7">
        <v>19.0</v>
      </c>
    </row>
    <row r="20">
      <c r="B20" s="18" t="s">
        <v>16</v>
      </c>
      <c r="C20" s="19">
        <v>5.0</v>
      </c>
      <c r="D20" s="20">
        <f t="shared" si="3"/>
        <v>35.75</v>
      </c>
      <c r="L20" s="16">
        <f>SUM(L16, L17, L18)</f>
        <v>0</v>
      </c>
    </row>
    <row r="21">
      <c r="B21" s="18" t="s">
        <v>43</v>
      </c>
      <c r="C21" s="19">
        <v>2.0</v>
      </c>
      <c r="D21" s="20">
        <f t="shared" si="3"/>
        <v>14.3</v>
      </c>
      <c r="F21" s="8" t="s">
        <v>39</v>
      </c>
      <c r="G21" s="3"/>
      <c r="H21" s="4"/>
    </row>
    <row r="22">
      <c r="B22" s="18" t="s">
        <v>44</v>
      </c>
      <c r="C22" s="19">
        <v>2.0</v>
      </c>
      <c r="D22" s="20">
        <f t="shared" si="3"/>
        <v>14.3</v>
      </c>
      <c r="F22" s="9" t="s">
        <v>41</v>
      </c>
      <c r="G22" s="7">
        <v>20.0</v>
      </c>
      <c r="H22" s="12">
        <f>3.31*G22</f>
        <v>66.2</v>
      </c>
    </row>
    <row r="23">
      <c r="B23" s="18" t="s">
        <v>45</v>
      </c>
      <c r="C23" s="19">
        <v>1.0</v>
      </c>
      <c r="D23" s="20">
        <f t="shared" si="3"/>
        <v>7.15</v>
      </c>
      <c r="F23" s="9" t="s">
        <v>42</v>
      </c>
      <c r="G23" s="7">
        <v>39.0</v>
      </c>
      <c r="H23" s="12">
        <f>3.16*G23</f>
        <v>123.24</v>
      </c>
    </row>
    <row r="24">
      <c r="B24" s="18" t="s">
        <v>46</v>
      </c>
      <c r="C24" s="19">
        <v>1.0</v>
      </c>
      <c r="D24" s="20">
        <f t="shared" si="3"/>
        <v>7.15</v>
      </c>
      <c r="H24" s="17">
        <f>SUM(H22, H22)</f>
        <v>132.4</v>
      </c>
    </row>
    <row r="25">
      <c r="B25" s="18" t="s">
        <v>62</v>
      </c>
      <c r="C25" s="19">
        <v>1.0</v>
      </c>
      <c r="D25" s="20">
        <f t="shared" si="3"/>
        <v>7.15</v>
      </c>
    </row>
    <row r="26">
      <c r="B26" s="18" t="s">
        <v>48</v>
      </c>
      <c r="C26" s="19">
        <v>1.0</v>
      </c>
      <c r="D26" s="20">
        <f t="shared" si="3"/>
        <v>7.15</v>
      </c>
      <c r="F26" s="11" t="s">
        <v>59</v>
      </c>
      <c r="G26" s="11" t="s">
        <v>60</v>
      </c>
      <c r="H26" s="11" t="s">
        <v>61</v>
      </c>
    </row>
    <row r="27">
      <c r="B27" s="18" t="s">
        <v>49</v>
      </c>
      <c r="C27" s="19">
        <v>1.0</v>
      </c>
      <c r="D27" s="20">
        <f t="shared" si="3"/>
        <v>7.15</v>
      </c>
      <c r="E27" s="22" t="s">
        <v>93</v>
      </c>
      <c r="F27" s="23" t="s">
        <v>58</v>
      </c>
      <c r="G27" s="11" t="s">
        <v>63</v>
      </c>
      <c r="H27" s="11" t="s">
        <v>64</v>
      </c>
      <c r="I27" s="24">
        <v>1134.54</v>
      </c>
      <c r="J27" s="11" t="s">
        <v>94</v>
      </c>
    </row>
    <row r="28">
      <c r="B28" s="25"/>
      <c r="C28" s="26"/>
      <c r="D28" s="27">
        <f>SUM(D3:D27)</f>
        <v>626.86</v>
      </c>
      <c r="E28" s="22" t="s">
        <v>93</v>
      </c>
      <c r="F28" s="11" t="s">
        <v>65</v>
      </c>
      <c r="G28" s="11" t="s">
        <v>63</v>
      </c>
      <c r="H28" s="11" t="s">
        <v>66</v>
      </c>
      <c r="I28" s="11" t="s">
        <v>95</v>
      </c>
    </row>
    <row r="29">
      <c r="D29" s="1"/>
      <c r="E29" s="22" t="s">
        <v>93</v>
      </c>
      <c r="F29" s="11" t="s">
        <v>67</v>
      </c>
      <c r="G29" s="11" t="s">
        <v>68</v>
      </c>
      <c r="H29" s="11" t="s">
        <v>69</v>
      </c>
      <c r="I29" s="24">
        <v>99.26</v>
      </c>
      <c r="J29" s="11" t="s">
        <v>96</v>
      </c>
    </row>
    <row r="30">
      <c r="B30" s="11" t="s">
        <v>74</v>
      </c>
      <c r="C30" s="15">
        <f>SUM(D28, H24, H2, H4, L20, M8)</f>
        <v>1335.71</v>
      </c>
      <c r="D30" s="1"/>
      <c r="E30" s="22" t="s">
        <v>93</v>
      </c>
      <c r="F30" s="11" t="s">
        <v>70</v>
      </c>
      <c r="G30" s="11" t="s">
        <v>71</v>
      </c>
      <c r="H30" s="11" t="s">
        <v>69</v>
      </c>
      <c r="I30" s="24">
        <v>781.2</v>
      </c>
      <c r="J30" s="11" t="s">
        <v>97</v>
      </c>
    </row>
    <row r="31">
      <c r="D31" s="1"/>
      <c r="E31" s="22" t="s">
        <v>93</v>
      </c>
      <c r="F31" s="11" t="s">
        <v>98</v>
      </c>
      <c r="G31" s="11" t="s">
        <v>68</v>
      </c>
      <c r="H31" s="11" t="s">
        <v>99</v>
      </c>
      <c r="I31" s="24">
        <v>89.36</v>
      </c>
      <c r="J31" s="11" t="s">
        <v>96</v>
      </c>
    </row>
    <row r="32">
      <c r="D32" s="1"/>
      <c r="E32" s="22"/>
      <c r="F32" s="11" t="s">
        <v>100</v>
      </c>
      <c r="G32" s="11" t="s">
        <v>68</v>
      </c>
      <c r="H32" s="11" t="s">
        <v>101</v>
      </c>
    </row>
    <row r="33">
      <c r="D33" s="1"/>
      <c r="E33" s="28"/>
      <c r="F33" s="11" t="s">
        <v>72</v>
      </c>
      <c r="G33" s="11" t="s">
        <v>71</v>
      </c>
      <c r="H33" s="11" t="s">
        <v>73</v>
      </c>
    </row>
    <row r="34">
      <c r="D34" s="1"/>
      <c r="E34" s="22" t="s">
        <v>93</v>
      </c>
      <c r="F34" s="11" t="s">
        <v>75</v>
      </c>
      <c r="G34" s="11" t="s">
        <v>68</v>
      </c>
      <c r="H34" s="11" t="s">
        <v>73</v>
      </c>
      <c r="I34" s="24">
        <v>19.99</v>
      </c>
      <c r="J34" s="11" t="s">
        <v>102</v>
      </c>
    </row>
    <row r="35">
      <c r="D35" s="1"/>
      <c r="E35" s="22" t="s">
        <v>93</v>
      </c>
      <c r="F35" s="11" t="s">
        <v>77</v>
      </c>
      <c r="G35" s="11" t="s">
        <v>68</v>
      </c>
      <c r="H35" s="11" t="s">
        <v>73</v>
      </c>
      <c r="I35" s="24">
        <v>516.47</v>
      </c>
      <c r="J35" s="11" t="s">
        <v>103</v>
      </c>
    </row>
    <row r="36">
      <c r="D36" s="1"/>
      <c r="E36" s="22" t="s">
        <v>93</v>
      </c>
      <c r="F36" s="11" t="s">
        <v>78</v>
      </c>
      <c r="G36" s="11" t="s">
        <v>68</v>
      </c>
      <c r="H36" s="11" t="s">
        <v>73</v>
      </c>
      <c r="I36" s="24">
        <v>43.5</v>
      </c>
      <c r="J36" s="11" t="s">
        <v>104</v>
      </c>
    </row>
    <row r="37">
      <c r="D37" s="1"/>
      <c r="E37" s="22" t="s">
        <v>93</v>
      </c>
      <c r="F37" s="11" t="s">
        <v>79</v>
      </c>
      <c r="G37" s="11" t="s">
        <v>68</v>
      </c>
      <c r="H37" s="11" t="s">
        <v>73</v>
      </c>
      <c r="I37" s="24">
        <v>13.74</v>
      </c>
      <c r="J37" s="11" t="s">
        <v>102</v>
      </c>
    </row>
    <row r="38">
      <c r="D38" s="1"/>
      <c r="E38" s="22" t="s">
        <v>93</v>
      </c>
      <c r="F38" s="11" t="s">
        <v>80</v>
      </c>
      <c r="G38" s="11" t="s">
        <v>80</v>
      </c>
      <c r="H38" s="11" t="s">
        <v>81</v>
      </c>
      <c r="I38" s="29">
        <v>900.0</v>
      </c>
      <c r="J38" s="11" t="s">
        <v>105</v>
      </c>
    </row>
    <row r="39">
      <c r="D39" s="1"/>
      <c r="E39" s="22" t="s">
        <v>93</v>
      </c>
      <c r="F39" s="11" t="s">
        <v>106</v>
      </c>
      <c r="G39" s="11" t="s">
        <v>80</v>
      </c>
      <c r="H39" s="11" t="s">
        <v>73</v>
      </c>
      <c r="I39" s="24">
        <v>7.95</v>
      </c>
      <c r="J39" s="11" t="s">
        <v>102</v>
      </c>
    </row>
    <row r="40">
      <c r="D40" s="1"/>
      <c r="F40" s="11" t="s">
        <v>107</v>
      </c>
      <c r="G40" s="11" t="s">
        <v>68</v>
      </c>
      <c r="H40" s="11" t="s">
        <v>108</v>
      </c>
      <c r="I40" s="24">
        <v>82.09</v>
      </c>
      <c r="J40" s="11" t="s">
        <v>102</v>
      </c>
    </row>
    <row r="41">
      <c r="D41" s="1"/>
      <c r="F41" s="11" t="s">
        <v>82</v>
      </c>
      <c r="G41" s="11" t="s">
        <v>68</v>
      </c>
      <c r="H41" s="11" t="s">
        <v>73</v>
      </c>
    </row>
    <row r="42">
      <c r="D42" s="1"/>
      <c r="E42" s="11" t="s">
        <v>109</v>
      </c>
      <c r="F42" s="11" t="s">
        <v>83</v>
      </c>
      <c r="G42" s="11" t="s">
        <v>83</v>
      </c>
      <c r="H42" s="11" t="s">
        <v>84</v>
      </c>
      <c r="I42" s="24">
        <v>847.04</v>
      </c>
      <c r="J42" s="11" t="s">
        <v>110</v>
      </c>
    </row>
    <row r="43">
      <c r="D43" s="1"/>
      <c r="I43" s="30">
        <f>SUM(I27:I42)</f>
        <v>4535.14</v>
      </c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  <row r="997">
      <c r="D997" s="1"/>
    </row>
    <row r="998">
      <c r="D998" s="1"/>
    </row>
    <row r="999">
      <c r="D999" s="1"/>
    </row>
  </sheetData>
  <autoFilter ref="$B$2:$D$28"/>
  <mergeCells count="6">
    <mergeCell ref="B2:D2"/>
    <mergeCell ref="J2:M2"/>
    <mergeCell ref="F8:G8"/>
    <mergeCell ref="J15:L15"/>
    <mergeCell ref="F16:G16"/>
    <mergeCell ref="F21:H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15.25"/>
    <col customWidth="1" min="6" max="6" width="16.5"/>
    <col customWidth="1" min="10" max="10" width="18.63"/>
  </cols>
  <sheetData>
    <row r="1">
      <c r="D1" s="1"/>
    </row>
    <row r="2">
      <c r="B2" s="2" t="s">
        <v>0</v>
      </c>
      <c r="C2" s="3"/>
      <c r="D2" s="4"/>
      <c r="E2" s="5"/>
      <c r="F2" s="6" t="s">
        <v>1</v>
      </c>
      <c r="G2" s="7">
        <v>29.0</v>
      </c>
      <c r="H2" s="12">
        <f>11.2*G2</f>
        <v>324.8</v>
      </c>
      <c r="J2" s="8" t="s">
        <v>2</v>
      </c>
      <c r="K2" s="3"/>
      <c r="L2" s="3"/>
      <c r="M2" s="4"/>
      <c r="O2" s="6" t="s">
        <v>3</v>
      </c>
    </row>
    <row r="3">
      <c r="B3" s="9" t="s">
        <v>4</v>
      </c>
      <c r="C3" s="7">
        <v>6.0</v>
      </c>
      <c r="D3" s="12">
        <f t="shared" ref="D3:D9" si="1">7.15*C3</f>
        <v>42.9</v>
      </c>
      <c r="J3" s="9" t="s">
        <v>5</v>
      </c>
      <c r="K3" s="7">
        <v>2.0</v>
      </c>
      <c r="L3" s="7" t="s">
        <v>6</v>
      </c>
      <c r="M3" s="12">
        <f>20.87*K3</f>
        <v>41.74</v>
      </c>
      <c r="O3" s="7" t="s">
        <v>111</v>
      </c>
    </row>
    <row r="4">
      <c r="B4" s="9" t="s">
        <v>8</v>
      </c>
      <c r="C4" s="7">
        <v>7.0</v>
      </c>
      <c r="D4" s="12">
        <f t="shared" si="1"/>
        <v>50.05</v>
      </c>
      <c r="E4" s="5"/>
      <c r="F4" s="6" t="s">
        <v>9</v>
      </c>
      <c r="G4" s="7">
        <v>10.0</v>
      </c>
      <c r="H4" s="12">
        <f>15*G4</f>
        <v>150</v>
      </c>
      <c r="J4" s="9" t="s">
        <v>10</v>
      </c>
      <c r="K4" s="7">
        <v>1.0</v>
      </c>
      <c r="L4" s="7" t="s">
        <v>6</v>
      </c>
      <c r="M4" s="12">
        <f>23.87*K4</f>
        <v>23.87</v>
      </c>
    </row>
    <row r="5">
      <c r="B5" s="9" t="s">
        <v>12</v>
      </c>
      <c r="C5" s="7">
        <v>6.0</v>
      </c>
      <c r="D5" s="12">
        <f t="shared" si="1"/>
        <v>42.9</v>
      </c>
      <c r="J5" s="9" t="s">
        <v>13</v>
      </c>
      <c r="K5" s="7">
        <v>1.0</v>
      </c>
      <c r="L5" s="7" t="s">
        <v>6</v>
      </c>
      <c r="M5" s="12">
        <f>19.43*K5</f>
        <v>19.43</v>
      </c>
    </row>
    <row r="6">
      <c r="B6" s="9" t="s">
        <v>14</v>
      </c>
      <c r="C6" s="7">
        <v>4.0</v>
      </c>
      <c r="D6" s="12">
        <f t="shared" si="1"/>
        <v>28.6</v>
      </c>
      <c r="F6" s="6" t="s">
        <v>15</v>
      </c>
      <c r="G6" s="7">
        <v>3000.0</v>
      </c>
      <c r="J6" s="9" t="s">
        <v>16</v>
      </c>
      <c r="K6" s="7">
        <v>2.0</v>
      </c>
      <c r="L6" s="7" t="s">
        <v>17</v>
      </c>
      <c r="M6" s="1"/>
    </row>
    <row r="7">
      <c r="B7" s="9" t="s">
        <v>18</v>
      </c>
      <c r="C7" s="7">
        <v>5.0</v>
      </c>
      <c r="D7" s="12">
        <f t="shared" si="1"/>
        <v>35.75</v>
      </c>
      <c r="J7" s="9" t="s">
        <v>5</v>
      </c>
      <c r="K7" s="7">
        <v>0.0</v>
      </c>
      <c r="L7" s="7" t="s">
        <v>17</v>
      </c>
      <c r="M7" s="1"/>
    </row>
    <row r="8">
      <c r="B8" s="9" t="s">
        <v>19</v>
      </c>
      <c r="C8" s="7">
        <v>3.0</v>
      </c>
      <c r="D8" s="12">
        <f t="shared" si="1"/>
        <v>21.45</v>
      </c>
      <c r="F8" s="8" t="s">
        <v>20</v>
      </c>
      <c r="G8" s="4"/>
      <c r="M8" s="15">
        <f>SUM(M3, M4, M5)</f>
        <v>85.04</v>
      </c>
    </row>
    <row r="9">
      <c r="B9" s="9" t="s">
        <v>21</v>
      </c>
      <c r="C9" s="7">
        <v>4.0</v>
      </c>
      <c r="D9" s="12">
        <f t="shared" si="1"/>
        <v>28.6</v>
      </c>
      <c r="F9" s="9" t="s">
        <v>86</v>
      </c>
      <c r="G9" s="7">
        <v>12.0</v>
      </c>
      <c r="H9" s="14"/>
      <c r="J9" s="2" t="s">
        <v>80</v>
      </c>
      <c r="K9" s="3"/>
      <c r="L9" s="4"/>
    </row>
    <row r="10">
      <c r="B10" s="9" t="s">
        <v>23</v>
      </c>
      <c r="C10" s="7">
        <v>2.0</v>
      </c>
      <c r="D10" s="12">
        <f>6.69*C10</f>
        <v>13.38</v>
      </c>
      <c r="F10" s="9" t="s">
        <v>58</v>
      </c>
      <c r="G10" s="7">
        <v>32.0</v>
      </c>
      <c r="H10" s="14"/>
      <c r="J10" s="13" t="s">
        <v>112</v>
      </c>
      <c r="K10" s="13">
        <v>7.0</v>
      </c>
      <c r="L10" s="14">
        <f>60*K10</f>
        <v>420</v>
      </c>
    </row>
    <row r="11">
      <c r="B11" s="9" t="s">
        <v>25</v>
      </c>
      <c r="C11" s="7">
        <v>3.0</v>
      </c>
      <c r="D11" s="12">
        <f t="shared" ref="D11:D13" si="2">7.15*C11</f>
        <v>21.45</v>
      </c>
      <c r="F11" s="9" t="s">
        <v>87</v>
      </c>
      <c r="G11" s="7">
        <v>5.0</v>
      </c>
      <c r="H11" s="14"/>
      <c r="J11" s="13"/>
      <c r="K11" s="13"/>
      <c r="L11" s="14">
        <f>9.99*K11</f>
        <v>0</v>
      </c>
    </row>
    <row r="12">
      <c r="B12" s="9" t="s">
        <v>27</v>
      </c>
      <c r="C12" s="7">
        <v>0.0</v>
      </c>
      <c r="D12" s="12">
        <f t="shared" si="2"/>
        <v>0</v>
      </c>
      <c r="F12" s="9" t="s">
        <v>28</v>
      </c>
      <c r="G12" s="7">
        <v>12.0</v>
      </c>
      <c r="H12" s="14"/>
      <c r="J12" s="13"/>
      <c r="K12" s="13"/>
      <c r="L12" s="14">
        <f>3.49*K12</f>
        <v>0</v>
      </c>
    </row>
    <row r="13">
      <c r="B13" s="18" t="s">
        <v>29</v>
      </c>
      <c r="C13" s="19">
        <v>4.0</v>
      </c>
      <c r="D13" s="20">
        <f t="shared" si="2"/>
        <v>28.6</v>
      </c>
      <c r="F13" s="21" t="s">
        <v>88</v>
      </c>
      <c r="G13" s="7">
        <v>57.0</v>
      </c>
      <c r="H13" s="14"/>
      <c r="J13" s="5"/>
      <c r="K13" s="5"/>
      <c r="L13" s="22">
        <f>SUM(L10:L12)</f>
        <v>420</v>
      </c>
    </row>
    <row r="14">
      <c r="B14" s="18" t="s">
        <v>30</v>
      </c>
      <c r="C14" s="19">
        <v>2.0</v>
      </c>
      <c r="D14" s="20">
        <f>6.96*C14</f>
        <v>13.92</v>
      </c>
      <c r="F14" s="9" t="s">
        <v>89</v>
      </c>
      <c r="G14" s="7">
        <v>74.0</v>
      </c>
      <c r="H14" s="14"/>
      <c r="J14" s="5"/>
      <c r="K14" s="5"/>
      <c r="L14" s="5"/>
    </row>
    <row r="15">
      <c r="B15" s="18" t="s">
        <v>32</v>
      </c>
      <c r="C15" s="19">
        <v>2.0</v>
      </c>
      <c r="D15" s="20">
        <f>7.15*C15</f>
        <v>14.3</v>
      </c>
      <c r="J15" s="2" t="s">
        <v>52</v>
      </c>
      <c r="K15" s="3"/>
      <c r="L15" s="4"/>
    </row>
    <row r="16">
      <c r="B16" s="18" t="s">
        <v>34</v>
      </c>
      <c r="C16" s="19">
        <v>1.0</v>
      </c>
      <c r="D16" s="20">
        <f>7.02*C16</f>
        <v>7.02</v>
      </c>
      <c r="F16" s="8" t="s">
        <v>31</v>
      </c>
      <c r="G16" s="4"/>
      <c r="J16" s="13" t="s">
        <v>53</v>
      </c>
      <c r="K16" s="13"/>
      <c r="L16" s="14">
        <f>3.99*K16</f>
        <v>0</v>
      </c>
    </row>
    <row r="17">
      <c r="B17" s="18" t="s">
        <v>37</v>
      </c>
      <c r="C17" s="19">
        <v>3.0</v>
      </c>
      <c r="D17" s="20">
        <f t="shared" ref="D17:D27" si="3">7.15*C17</f>
        <v>21.45</v>
      </c>
      <c r="F17" s="9" t="s">
        <v>90</v>
      </c>
      <c r="G17" s="7">
        <v>87.0</v>
      </c>
      <c r="J17" s="13" t="s">
        <v>54</v>
      </c>
      <c r="K17" s="13"/>
      <c r="L17" s="14">
        <f>9.99*K17</f>
        <v>0</v>
      </c>
    </row>
    <row r="18">
      <c r="B18" s="18" t="s">
        <v>38</v>
      </c>
      <c r="C18" s="19">
        <v>2.0</v>
      </c>
      <c r="D18" s="20">
        <f t="shared" si="3"/>
        <v>14.3</v>
      </c>
      <c r="F18" s="9" t="s">
        <v>91</v>
      </c>
      <c r="G18" s="7">
        <v>20.0</v>
      </c>
      <c r="J18" s="13" t="s">
        <v>55</v>
      </c>
      <c r="K18" s="13"/>
      <c r="L18" s="14">
        <f>3.49*K18</f>
        <v>0</v>
      </c>
    </row>
    <row r="19">
      <c r="B19" s="18" t="s">
        <v>40</v>
      </c>
      <c r="C19" s="19">
        <v>3.0</v>
      </c>
      <c r="D19" s="20">
        <f t="shared" si="3"/>
        <v>21.45</v>
      </c>
      <c r="F19" s="9" t="s">
        <v>92</v>
      </c>
      <c r="G19" s="7">
        <v>58.0</v>
      </c>
    </row>
    <row r="20">
      <c r="B20" s="18" t="s">
        <v>16</v>
      </c>
      <c r="C20" s="19">
        <v>4.0</v>
      </c>
      <c r="D20" s="20">
        <f t="shared" si="3"/>
        <v>28.6</v>
      </c>
      <c r="L20" s="16">
        <f>SUM(L16, L17, L18)</f>
        <v>0</v>
      </c>
    </row>
    <row r="21">
      <c r="B21" s="18" t="s">
        <v>43</v>
      </c>
      <c r="C21" s="19">
        <v>2.0</v>
      </c>
      <c r="D21" s="20">
        <f t="shared" si="3"/>
        <v>14.3</v>
      </c>
      <c r="F21" s="8" t="s">
        <v>39</v>
      </c>
      <c r="G21" s="3"/>
      <c r="H21" s="4"/>
    </row>
    <row r="22">
      <c r="B22" s="18" t="s">
        <v>44</v>
      </c>
      <c r="C22" s="19">
        <v>2.0</v>
      </c>
      <c r="D22" s="20">
        <f t="shared" si="3"/>
        <v>14.3</v>
      </c>
      <c r="F22" s="9" t="s">
        <v>41</v>
      </c>
      <c r="G22" s="7">
        <v>44.0</v>
      </c>
      <c r="H22" s="12">
        <f>3.31*G22</f>
        <v>145.64</v>
      </c>
    </row>
    <row r="23">
      <c r="B23" s="18" t="s">
        <v>45</v>
      </c>
      <c r="C23" s="19">
        <v>1.0</v>
      </c>
      <c r="D23" s="20">
        <f t="shared" si="3"/>
        <v>7.15</v>
      </c>
      <c r="F23" s="9" t="s">
        <v>42</v>
      </c>
      <c r="G23" s="7">
        <v>30.0</v>
      </c>
      <c r="H23" s="12">
        <f>3.16*G23</f>
        <v>94.8</v>
      </c>
    </row>
    <row r="24">
      <c r="B24" s="18" t="s">
        <v>46</v>
      </c>
      <c r="C24" s="19">
        <v>1.0</v>
      </c>
      <c r="D24" s="20">
        <f t="shared" si="3"/>
        <v>7.15</v>
      </c>
      <c r="H24" s="17">
        <f>SUM(H22, H22)</f>
        <v>291.28</v>
      </c>
    </row>
    <row r="25">
      <c r="B25" s="18" t="s">
        <v>62</v>
      </c>
      <c r="C25" s="19">
        <v>1.0</v>
      </c>
      <c r="D25" s="20">
        <f t="shared" si="3"/>
        <v>7.15</v>
      </c>
    </row>
    <row r="26">
      <c r="B26" s="18" t="s">
        <v>48</v>
      </c>
      <c r="C26" s="19">
        <v>1.0</v>
      </c>
      <c r="D26" s="20">
        <f t="shared" si="3"/>
        <v>7.15</v>
      </c>
      <c r="F26" s="11" t="s">
        <v>59</v>
      </c>
      <c r="G26" s="11" t="s">
        <v>60</v>
      </c>
      <c r="H26" s="11" t="s">
        <v>61</v>
      </c>
    </row>
    <row r="27">
      <c r="B27" s="18" t="s">
        <v>49</v>
      </c>
      <c r="C27" s="19">
        <v>1.0</v>
      </c>
      <c r="D27" s="20">
        <f t="shared" si="3"/>
        <v>7.15</v>
      </c>
      <c r="E27" s="22" t="s">
        <v>93</v>
      </c>
      <c r="F27" s="23" t="s">
        <v>58</v>
      </c>
      <c r="G27" s="11" t="s">
        <v>63</v>
      </c>
      <c r="H27" s="11" t="s">
        <v>64</v>
      </c>
      <c r="I27" s="24">
        <v>1134.54</v>
      </c>
      <c r="J27" s="11" t="s">
        <v>94</v>
      </c>
      <c r="K27" s="11" t="s">
        <v>113</v>
      </c>
    </row>
    <row r="28">
      <c r="B28" s="25"/>
      <c r="C28" s="26"/>
      <c r="D28" s="27">
        <f>SUM(D3:D27)</f>
        <v>499.07</v>
      </c>
      <c r="E28" s="22" t="s">
        <v>93</v>
      </c>
      <c r="F28" s="11" t="s">
        <v>65</v>
      </c>
      <c r="G28" s="11" t="s">
        <v>63</v>
      </c>
      <c r="H28" s="11" t="s">
        <v>66</v>
      </c>
      <c r="I28" s="11" t="s">
        <v>95</v>
      </c>
      <c r="K28" s="11" t="s">
        <v>114</v>
      </c>
    </row>
    <row r="29">
      <c r="D29" s="1"/>
      <c r="E29" s="22" t="s">
        <v>93</v>
      </c>
      <c r="F29" s="11" t="s">
        <v>67</v>
      </c>
      <c r="G29" s="11" t="s">
        <v>68</v>
      </c>
      <c r="H29" s="11" t="s">
        <v>69</v>
      </c>
      <c r="I29" s="24">
        <v>99.26</v>
      </c>
      <c r="J29" s="11" t="s">
        <v>96</v>
      </c>
      <c r="K29" s="11" t="s">
        <v>113</v>
      </c>
    </row>
    <row r="30">
      <c r="B30" s="11" t="s">
        <v>74</v>
      </c>
      <c r="C30" s="15">
        <f>SUM(D28, H24, H2, H4, L20, M8,L13)</f>
        <v>1770.19</v>
      </c>
      <c r="D30" s="1"/>
      <c r="E30" s="22" t="s">
        <v>93</v>
      </c>
      <c r="F30" s="11" t="s">
        <v>70</v>
      </c>
      <c r="G30" s="11" t="s">
        <v>71</v>
      </c>
      <c r="H30" s="11" t="s">
        <v>69</v>
      </c>
      <c r="I30" s="24">
        <v>781.2</v>
      </c>
      <c r="J30" s="11" t="s">
        <v>97</v>
      </c>
      <c r="K30" s="11" t="s">
        <v>113</v>
      </c>
    </row>
    <row r="31">
      <c r="D31" s="1"/>
      <c r="E31" s="22" t="s">
        <v>93</v>
      </c>
      <c r="F31" s="11" t="s">
        <v>98</v>
      </c>
      <c r="G31" s="11" t="s">
        <v>68</v>
      </c>
      <c r="H31" s="11" t="s">
        <v>99</v>
      </c>
      <c r="I31" s="24">
        <v>89.36</v>
      </c>
      <c r="J31" s="11" t="s">
        <v>96</v>
      </c>
      <c r="K31" s="11" t="s">
        <v>115</v>
      </c>
    </row>
    <row r="32">
      <c r="D32" s="1"/>
      <c r="E32" s="22"/>
      <c r="F32" s="11" t="s">
        <v>100</v>
      </c>
      <c r="G32" s="11" t="s">
        <v>68</v>
      </c>
      <c r="H32" s="11" t="s">
        <v>101</v>
      </c>
    </row>
    <row r="33">
      <c r="D33" s="1"/>
      <c r="E33" s="28"/>
      <c r="F33" s="11" t="s">
        <v>72</v>
      </c>
      <c r="G33" s="11" t="s">
        <v>71</v>
      </c>
      <c r="H33" s="11" t="s">
        <v>73</v>
      </c>
      <c r="K33" s="11" t="s">
        <v>116</v>
      </c>
    </row>
    <row r="34">
      <c r="D34" s="1"/>
      <c r="E34" s="22" t="s">
        <v>93</v>
      </c>
      <c r="F34" s="11" t="s">
        <v>75</v>
      </c>
      <c r="G34" s="11" t="s">
        <v>68</v>
      </c>
      <c r="H34" s="11" t="s">
        <v>73</v>
      </c>
      <c r="I34" s="24">
        <v>19.99</v>
      </c>
      <c r="J34" s="11" t="s">
        <v>102</v>
      </c>
    </row>
    <row r="35">
      <c r="D35" s="1"/>
      <c r="E35" s="22" t="s">
        <v>93</v>
      </c>
      <c r="F35" s="11" t="s">
        <v>77</v>
      </c>
      <c r="G35" s="11" t="s">
        <v>68</v>
      </c>
      <c r="H35" s="11" t="s">
        <v>73</v>
      </c>
      <c r="I35" s="24">
        <v>516.47</v>
      </c>
      <c r="J35" s="11" t="s">
        <v>103</v>
      </c>
      <c r="K35" s="11" t="s">
        <v>115</v>
      </c>
    </row>
    <row r="36">
      <c r="D36" s="1"/>
      <c r="E36" s="22" t="s">
        <v>93</v>
      </c>
      <c r="F36" s="11" t="s">
        <v>78</v>
      </c>
      <c r="G36" s="11" t="s">
        <v>68</v>
      </c>
      <c r="H36" s="11" t="s">
        <v>73</v>
      </c>
      <c r="I36" s="24">
        <v>43.5</v>
      </c>
      <c r="J36" s="11" t="s">
        <v>104</v>
      </c>
    </row>
    <row r="37">
      <c r="D37" s="1"/>
      <c r="E37" s="22" t="s">
        <v>93</v>
      </c>
      <c r="F37" s="11" t="s">
        <v>79</v>
      </c>
      <c r="G37" s="11" t="s">
        <v>68</v>
      </c>
      <c r="H37" s="11" t="s">
        <v>73</v>
      </c>
      <c r="I37" s="24">
        <v>13.74</v>
      </c>
      <c r="J37" s="11" t="s">
        <v>102</v>
      </c>
    </row>
    <row r="38">
      <c r="D38" s="1"/>
      <c r="E38" s="22" t="s">
        <v>93</v>
      </c>
      <c r="F38" s="11" t="s">
        <v>80</v>
      </c>
      <c r="G38" s="11" t="s">
        <v>80</v>
      </c>
      <c r="H38" s="11" t="s">
        <v>81</v>
      </c>
      <c r="I38" s="29">
        <v>900.0</v>
      </c>
      <c r="J38" s="11" t="s">
        <v>105</v>
      </c>
      <c r="K38" s="11" t="s">
        <v>113</v>
      </c>
    </row>
    <row r="39">
      <c r="D39" s="1"/>
      <c r="E39" s="22" t="s">
        <v>93</v>
      </c>
      <c r="F39" s="11" t="s">
        <v>106</v>
      </c>
      <c r="G39" s="11" t="s">
        <v>80</v>
      </c>
      <c r="H39" s="11" t="s">
        <v>73</v>
      </c>
      <c r="I39" s="24">
        <v>7.95</v>
      </c>
      <c r="J39" s="11" t="s">
        <v>102</v>
      </c>
      <c r="K39" s="11" t="s">
        <v>117</v>
      </c>
    </row>
    <row r="40">
      <c r="D40" s="1"/>
      <c r="F40" s="11" t="s">
        <v>107</v>
      </c>
      <c r="G40" s="11" t="s">
        <v>68</v>
      </c>
      <c r="H40" s="11" t="s">
        <v>108</v>
      </c>
      <c r="I40" s="24">
        <v>82.09</v>
      </c>
      <c r="J40" s="11" t="s">
        <v>102</v>
      </c>
    </row>
    <row r="41">
      <c r="D41" s="1"/>
      <c r="F41" s="11" t="s">
        <v>82</v>
      </c>
      <c r="G41" s="11" t="s">
        <v>68</v>
      </c>
      <c r="H41" s="11" t="s">
        <v>73</v>
      </c>
    </row>
    <row r="42">
      <c r="D42" s="1"/>
      <c r="E42" s="11" t="s">
        <v>109</v>
      </c>
      <c r="F42" s="11" t="s">
        <v>83</v>
      </c>
      <c r="G42" s="11" t="s">
        <v>83</v>
      </c>
      <c r="H42" s="11" t="s">
        <v>84</v>
      </c>
      <c r="I42" s="24">
        <v>847.04</v>
      </c>
      <c r="J42" s="11" t="s">
        <v>110</v>
      </c>
    </row>
    <row r="43">
      <c r="D43" s="1"/>
      <c r="I43" s="30">
        <f>SUM(I27:I42)</f>
        <v>4535.14</v>
      </c>
    </row>
    <row r="44">
      <c r="D44" s="1"/>
    </row>
    <row r="45">
      <c r="D45" s="1"/>
      <c r="I45" s="30">
        <f>SUM(I27, I29, I30, I31, I35, I38, I40)</f>
        <v>3602.92</v>
      </c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  <row r="997">
      <c r="D997" s="1"/>
    </row>
    <row r="998">
      <c r="D998" s="1"/>
    </row>
    <row r="999">
      <c r="D999" s="1"/>
    </row>
  </sheetData>
  <autoFilter ref="$B$2:$D$28"/>
  <mergeCells count="7">
    <mergeCell ref="B2:D2"/>
    <mergeCell ref="J2:M2"/>
    <mergeCell ref="F8:G8"/>
    <mergeCell ref="J9:L9"/>
    <mergeCell ref="J15:L15"/>
    <mergeCell ref="F16:G16"/>
    <mergeCell ref="F21:H2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15.25"/>
    <col customWidth="1" min="6" max="6" width="16.5"/>
    <col customWidth="1" min="10" max="10" width="18.63"/>
  </cols>
  <sheetData>
    <row r="1">
      <c r="D1" s="1"/>
    </row>
    <row r="2">
      <c r="B2" s="2" t="s">
        <v>0</v>
      </c>
      <c r="C2" s="3"/>
      <c r="D2" s="4"/>
      <c r="E2" s="5"/>
      <c r="F2" s="6" t="s">
        <v>1</v>
      </c>
      <c r="G2" s="7">
        <v>8.0</v>
      </c>
      <c r="H2" s="12">
        <f>11.2*G2</f>
        <v>89.6</v>
      </c>
      <c r="J2" s="8" t="s">
        <v>2</v>
      </c>
      <c r="K2" s="3"/>
      <c r="L2" s="3"/>
      <c r="M2" s="4"/>
      <c r="O2" s="6" t="s">
        <v>3</v>
      </c>
    </row>
    <row r="3">
      <c r="B3" s="9" t="s">
        <v>4</v>
      </c>
      <c r="C3" s="7">
        <v>5.0</v>
      </c>
      <c r="D3" s="12">
        <f t="shared" ref="D3:D9" si="1">7.15*C3</f>
        <v>35.75</v>
      </c>
      <c r="J3" s="9" t="s">
        <v>5</v>
      </c>
      <c r="K3" s="7">
        <v>1.0</v>
      </c>
      <c r="L3" s="7" t="s">
        <v>6</v>
      </c>
      <c r="M3" s="12">
        <f>20.87*K3</f>
        <v>20.87</v>
      </c>
      <c r="O3" s="7" t="s">
        <v>50</v>
      </c>
    </row>
    <row r="4">
      <c r="B4" s="9" t="s">
        <v>8</v>
      </c>
      <c r="C4" s="7">
        <v>5.0</v>
      </c>
      <c r="D4" s="12">
        <f t="shared" si="1"/>
        <v>35.75</v>
      </c>
      <c r="E4" s="5"/>
      <c r="F4" s="6" t="s">
        <v>9</v>
      </c>
      <c r="G4" s="7">
        <v>10.0</v>
      </c>
      <c r="H4" s="12">
        <f>15*G4</f>
        <v>150</v>
      </c>
      <c r="J4" s="9" t="s">
        <v>10</v>
      </c>
      <c r="K4" s="7">
        <v>2.0</v>
      </c>
      <c r="L4" s="7" t="s">
        <v>6</v>
      </c>
      <c r="M4" s="12">
        <f>23.87*K4</f>
        <v>47.74</v>
      </c>
    </row>
    <row r="5">
      <c r="B5" s="9" t="s">
        <v>12</v>
      </c>
      <c r="C5" s="7">
        <v>4.0</v>
      </c>
      <c r="D5" s="12">
        <f t="shared" si="1"/>
        <v>28.6</v>
      </c>
      <c r="J5" s="9" t="s">
        <v>13</v>
      </c>
      <c r="K5" s="7">
        <v>2.0</v>
      </c>
      <c r="L5" s="7" t="s">
        <v>6</v>
      </c>
      <c r="M5" s="12">
        <f>19.43*K5</f>
        <v>38.86</v>
      </c>
    </row>
    <row r="6">
      <c r="B6" s="9" t="s">
        <v>14</v>
      </c>
      <c r="C6" s="7">
        <v>5.0</v>
      </c>
      <c r="D6" s="12">
        <f t="shared" si="1"/>
        <v>35.75</v>
      </c>
      <c r="F6" s="6" t="s">
        <v>15</v>
      </c>
      <c r="G6" s="7">
        <v>2000.0</v>
      </c>
      <c r="J6" s="9" t="s">
        <v>16</v>
      </c>
      <c r="K6" s="7">
        <v>0.0</v>
      </c>
      <c r="L6" s="7" t="s">
        <v>17</v>
      </c>
      <c r="M6" s="1"/>
    </row>
    <row r="7">
      <c r="B7" s="9" t="s">
        <v>18</v>
      </c>
      <c r="C7" s="7">
        <v>6.0</v>
      </c>
      <c r="D7" s="12">
        <f t="shared" si="1"/>
        <v>42.9</v>
      </c>
      <c r="J7" s="9" t="s">
        <v>5</v>
      </c>
      <c r="K7" s="7" t="s">
        <v>51</v>
      </c>
      <c r="L7" s="7" t="s">
        <v>17</v>
      </c>
      <c r="M7" s="1"/>
    </row>
    <row r="8">
      <c r="B8" s="9" t="s">
        <v>19</v>
      </c>
      <c r="C8" s="7">
        <v>5.0</v>
      </c>
      <c r="D8" s="12">
        <f t="shared" si="1"/>
        <v>35.75</v>
      </c>
      <c r="F8" s="8" t="s">
        <v>20</v>
      </c>
      <c r="G8" s="4"/>
    </row>
    <row r="9">
      <c r="B9" s="9" t="s">
        <v>21</v>
      </c>
      <c r="C9" s="7">
        <v>4.0</v>
      </c>
      <c r="D9" s="12">
        <f t="shared" si="1"/>
        <v>28.6</v>
      </c>
      <c r="F9" s="9" t="s">
        <v>22</v>
      </c>
      <c r="G9" s="7">
        <v>5.0</v>
      </c>
    </row>
    <row r="10">
      <c r="B10" s="9" t="s">
        <v>23</v>
      </c>
      <c r="C10" s="7">
        <v>8.0</v>
      </c>
      <c r="D10" s="12">
        <f>6.69*C10</f>
        <v>53.52</v>
      </c>
      <c r="F10" s="9" t="s">
        <v>24</v>
      </c>
      <c r="G10" s="7">
        <v>16.0</v>
      </c>
    </row>
    <row r="11">
      <c r="B11" s="9" t="s">
        <v>25</v>
      </c>
      <c r="C11" s="7">
        <v>4.0</v>
      </c>
      <c r="D11" s="12">
        <f t="shared" ref="D11:D13" si="2">7.15*C11</f>
        <v>28.6</v>
      </c>
      <c r="F11" s="9" t="s">
        <v>26</v>
      </c>
      <c r="G11" s="7">
        <v>5.0</v>
      </c>
    </row>
    <row r="12">
      <c r="B12" s="9" t="s">
        <v>27</v>
      </c>
      <c r="C12" s="7">
        <v>0.0</v>
      </c>
      <c r="D12" s="12">
        <f t="shared" si="2"/>
        <v>0</v>
      </c>
      <c r="F12" s="9" t="s">
        <v>28</v>
      </c>
      <c r="G12" s="7">
        <v>1.0</v>
      </c>
    </row>
    <row r="13">
      <c r="B13" s="9" t="s">
        <v>29</v>
      </c>
      <c r="C13" s="7">
        <v>4.0</v>
      </c>
      <c r="D13" s="12">
        <f t="shared" si="2"/>
        <v>28.6</v>
      </c>
      <c r="J13" s="2" t="s">
        <v>52</v>
      </c>
      <c r="K13" s="3"/>
      <c r="L13" s="4"/>
    </row>
    <row r="14">
      <c r="B14" s="9" t="s">
        <v>30</v>
      </c>
      <c r="C14" s="7">
        <v>0.0</v>
      </c>
      <c r="D14" s="12">
        <f>6.96*C14</f>
        <v>0</v>
      </c>
      <c r="F14" s="8" t="s">
        <v>31</v>
      </c>
      <c r="G14" s="4"/>
      <c r="J14" s="13" t="s">
        <v>53</v>
      </c>
      <c r="K14" s="13">
        <v>4.5</v>
      </c>
      <c r="L14" s="14">
        <f>3.99*K14</f>
        <v>17.955</v>
      </c>
    </row>
    <row r="15">
      <c r="B15" s="9" t="s">
        <v>32</v>
      </c>
      <c r="C15" s="7">
        <v>3.0</v>
      </c>
      <c r="D15" s="12">
        <f>7.15*C15</f>
        <v>21.45</v>
      </c>
      <c r="F15" s="9" t="s">
        <v>33</v>
      </c>
      <c r="G15" s="7">
        <v>14.0</v>
      </c>
      <c r="J15" s="13" t="s">
        <v>54</v>
      </c>
      <c r="K15" s="13">
        <v>6.0</v>
      </c>
      <c r="L15" s="14">
        <f>9.99*K15</f>
        <v>59.94</v>
      </c>
    </row>
    <row r="16">
      <c r="B16" s="9" t="s">
        <v>34</v>
      </c>
      <c r="C16" s="7">
        <v>3.0</v>
      </c>
      <c r="D16" s="12">
        <f>7.02*C16</f>
        <v>21.06</v>
      </c>
      <c r="F16" s="9" t="s">
        <v>35</v>
      </c>
      <c r="G16" s="7" t="s">
        <v>36</v>
      </c>
      <c r="J16" s="13" t="s">
        <v>55</v>
      </c>
      <c r="K16" s="13">
        <v>4.0</v>
      </c>
      <c r="L16" s="14">
        <f>3.49*K16</f>
        <v>13.96</v>
      </c>
    </row>
    <row r="17">
      <c r="B17" s="9" t="s">
        <v>37</v>
      </c>
      <c r="C17" s="7">
        <v>3.0</v>
      </c>
      <c r="D17" s="12">
        <f t="shared" ref="D17:D27" si="3">7.15*C17</f>
        <v>21.45</v>
      </c>
    </row>
    <row r="18">
      <c r="B18" s="9" t="s">
        <v>38</v>
      </c>
      <c r="C18" s="7">
        <v>3.0</v>
      </c>
      <c r="D18" s="12">
        <f t="shared" si="3"/>
        <v>21.45</v>
      </c>
      <c r="F18" s="8" t="s">
        <v>39</v>
      </c>
      <c r="G18" s="3"/>
      <c r="H18" s="4"/>
    </row>
    <row r="19">
      <c r="B19" s="9" t="s">
        <v>40</v>
      </c>
      <c r="C19" s="7">
        <v>3.0</v>
      </c>
      <c r="D19" s="12">
        <f t="shared" si="3"/>
        <v>21.45</v>
      </c>
      <c r="F19" s="9" t="s">
        <v>41</v>
      </c>
      <c r="G19" s="7">
        <v>12.0</v>
      </c>
      <c r="H19" s="12">
        <f>3.31*G19</f>
        <v>39.72</v>
      </c>
    </row>
    <row r="20">
      <c r="B20" s="9" t="s">
        <v>16</v>
      </c>
      <c r="C20" s="7">
        <v>2.0</v>
      </c>
      <c r="D20" s="12">
        <f t="shared" si="3"/>
        <v>14.3</v>
      </c>
      <c r="F20" s="9" t="s">
        <v>42</v>
      </c>
      <c r="G20" s="7">
        <v>24.0</v>
      </c>
      <c r="H20" s="12">
        <f>3.16*G20</f>
        <v>75.84</v>
      </c>
    </row>
    <row r="21">
      <c r="B21" s="9" t="s">
        <v>43</v>
      </c>
      <c r="C21" s="7">
        <v>2.0</v>
      </c>
      <c r="D21" s="12">
        <f t="shared" si="3"/>
        <v>14.3</v>
      </c>
      <c r="H21" s="1"/>
    </row>
    <row r="22">
      <c r="B22" s="9" t="s">
        <v>44</v>
      </c>
      <c r="C22" s="7">
        <v>1.0</v>
      </c>
      <c r="D22" s="12">
        <f t="shared" si="3"/>
        <v>7.15</v>
      </c>
    </row>
    <row r="23">
      <c r="B23" s="9" t="s">
        <v>45</v>
      </c>
      <c r="C23" s="7">
        <v>1.0</v>
      </c>
      <c r="D23" s="12">
        <f t="shared" si="3"/>
        <v>7.15</v>
      </c>
    </row>
    <row r="24">
      <c r="B24" s="9" t="s">
        <v>46</v>
      </c>
      <c r="C24" s="7">
        <v>1.0</v>
      </c>
      <c r="D24" s="12">
        <f t="shared" si="3"/>
        <v>7.15</v>
      </c>
    </row>
    <row r="25">
      <c r="B25" s="9" t="s">
        <v>47</v>
      </c>
      <c r="C25" s="7">
        <v>1.0</v>
      </c>
      <c r="D25" s="12">
        <f t="shared" si="3"/>
        <v>7.15</v>
      </c>
    </row>
    <row r="26">
      <c r="B26" s="9" t="s">
        <v>48</v>
      </c>
      <c r="C26" s="7">
        <v>1.0</v>
      </c>
      <c r="D26" s="12">
        <f t="shared" si="3"/>
        <v>7.15</v>
      </c>
    </row>
    <row r="27">
      <c r="B27" s="9" t="s">
        <v>49</v>
      </c>
      <c r="C27" s="7">
        <v>4.0</v>
      </c>
      <c r="D27" s="12">
        <f t="shared" si="3"/>
        <v>28.6</v>
      </c>
    </row>
    <row r="28">
      <c r="C28" s="1"/>
      <c r="D28" s="1"/>
    </row>
    <row r="29">
      <c r="D29" s="1"/>
    </row>
    <row r="30">
      <c r="D30" s="1"/>
    </row>
    <row r="31">
      <c r="D31" s="1"/>
    </row>
    <row r="32">
      <c r="D32" s="1"/>
    </row>
    <row r="33">
      <c r="D33" s="1"/>
    </row>
    <row r="34">
      <c r="D34" s="1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</sheetData>
  <autoFilter ref="$B$2:$D$27">
    <sortState ref="B2:D27">
      <sortCondition descending="1" ref="C2:C27"/>
    </sortState>
  </autoFilter>
  <mergeCells count="6">
    <mergeCell ref="B2:D2"/>
    <mergeCell ref="J2:M2"/>
    <mergeCell ref="F8:G8"/>
    <mergeCell ref="J13:L13"/>
    <mergeCell ref="F14:G14"/>
    <mergeCell ref="F18:H1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15.25"/>
    <col customWidth="1" min="6" max="6" width="16.5"/>
    <col customWidth="1" min="10" max="10" width="18.63"/>
  </cols>
  <sheetData>
    <row r="1">
      <c r="D1" s="1"/>
    </row>
    <row r="2">
      <c r="B2" s="2" t="s">
        <v>0</v>
      </c>
      <c r="C2" s="3"/>
      <c r="D2" s="4"/>
      <c r="E2" s="5"/>
      <c r="F2" s="6" t="s">
        <v>1</v>
      </c>
      <c r="G2" s="7">
        <v>42.0</v>
      </c>
      <c r="H2" s="12">
        <f>11.2*G2</f>
        <v>470.4</v>
      </c>
      <c r="J2" s="8" t="s">
        <v>2</v>
      </c>
      <c r="K2" s="3"/>
      <c r="L2" s="3"/>
      <c r="M2" s="4"/>
      <c r="O2" s="6" t="s">
        <v>3</v>
      </c>
    </row>
    <row r="3">
      <c r="B3" s="9" t="s">
        <v>4</v>
      </c>
      <c r="C3" s="7">
        <v>5.0</v>
      </c>
      <c r="D3" s="12">
        <f t="shared" ref="D3:D9" si="1">7.15*C3</f>
        <v>35.75</v>
      </c>
      <c r="J3" s="9" t="s">
        <v>5</v>
      </c>
      <c r="K3" s="7">
        <v>3.0</v>
      </c>
      <c r="L3" s="7" t="s">
        <v>6</v>
      </c>
      <c r="M3" s="12">
        <f>20.87*K3</f>
        <v>62.61</v>
      </c>
      <c r="O3" s="7" t="s">
        <v>50</v>
      </c>
    </row>
    <row r="4">
      <c r="B4" s="9" t="s">
        <v>8</v>
      </c>
      <c r="C4" s="7">
        <v>5.0</v>
      </c>
      <c r="D4" s="12">
        <f t="shared" si="1"/>
        <v>35.75</v>
      </c>
      <c r="E4" s="5"/>
      <c r="F4" s="6" t="s">
        <v>9</v>
      </c>
      <c r="G4" s="7">
        <v>6.0</v>
      </c>
      <c r="H4" s="12">
        <f>15*G4</f>
        <v>90</v>
      </c>
      <c r="J4" s="9" t="s">
        <v>10</v>
      </c>
      <c r="K4" s="7">
        <v>2.0</v>
      </c>
      <c r="L4" s="7" t="s">
        <v>6</v>
      </c>
      <c r="M4" s="12">
        <f>23.87*K4</f>
        <v>47.74</v>
      </c>
    </row>
    <row r="5">
      <c r="B5" s="9" t="s">
        <v>12</v>
      </c>
      <c r="C5" s="7">
        <v>11.0</v>
      </c>
      <c r="D5" s="12">
        <f t="shared" si="1"/>
        <v>78.65</v>
      </c>
      <c r="J5" s="9" t="s">
        <v>13</v>
      </c>
      <c r="K5" s="7">
        <v>2.0</v>
      </c>
      <c r="L5" s="7" t="s">
        <v>6</v>
      </c>
      <c r="M5" s="12">
        <f>19.43*K5</f>
        <v>38.86</v>
      </c>
    </row>
    <row r="6">
      <c r="B6" s="9" t="s">
        <v>14</v>
      </c>
      <c r="C6" s="7">
        <v>5.0</v>
      </c>
      <c r="D6" s="12">
        <f t="shared" si="1"/>
        <v>35.75</v>
      </c>
      <c r="F6" s="6" t="s">
        <v>15</v>
      </c>
      <c r="G6" s="7">
        <v>2000.0</v>
      </c>
      <c r="J6" s="9" t="s">
        <v>16</v>
      </c>
      <c r="K6" s="7">
        <v>2.0</v>
      </c>
      <c r="L6" s="7" t="s">
        <v>118</v>
      </c>
      <c r="M6" s="12">
        <f>20*K6</f>
        <v>40</v>
      </c>
    </row>
    <row r="7">
      <c r="B7" s="9" t="s">
        <v>18</v>
      </c>
      <c r="C7" s="7">
        <v>6.0</v>
      </c>
      <c r="D7" s="12">
        <f t="shared" si="1"/>
        <v>42.9</v>
      </c>
      <c r="J7" s="9" t="s">
        <v>5</v>
      </c>
      <c r="K7" s="7" t="s">
        <v>51</v>
      </c>
      <c r="L7" s="7" t="s">
        <v>17</v>
      </c>
      <c r="M7" s="1"/>
    </row>
    <row r="8">
      <c r="B8" s="9" t="s">
        <v>19</v>
      </c>
      <c r="C8" s="7">
        <v>4.0</v>
      </c>
      <c r="D8" s="12">
        <f t="shared" si="1"/>
        <v>28.6</v>
      </c>
      <c r="F8" s="8" t="s">
        <v>20</v>
      </c>
      <c r="G8" s="4"/>
    </row>
    <row r="9">
      <c r="B9" s="9" t="s">
        <v>21</v>
      </c>
      <c r="C9" s="7">
        <v>12.0</v>
      </c>
      <c r="D9" s="12">
        <f t="shared" si="1"/>
        <v>85.8</v>
      </c>
      <c r="F9" s="9" t="s">
        <v>22</v>
      </c>
      <c r="G9" s="7">
        <v>5.0</v>
      </c>
    </row>
    <row r="10">
      <c r="B10" s="9" t="s">
        <v>23</v>
      </c>
      <c r="C10" s="7">
        <v>6.0</v>
      </c>
      <c r="D10" s="12">
        <f>6.69*C10</f>
        <v>40.14</v>
      </c>
      <c r="F10" s="9" t="s">
        <v>24</v>
      </c>
      <c r="G10" s="7">
        <v>16.0</v>
      </c>
    </row>
    <row r="11">
      <c r="B11" s="9" t="s">
        <v>25</v>
      </c>
      <c r="C11" s="7">
        <v>3.0</v>
      </c>
      <c r="D11" s="12">
        <f t="shared" ref="D11:D13" si="2">7.15*C11</f>
        <v>21.45</v>
      </c>
      <c r="F11" s="9" t="s">
        <v>26</v>
      </c>
      <c r="G11" s="7">
        <v>5.0</v>
      </c>
    </row>
    <row r="12">
      <c r="B12" s="9" t="s">
        <v>27</v>
      </c>
      <c r="C12" s="7">
        <v>0.0</v>
      </c>
      <c r="D12" s="12">
        <f t="shared" si="2"/>
        <v>0</v>
      </c>
      <c r="F12" s="9" t="s">
        <v>28</v>
      </c>
      <c r="G12" s="7">
        <v>1.0</v>
      </c>
    </row>
    <row r="13">
      <c r="B13" s="9" t="s">
        <v>29</v>
      </c>
      <c r="C13" s="7">
        <v>4.0</v>
      </c>
      <c r="D13" s="12">
        <f t="shared" si="2"/>
        <v>28.6</v>
      </c>
      <c r="J13" s="2" t="s">
        <v>52</v>
      </c>
      <c r="K13" s="3"/>
      <c r="L13" s="4"/>
    </row>
    <row r="14">
      <c r="B14" s="9" t="s">
        <v>30</v>
      </c>
      <c r="C14" s="7">
        <v>0.0</v>
      </c>
      <c r="D14" s="12">
        <f>6.96*C14</f>
        <v>0</v>
      </c>
      <c r="F14" s="8" t="s">
        <v>31</v>
      </c>
      <c r="G14" s="4"/>
      <c r="J14" s="13" t="s">
        <v>53</v>
      </c>
      <c r="K14" s="13">
        <v>4.5</v>
      </c>
      <c r="L14" s="14">
        <f>3.99*K14</f>
        <v>17.955</v>
      </c>
    </row>
    <row r="15">
      <c r="B15" s="9" t="s">
        <v>32</v>
      </c>
      <c r="C15" s="7">
        <v>4.0</v>
      </c>
      <c r="D15" s="12">
        <f>7.15*C15</f>
        <v>28.6</v>
      </c>
      <c r="F15" s="9" t="s">
        <v>33</v>
      </c>
      <c r="G15" s="7">
        <v>14.0</v>
      </c>
      <c r="J15" s="13" t="s">
        <v>54</v>
      </c>
      <c r="K15" s="13">
        <v>6.0</v>
      </c>
      <c r="L15" s="14">
        <f>9.99*K15</f>
        <v>59.94</v>
      </c>
    </row>
    <row r="16">
      <c r="B16" s="9" t="s">
        <v>34</v>
      </c>
      <c r="C16" s="7">
        <v>3.0</v>
      </c>
      <c r="D16" s="12">
        <f>7.02*C16</f>
        <v>21.06</v>
      </c>
      <c r="F16" s="9" t="s">
        <v>35</v>
      </c>
      <c r="G16" s="7" t="s">
        <v>36</v>
      </c>
      <c r="J16" s="13" t="s">
        <v>55</v>
      </c>
      <c r="K16" s="13">
        <v>4.0</v>
      </c>
      <c r="L16" s="14">
        <f>3.49*K16</f>
        <v>13.96</v>
      </c>
    </row>
    <row r="17">
      <c r="B17" s="9" t="s">
        <v>37</v>
      </c>
      <c r="C17" s="7">
        <v>3.0</v>
      </c>
      <c r="D17" s="12">
        <f t="shared" ref="D17:D27" si="3">7.15*C17</f>
        <v>21.45</v>
      </c>
    </row>
    <row r="18">
      <c r="B18" s="9" t="s">
        <v>38</v>
      </c>
      <c r="C18" s="7">
        <v>3.0</v>
      </c>
      <c r="D18" s="12">
        <f t="shared" si="3"/>
        <v>21.45</v>
      </c>
      <c r="F18" s="8" t="s">
        <v>39</v>
      </c>
      <c r="G18" s="3"/>
      <c r="H18" s="4"/>
    </row>
    <row r="19">
      <c r="B19" s="9" t="s">
        <v>40</v>
      </c>
      <c r="C19" s="7">
        <v>3.0</v>
      </c>
      <c r="D19" s="12">
        <f t="shared" si="3"/>
        <v>21.45</v>
      </c>
      <c r="F19" s="9" t="s">
        <v>41</v>
      </c>
      <c r="G19" s="7">
        <v>17.0</v>
      </c>
      <c r="H19" s="12">
        <f>3.31*G19</f>
        <v>56.27</v>
      </c>
    </row>
    <row r="20">
      <c r="B20" s="9" t="s">
        <v>16</v>
      </c>
      <c r="C20" s="7">
        <v>2.0</v>
      </c>
      <c r="D20" s="12">
        <f t="shared" si="3"/>
        <v>14.3</v>
      </c>
      <c r="F20" s="9" t="s">
        <v>42</v>
      </c>
      <c r="G20" s="7">
        <v>30.0</v>
      </c>
      <c r="H20" s="12">
        <f>3.16*G20</f>
        <v>94.8</v>
      </c>
    </row>
    <row r="21">
      <c r="B21" s="9" t="s">
        <v>43</v>
      </c>
      <c r="C21" s="7">
        <v>2.0</v>
      </c>
      <c r="D21" s="12">
        <f t="shared" si="3"/>
        <v>14.3</v>
      </c>
      <c r="H21" s="1"/>
    </row>
    <row r="22">
      <c r="B22" s="9" t="s">
        <v>44</v>
      </c>
      <c r="C22" s="7">
        <v>9.0</v>
      </c>
      <c r="D22" s="12">
        <f t="shared" si="3"/>
        <v>64.35</v>
      </c>
    </row>
    <row r="23">
      <c r="B23" s="9" t="s">
        <v>45</v>
      </c>
      <c r="C23" s="7">
        <v>1.0</v>
      </c>
      <c r="D23" s="12">
        <f t="shared" si="3"/>
        <v>7.15</v>
      </c>
    </row>
    <row r="24">
      <c r="B24" s="9" t="s">
        <v>46</v>
      </c>
      <c r="C24" s="7">
        <v>1.0</v>
      </c>
      <c r="D24" s="12">
        <f t="shared" si="3"/>
        <v>7.15</v>
      </c>
    </row>
    <row r="25">
      <c r="B25" s="9" t="s">
        <v>47</v>
      </c>
      <c r="C25" s="7">
        <v>1.0</v>
      </c>
      <c r="D25" s="12">
        <f t="shared" si="3"/>
        <v>7.15</v>
      </c>
    </row>
    <row r="26">
      <c r="B26" s="9" t="s">
        <v>48</v>
      </c>
      <c r="C26" s="7">
        <v>1.0</v>
      </c>
      <c r="D26" s="12">
        <f t="shared" si="3"/>
        <v>7.15</v>
      </c>
    </row>
    <row r="27">
      <c r="B27" s="9" t="s">
        <v>49</v>
      </c>
      <c r="C27" s="7">
        <v>3.0</v>
      </c>
      <c r="D27" s="12">
        <f t="shared" si="3"/>
        <v>21.45</v>
      </c>
    </row>
    <row r="28">
      <c r="C28" s="1"/>
      <c r="D28" s="1"/>
    </row>
    <row r="29">
      <c r="D29" s="1"/>
    </row>
    <row r="30">
      <c r="D30" s="1"/>
    </row>
    <row r="31">
      <c r="D31" s="1"/>
    </row>
    <row r="32">
      <c r="D32" s="1"/>
    </row>
    <row r="33">
      <c r="D33" s="1"/>
    </row>
    <row r="34">
      <c r="D34" s="1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</sheetData>
  <autoFilter ref="$B$2:$D$27">
    <sortState ref="B2:D27">
      <sortCondition descending="1" ref="C2:C27"/>
    </sortState>
  </autoFilter>
  <mergeCells count="6">
    <mergeCell ref="B2:D2"/>
    <mergeCell ref="J2:M2"/>
    <mergeCell ref="F8:G8"/>
    <mergeCell ref="J13:L13"/>
    <mergeCell ref="F14:G14"/>
    <mergeCell ref="F18:H1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5" max="5" width="15.25"/>
    <col customWidth="1" min="6" max="6" width="16.5"/>
    <col customWidth="1" min="10" max="10" width="18.63"/>
  </cols>
  <sheetData>
    <row r="1">
      <c r="A1" s="11">
        <v>8.0</v>
      </c>
      <c r="D1" s="1"/>
    </row>
    <row r="2">
      <c r="B2" s="2" t="s">
        <v>0</v>
      </c>
      <c r="C2" s="3"/>
      <c r="D2" s="4"/>
      <c r="E2" s="5"/>
      <c r="F2" s="6" t="s">
        <v>1</v>
      </c>
      <c r="G2" s="7">
        <v>31.0</v>
      </c>
      <c r="H2" s="12">
        <f>11.2*G2</f>
        <v>347.2</v>
      </c>
      <c r="J2" s="8" t="s">
        <v>2</v>
      </c>
      <c r="K2" s="3"/>
      <c r="L2" s="3"/>
      <c r="M2" s="4"/>
      <c r="O2" s="6" t="s">
        <v>3</v>
      </c>
    </row>
    <row r="3">
      <c r="B3" s="9" t="s">
        <v>4</v>
      </c>
      <c r="C3" s="7">
        <v>5.0</v>
      </c>
      <c r="D3" s="12">
        <f t="shared" ref="D3:D9" si="1">7.15*C3</f>
        <v>35.75</v>
      </c>
      <c r="J3" s="9" t="s">
        <v>5</v>
      </c>
      <c r="K3" s="7">
        <v>3.0</v>
      </c>
      <c r="L3" s="7" t="s">
        <v>6</v>
      </c>
      <c r="M3" s="12">
        <f>20.87*K3</f>
        <v>62.61</v>
      </c>
      <c r="O3" s="7" t="s">
        <v>50</v>
      </c>
    </row>
    <row r="4">
      <c r="B4" s="9" t="s">
        <v>8</v>
      </c>
      <c r="C4" s="7">
        <v>3.0</v>
      </c>
      <c r="D4" s="12">
        <f t="shared" si="1"/>
        <v>21.45</v>
      </c>
      <c r="E4" s="5"/>
      <c r="F4" s="6" t="s">
        <v>9</v>
      </c>
      <c r="G4" s="7">
        <v>5.0</v>
      </c>
      <c r="H4" s="12">
        <f>15*G4</f>
        <v>75</v>
      </c>
      <c r="J4" s="9" t="s">
        <v>10</v>
      </c>
      <c r="K4" s="7">
        <v>2.0</v>
      </c>
      <c r="L4" s="7" t="s">
        <v>6</v>
      </c>
      <c r="M4" s="12">
        <f>23.87*K4</f>
        <v>47.74</v>
      </c>
    </row>
    <row r="5">
      <c r="B5" s="9" t="s">
        <v>12</v>
      </c>
      <c r="C5" s="7">
        <v>10.0</v>
      </c>
      <c r="D5" s="12">
        <f t="shared" si="1"/>
        <v>71.5</v>
      </c>
      <c r="J5" s="9" t="s">
        <v>13</v>
      </c>
      <c r="K5" s="7">
        <v>2.0</v>
      </c>
      <c r="L5" s="7" t="s">
        <v>6</v>
      </c>
      <c r="M5" s="12">
        <f>19.43*K5</f>
        <v>38.86</v>
      </c>
    </row>
    <row r="6">
      <c r="B6" s="9" t="s">
        <v>14</v>
      </c>
      <c r="C6" s="7">
        <v>5.0</v>
      </c>
      <c r="D6" s="12">
        <f t="shared" si="1"/>
        <v>35.75</v>
      </c>
      <c r="F6" s="6" t="s">
        <v>15</v>
      </c>
      <c r="G6" s="7">
        <v>2000.0</v>
      </c>
      <c r="J6" s="9" t="s">
        <v>16</v>
      </c>
      <c r="K6" s="7">
        <v>2.0</v>
      </c>
      <c r="L6" s="7" t="s">
        <v>118</v>
      </c>
      <c r="M6" s="12">
        <f>20*K6</f>
        <v>40</v>
      </c>
    </row>
    <row r="7">
      <c r="B7" s="9" t="s">
        <v>18</v>
      </c>
      <c r="C7" s="7">
        <v>6.0</v>
      </c>
      <c r="D7" s="12">
        <f t="shared" si="1"/>
        <v>42.9</v>
      </c>
      <c r="J7" s="9" t="s">
        <v>5</v>
      </c>
      <c r="K7" s="7" t="s">
        <v>51</v>
      </c>
      <c r="L7" s="7" t="s">
        <v>17</v>
      </c>
      <c r="M7" s="1"/>
    </row>
    <row r="8">
      <c r="B8" s="9" t="s">
        <v>19</v>
      </c>
      <c r="C8" s="7">
        <v>3.0</v>
      </c>
      <c r="D8" s="12">
        <f t="shared" si="1"/>
        <v>21.45</v>
      </c>
      <c r="F8" s="8" t="s">
        <v>20</v>
      </c>
      <c r="G8" s="4"/>
    </row>
    <row r="9">
      <c r="B9" s="9" t="s">
        <v>21</v>
      </c>
      <c r="C9" s="7">
        <v>9.0</v>
      </c>
      <c r="D9" s="12">
        <f t="shared" si="1"/>
        <v>64.35</v>
      </c>
      <c r="F9" s="9" t="s">
        <v>22</v>
      </c>
      <c r="G9" s="7">
        <v>5.0</v>
      </c>
    </row>
    <row r="10">
      <c r="B10" s="9" t="s">
        <v>23</v>
      </c>
      <c r="C10" s="7">
        <v>5.0</v>
      </c>
      <c r="D10" s="12">
        <f>6.69*C10</f>
        <v>33.45</v>
      </c>
      <c r="F10" s="9" t="s">
        <v>24</v>
      </c>
      <c r="G10" s="7">
        <v>16.0</v>
      </c>
    </row>
    <row r="11">
      <c r="B11" s="9" t="s">
        <v>25</v>
      </c>
      <c r="C11" s="7">
        <v>2.0</v>
      </c>
      <c r="D11" s="12">
        <f t="shared" ref="D11:D13" si="2">7.15*C11</f>
        <v>14.3</v>
      </c>
      <c r="F11" s="9" t="s">
        <v>26</v>
      </c>
      <c r="G11" s="7">
        <v>5.0</v>
      </c>
    </row>
    <row r="12">
      <c r="B12" s="9" t="s">
        <v>27</v>
      </c>
      <c r="C12" s="7">
        <v>0.0</v>
      </c>
      <c r="D12" s="12">
        <f t="shared" si="2"/>
        <v>0</v>
      </c>
      <c r="F12" s="9" t="s">
        <v>28</v>
      </c>
      <c r="G12" s="7">
        <v>1.0</v>
      </c>
    </row>
    <row r="13">
      <c r="B13" s="9" t="s">
        <v>29</v>
      </c>
      <c r="C13" s="7">
        <v>4.0</v>
      </c>
      <c r="D13" s="12">
        <f t="shared" si="2"/>
        <v>28.6</v>
      </c>
      <c r="J13" s="2" t="s">
        <v>52</v>
      </c>
      <c r="K13" s="3"/>
      <c r="L13" s="4"/>
    </row>
    <row r="14">
      <c r="B14" s="9" t="s">
        <v>30</v>
      </c>
      <c r="C14" s="7">
        <v>4.0</v>
      </c>
      <c r="D14" s="12">
        <f>6.96*C14</f>
        <v>27.84</v>
      </c>
      <c r="F14" s="8" t="s">
        <v>31</v>
      </c>
      <c r="G14" s="4"/>
      <c r="J14" s="13" t="s">
        <v>53</v>
      </c>
      <c r="K14" s="13">
        <v>4.5</v>
      </c>
      <c r="L14" s="14">
        <f>3.99*K14</f>
        <v>17.955</v>
      </c>
    </row>
    <row r="15">
      <c r="B15" s="9" t="s">
        <v>32</v>
      </c>
      <c r="C15" s="7">
        <v>4.0</v>
      </c>
      <c r="D15" s="12">
        <f>7.15*C15</f>
        <v>28.6</v>
      </c>
      <c r="F15" s="9" t="s">
        <v>33</v>
      </c>
      <c r="G15" s="7">
        <v>14.0</v>
      </c>
      <c r="J15" s="13" t="s">
        <v>54</v>
      </c>
      <c r="K15" s="13">
        <v>6.0</v>
      </c>
      <c r="L15" s="14">
        <f>9.99*K15</f>
        <v>59.94</v>
      </c>
    </row>
    <row r="16">
      <c r="B16" s="9" t="s">
        <v>34</v>
      </c>
      <c r="C16" s="7">
        <v>3.0</v>
      </c>
      <c r="D16" s="12">
        <f>7.02*C16</f>
        <v>21.06</v>
      </c>
      <c r="F16" s="9" t="s">
        <v>35</v>
      </c>
      <c r="G16" s="7" t="s">
        <v>36</v>
      </c>
      <c r="J16" s="13" t="s">
        <v>55</v>
      </c>
      <c r="K16" s="13">
        <v>4.0</v>
      </c>
      <c r="L16" s="14">
        <f>3.49*K16</f>
        <v>13.96</v>
      </c>
    </row>
    <row r="17">
      <c r="B17" s="9" t="s">
        <v>37</v>
      </c>
      <c r="C17" s="7">
        <v>3.0</v>
      </c>
      <c r="D17" s="12">
        <f t="shared" ref="D17:D27" si="3">7.15*C17</f>
        <v>21.45</v>
      </c>
    </row>
    <row r="18">
      <c r="B18" s="9" t="s">
        <v>38</v>
      </c>
      <c r="C18" s="7">
        <v>3.0</v>
      </c>
      <c r="D18" s="12">
        <f t="shared" si="3"/>
        <v>21.45</v>
      </c>
      <c r="F18" s="8" t="s">
        <v>39</v>
      </c>
      <c r="G18" s="3"/>
      <c r="H18" s="4"/>
    </row>
    <row r="19">
      <c r="B19" s="9" t="s">
        <v>40</v>
      </c>
      <c r="C19" s="7">
        <v>3.0</v>
      </c>
      <c r="D19" s="12">
        <f t="shared" si="3"/>
        <v>21.45</v>
      </c>
      <c r="F19" s="9" t="s">
        <v>41</v>
      </c>
      <c r="G19" s="7">
        <v>23.0</v>
      </c>
      <c r="H19" s="12">
        <f>3.31*G19</f>
        <v>76.13</v>
      </c>
    </row>
    <row r="20">
      <c r="B20" s="9" t="s">
        <v>16</v>
      </c>
      <c r="C20" s="7">
        <v>2.0</v>
      </c>
      <c r="D20" s="12">
        <f t="shared" si="3"/>
        <v>14.3</v>
      </c>
      <c r="F20" s="9" t="s">
        <v>42</v>
      </c>
      <c r="G20" s="7">
        <v>19.0</v>
      </c>
      <c r="H20" s="12">
        <f>3.16*G20</f>
        <v>60.04</v>
      </c>
    </row>
    <row r="21">
      <c r="B21" s="9" t="s">
        <v>43</v>
      </c>
      <c r="C21" s="7">
        <v>2.0</v>
      </c>
      <c r="D21" s="12">
        <f t="shared" si="3"/>
        <v>14.3</v>
      </c>
      <c r="H21" s="1"/>
    </row>
    <row r="22">
      <c r="B22" s="9" t="s">
        <v>44</v>
      </c>
      <c r="C22" s="7">
        <v>8.0</v>
      </c>
      <c r="D22" s="12">
        <f t="shared" si="3"/>
        <v>57.2</v>
      </c>
    </row>
    <row r="23">
      <c r="B23" s="9" t="s">
        <v>45</v>
      </c>
      <c r="C23" s="7">
        <v>1.0</v>
      </c>
      <c r="D23" s="12">
        <f t="shared" si="3"/>
        <v>7.15</v>
      </c>
    </row>
    <row r="24">
      <c r="B24" s="9" t="s">
        <v>46</v>
      </c>
      <c r="C24" s="7">
        <v>1.0</v>
      </c>
      <c r="D24" s="12">
        <f t="shared" si="3"/>
        <v>7.15</v>
      </c>
    </row>
    <row r="25">
      <c r="B25" s="9" t="s">
        <v>47</v>
      </c>
      <c r="C25" s="7">
        <v>1.0</v>
      </c>
      <c r="D25" s="12">
        <f t="shared" si="3"/>
        <v>7.15</v>
      </c>
    </row>
    <row r="26">
      <c r="B26" s="9" t="s">
        <v>48</v>
      </c>
      <c r="C26" s="7">
        <v>1.0</v>
      </c>
      <c r="D26" s="12">
        <f t="shared" si="3"/>
        <v>7.15</v>
      </c>
    </row>
    <row r="27">
      <c r="B27" s="9" t="s">
        <v>49</v>
      </c>
      <c r="C27" s="7">
        <v>3.0</v>
      </c>
      <c r="D27" s="12">
        <f t="shared" si="3"/>
        <v>21.45</v>
      </c>
    </row>
    <row r="28">
      <c r="C28" s="1"/>
      <c r="D28" s="1"/>
    </row>
    <row r="29">
      <c r="D29" s="1"/>
    </row>
    <row r="30">
      <c r="D30" s="1"/>
    </row>
    <row r="31">
      <c r="D31" s="1"/>
    </row>
    <row r="32">
      <c r="D32" s="1"/>
    </row>
    <row r="33">
      <c r="D33" s="1"/>
    </row>
    <row r="34">
      <c r="D34" s="1"/>
    </row>
    <row r="35">
      <c r="D35" s="1"/>
    </row>
    <row r="36">
      <c r="D36" s="1"/>
    </row>
    <row r="37">
      <c r="D37" s="1"/>
    </row>
    <row r="38">
      <c r="D38" s="1"/>
    </row>
    <row r="39">
      <c r="D39" s="1"/>
    </row>
    <row r="40">
      <c r="D40" s="1"/>
    </row>
    <row r="41">
      <c r="D41" s="1"/>
    </row>
    <row r="42">
      <c r="D42" s="1"/>
    </row>
    <row r="43">
      <c r="D43" s="1"/>
    </row>
    <row r="44">
      <c r="D44" s="1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</sheetData>
  <autoFilter ref="$B$2:$D$27">
    <sortState ref="B2:D27">
      <sortCondition descending="1" ref="C2:C27"/>
    </sortState>
  </autoFilter>
  <mergeCells count="6">
    <mergeCell ref="B2:D2"/>
    <mergeCell ref="J2:M2"/>
    <mergeCell ref="F8:G8"/>
    <mergeCell ref="J13:L13"/>
    <mergeCell ref="F14:G14"/>
    <mergeCell ref="F18:H18"/>
  </mergeCells>
  <drawing r:id="rId1"/>
</worksheet>
</file>