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iv\CORFiles\Projects\Biochar\EPA\Greenhouse 4 Crop Study\Final Files for Science Hub\"/>
    </mc:Choice>
  </mc:AlternateContent>
  <xr:revisionPtr revIDLastSave="0" documentId="13_ncr:1_{02909986-CDEA-42EB-8D35-0F88B4B828FD}" xr6:coauthVersionLast="41" xr6:coauthVersionMax="41" xr10:uidLastSave="{00000000-0000-0000-0000-000000000000}"/>
  <bookViews>
    <workbookView xWindow="780" yWindow="780" windowWidth="21600" windowHeight="11385" activeTab="1" xr2:uid="{44F1280E-D22E-480E-BBBC-05E6AFA5106C}"/>
  </bookViews>
  <sheets>
    <sheet name="Da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0" i="1"/>
  <c r="H23" i="1" l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F23" i="1"/>
  <c r="F22" i="1"/>
  <c r="F21" i="1"/>
  <c r="F20" i="1"/>
  <c r="F19" i="1"/>
  <c r="F18" i="1"/>
  <c r="F17" i="1"/>
  <c r="F16" i="1"/>
  <c r="F15" i="1"/>
  <c r="F11" i="1"/>
  <c r="F10" i="1"/>
  <c r="F9" i="1"/>
  <c r="F8" i="1"/>
  <c r="F7" i="1"/>
  <c r="F6" i="1"/>
  <c r="F5" i="1"/>
  <c r="F4" i="1"/>
  <c r="D23" i="1"/>
  <c r="D22" i="1"/>
  <c r="D21" i="1"/>
  <c r="D20" i="1"/>
  <c r="D19" i="1"/>
  <c r="D18" i="1"/>
  <c r="J18" i="1" s="1"/>
  <c r="K18" i="1" s="1"/>
  <c r="D17" i="1"/>
  <c r="D16" i="1"/>
  <c r="D15" i="1"/>
  <c r="D11" i="1"/>
  <c r="D10" i="1"/>
  <c r="D9" i="1"/>
  <c r="D8" i="1"/>
  <c r="D7" i="1"/>
  <c r="I7" i="1" s="1"/>
  <c r="D6" i="1"/>
  <c r="D5" i="1"/>
  <c r="D4" i="1"/>
  <c r="H3" i="1"/>
  <c r="L23" i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M4" i="1" s="1"/>
  <c r="N4" i="1" s="1"/>
  <c r="L3" i="1"/>
  <c r="F3" i="1"/>
  <c r="D3" i="1"/>
  <c r="J3" i="1" s="1"/>
  <c r="K3" i="1" s="1"/>
  <c r="N7" i="1"/>
  <c r="M11" i="1"/>
  <c r="M10" i="1"/>
  <c r="N10" i="1" s="1"/>
  <c r="O10" i="1" s="1"/>
  <c r="M9" i="1"/>
  <c r="N9" i="1" s="1"/>
  <c r="M8" i="1"/>
  <c r="N8" i="1" s="1"/>
  <c r="M7" i="1"/>
  <c r="M6" i="1"/>
  <c r="N6" i="1" s="1"/>
  <c r="O6" i="1" s="1"/>
  <c r="M5" i="1"/>
  <c r="N5" i="1" s="1"/>
  <c r="J10" i="1" l="1"/>
  <c r="K10" i="1" s="1"/>
  <c r="I3" i="1"/>
  <c r="I5" i="1"/>
  <c r="I9" i="1"/>
  <c r="J11" i="1"/>
  <c r="K11" i="1" s="1"/>
  <c r="J6" i="1"/>
  <c r="K6" i="1" s="1"/>
  <c r="I17" i="1"/>
  <c r="I21" i="1"/>
  <c r="J4" i="1"/>
  <c r="K4" i="1" s="1"/>
  <c r="J19" i="1"/>
  <c r="K19" i="1" s="1"/>
  <c r="J21" i="1"/>
  <c r="K21" i="1" s="1"/>
  <c r="J5" i="1"/>
  <c r="K5" i="1" s="1"/>
  <c r="J7" i="1"/>
  <c r="K7" i="1" s="1"/>
  <c r="J15" i="1"/>
  <c r="K15" i="1" s="1"/>
  <c r="J17" i="1"/>
  <c r="K17" i="1" s="1"/>
  <c r="I22" i="1"/>
  <c r="I10" i="1"/>
  <c r="J16" i="1"/>
  <c r="K16" i="1" s="1"/>
  <c r="I18" i="1"/>
  <c r="J9" i="1"/>
  <c r="K9" i="1" s="1"/>
  <c r="I6" i="1"/>
  <c r="J8" i="1"/>
  <c r="K8" i="1" s="1"/>
  <c r="J23" i="1"/>
  <c r="K23" i="1" s="1"/>
  <c r="I16" i="1"/>
  <c r="I19" i="1"/>
  <c r="I23" i="1"/>
  <c r="I20" i="1"/>
  <c r="I15" i="1"/>
  <c r="I4" i="1"/>
  <c r="I8" i="1"/>
  <c r="I11" i="1"/>
  <c r="N11" i="1"/>
  <c r="O11" i="1" s="1"/>
  <c r="O5" i="1"/>
  <c r="O9" i="1"/>
  <c r="O7" i="1"/>
  <c r="O4" i="1"/>
  <c r="O8" i="1"/>
  <c r="M3" i="1"/>
  <c r="N3" i="1" s="1"/>
  <c r="O3" i="1" s="1"/>
</calcChain>
</file>

<file path=xl/sharedStrings.xml><?xml version="1.0" encoding="utf-8"?>
<sst xmlns="http://schemas.openxmlformats.org/spreadsheetml/2006/main" count="53" uniqueCount="24">
  <si>
    <t>Coxville</t>
  </si>
  <si>
    <t>Norfolk</t>
  </si>
  <si>
    <t>P</t>
  </si>
  <si>
    <t>K</t>
  </si>
  <si>
    <t>Ca</t>
  </si>
  <si>
    <t>Mg</t>
  </si>
  <si>
    <t>Zn</t>
  </si>
  <si>
    <t>Cu</t>
  </si>
  <si>
    <t>Mn</t>
  </si>
  <si>
    <t>B</t>
  </si>
  <si>
    <t>Na</t>
  </si>
  <si>
    <t>avg</t>
  </si>
  <si>
    <t>lg/ac</t>
  </si>
  <si>
    <t>kg/ha</t>
  </si>
  <si>
    <t xml:space="preserve"> kg/ha 2000000  see 10/21/18 email</t>
  </si>
  <si>
    <t>kg/kg</t>
  </si>
  <si>
    <t>mg/kg</t>
  </si>
  <si>
    <t>avereage</t>
  </si>
  <si>
    <t>stdev</t>
  </si>
  <si>
    <t>Soil Chemistry Data Jeff Novak 11/21/18</t>
  </si>
  <si>
    <t>SE</t>
  </si>
  <si>
    <t>Data received from Jeff Novak.  USDA on 11/21/18</t>
  </si>
  <si>
    <t xml:space="preserve">The analysis was run by  Clemson University (2019) and used the Mehlich 1 extraction procedure followed by ICP analysis.  </t>
  </si>
  <si>
    <t>Ref:Clemson University.  2019.  Clemson Regulatory Services.  Agricultural Service Laboratory.  https://www.clemson.edu/public/regulatory/ag-srvc-lab/soil-testing/soil-lab-methods/sample-extraction.html. Downloaded 29 October,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</si>
</sst>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8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337-0DEC-427F-BF23-B0999CCC8B30}">
  <sheetPr>
    <pageSetUpPr fitToPage="1"/>
  </sheetPr>
  <dimension ref="A1:O24"/>
  <sheetViews>
    <sheetView workbookViewId="0">
      <selection activeCell="P19" sqref="P19"/>
    </sheetView>
  </sheetViews>
  <sheetFormatPr defaultRowHeight="15" x14ac:dyDescent="0.25"/>
  <cols>
    <col min="9" max="11" width="9.140625" style="4"/>
    <col min="14" max="14" width="12" bestFit="1" customWidth="1"/>
    <col min="16" max="16" width="15.28515625" customWidth="1"/>
  </cols>
  <sheetData>
    <row r="1" spans="1:15" x14ac:dyDescent="0.25">
      <c r="A1" t="s">
        <v>19</v>
      </c>
      <c r="L1" t="s">
        <v>12</v>
      </c>
      <c r="M1" t="s">
        <v>13</v>
      </c>
      <c r="N1" s="3" t="s">
        <v>14</v>
      </c>
    </row>
    <row r="2" spans="1:15" x14ac:dyDescent="0.25">
      <c r="C2" t="s">
        <v>12</v>
      </c>
      <c r="D2" t="s">
        <v>16</v>
      </c>
      <c r="E2" t="s">
        <v>12</v>
      </c>
      <c r="G2" t="s">
        <v>12</v>
      </c>
      <c r="I2" s="4" t="s">
        <v>17</v>
      </c>
      <c r="J2" s="4" t="s">
        <v>18</v>
      </c>
      <c r="K2" s="4" t="s">
        <v>20</v>
      </c>
      <c r="L2" t="s">
        <v>11</v>
      </c>
      <c r="N2" t="s">
        <v>15</v>
      </c>
      <c r="O2" t="s">
        <v>16</v>
      </c>
    </row>
    <row r="3" spans="1:15" x14ac:dyDescent="0.25">
      <c r="A3" t="s">
        <v>0</v>
      </c>
      <c r="B3" t="s">
        <v>2</v>
      </c>
      <c r="C3">
        <v>73</v>
      </c>
      <c r="D3">
        <f>C3*1.12085/2000000*1000000</f>
        <v>40.911024999999995</v>
      </c>
      <c r="E3">
        <v>79</v>
      </c>
      <c r="F3">
        <f>E3*1.12085/2000000*1000000</f>
        <v>44.273574999999994</v>
      </c>
      <c r="G3">
        <v>81</v>
      </c>
      <c r="H3">
        <f>G3*1.12085/2000000*1000000</f>
        <v>45.394424999999998</v>
      </c>
      <c r="I3" s="4">
        <f>AVERAGE(D3,F3,H3)</f>
        <v>43.526341666666667</v>
      </c>
      <c r="J3" s="4">
        <f>STDEV(D3,F3,H3)</f>
        <v>2.333235335501616</v>
      </c>
      <c r="K3" s="4">
        <f>J3/SQRT(3)</f>
        <v>1.3470940490346048</v>
      </c>
      <c r="L3">
        <f>AVERAGE(C3,E3,G3)</f>
        <v>77.666666666666671</v>
      </c>
      <c r="M3">
        <f>L3*1.12085</f>
        <v>87.052683333333334</v>
      </c>
      <c r="N3">
        <f>M3/2000000</f>
        <v>4.3526341666666669E-5</v>
      </c>
      <c r="O3">
        <f>N3*1000000</f>
        <v>43.526341666666667</v>
      </c>
    </row>
    <row r="4" spans="1:15" x14ac:dyDescent="0.25">
      <c r="A4" t="s">
        <v>0</v>
      </c>
      <c r="B4" t="s">
        <v>3</v>
      </c>
      <c r="C4">
        <v>73</v>
      </c>
      <c r="D4">
        <f t="shared" ref="D4:D11" si="0">C4*1.12085/2000000*1000000</f>
        <v>40.911024999999995</v>
      </c>
      <c r="E4">
        <v>73</v>
      </c>
      <c r="F4">
        <f t="shared" ref="F4:F11" si="1">E4*1.12085/2000000*1000000</f>
        <v>40.911024999999995</v>
      </c>
      <c r="G4">
        <v>70</v>
      </c>
      <c r="H4">
        <f t="shared" ref="H4:H11" si="2">G4*1.12085/2000000*1000000</f>
        <v>39.229749999999996</v>
      </c>
      <c r="I4" s="4">
        <f t="shared" ref="I4:I11" si="3">AVERAGE(D4,F4,H4)</f>
        <v>40.350599999999993</v>
      </c>
      <c r="J4" s="4">
        <f t="shared" ref="J4:J11" si="4">STDEV(D4,F4,H4)</f>
        <v>0.97068457383178763</v>
      </c>
      <c r="K4" s="4">
        <f t="shared" ref="K4:K11" si="5">J4/SQRT(3)</f>
        <v>0.56042499999999984</v>
      </c>
      <c r="L4">
        <f t="shared" ref="L4:L11" si="6">AVERAGE(C4,E4,G4)</f>
        <v>72</v>
      </c>
      <c r="M4">
        <f t="shared" ref="M4:M11" si="7">L4*1.12085</f>
        <v>80.7012</v>
      </c>
      <c r="N4">
        <f t="shared" ref="N4:N11" si="8">M4/2000000</f>
        <v>4.03506E-5</v>
      </c>
      <c r="O4">
        <f t="shared" ref="O4:O11" si="9">N4*1000000</f>
        <v>40.3506</v>
      </c>
    </row>
    <row r="5" spans="1:15" x14ac:dyDescent="0.25">
      <c r="A5" t="s">
        <v>0</v>
      </c>
      <c r="B5" t="s">
        <v>4</v>
      </c>
      <c r="C5">
        <v>577</v>
      </c>
      <c r="D5">
        <f t="shared" si="0"/>
        <v>323.36522499999995</v>
      </c>
      <c r="E5">
        <v>576</v>
      </c>
      <c r="F5">
        <f t="shared" si="1"/>
        <v>322.8048</v>
      </c>
      <c r="G5">
        <v>565</v>
      </c>
      <c r="H5">
        <f t="shared" si="2"/>
        <v>316.64012499999995</v>
      </c>
      <c r="I5" s="4">
        <f t="shared" si="3"/>
        <v>320.9367166666666</v>
      </c>
      <c r="J5" s="4">
        <f t="shared" si="4"/>
        <v>3.7314935357988244</v>
      </c>
      <c r="K5" s="4">
        <f t="shared" si="5"/>
        <v>2.1543787973727997</v>
      </c>
      <c r="L5">
        <f t="shared" si="6"/>
        <v>572.66666666666663</v>
      </c>
      <c r="M5">
        <f t="shared" si="7"/>
        <v>641.8734333333332</v>
      </c>
      <c r="N5">
        <f t="shared" si="8"/>
        <v>3.2093671666666662E-4</v>
      </c>
      <c r="O5">
        <f t="shared" si="9"/>
        <v>320.9367166666666</v>
      </c>
    </row>
    <row r="6" spans="1:15" x14ac:dyDescent="0.25">
      <c r="A6" t="s">
        <v>0</v>
      </c>
      <c r="B6" t="s">
        <v>5</v>
      </c>
      <c r="C6">
        <v>95</v>
      </c>
      <c r="D6">
        <f t="shared" si="0"/>
        <v>53.240374999999993</v>
      </c>
      <c r="E6">
        <v>97</v>
      </c>
      <c r="F6">
        <f t="shared" si="1"/>
        <v>54.361224999999997</v>
      </c>
      <c r="G6">
        <v>94</v>
      </c>
      <c r="H6">
        <f t="shared" si="2"/>
        <v>52.679949999999998</v>
      </c>
      <c r="I6" s="4">
        <f t="shared" si="3"/>
        <v>53.427183333333325</v>
      </c>
      <c r="J6" s="4">
        <f t="shared" si="4"/>
        <v>0.85606332794854245</v>
      </c>
      <c r="K6" s="5">
        <f t="shared" si="5"/>
        <v>0.49424839283445787</v>
      </c>
      <c r="L6">
        <f t="shared" si="6"/>
        <v>95.333333333333329</v>
      </c>
      <c r="M6">
        <f t="shared" si="7"/>
        <v>106.85436666666665</v>
      </c>
      <c r="N6">
        <f t="shared" si="8"/>
        <v>5.3427183333333326E-5</v>
      </c>
      <c r="O6">
        <f t="shared" si="9"/>
        <v>53.427183333333325</v>
      </c>
    </row>
    <row r="7" spans="1:15" x14ac:dyDescent="0.25">
      <c r="A7" t="s">
        <v>0</v>
      </c>
      <c r="B7" t="s">
        <v>6</v>
      </c>
      <c r="C7">
        <v>5.9</v>
      </c>
      <c r="D7">
        <f t="shared" si="0"/>
        <v>3.3065074999999999</v>
      </c>
      <c r="E7">
        <v>5.3</v>
      </c>
      <c r="F7">
        <f t="shared" si="1"/>
        <v>2.9702524999999995</v>
      </c>
      <c r="G7">
        <v>5.0999999999999996</v>
      </c>
      <c r="H7">
        <f t="shared" si="2"/>
        <v>2.8581674999999995</v>
      </c>
      <c r="I7" s="5">
        <f t="shared" si="3"/>
        <v>3.0449758333333334</v>
      </c>
      <c r="J7" s="5">
        <f t="shared" si="4"/>
        <v>0.23332353355016172</v>
      </c>
      <c r="K7" s="5">
        <f t="shared" si="5"/>
        <v>0.13470940490346056</v>
      </c>
      <c r="L7">
        <f t="shared" si="6"/>
        <v>5.4333333333333327</v>
      </c>
      <c r="M7">
        <f t="shared" si="7"/>
        <v>6.0899516666666651</v>
      </c>
      <c r="N7">
        <f t="shared" si="8"/>
        <v>3.0449758333333324E-6</v>
      </c>
      <c r="O7">
        <f t="shared" si="9"/>
        <v>3.0449758333333325</v>
      </c>
    </row>
    <row r="8" spans="1:15" x14ac:dyDescent="0.25">
      <c r="A8" t="s">
        <v>0</v>
      </c>
      <c r="B8" t="s">
        <v>7</v>
      </c>
      <c r="C8">
        <v>1.4</v>
      </c>
      <c r="D8">
        <f t="shared" si="0"/>
        <v>0.78459499999999993</v>
      </c>
      <c r="E8">
        <v>1.5</v>
      </c>
      <c r="F8">
        <f t="shared" si="1"/>
        <v>0.84063749999999993</v>
      </c>
      <c r="G8">
        <v>1.3</v>
      </c>
      <c r="H8">
        <f t="shared" si="2"/>
        <v>0.72855249999999994</v>
      </c>
      <c r="I8" s="5">
        <f t="shared" si="3"/>
        <v>0.78459499999999993</v>
      </c>
      <c r="J8" s="5">
        <f t="shared" si="4"/>
        <v>5.6042499999999995E-2</v>
      </c>
      <c r="K8" s="6">
        <f t="shared" si="5"/>
        <v>3.2356152461059599E-2</v>
      </c>
      <c r="L8">
        <f t="shared" si="6"/>
        <v>1.4000000000000001</v>
      </c>
      <c r="M8">
        <f t="shared" si="7"/>
        <v>1.5691900000000001</v>
      </c>
      <c r="N8">
        <f t="shared" si="8"/>
        <v>7.8459500000000005E-7</v>
      </c>
      <c r="O8">
        <f t="shared" si="9"/>
        <v>0.78459500000000004</v>
      </c>
    </row>
    <row r="9" spans="1:15" x14ac:dyDescent="0.25">
      <c r="A9" t="s">
        <v>0</v>
      </c>
      <c r="B9" t="s">
        <v>8</v>
      </c>
      <c r="C9">
        <v>19</v>
      </c>
      <c r="D9">
        <f t="shared" si="0"/>
        <v>10.648074999999999</v>
      </c>
      <c r="E9">
        <v>19</v>
      </c>
      <c r="F9">
        <f t="shared" si="1"/>
        <v>10.648074999999999</v>
      </c>
      <c r="G9">
        <v>17</v>
      </c>
      <c r="H9">
        <f t="shared" si="2"/>
        <v>9.5272249999999996</v>
      </c>
      <c r="I9" s="4">
        <f t="shared" si="3"/>
        <v>10.274458333333333</v>
      </c>
      <c r="J9" s="4">
        <f t="shared" si="4"/>
        <v>0.64712304922119146</v>
      </c>
      <c r="K9" s="5">
        <f t="shared" si="5"/>
        <v>0.37361666666666637</v>
      </c>
      <c r="L9">
        <f t="shared" si="6"/>
        <v>18.333333333333332</v>
      </c>
      <c r="M9">
        <f t="shared" si="7"/>
        <v>20.548916666666663</v>
      </c>
      <c r="N9">
        <f t="shared" si="8"/>
        <v>1.0274458333333331E-5</v>
      </c>
      <c r="O9">
        <f t="shared" si="9"/>
        <v>10.274458333333332</v>
      </c>
    </row>
    <row r="10" spans="1:15" x14ac:dyDescent="0.25">
      <c r="A10" t="s">
        <v>0</v>
      </c>
      <c r="B10" t="s">
        <v>9</v>
      </c>
      <c r="C10">
        <v>0.3</v>
      </c>
      <c r="D10">
        <f t="shared" si="0"/>
        <v>0.16812749999999999</v>
      </c>
      <c r="E10">
        <v>0.3</v>
      </c>
      <c r="F10">
        <f t="shared" si="1"/>
        <v>0.16812749999999999</v>
      </c>
      <c r="G10">
        <v>0.3</v>
      </c>
      <c r="H10">
        <f t="shared" si="2"/>
        <v>0.16812749999999999</v>
      </c>
      <c r="I10" s="5">
        <f t="shared" si="3"/>
        <v>0.16812749999999999</v>
      </c>
      <c r="J10" s="4">
        <f t="shared" si="4"/>
        <v>0</v>
      </c>
      <c r="K10" s="4">
        <f t="shared" si="5"/>
        <v>0</v>
      </c>
      <c r="L10">
        <f t="shared" si="6"/>
        <v>0.3</v>
      </c>
      <c r="M10">
        <f t="shared" si="7"/>
        <v>0.33625499999999997</v>
      </c>
      <c r="N10">
        <f t="shared" si="8"/>
        <v>1.6812749999999999E-7</v>
      </c>
      <c r="O10">
        <f t="shared" si="9"/>
        <v>0.16812749999999999</v>
      </c>
    </row>
    <row r="11" spans="1:15" x14ac:dyDescent="0.25">
      <c r="A11" t="s">
        <v>0</v>
      </c>
      <c r="B11" t="s">
        <v>10</v>
      </c>
      <c r="C11">
        <v>14</v>
      </c>
      <c r="D11">
        <f t="shared" si="0"/>
        <v>7.8459499999999993</v>
      </c>
      <c r="E11">
        <v>16</v>
      </c>
      <c r="F11">
        <f t="shared" si="1"/>
        <v>8.9667999999999992</v>
      </c>
      <c r="G11">
        <v>14</v>
      </c>
      <c r="H11">
        <f t="shared" si="2"/>
        <v>7.8459499999999993</v>
      </c>
      <c r="I11" s="4">
        <f t="shared" si="3"/>
        <v>8.2195666666666654</v>
      </c>
      <c r="J11" s="4">
        <f t="shared" si="4"/>
        <v>0.64712304922119201</v>
      </c>
      <c r="K11" s="5">
        <f t="shared" si="5"/>
        <v>0.37361666666666665</v>
      </c>
      <c r="L11">
        <f t="shared" si="6"/>
        <v>14.666666666666666</v>
      </c>
      <c r="M11">
        <f t="shared" si="7"/>
        <v>16.439133333333331</v>
      </c>
      <c r="N11">
        <f t="shared" si="8"/>
        <v>8.2195666666666649E-6</v>
      </c>
      <c r="O11">
        <f t="shared" si="9"/>
        <v>8.2195666666666654</v>
      </c>
    </row>
    <row r="12" spans="1:15" x14ac:dyDescent="0.25">
      <c r="O12" s="1"/>
    </row>
    <row r="13" spans="1:15" x14ac:dyDescent="0.25">
      <c r="O13" s="1"/>
    </row>
    <row r="14" spans="1:15" x14ac:dyDescent="0.25">
      <c r="O14" s="2"/>
    </row>
    <row r="15" spans="1:15" x14ac:dyDescent="0.25">
      <c r="A15" t="s">
        <v>1</v>
      </c>
      <c r="B15" t="s">
        <v>2</v>
      </c>
      <c r="C15">
        <v>29</v>
      </c>
      <c r="D15">
        <f t="shared" ref="D15:D23" si="10">C15*1.12085/2000000*1000000</f>
        <v>16.252324999999999</v>
      </c>
      <c r="E15">
        <v>30</v>
      </c>
      <c r="F15">
        <f t="shared" ref="F15:F23" si="11">E15*1.12085/2000000*1000000</f>
        <v>16.812749999999998</v>
      </c>
      <c r="G15">
        <v>30</v>
      </c>
      <c r="H15">
        <f t="shared" ref="H15:H23" si="12">G15*1.12085/2000000*1000000</f>
        <v>16.812749999999998</v>
      </c>
      <c r="I15" s="4">
        <f t="shared" ref="I15:I23" si="13">AVERAGE(D15,F15,H15)</f>
        <v>16.625941666666662</v>
      </c>
      <c r="J15" s="4">
        <f t="shared" ref="J15:J23" si="14">STDEV(D15,F15,H15)</f>
        <v>0.32356152461059523</v>
      </c>
      <c r="K15" s="5">
        <f t="shared" ref="K15:K23" si="15">J15/SQRT(3)</f>
        <v>0.18680833333333288</v>
      </c>
      <c r="L15">
        <f t="shared" ref="L15:L23" si="16">AVERAGE(C15,E15,G15)</f>
        <v>29.666666666666668</v>
      </c>
      <c r="O15" s="1"/>
    </row>
    <row r="16" spans="1:15" x14ac:dyDescent="0.25">
      <c r="A16" t="s">
        <v>1</v>
      </c>
      <c r="B16" t="s">
        <v>3</v>
      </c>
      <c r="C16">
        <v>88</v>
      </c>
      <c r="D16">
        <f t="shared" si="10"/>
        <v>49.317399999999992</v>
      </c>
      <c r="E16">
        <v>96</v>
      </c>
      <c r="F16">
        <f t="shared" si="11"/>
        <v>53.800799999999995</v>
      </c>
      <c r="G16">
        <v>98</v>
      </c>
      <c r="H16">
        <f t="shared" si="12"/>
        <v>54.921649999999993</v>
      </c>
      <c r="I16" s="4">
        <f t="shared" si="13"/>
        <v>52.679949999999991</v>
      </c>
      <c r="J16" s="4">
        <f t="shared" si="14"/>
        <v>2.9654903570067472</v>
      </c>
      <c r="K16" s="4">
        <f t="shared" si="15"/>
        <v>1.7121266558970851</v>
      </c>
      <c r="L16">
        <f t="shared" si="16"/>
        <v>94</v>
      </c>
      <c r="O16" s="1"/>
    </row>
    <row r="17" spans="1:15" x14ac:dyDescent="0.25">
      <c r="A17" t="s">
        <v>1</v>
      </c>
      <c r="B17" t="s">
        <v>4</v>
      </c>
      <c r="C17">
        <v>454</v>
      </c>
      <c r="D17">
        <f t="shared" si="10"/>
        <v>254.43294999999998</v>
      </c>
      <c r="E17">
        <v>457</v>
      </c>
      <c r="F17">
        <f t="shared" si="11"/>
        <v>256.11422499999998</v>
      </c>
      <c r="G17">
        <v>467</v>
      </c>
      <c r="H17">
        <f t="shared" si="12"/>
        <v>261.71847499999996</v>
      </c>
      <c r="I17" s="4">
        <f t="shared" si="13"/>
        <v>257.42188333333326</v>
      </c>
      <c r="J17" s="4">
        <f t="shared" si="14"/>
        <v>3.8147341151066141</v>
      </c>
      <c r="K17" s="4">
        <f t="shared" si="15"/>
        <v>2.2024377682436524</v>
      </c>
      <c r="L17">
        <f t="shared" si="16"/>
        <v>459.33333333333331</v>
      </c>
      <c r="O17" s="1"/>
    </row>
    <row r="18" spans="1:15" x14ac:dyDescent="0.25">
      <c r="A18" t="s">
        <v>1</v>
      </c>
      <c r="B18" t="s">
        <v>5</v>
      </c>
      <c r="C18">
        <v>65</v>
      </c>
      <c r="D18">
        <f t="shared" si="10"/>
        <v>36.427624999999999</v>
      </c>
      <c r="E18">
        <v>61</v>
      </c>
      <c r="F18">
        <f t="shared" si="11"/>
        <v>34.185924999999997</v>
      </c>
      <c r="G18">
        <v>64</v>
      </c>
      <c r="H18">
        <f t="shared" si="12"/>
        <v>35.867199999999997</v>
      </c>
      <c r="I18" s="4">
        <f t="shared" si="13"/>
        <v>35.493583333333333</v>
      </c>
      <c r="J18" s="4">
        <f t="shared" si="14"/>
        <v>1.166617667750808</v>
      </c>
      <c r="K18" s="4">
        <f t="shared" si="15"/>
        <v>0.67354702451730242</v>
      </c>
      <c r="L18">
        <f t="shared" si="16"/>
        <v>63.333333333333336</v>
      </c>
      <c r="O18" s="1"/>
    </row>
    <row r="19" spans="1:15" x14ac:dyDescent="0.25">
      <c r="A19" t="s">
        <v>1</v>
      </c>
      <c r="B19" t="s">
        <v>6</v>
      </c>
      <c r="C19">
        <v>6.3</v>
      </c>
      <c r="D19">
        <f t="shared" si="10"/>
        <v>3.5306774999999995</v>
      </c>
      <c r="E19">
        <v>6.8</v>
      </c>
      <c r="F19">
        <f t="shared" si="11"/>
        <v>3.8108899999999997</v>
      </c>
      <c r="G19">
        <v>6.7</v>
      </c>
      <c r="H19">
        <f t="shared" si="12"/>
        <v>3.7548474999999999</v>
      </c>
      <c r="I19" s="5">
        <f t="shared" si="13"/>
        <v>3.6988049999999997</v>
      </c>
      <c r="J19" s="5">
        <f t="shared" si="14"/>
        <v>0.14827451785033746</v>
      </c>
      <c r="K19" s="5">
        <f t="shared" si="15"/>
        <v>8.5606332794854315E-2</v>
      </c>
      <c r="L19">
        <f t="shared" si="16"/>
        <v>6.6000000000000005</v>
      </c>
      <c r="O19" s="1"/>
    </row>
    <row r="20" spans="1:15" x14ac:dyDescent="0.25">
      <c r="A20" t="s">
        <v>1</v>
      </c>
      <c r="B20" t="s">
        <v>7</v>
      </c>
      <c r="C20">
        <v>0.9</v>
      </c>
      <c r="D20">
        <f t="shared" si="10"/>
        <v>0.50438249999999996</v>
      </c>
      <c r="E20">
        <v>0.9</v>
      </c>
      <c r="F20">
        <f t="shared" si="11"/>
        <v>0.50438249999999996</v>
      </c>
      <c r="G20">
        <v>0.9</v>
      </c>
      <c r="H20">
        <f t="shared" si="12"/>
        <v>0.50438249999999996</v>
      </c>
      <c r="I20" s="5">
        <f t="shared" si="13"/>
        <v>0.50438249999999996</v>
      </c>
      <c r="J20" s="5">
        <v>0</v>
      </c>
      <c r="K20" s="5">
        <f t="shared" si="15"/>
        <v>0</v>
      </c>
      <c r="L20">
        <f t="shared" si="16"/>
        <v>0.9</v>
      </c>
      <c r="O20" s="1"/>
    </row>
    <row r="21" spans="1:15" x14ac:dyDescent="0.25">
      <c r="A21" t="s">
        <v>1</v>
      </c>
      <c r="B21" t="s">
        <v>8</v>
      </c>
      <c r="C21">
        <v>10</v>
      </c>
      <c r="D21">
        <f t="shared" si="10"/>
        <v>5.6042499999999995</v>
      </c>
      <c r="E21">
        <v>11</v>
      </c>
      <c r="F21">
        <f t="shared" si="11"/>
        <v>6.164674999999999</v>
      </c>
      <c r="G21">
        <v>11</v>
      </c>
      <c r="H21">
        <f t="shared" si="12"/>
        <v>6.164674999999999</v>
      </c>
      <c r="I21" s="4">
        <f t="shared" si="13"/>
        <v>5.9778666666666664</v>
      </c>
      <c r="J21" s="5">
        <f t="shared" si="14"/>
        <v>0.32356152461059573</v>
      </c>
      <c r="K21" s="5">
        <f t="shared" si="15"/>
        <v>0.18680833333333319</v>
      </c>
      <c r="L21">
        <f t="shared" si="16"/>
        <v>10.666666666666666</v>
      </c>
      <c r="O21" s="1"/>
    </row>
    <row r="22" spans="1:15" x14ac:dyDescent="0.25">
      <c r="A22" t="s">
        <v>1</v>
      </c>
      <c r="B22" t="s">
        <v>9</v>
      </c>
      <c r="C22">
        <v>0.2</v>
      </c>
      <c r="D22">
        <f t="shared" si="10"/>
        <v>0.11208499999999999</v>
      </c>
      <c r="E22">
        <v>0.2</v>
      </c>
      <c r="F22">
        <f t="shared" si="11"/>
        <v>0.11208499999999999</v>
      </c>
      <c r="G22">
        <v>0.2</v>
      </c>
      <c r="H22">
        <f t="shared" si="12"/>
        <v>0.11208499999999999</v>
      </c>
      <c r="I22" s="5">
        <f t="shared" si="13"/>
        <v>0.11208499999999999</v>
      </c>
      <c r="J22" s="5">
        <v>0</v>
      </c>
      <c r="K22" s="5">
        <f t="shared" si="15"/>
        <v>0</v>
      </c>
      <c r="L22">
        <f t="shared" si="16"/>
        <v>0.20000000000000004</v>
      </c>
      <c r="O22" s="1"/>
    </row>
    <row r="23" spans="1:15" x14ac:dyDescent="0.25">
      <c r="A23" t="s">
        <v>1</v>
      </c>
      <c r="B23" t="s">
        <v>10</v>
      </c>
      <c r="C23">
        <v>7</v>
      </c>
      <c r="D23">
        <f t="shared" si="10"/>
        <v>3.9229749999999997</v>
      </c>
      <c r="E23">
        <v>7</v>
      </c>
      <c r="F23">
        <f t="shared" si="11"/>
        <v>3.9229749999999997</v>
      </c>
      <c r="G23">
        <v>7</v>
      </c>
      <c r="H23">
        <f t="shared" si="12"/>
        <v>3.9229749999999997</v>
      </c>
      <c r="I23" s="4">
        <f t="shared" si="13"/>
        <v>3.9229749999999997</v>
      </c>
      <c r="J23" s="4">
        <f t="shared" si="14"/>
        <v>0</v>
      </c>
      <c r="K23" s="5">
        <f t="shared" si="15"/>
        <v>0</v>
      </c>
      <c r="L23">
        <f t="shared" si="16"/>
        <v>7</v>
      </c>
      <c r="O23" s="1"/>
    </row>
    <row r="24" spans="1:15" x14ac:dyDescent="0.25">
      <c r="O24" s="1"/>
    </row>
  </sheetData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405B-94FC-4184-8189-8E22D1F9B080}">
  <dimension ref="A1:A5"/>
  <sheetViews>
    <sheetView tabSelected="1" workbookViewId="0">
      <selection activeCell="K11" sqref="K11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U.S. EPA User or Contractor</cp:lastModifiedBy>
  <cp:lastPrinted>2019-11-13T16:38:25Z</cp:lastPrinted>
  <dcterms:created xsi:type="dcterms:W3CDTF">2019-10-25T00:28:22Z</dcterms:created>
  <dcterms:modified xsi:type="dcterms:W3CDTF">2020-01-29T16:32:54Z</dcterms:modified>
</cp:coreProperties>
</file>